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a Umar Farooq\Desktop\Boxes Goal Automation\"/>
    </mc:Choice>
  </mc:AlternateContent>
  <xr:revisionPtr revIDLastSave="0" documentId="13_ncr:1_{3BB264EB-729E-498D-AD38-C97186015689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Sep GOALS" sheetId="3" r:id="rId1"/>
    <sheet name="Last Month Goals" sheetId="6" state="hidden" r:id="rId2"/>
    <sheet name="Market Goals" sheetId="9" r:id="rId3"/>
    <sheet name="Perf by Market" sheetId="7" r:id="rId4"/>
    <sheet name="ShopperTrak" sheetId="8" r:id="rId5"/>
    <sheet name="Metro Target" sheetId="2" r:id="rId6"/>
    <sheet name="SmartPay" sheetId="5" r:id="rId7"/>
    <sheet name="MAPING" sheetId="4" r:id="rId8"/>
  </sheets>
  <definedNames>
    <definedName name="_xlnm._FilterDatabase" localSheetId="1" hidden="1">'Last Month Goals'!$A$1:$K$164</definedName>
    <definedName name="_xlnm._FilterDatabase" localSheetId="7" hidden="1">MAPING!$A$1:$O$197</definedName>
    <definedName name="_xlnm._FilterDatabase" localSheetId="2" hidden="1">'Market Goals'!#REF!</definedName>
    <definedName name="_xlnm._FilterDatabase" localSheetId="5" hidden="1">'Metro Target'!#REF!</definedName>
    <definedName name="_xlnm._FilterDatabase" localSheetId="3" hidden="1">'Perf by Market'!$A$1:$X$196</definedName>
    <definedName name="_xlnm._FilterDatabase" localSheetId="0" hidden="1">'Sep GOALS'!$A$2:$AL$229</definedName>
    <definedName name="_xlnm._FilterDatabase" localSheetId="4" hidden="1">ShopperTrak!$A$1:$R$1</definedName>
    <definedName name="_xlnm._FilterDatabase" localSheetId="6" hidden="1">SmartPay!$A$1:$L$2446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" i="8"/>
  <c r="A4" i="4" l="1"/>
  <c r="A5" i="4" s="1"/>
  <c r="A6" i="4" s="1"/>
  <c r="A7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3" i="4"/>
  <c r="D177" i="3" l="1"/>
  <c r="D173" i="3"/>
  <c r="D169" i="3"/>
  <c r="S179" i="3"/>
  <c r="S174" i="3"/>
  <c r="S172" i="3"/>
  <c r="S177" i="3"/>
  <c r="S170" i="3"/>
  <c r="S169" i="3"/>
  <c r="S168" i="3"/>
  <c r="S180" i="3"/>
  <c r="S166" i="3"/>
  <c r="S175" i="3"/>
  <c r="S171" i="3"/>
  <c r="S176" i="3"/>
  <c r="S55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6" i="3"/>
  <c r="A5" i="3"/>
  <c r="A4" i="3"/>
  <c r="A3" i="3"/>
  <c r="R181" i="3"/>
  <c r="Q181" i="3"/>
  <c r="AE180" i="3"/>
  <c r="AD180" i="3"/>
  <c r="AB180" i="3"/>
  <c r="AA180" i="3"/>
  <c r="Z180" i="3"/>
  <c r="Y180" i="3"/>
  <c r="AF180" i="3" s="1"/>
  <c r="X180" i="3"/>
  <c r="U180" i="3"/>
  <c r="W180" i="3" s="1"/>
  <c r="D180" i="3"/>
  <c r="C180" i="3"/>
  <c r="AE179" i="3"/>
  <c r="AD179" i="3"/>
  <c r="AB179" i="3"/>
  <c r="AA179" i="3"/>
  <c r="Z179" i="3"/>
  <c r="Y179" i="3"/>
  <c r="X179" i="3"/>
  <c r="U179" i="3"/>
  <c r="W179" i="3" s="1"/>
  <c r="D179" i="3"/>
  <c r="C179" i="3"/>
  <c r="AE178" i="3"/>
  <c r="AD178" i="3"/>
  <c r="AB178" i="3"/>
  <c r="AA178" i="3"/>
  <c r="Z178" i="3"/>
  <c r="Y178" i="3"/>
  <c r="AF178" i="3" s="1"/>
  <c r="X178" i="3"/>
  <c r="U178" i="3"/>
  <c r="W178" i="3" s="1"/>
  <c r="S178" i="3"/>
  <c r="D178" i="3"/>
  <c r="C178" i="3"/>
  <c r="AE177" i="3"/>
  <c r="AD177" i="3"/>
  <c r="AB177" i="3"/>
  <c r="AA177" i="3"/>
  <c r="Z177" i="3"/>
  <c r="Y177" i="3"/>
  <c r="AF177" i="3" s="1"/>
  <c r="X177" i="3"/>
  <c r="U177" i="3"/>
  <c r="W177" i="3" s="1"/>
  <c r="C177" i="3"/>
  <c r="AE176" i="3"/>
  <c r="AD176" i="3"/>
  <c r="AB176" i="3"/>
  <c r="AA176" i="3"/>
  <c r="Z176" i="3"/>
  <c r="Y176" i="3"/>
  <c r="AF176" i="3" s="1"/>
  <c r="X176" i="3"/>
  <c r="U176" i="3"/>
  <c r="W176" i="3" s="1"/>
  <c r="D176" i="3"/>
  <c r="C176" i="3"/>
  <c r="AE175" i="3"/>
  <c r="AD175" i="3"/>
  <c r="AB175" i="3"/>
  <c r="AA175" i="3"/>
  <c r="Z175" i="3"/>
  <c r="Y175" i="3"/>
  <c r="AF175" i="3" s="1"/>
  <c r="X175" i="3"/>
  <c r="U175" i="3"/>
  <c r="W175" i="3" s="1"/>
  <c r="D175" i="3"/>
  <c r="C175" i="3"/>
  <c r="AE174" i="3"/>
  <c r="AD174" i="3"/>
  <c r="AB174" i="3"/>
  <c r="AA174" i="3"/>
  <c r="Z174" i="3"/>
  <c r="Y174" i="3"/>
  <c r="AF174" i="3" s="1"/>
  <c r="X174" i="3"/>
  <c r="U174" i="3"/>
  <c r="W174" i="3" s="1"/>
  <c r="D174" i="3"/>
  <c r="C174" i="3"/>
  <c r="AE173" i="3"/>
  <c r="AD173" i="3"/>
  <c r="AB173" i="3"/>
  <c r="AA173" i="3"/>
  <c r="Z173" i="3"/>
  <c r="Y173" i="3"/>
  <c r="AF173" i="3" s="1"/>
  <c r="X173" i="3"/>
  <c r="U173" i="3"/>
  <c r="W173" i="3" s="1"/>
  <c r="S173" i="3"/>
  <c r="C173" i="3"/>
  <c r="AE172" i="3"/>
  <c r="AD172" i="3"/>
  <c r="AB172" i="3"/>
  <c r="AA172" i="3"/>
  <c r="Z172" i="3"/>
  <c r="Y172" i="3"/>
  <c r="AF172" i="3" s="1"/>
  <c r="X172" i="3"/>
  <c r="U172" i="3"/>
  <c r="W172" i="3" s="1"/>
  <c r="D172" i="3"/>
  <c r="C172" i="3"/>
  <c r="AE171" i="3"/>
  <c r="AD171" i="3"/>
  <c r="AB171" i="3"/>
  <c r="AA171" i="3"/>
  <c r="Z171" i="3"/>
  <c r="Y171" i="3"/>
  <c r="X171" i="3"/>
  <c r="U171" i="3"/>
  <c r="W171" i="3" s="1"/>
  <c r="D171" i="3"/>
  <c r="C171" i="3"/>
  <c r="AE170" i="3"/>
  <c r="AD170" i="3"/>
  <c r="AB170" i="3"/>
  <c r="AA170" i="3"/>
  <c r="Z170" i="3"/>
  <c r="Y170" i="3"/>
  <c r="AF170" i="3" s="1"/>
  <c r="X170" i="3"/>
  <c r="U170" i="3"/>
  <c r="W170" i="3" s="1"/>
  <c r="D170" i="3"/>
  <c r="C170" i="3"/>
  <c r="AE169" i="3"/>
  <c r="AD169" i="3"/>
  <c r="AB169" i="3"/>
  <c r="AA169" i="3"/>
  <c r="Z169" i="3"/>
  <c r="Y169" i="3"/>
  <c r="AF169" i="3" s="1"/>
  <c r="X169" i="3"/>
  <c r="U169" i="3"/>
  <c r="W169" i="3" s="1"/>
  <c r="C169" i="3"/>
  <c r="AE168" i="3"/>
  <c r="AD168" i="3"/>
  <c r="AB168" i="3"/>
  <c r="AA168" i="3"/>
  <c r="Z168" i="3"/>
  <c r="Y168" i="3"/>
  <c r="AF168" i="3" s="1"/>
  <c r="X168" i="3"/>
  <c r="U168" i="3"/>
  <c r="W168" i="3" s="1"/>
  <c r="D168" i="3"/>
  <c r="C168" i="3"/>
  <c r="AE167" i="3"/>
  <c r="AD167" i="3"/>
  <c r="AB167" i="3"/>
  <c r="AA167" i="3"/>
  <c r="Z167" i="3"/>
  <c r="Y167" i="3"/>
  <c r="AF167" i="3" s="1"/>
  <c r="X167" i="3"/>
  <c r="U167" i="3"/>
  <c r="W167" i="3" s="1"/>
  <c r="S167" i="3"/>
  <c r="D167" i="3"/>
  <c r="C167" i="3"/>
  <c r="AE166" i="3"/>
  <c r="AD166" i="3"/>
  <c r="AB166" i="3"/>
  <c r="AA166" i="3"/>
  <c r="Z166" i="3"/>
  <c r="Y166" i="3"/>
  <c r="X166" i="3"/>
  <c r="U166" i="3"/>
  <c r="W166" i="3" s="1"/>
  <c r="D166" i="3"/>
  <c r="C166" i="3"/>
  <c r="T173" i="3" l="1"/>
  <c r="AB181" i="3"/>
  <c r="T167" i="3"/>
  <c r="T177" i="3"/>
  <c r="T180" i="3"/>
  <c r="T176" i="3"/>
  <c r="T166" i="3"/>
  <c r="T169" i="3"/>
  <c r="T174" i="3"/>
  <c r="T168" i="3"/>
  <c r="T172" i="3"/>
  <c r="T175" i="3"/>
  <c r="T178" i="3"/>
  <c r="T171" i="3"/>
  <c r="T170" i="3"/>
  <c r="T179" i="3"/>
  <c r="Y181" i="3"/>
  <c r="Z181" i="3"/>
  <c r="W181" i="3"/>
  <c r="AD181" i="3"/>
  <c r="AA181" i="3"/>
  <c r="X181" i="3"/>
  <c r="AE181" i="3"/>
  <c r="AC173" i="3"/>
  <c r="U181" i="3"/>
  <c r="AC169" i="3"/>
  <c r="AC170" i="3"/>
  <c r="AC171" i="3"/>
  <c r="AC179" i="3"/>
  <c r="AC166" i="3"/>
  <c r="AF166" i="3"/>
  <c r="AC174" i="3"/>
  <c r="S181" i="3"/>
  <c r="AC175" i="3"/>
  <c r="AC177" i="3"/>
  <c r="AC178" i="3"/>
  <c r="AF179" i="3"/>
  <c r="AC167" i="3"/>
  <c r="AF171" i="3"/>
  <c r="AC168" i="3"/>
  <c r="AC172" i="3"/>
  <c r="AC176" i="3"/>
  <c r="AC180" i="3"/>
  <c r="T181" i="3" l="1"/>
  <c r="AF181" i="3"/>
  <c r="AC181" i="3"/>
  <c r="Z225" i="3" l="1"/>
  <c r="AE6" i="3"/>
  <c r="AD6" i="3"/>
  <c r="AB6" i="3"/>
  <c r="AA6" i="3"/>
  <c r="Z6" i="3"/>
  <c r="Y6" i="3"/>
  <c r="AF6" i="3" s="1"/>
  <c r="X6" i="3"/>
  <c r="U6" i="3"/>
  <c r="W6" i="3" s="1"/>
  <c r="D6" i="3"/>
  <c r="C6" i="3"/>
  <c r="AE5" i="3"/>
  <c r="AD5" i="3"/>
  <c r="AB5" i="3"/>
  <c r="AA5" i="3"/>
  <c r="Z5" i="3"/>
  <c r="Y5" i="3"/>
  <c r="AF5" i="3" s="1"/>
  <c r="X5" i="3"/>
  <c r="U5" i="3"/>
  <c r="W5" i="3" s="1"/>
  <c r="D5" i="3"/>
  <c r="C5" i="3"/>
  <c r="AE3" i="3"/>
  <c r="AD3" i="3"/>
  <c r="AB3" i="3"/>
  <c r="AA3" i="3"/>
  <c r="Z3" i="3"/>
  <c r="Y3" i="3"/>
  <c r="AF3" i="3" s="1"/>
  <c r="X3" i="3"/>
  <c r="U3" i="3"/>
  <c r="W3" i="3" s="1"/>
  <c r="D3" i="3"/>
  <c r="C3" i="3"/>
  <c r="A133" i="3"/>
  <c r="C133" i="3"/>
  <c r="D133" i="3"/>
  <c r="S133" i="3"/>
  <c r="T133" i="3" s="1"/>
  <c r="U133" i="3"/>
  <c r="W133" i="3" s="1"/>
  <c r="X133" i="3"/>
  <c r="Y133" i="3"/>
  <c r="Z133" i="3"/>
  <c r="AA133" i="3"/>
  <c r="AB133" i="3"/>
  <c r="AD133" i="3"/>
  <c r="AE133" i="3"/>
  <c r="S3" i="3"/>
  <c r="T3" i="3" s="1"/>
  <c r="S5" i="3"/>
  <c r="T5" i="3" s="1"/>
  <c r="S6" i="3"/>
  <c r="T6" i="3" s="1"/>
  <c r="AA4" i="3" l="1"/>
  <c r="AA7" i="3" s="1"/>
  <c r="R2" i="9" s="1"/>
  <c r="U4" i="3"/>
  <c r="W4" i="3" s="1"/>
  <c r="AE4" i="3"/>
  <c r="Z4" i="3"/>
  <c r="Z7" i="3" s="1"/>
  <c r="Q2" i="9" s="1"/>
  <c r="S4" i="3"/>
  <c r="T4" i="3" s="1"/>
  <c r="D4" i="3"/>
  <c r="AB4" i="3"/>
  <c r="AB7" i="3" s="1"/>
  <c r="S2" i="9" s="1"/>
  <c r="AD4" i="3"/>
  <c r="Y4" i="3"/>
  <c r="AF4" i="3" s="1"/>
  <c r="C4" i="3"/>
  <c r="X4" i="3"/>
  <c r="AC3" i="3"/>
  <c r="AC5" i="3"/>
  <c r="AC6" i="3"/>
  <c r="AC133" i="3"/>
  <c r="AF133" i="3"/>
  <c r="T7" i="3" l="1"/>
  <c r="Y7" i="3"/>
  <c r="P2" i="9" s="1"/>
  <c r="S7" i="3"/>
  <c r="N2" i="9" s="1"/>
  <c r="AC4" i="3"/>
  <c r="AC7" i="3" s="1"/>
  <c r="S30" i="3" l="1"/>
  <c r="S132" i="3"/>
  <c r="AE9" i="3" l="1"/>
  <c r="AD9" i="3"/>
  <c r="AB9" i="3"/>
  <c r="AA9" i="3"/>
  <c r="Z9" i="3"/>
  <c r="S139" i="3" l="1"/>
  <c r="T139" i="3" s="1"/>
  <c r="S122" i="3"/>
  <c r="A99" i="3"/>
  <c r="C99" i="3"/>
  <c r="D99" i="3"/>
  <c r="U99" i="3"/>
  <c r="W99" i="3" s="1"/>
  <c r="X99" i="3"/>
  <c r="Y99" i="3"/>
  <c r="AF99" i="3" s="1"/>
  <c r="Z99" i="3"/>
  <c r="AA99" i="3"/>
  <c r="AB99" i="3"/>
  <c r="AD99" i="3"/>
  <c r="AE99" i="3"/>
  <c r="S9" i="3"/>
  <c r="T9" i="3" s="1"/>
  <c r="S11" i="3"/>
  <c r="S12" i="3"/>
  <c r="S15" i="3"/>
  <c r="S14" i="3"/>
  <c r="S13" i="3"/>
  <c r="S36" i="3"/>
  <c r="T36" i="3" s="1"/>
  <c r="S33" i="3"/>
  <c r="S28" i="3"/>
  <c r="T28" i="3" s="1"/>
  <c r="S29" i="3"/>
  <c r="S32" i="3"/>
  <c r="S34" i="3"/>
  <c r="T34" i="3" s="1"/>
  <c r="S31" i="3"/>
  <c r="S41" i="3"/>
  <c r="S42" i="3"/>
  <c r="T42" i="3" s="1"/>
  <c r="S44" i="3"/>
  <c r="S37" i="3"/>
  <c r="S45" i="3"/>
  <c r="S43" i="3"/>
  <c r="S39" i="3"/>
  <c r="S35" i="3"/>
  <c r="S38" i="3"/>
  <c r="S40" i="3"/>
  <c r="T40" i="3" s="1"/>
  <c r="S57" i="3"/>
  <c r="S59" i="3"/>
  <c r="S58" i="3"/>
  <c r="S49" i="3"/>
  <c r="T49" i="3" s="1"/>
  <c r="S52" i="3"/>
  <c r="T52" i="3" s="1"/>
  <c r="S53" i="3"/>
  <c r="S56" i="3"/>
  <c r="T56" i="3" s="1"/>
  <c r="S50" i="3"/>
  <c r="S54" i="3"/>
  <c r="S48" i="3"/>
  <c r="S51" i="3"/>
  <c r="T51" i="3" s="1"/>
  <c r="S63" i="3"/>
  <c r="T63" i="3" s="1"/>
  <c r="S62" i="3"/>
  <c r="S64" i="3"/>
  <c r="T64" i="3" s="1"/>
  <c r="S71" i="3"/>
  <c r="T71" i="3" s="1"/>
  <c r="S73" i="3"/>
  <c r="S74" i="3"/>
  <c r="S69" i="3"/>
  <c r="S70" i="3"/>
  <c r="S72" i="3"/>
  <c r="S68" i="3"/>
  <c r="T68" i="3" s="1"/>
  <c r="S67" i="3"/>
  <c r="S75" i="3"/>
  <c r="T75" i="3" s="1"/>
  <c r="S80" i="3"/>
  <c r="S76" i="3"/>
  <c r="S77" i="3"/>
  <c r="S79" i="3"/>
  <c r="S81" i="3"/>
  <c r="S84" i="3"/>
  <c r="S82" i="3"/>
  <c r="S85" i="3"/>
  <c r="S83" i="3"/>
  <c r="T83" i="3" s="1"/>
  <c r="S78" i="3"/>
  <c r="S136" i="3"/>
  <c r="S138" i="3"/>
  <c r="S141" i="3"/>
  <c r="S127" i="3"/>
  <c r="S145" i="3"/>
  <c r="S134" i="3"/>
  <c r="S148" i="3"/>
  <c r="S123" i="3"/>
  <c r="S129" i="3"/>
  <c r="S131" i="3"/>
  <c r="S128" i="3"/>
  <c r="S130" i="3"/>
  <c r="S115" i="3"/>
  <c r="T115" i="3" s="1"/>
  <c r="S137" i="3"/>
  <c r="S114" i="3"/>
  <c r="T114" i="3" s="1"/>
  <c r="S112" i="3"/>
  <c r="S117" i="3"/>
  <c r="S140" i="3"/>
  <c r="S149" i="3"/>
  <c r="S125" i="3"/>
  <c r="S126" i="3"/>
  <c r="T126" i="3" s="1"/>
  <c r="S110" i="3"/>
  <c r="S143" i="3"/>
  <c r="S135" i="3"/>
  <c r="S147" i="3"/>
  <c r="S111" i="3"/>
  <c r="S113" i="3"/>
  <c r="S116" i="3"/>
  <c r="S142" i="3"/>
  <c r="S144" i="3"/>
  <c r="T144" i="3" s="1"/>
  <c r="S146" i="3"/>
  <c r="S183" i="3"/>
  <c r="S184" i="3"/>
  <c r="S185" i="3"/>
  <c r="S186" i="3"/>
  <c r="T186" i="3" s="1"/>
  <c r="S187" i="3"/>
  <c r="T187" i="3" s="1"/>
  <c r="S188" i="3"/>
  <c r="S189" i="3"/>
  <c r="S191" i="3"/>
  <c r="S194" i="3"/>
  <c r="S195" i="3"/>
  <c r="S197" i="3"/>
  <c r="S196" i="3"/>
  <c r="S200" i="3"/>
  <c r="S198" i="3"/>
  <c r="S199" i="3"/>
  <c r="S201" i="3"/>
  <c r="S206" i="3"/>
  <c r="S205" i="3"/>
  <c r="S204" i="3"/>
  <c r="S210" i="3"/>
  <c r="S214" i="3"/>
  <c r="S212" i="3"/>
  <c r="S213" i="3"/>
  <c r="T213" i="3" s="1"/>
  <c r="S211" i="3"/>
  <c r="T211" i="3" s="1"/>
  <c r="S209" i="3"/>
  <c r="S217" i="3"/>
  <c r="S227" i="3"/>
  <c r="S224" i="3"/>
  <c r="S218" i="3"/>
  <c r="S223" i="3"/>
  <c r="T223" i="3" s="1"/>
  <c r="S222" i="3"/>
  <c r="S220" i="3"/>
  <c r="T220" i="3" s="1"/>
  <c r="S219" i="3"/>
  <c r="S225" i="3"/>
  <c r="S226" i="3"/>
  <c r="T226" i="3" s="1"/>
  <c r="S221" i="3"/>
  <c r="S124" i="3"/>
  <c r="S190" i="3"/>
  <c r="S121" i="3"/>
  <c r="S161" i="3"/>
  <c r="S160" i="3"/>
  <c r="S120" i="3"/>
  <c r="T120" i="3" s="1"/>
  <c r="S119" i="3"/>
  <c r="S162" i="3"/>
  <c r="S152" i="3"/>
  <c r="S153" i="3"/>
  <c r="S156" i="3"/>
  <c r="T156" i="3" s="1"/>
  <c r="S157" i="3"/>
  <c r="T157" i="3" s="1"/>
  <c r="S158" i="3"/>
  <c r="S159" i="3"/>
  <c r="T159" i="3" s="1"/>
  <c r="S155" i="3"/>
  <c r="S154" i="3"/>
  <c r="T154" i="3" s="1"/>
  <c r="S118" i="3"/>
  <c r="S18" i="3"/>
  <c r="S19" i="3"/>
  <c r="S20" i="3"/>
  <c r="S21" i="3"/>
  <c r="S22" i="3"/>
  <c r="T22" i="3" s="1"/>
  <c r="S23" i="3"/>
  <c r="S24" i="3"/>
  <c r="S25" i="3"/>
  <c r="S163" i="3"/>
  <c r="S88" i="3"/>
  <c r="S89" i="3"/>
  <c r="S90" i="3"/>
  <c r="T90" i="3" s="1"/>
  <c r="S91" i="3"/>
  <c r="S92" i="3"/>
  <c r="S93" i="3"/>
  <c r="S94" i="3"/>
  <c r="S95" i="3"/>
  <c r="S96" i="3"/>
  <c r="S97" i="3"/>
  <c r="T97" i="3" s="1"/>
  <c r="S98" i="3"/>
  <c r="S100" i="3"/>
  <c r="S101" i="3"/>
  <c r="S102" i="3"/>
  <c r="S103" i="3"/>
  <c r="S104" i="3"/>
  <c r="S105" i="3"/>
  <c r="T105" i="3" s="1"/>
  <c r="S106" i="3"/>
  <c r="T106" i="3" s="1"/>
  <c r="S107" i="3"/>
  <c r="S10" i="3"/>
  <c r="T19" i="3" l="1"/>
  <c r="T197" i="3"/>
  <c r="T206" i="3"/>
  <c r="T24" i="3"/>
  <c r="S215" i="3"/>
  <c r="S65" i="3"/>
  <c r="S207" i="3"/>
  <c r="S26" i="3"/>
  <c r="S150" i="3"/>
  <c r="S86" i="3"/>
  <c r="S60" i="3"/>
  <c r="S192" i="3"/>
  <c r="S46" i="3"/>
  <c r="S202" i="3"/>
  <c r="S228" i="3"/>
  <c r="S164" i="3"/>
  <c r="S99" i="3"/>
  <c r="S108" i="3" s="1"/>
  <c r="S16" i="3"/>
  <c r="AC99" i="3"/>
  <c r="S229" i="3" l="1"/>
  <c r="T99" i="3"/>
  <c r="H226" i="3" l="1"/>
  <c r="H222" i="3"/>
  <c r="H218" i="3"/>
  <c r="H212" i="3"/>
  <c r="H225" i="3"/>
  <c r="H221" i="3"/>
  <c r="H217" i="3"/>
  <c r="H211" i="3"/>
  <c r="H205" i="3"/>
  <c r="H199" i="3"/>
  <c r="H195" i="3"/>
  <c r="H189" i="3"/>
  <c r="H185" i="3"/>
  <c r="H179" i="3"/>
  <c r="H175" i="3"/>
  <c r="H171" i="3"/>
  <c r="H167" i="3"/>
  <c r="H161" i="3"/>
  <c r="H157" i="3"/>
  <c r="H153" i="3"/>
  <c r="H147" i="3"/>
  <c r="H143" i="3"/>
  <c r="H139" i="3"/>
  <c r="H135" i="3"/>
  <c r="H131" i="3"/>
  <c r="H127" i="3"/>
  <c r="H123" i="3"/>
  <c r="H119" i="3"/>
  <c r="H115" i="3"/>
  <c r="H111" i="3"/>
  <c r="H105" i="3"/>
  <c r="H101" i="3"/>
  <c r="H97" i="3"/>
  <c r="H93" i="3"/>
  <c r="H89" i="3"/>
  <c r="H83" i="3"/>
  <c r="H79" i="3"/>
  <c r="H75" i="3"/>
  <c r="H71" i="3"/>
  <c r="H67" i="3"/>
  <c r="H220" i="3"/>
  <c r="H210" i="3"/>
  <c r="H201" i="3"/>
  <c r="H196" i="3"/>
  <c r="H188" i="3"/>
  <c r="H183" i="3"/>
  <c r="H176" i="3"/>
  <c r="H170" i="3"/>
  <c r="H163" i="3"/>
  <c r="H158" i="3"/>
  <c r="H152" i="3"/>
  <c r="H145" i="3"/>
  <c r="H140" i="3"/>
  <c r="H134" i="3"/>
  <c r="H129" i="3"/>
  <c r="H124" i="3"/>
  <c r="H118" i="3"/>
  <c r="H113" i="3"/>
  <c r="H106" i="3"/>
  <c r="H100" i="3"/>
  <c r="H95" i="3"/>
  <c r="H90" i="3"/>
  <c r="H82" i="3"/>
  <c r="H77" i="3"/>
  <c r="H72" i="3"/>
  <c r="H64" i="3"/>
  <c r="H58" i="3"/>
  <c r="H54" i="3"/>
  <c r="H50" i="3"/>
  <c r="H44" i="3"/>
  <c r="H40" i="3"/>
  <c r="H36" i="3"/>
  <c r="H32" i="3"/>
  <c r="H28" i="3"/>
  <c r="H22" i="3"/>
  <c r="H18" i="3"/>
  <c r="H12" i="3"/>
  <c r="H6" i="3"/>
  <c r="H224" i="3"/>
  <c r="H198" i="3"/>
  <c r="H186" i="3"/>
  <c r="H173" i="3"/>
  <c r="H160" i="3"/>
  <c r="H148" i="3"/>
  <c r="H137" i="3"/>
  <c r="H126" i="3"/>
  <c r="H116" i="3"/>
  <c r="H103" i="3"/>
  <c r="H227" i="3"/>
  <c r="H219" i="3"/>
  <c r="H209" i="3"/>
  <c r="H200" i="3"/>
  <c r="H194" i="3"/>
  <c r="H187" i="3"/>
  <c r="H180" i="3"/>
  <c r="H174" i="3"/>
  <c r="H169" i="3"/>
  <c r="H162" i="3"/>
  <c r="H156" i="3"/>
  <c r="H149" i="3"/>
  <c r="H144" i="3"/>
  <c r="H138" i="3"/>
  <c r="H133" i="3"/>
  <c r="H128" i="3"/>
  <c r="H122" i="3"/>
  <c r="H117" i="3"/>
  <c r="H112" i="3"/>
  <c r="H104" i="3"/>
  <c r="H99" i="3"/>
  <c r="H94" i="3"/>
  <c r="H88" i="3"/>
  <c r="H81" i="3"/>
  <c r="H76" i="3"/>
  <c r="H70" i="3"/>
  <c r="H63" i="3"/>
  <c r="H57" i="3"/>
  <c r="H53" i="3"/>
  <c r="H49" i="3"/>
  <c r="H43" i="3"/>
  <c r="H39" i="3"/>
  <c r="H35" i="3"/>
  <c r="H31" i="3"/>
  <c r="H25" i="3"/>
  <c r="H21" i="3"/>
  <c r="H15" i="3"/>
  <c r="H11" i="3"/>
  <c r="H5" i="3"/>
  <c r="H214" i="3"/>
  <c r="H206" i="3"/>
  <c r="H191" i="3"/>
  <c r="H178" i="3"/>
  <c r="H168" i="3"/>
  <c r="H155" i="3"/>
  <c r="H142" i="3"/>
  <c r="H132" i="3"/>
  <c r="H121" i="3"/>
  <c r="H110" i="3"/>
  <c r="H98" i="3"/>
  <c r="H223" i="3"/>
  <c r="H190" i="3"/>
  <c r="H166" i="3"/>
  <c r="H141" i="3"/>
  <c r="H120" i="3"/>
  <c r="H96" i="3"/>
  <c r="H84" i="3"/>
  <c r="H73" i="3"/>
  <c r="H59" i="3"/>
  <c r="H51" i="3"/>
  <c r="H41" i="3"/>
  <c r="H33" i="3"/>
  <c r="H23" i="3"/>
  <c r="H13" i="3"/>
  <c r="H3" i="3"/>
  <c r="H177" i="3"/>
  <c r="H154" i="3"/>
  <c r="H91" i="3"/>
  <c r="H68" i="3"/>
  <c r="H45" i="3"/>
  <c r="H29" i="3"/>
  <c r="H9" i="3"/>
  <c r="H172" i="3"/>
  <c r="H146" i="3"/>
  <c r="H102" i="3"/>
  <c r="H74" i="3"/>
  <c r="H52" i="3"/>
  <c r="H34" i="3"/>
  <c r="H14" i="3"/>
  <c r="H213" i="3"/>
  <c r="H184" i="3"/>
  <c r="H159" i="3"/>
  <c r="H136" i="3"/>
  <c r="H114" i="3"/>
  <c r="H92" i="3"/>
  <c r="H80" i="3"/>
  <c r="H69" i="3"/>
  <c r="H56" i="3"/>
  <c r="H48" i="3"/>
  <c r="H38" i="3"/>
  <c r="H30" i="3"/>
  <c r="H20" i="3"/>
  <c r="H10" i="3"/>
  <c r="H204" i="3"/>
  <c r="H130" i="3"/>
  <c r="H107" i="3"/>
  <c r="H78" i="3"/>
  <c r="H55" i="3"/>
  <c r="H37" i="3"/>
  <c r="H19" i="3"/>
  <c r="H197" i="3"/>
  <c r="H125" i="3"/>
  <c r="H85" i="3"/>
  <c r="H62" i="3"/>
  <c r="H65" i="3" s="1"/>
  <c r="H42" i="3"/>
  <c r="H24" i="3"/>
  <c r="H4" i="3"/>
  <c r="E180" i="3"/>
  <c r="F179" i="3"/>
  <c r="F177" i="3"/>
  <c r="F176" i="3"/>
  <c r="E174" i="3"/>
  <c r="G173" i="3"/>
  <c r="E171" i="3"/>
  <c r="F170" i="3"/>
  <c r="G169" i="3"/>
  <c r="G166" i="3"/>
  <c r="E179" i="3"/>
  <c r="G178" i="3"/>
  <c r="E177" i="3"/>
  <c r="E176" i="3"/>
  <c r="G175" i="3"/>
  <c r="F173" i="3"/>
  <c r="G172" i="3"/>
  <c r="E170" i="3"/>
  <c r="F169" i="3"/>
  <c r="G168" i="3"/>
  <c r="E167" i="3"/>
  <c r="G180" i="3"/>
  <c r="F178" i="3"/>
  <c r="F175" i="3"/>
  <c r="G174" i="3"/>
  <c r="E173" i="3"/>
  <c r="F172" i="3"/>
  <c r="G171" i="3"/>
  <c r="E169" i="3"/>
  <c r="F168" i="3"/>
  <c r="E166" i="3"/>
  <c r="F166" i="3"/>
  <c r="F180" i="3"/>
  <c r="G179" i="3"/>
  <c r="E178" i="3"/>
  <c r="G177" i="3"/>
  <c r="G176" i="3"/>
  <c r="E175" i="3"/>
  <c r="F174" i="3"/>
  <c r="E172" i="3"/>
  <c r="F171" i="3"/>
  <c r="G170" i="3"/>
  <c r="E168" i="3"/>
  <c r="G167" i="3"/>
  <c r="F167" i="3"/>
  <c r="F6" i="3"/>
  <c r="G5" i="3"/>
  <c r="F5" i="3"/>
  <c r="E133" i="3"/>
  <c r="E6" i="3"/>
  <c r="G3" i="3"/>
  <c r="E5" i="3"/>
  <c r="E3" i="3"/>
  <c r="F3" i="3"/>
  <c r="G6" i="3"/>
  <c r="F133" i="3"/>
  <c r="G133" i="3"/>
  <c r="F4" i="3"/>
  <c r="G4" i="3"/>
  <c r="E4" i="3"/>
  <c r="E99" i="3"/>
  <c r="F99" i="3"/>
  <c r="G99" i="3"/>
  <c r="F9" i="3"/>
  <c r="E9" i="3"/>
  <c r="H60" i="3" l="1"/>
  <c r="H150" i="3"/>
  <c r="H202" i="3"/>
  <c r="H26" i="3"/>
  <c r="H207" i="3"/>
  <c r="H16" i="3"/>
  <c r="H7" i="3"/>
  <c r="E2" i="9" s="1"/>
  <c r="H181" i="3"/>
  <c r="H108" i="3"/>
  <c r="H215" i="3"/>
  <c r="H164" i="3"/>
  <c r="H86" i="3"/>
  <c r="H46" i="3"/>
  <c r="H192" i="3"/>
  <c r="H228" i="3"/>
  <c r="M175" i="3"/>
  <c r="M173" i="3"/>
  <c r="M176" i="3"/>
  <c r="M167" i="3"/>
  <c r="G181" i="3"/>
  <c r="M174" i="3"/>
  <c r="M172" i="3"/>
  <c r="F181" i="3"/>
  <c r="M171" i="3"/>
  <c r="E181" i="3"/>
  <c r="E7" i="3"/>
  <c r="B2" i="9" s="1"/>
  <c r="G7" i="3"/>
  <c r="D2" i="9" s="1"/>
  <c r="F7" i="3"/>
  <c r="C2" i="9" s="1"/>
  <c r="M3" i="3"/>
  <c r="M5" i="3"/>
  <c r="M4" i="3"/>
  <c r="C96" i="3"/>
  <c r="D96" i="3"/>
  <c r="U96" i="3"/>
  <c r="W96" i="3" s="1"/>
  <c r="X96" i="3"/>
  <c r="Y96" i="3"/>
  <c r="AF96" i="3" s="1"/>
  <c r="Z96" i="3"/>
  <c r="AA96" i="3"/>
  <c r="AB96" i="3"/>
  <c r="AD96" i="3"/>
  <c r="AE96" i="3"/>
  <c r="C97" i="3"/>
  <c r="D97" i="3"/>
  <c r="U97" i="3"/>
  <c r="W97" i="3" s="1"/>
  <c r="X97" i="3"/>
  <c r="Y97" i="3"/>
  <c r="AF97" i="3" s="1"/>
  <c r="Z97" i="3"/>
  <c r="AA97" i="3"/>
  <c r="AB97" i="3"/>
  <c r="AD97" i="3"/>
  <c r="AE97" i="3"/>
  <c r="C98" i="3"/>
  <c r="D98" i="3"/>
  <c r="U98" i="3"/>
  <c r="W98" i="3" s="1"/>
  <c r="X98" i="3"/>
  <c r="Y98" i="3"/>
  <c r="AF98" i="3" s="1"/>
  <c r="Z98" i="3"/>
  <c r="AA98" i="3"/>
  <c r="AB98" i="3"/>
  <c r="AD98" i="3"/>
  <c r="AE98" i="3"/>
  <c r="C100" i="3"/>
  <c r="D100" i="3"/>
  <c r="U100" i="3"/>
  <c r="W100" i="3" s="1"/>
  <c r="X100" i="3"/>
  <c r="Y100" i="3"/>
  <c r="AF100" i="3" s="1"/>
  <c r="Z100" i="3"/>
  <c r="AA100" i="3"/>
  <c r="AB100" i="3"/>
  <c r="AD100" i="3"/>
  <c r="AE100" i="3"/>
  <c r="C101" i="3"/>
  <c r="D101" i="3"/>
  <c r="U101" i="3"/>
  <c r="W101" i="3" s="1"/>
  <c r="X101" i="3"/>
  <c r="Y101" i="3"/>
  <c r="AF101" i="3" s="1"/>
  <c r="Z101" i="3"/>
  <c r="AA101" i="3"/>
  <c r="AB101" i="3"/>
  <c r="AD101" i="3"/>
  <c r="AE101" i="3"/>
  <c r="C102" i="3"/>
  <c r="D102" i="3"/>
  <c r="U102" i="3"/>
  <c r="W102" i="3" s="1"/>
  <c r="X102" i="3"/>
  <c r="Y102" i="3"/>
  <c r="AF102" i="3" s="1"/>
  <c r="Z102" i="3"/>
  <c r="AA102" i="3"/>
  <c r="AB102" i="3"/>
  <c r="AD102" i="3"/>
  <c r="AE102" i="3"/>
  <c r="C103" i="3"/>
  <c r="D103" i="3"/>
  <c r="U103" i="3"/>
  <c r="W103" i="3" s="1"/>
  <c r="X103" i="3"/>
  <c r="Y103" i="3"/>
  <c r="AF103" i="3" s="1"/>
  <c r="Z103" i="3"/>
  <c r="AA103" i="3"/>
  <c r="AB103" i="3"/>
  <c r="AD103" i="3"/>
  <c r="AE103" i="3"/>
  <c r="C104" i="3"/>
  <c r="D104" i="3"/>
  <c r="U104" i="3"/>
  <c r="W104" i="3" s="1"/>
  <c r="X104" i="3"/>
  <c r="Y104" i="3"/>
  <c r="AF104" i="3" s="1"/>
  <c r="Z104" i="3"/>
  <c r="AA104" i="3"/>
  <c r="AB104" i="3"/>
  <c r="AD104" i="3"/>
  <c r="AE104" i="3"/>
  <c r="C105" i="3"/>
  <c r="D105" i="3"/>
  <c r="U105" i="3"/>
  <c r="W105" i="3" s="1"/>
  <c r="X105" i="3"/>
  <c r="Y105" i="3"/>
  <c r="AF105" i="3" s="1"/>
  <c r="Z105" i="3"/>
  <c r="AA105" i="3"/>
  <c r="AB105" i="3"/>
  <c r="AD105" i="3"/>
  <c r="AE105" i="3"/>
  <c r="C106" i="3"/>
  <c r="D106" i="3"/>
  <c r="U106" i="3"/>
  <c r="W106" i="3" s="1"/>
  <c r="X106" i="3"/>
  <c r="Y106" i="3"/>
  <c r="AF106" i="3" s="1"/>
  <c r="Z106" i="3"/>
  <c r="AA106" i="3"/>
  <c r="AB106" i="3"/>
  <c r="AD106" i="3"/>
  <c r="AE106" i="3"/>
  <c r="C107" i="3"/>
  <c r="D107" i="3"/>
  <c r="U107" i="3"/>
  <c r="W107" i="3" s="1"/>
  <c r="X107" i="3"/>
  <c r="Y107" i="3"/>
  <c r="AF107" i="3" s="1"/>
  <c r="Z107" i="3"/>
  <c r="AA107" i="3"/>
  <c r="AB107" i="3"/>
  <c r="AD107" i="3"/>
  <c r="AE107" i="3"/>
  <c r="A96" i="3"/>
  <c r="A97" i="3"/>
  <c r="A98" i="3"/>
  <c r="A100" i="3"/>
  <c r="A101" i="3"/>
  <c r="A102" i="3"/>
  <c r="A103" i="3"/>
  <c r="A104" i="3"/>
  <c r="A105" i="3"/>
  <c r="A106" i="3"/>
  <c r="A107" i="3"/>
  <c r="AE95" i="3"/>
  <c r="AD95" i="3"/>
  <c r="AB95" i="3"/>
  <c r="AA95" i="3"/>
  <c r="Z95" i="3"/>
  <c r="Y95" i="3"/>
  <c r="AF95" i="3" s="1"/>
  <c r="X95" i="3"/>
  <c r="U95" i="3"/>
  <c r="W95" i="3" s="1"/>
  <c r="D95" i="3"/>
  <c r="C95" i="3"/>
  <c r="A95" i="3"/>
  <c r="AE94" i="3"/>
  <c r="AD94" i="3"/>
  <c r="AB94" i="3"/>
  <c r="AA94" i="3"/>
  <c r="Z94" i="3"/>
  <c r="Y94" i="3"/>
  <c r="AF94" i="3" s="1"/>
  <c r="X94" i="3"/>
  <c r="U94" i="3"/>
  <c r="W94" i="3" s="1"/>
  <c r="D94" i="3"/>
  <c r="C94" i="3"/>
  <c r="A94" i="3"/>
  <c r="AE93" i="3"/>
  <c r="AD93" i="3"/>
  <c r="AB93" i="3"/>
  <c r="AA93" i="3"/>
  <c r="Z93" i="3"/>
  <c r="Y93" i="3"/>
  <c r="X93" i="3"/>
  <c r="U93" i="3"/>
  <c r="W93" i="3" s="1"/>
  <c r="D93" i="3"/>
  <c r="C93" i="3"/>
  <c r="A93" i="3"/>
  <c r="AE92" i="3"/>
  <c r="AD92" i="3"/>
  <c r="AB92" i="3"/>
  <c r="AA92" i="3"/>
  <c r="Z92" i="3"/>
  <c r="Y92" i="3"/>
  <c r="AF92" i="3" s="1"/>
  <c r="X92" i="3"/>
  <c r="U92" i="3"/>
  <c r="W92" i="3" s="1"/>
  <c r="D92" i="3"/>
  <c r="C92" i="3"/>
  <c r="A92" i="3"/>
  <c r="AE91" i="3"/>
  <c r="AD91" i="3"/>
  <c r="AB91" i="3"/>
  <c r="AA91" i="3"/>
  <c r="Z91" i="3"/>
  <c r="Y91" i="3"/>
  <c r="AF91" i="3" s="1"/>
  <c r="X91" i="3"/>
  <c r="U91" i="3"/>
  <c r="W91" i="3" s="1"/>
  <c r="D91" i="3"/>
  <c r="C91" i="3"/>
  <c r="A91" i="3"/>
  <c r="AE90" i="3"/>
  <c r="AD90" i="3"/>
  <c r="AB90" i="3"/>
  <c r="AA90" i="3"/>
  <c r="Z90" i="3"/>
  <c r="Y90" i="3"/>
  <c r="AF90" i="3" s="1"/>
  <c r="X90" i="3"/>
  <c r="U90" i="3"/>
  <c r="W90" i="3" s="1"/>
  <c r="D90" i="3"/>
  <c r="C90" i="3"/>
  <c r="A90" i="3"/>
  <c r="AE89" i="3"/>
  <c r="AD89" i="3"/>
  <c r="AB89" i="3"/>
  <c r="AA89" i="3"/>
  <c r="Z89" i="3"/>
  <c r="Y89" i="3"/>
  <c r="AF89" i="3" s="1"/>
  <c r="X89" i="3"/>
  <c r="U89" i="3"/>
  <c r="W89" i="3" s="1"/>
  <c r="D89" i="3"/>
  <c r="C89" i="3"/>
  <c r="A89" i="3"/>
  <c r="AE88" i="3"/>
  <c r="AD88" i="3"/>
  <c r="AB88" i="3"/>
  <c r="AA88" i="3"/>
  <c r="Z88" i="3"/>
  <c r="Y88" i="3"/>
  <c r="AF88" i="3" s="1"/>
  <c r="X88" i="3"/>
  <c r="U88" i="3"/>
  <c r="W88" i="3" s="1"/>
  <c r="T88" i="3"/>
  <c r="D88" i="3"/>
  <c r="C88" i="3"/>
  <c r="A88" i="3"/>
  <c r="M166" i="3" l="1"/>
  <c r="H229" i="3"/>
  <c r="M168" i="3"/>
  <c r="M169" i="3"/>
  <c r="K4" i="3"/>
  <c r="K5" i="3"/>
  <c r="L5" i="3"/>
  <c r="L4" i="3"/>
  <c r="I4" i="3"/>
  <c r="T95" i="3"/>
  <c r="T104" i="3"/>
  <c r="T102" i="3"/>
  <c r="M106" i="3" s="1"/>
  <c r="T92" i="3"/>
  <c r="T89" i="3"/>
  <c r="T93" i="3"/>
  <c r="T94" i="3"/>
  <c r="T91" i="3"/>
  <c r="T107" i="3"/>
  <c r="M177" i="3" s="1"/>
  <c r="T103" i="3"/>
  <c r="T101" i="3"/>
  <c r="T100" i="3"/>
  <c r="T98" i="3"/>
  <c r="T96" i="3"/>
  <c r="AC105" i="3"/>
  <c r="AC96" i="3"/>
  <c r="AC100" i="3"/>
  <c r="AC102" i="3"/>
  <c r="AC104" i="3"/>
  <c r="AC103" i="3"/>
  <c r="AC97" i="3"/>
  <c r="AC93" i="3"/>
  <c r="AC106" i="3"/>
  <c r="AC107" i="3"/>
  <c r="AC101" i="3"/>
  <c r="AC98" i="3"/>
  <c r="AC91" i="3"/>
  <c r="AC88" i="3"/>
  <c r="AB108" i="3"/>
  <c r="AC95" i="3"/>
  <c r="W108" i="3"/>
  <c r="AD108" i="3"/>
  <c r="AC92" i="3"/>
  <c r="Z108" i="3"/>
  <c r="AE108" i="3"/>
  <c r="AC89" i="3"/>
  <c r="AF93" i="3"/>
  <c r="AF108" i="3" s="1"/>
  <c r="Y108" i="3"/>
  <c r="AC90" i="3"/>
  <c r="AA108" i="3"/>
  <c r="AC94" i="3"/>
  <c r="U220" i="3"/>
  <c r="W220" i="3" s="1"/>
  <c r="U221" i="3"/>
  <c r="W221" i="3" s="1"/>
  <c r="U218" i="3"/>
  <c r="W218" i="3" s="1"/>
  <c r="U224" i="3"/>
  <c r="W224" i="3" s="1"/>
  <c r="U211" i="3"/>
  <c r="W211" i="3" s="1"/>
  <c r="U205" i="3"/>
  <c r="W205" i="3" s="1"/>
  <c r="U195" i="3"/>
  <c r="W195" i="3" s="1"/>
  <c r="U154" i="3"/>
  <c r="W154" i="3" s="1"/>
  <c r="U191" i="3"/>
  <c r="W191" i="3" s="1"/>
  <c r="U188" i="3"/>
  <c r="W188" i="3" s="1"/>
  <c r="U185" i="3"/>
  <c r="W185" i="3" s="1"/>
  <c r="U116" i="3"/>
  <c r="W116" i="3" s="1"/>
  <c r="U148" i="3"/>
  <c r="W148" i="3" s="1"/>
  <c r="U128" i="3"/>
  <c r="W128" i="3" s="1"/>
  <c r="U146" i="3"/>
  <c r="W146" i="3" s="1"/>
  <c r="U145" i="3"/>
  <c r="W145" i="3" s="1"/>
  <c r="U124" i="3"/>
  <c r="W124" i="3" s="1"/>
  <c r="U139" i="3"/>
  <c r="W139" i="3" s="1"/>
  <c r="U119" i="3"/>
  <c r="W119" i="3" s="1"/>
  <c r="U144" i="3"/>
  <c r="W144" i="3" s="1"/>
  <c r="U112" i="3"/>
  <c r="W112" i="3" s="1"/>
  <c r="U122" i="3"/>
  <c r="W122" i="3" s="1"/>
  <c r="U135" i="3"/>
  <c r="W135" i="3" s="1"/>
  <c r="U125" i="3"/>
  <c r="W125" i="3" s="1"/>
  <c r="U117" i="3"/>
  <c r="W117" i="3" s="1"/>
  <c r="U81" i="3"/>
  <c r="W81" i="3" s="1"/>
  <c r="U83" i="3"/>
  <c r="W83" i="3" s="1"/>
  <c r="U82" i="3"/>
  <c r="W82" i="3" s="1"/>
  <c r="U75" i="3"/>
  <c r="W75" i="3" s="1"/>
  <c r="U67" i="3"/>
  <c r="W67" i="3" s="1"/>
  <c r="U63" i="3"/>
  <c r="W63" i="3" s="1"/>
  <c r="U56" i="3"/>
  <c r="W56" i="3" s="1"/>
  <c r="U49" i="3"/>
  <c r="W49" i="3" s="1"/>
  <c r="U58" i="3"/>
  <c r="W58" i="3" s="1"/>
  <c r="U51" i="3"/>
  <c r="W51" i="3" s="1"/>
  <c r="U42" i="3"/>
  <c r="W42" i="3" s="1"/>
  <c r="U33" i="3"/>
  <c r="W33" i="3" s="1"/>
  <c r="U37" i="3"/>
  <c r="W37" i="3" s="1"/>
  <c r="U41" i="3"/>
  <c r="W41" i="3" s="1"/>
  <c r="U19" i="3"/>
  <c r="W19" i="3" s="1"/>
  <c r="U24" i="3"/>
  <c r="W24" i="3" s="1"/>
  <c r="AD220" i="3"/>
  <c r="AD218" i="3"/>
  <c r="AD211" i="3"/>
  <c r="AD196" i="3"/>
  <c r="AD162" i="3"/>
  <c r="AD188" i="3"/>
  <c r="AD116" i="3"/>
  <c r="AD118" i="3"/>
  <c r="AD141" i="3"/>
  <c r="AD145" i="3"/>
  <c r="AD124" i="3"/>
  <c r="AD119" i="3"/>
  <c r="AD112" i="3"/>
  <c r="AD117" i="3"/>
  <c r="AD81" i="3"/>
  <c r="AD73" i="3"/>
  <c r="AD83" i="3"/>
  <c r="AD67" i="3"/>
  <c r="AD53" i="3"/>
  <c r="AD49" i="3"/>
  <c r="AD34" i="3"/>
  <c r="AD33" i="3"/>
  <c r="AD24" i="3"/>
  <c r="AD10" i="3"/>
  <c r="AD205" i="3"/>
  <c r="AD185" i="3"/>
  <c r="AD146" i="3"/>
  <c r="AD135" i="3"/>
  <c r="AD84" i="3"/>
  <c r="AD51" i="3"/>
  <c r="AD41" i="3"/>
  <c r="U190" i="3"/>
  <c r="W190" i="3" s="1"/>
  <c r="U189" i="3"/>
  <c r="W189" i="3" s="1"/>
  <c r="U140" i="3"/>
  <c r="W140" i="3" s="1"/>
  <c r="U129" i="3"/>
  <c r="W129" i="3" s="1"/>
  <c r="U114" i="3"/>
  <c r="W114" i="3" s="1"/>
  <c r="U147" i="3"/>
  <c r="W147" i="3" s="1"/>
  <c r="U130" i="3"/>
  <c r="W130" i="3" s="1"/>
  <c r="U136" i="3"/>
  <c r="W136" i="3" s="1"/>
  <c r="U69" i="3"/>
  <c r="W69" i="3" s="1"/>
  <c r="U73" i="3"/>
  <c r="W73" i="3" s="1"/>
  <c r="U77" i="3"/>
  <c r="W77" i="3" s="1"/>
  <c r="U53" i="3"/>
  <c r="W53" i="3" s="1"/>
  <c r="U57" i="3"/>
  <c r="W57" i="3" s="1"/>
  <c r="U34" i="3"/>
  <c r="W34" i="3" s="1"/>
  <c r="U44" i="3"/>
  <c r="W44" i="3" s="1"/>
  <c r="U36" i="3"/>
  <c r="W36" i="3" s="1"/>
  <c r="U38" i="3"/>
  <c r="W38" i="3" s="1"/>
  <c r="U25" i="3"/>
  <c r="W25" i="3" s="1"/>
  <c r="U21" i="3"/>
  <c r="W21" i="3" s="1"/>
  <c r="U12" i="3"/>
  <c r="W12" i="3" s="1"/>
  <c r="U13" i="3"/>
  <c r="W13" i="3" s="1"/>
  <c r="AE227" i="3"/>
  <c r="AD227" i="3"/>
  <c r="AB227" i="3"/>
  <c r="AA227" i="3"/>
  <c r="Z227" i="3"/>
  <c r="Y227" i="3"/>
  <c r="AF227" i="3" s="1"/>
  <c r="X227" i="3"/>
  <c r="U227" i="3"/>
  <c r="W227" i="3" s="1"/>
  <c r="T227" i="3"/>
  <c r="AE226" i="3"/>
  <c r="AD226" i="3"/>
  <c r="AB226" i="3"/>
  <c r="AA226" i="3"/>
  <c r="Z226" i="3"/>
  <c r="Y226" i="3"/>
  <c r="AF226" i="3" s="1"/>
  <c r="X226" i="3"/>
  <c r="U226" i="3"/>
  <c r="W226" i="3" s="1"/>
  <c r="AE225" i="3"/>
  <c r="AD225" i="3"/>
  <c r="AB225" i="3"/>
  <c r="AA225" i="3"/>
  <c r="Y225" i="3"/>
  <c r="AF225" i="3" s="1"/>
  <c r="X225" i="3"/>
  <c r="U225" i="3"/>
  <c r="W225" i="3" s="1"/>
  <c r="T225" i="3"/>
  <c r="AE224" i="3"/>
  <c r="AD224" i="3"/>
  <c r="AB224" i="3"/>
  <c r="AA224" i="3"/>
  <c r="Z224" i="3"/>
  <c r="Y224" i="3"/>
  <c r="AF224" i="3" s="1"/>
  <c r="X224" i="3"/>
  <c r="T224" i="3"/>
  <c r="AE223" i="3"/>
  <c r="AD223" i="3"/>
  <c r="AB223" i="3"/>
  <c r="AA223" i="3"/>
  <c r="Z223" i="3"/>
  <c r="Y223" i="3"/>
  <c r="AF223" i="3" s="1"/>
  <c r="X223" i="3"/>
  <c r="U223" i="3"/>
  <c r="W223" i="3" s="1"/>
  <c r="AE222" i="3"/>
  <c r="AD222" i="3"/>
  <c r="AB222" i="3"/>
  <c r="AA222" i="3"/>
  <c r="Z222" i="3"/>
  <c r="Y222" i="3"/>
  <c r="AF222" i="3" s="1"/>
  <c r="X222" i="3"/>
  <c r="U222" i="3"/>
  <c r="W222" i="3" s="1"/>
  <c r="T222" i="3"/>
  <c r="AE221" i="3"/>
  <c r="AD221" i="3"/>
  <c r="AB221" i="3"/>
  <c r="AA221" i="3"/>
  <c r="Z221" i="3"/>
  <c r="Y221" i="3"/>
  <c r="AF221" i="3" s="1"/>
  <c r="X221" i="3"/>
  <c r="T221" i="3"/>
  <c r="AE220" i="3"/>
  <c r="AB220" i="3"/>
  <c r="AA220" i="3"/>
  <c r="Z220" i="3"/>
  <c r="Y220" i="3"/>
  <c r="AF220" i="3" s="1"/>
  <c r="X220" i="3"/>
  <c r="AE219" i="3"/>
  <c r="AD219" i="3"/>
  <c r="AB219" i="3"/>
  <c r="AA219" i="3"/>
  <c r="Z219" i="3"/>
  <c r="Y219" i="3"/>
  <c r="AF219" i="3" s="1"/>
  <c r="X219" i="3"/>
  <c r="U219" i="3"/>
  <c r="W219" i="3" s="1"/>
  <c r="T219" i="3"/>
  <c r="AE218" i="3"/>
  <c r="AB218" i="3"/>
  <c r="AA218" i="3"/>
  <c r="Z218" i="3"/>
  <c r="Y218" i="3"/>
  <c r="AF218" i="3" s="1"/>
  <c r="X218" i="3"/>
  <c r="T218" i="3"/>
  <c r="AE214" i="3"/>
  <c r="AD214" i="3"/>
  <c r="AB214" i="3"/>
  <c r="AA214" i="3"/>
  <c r="Z214" i="3"/>
  <c r="Y214" i="3"/>
  <c r="AF214" i="3" s="1"/>
  <c r="X214" i="3"/>
  <c r="U214" i="3"/>
  <c r="W214" i="3" s="1"/>
  <c r="T214" i="3"/>
  <c r="AE213" i="3"/>
  <c r="AD213" i="3"/>
  <c r="AB213" i="3"/>
  <c r="AA213" i="3"/>
  <c r="Z213" i="3"/>
  <c r="Y213" i="3"/>
  <c r="AF213" i="3" s="1"/>
  <c r="X213" i="3"/>
  <c r="U213" i="3"/>
  <c r="W213" i="3" s="1"/>
  <c r="AE212" i="3"/>
  <c r="AD212" i="3"/>
  <c r="AB212" i="3"/>
  <c r="AA212" i="3"/>
  <c r="Z212" i="3"/>
  <c r="Y212" i="3"/>
  <c r="AF212" i="3" s="1"/>
  <c r="X212" i="3"/>
  <c r="U212" i="3"/>
  <c r="W212" i="3" s="1"/>
  <c r="T212" i="3"/>
  <c r="AE211" i="3"/>
  <c r="AB211" i="3"/>
  <c r="AA211" i="3"/>
  <c r="Z211" i="3"/>
  <c r="Y211" i="3"/>
  <c r="AF211" i="3" s="1"/>
  <c r="X211" i="3"/>
  <c r="AE210" i="3"/>
  <c r="AD210" i="3"/>
  <c r="AB210" i="3"/>
  <c r="AA210" i="3"/>
  <c r="Z210" i="3"/>
  <c r="Y210" i="3"/>
  <c r="AF210" i="3" s="1"/>
  <c r="X210" i="3"/>
  <c r="U210" i="3"/>
  <c r="W210" i="3" s="1"/>
  <c r="T210" i="3"/>
  <c r="AE206" i="3"/>
  <c r="AD206" i="3"/>
  <c r="AB206" i="3"/>
  <c r="AA206" i="3"/>
  <c r="Z206" i="3"/>
  <c r="Y206" i="3"/>
  <c r="AF206" i="3" s="1"/>
  <c r="X206" i="3"/>
  <c r="U206" i="3"/>
  <c r="W206" i="3" s="1"/>
  <c r="AE205" i="3"/>
  <c r="AB205" i="3"/>
  <c r="AA205" i="3"/>
  <c r="Z205" i="3"/>
  <c r="Y205" i="3"/>
  <c r="AF205" i="3" s="1"/>
  <c r="X205" i="3"/>
  <c r="T205" i="3"/>
  <c r="AE201" i="3"/>
  <c r="AD201" i="3"/>
  <c r="AB201" i="3"/>
  <c r="AA201" i="3"/>
  <c r="Z201" i="3"/>
  <c r="Y201" i="3"/>
  <c r="AF201" i="3" s="1"/>
  <c r="X201" i="3"/>
  <c r="U201" i="3"/>
  <c r="W201" i="3" s="1"/>
  <c r="T201" i="3"/>
  <c r="AE200" i="3"/>
  <c r="AD200" i="3"/>
  <c r="AB200" i="3"/>
  <c r="AA200" i="3"/>
  <c r="Z200" i="3"/>
  <c r="Y200" i="3"/>
  <c r="AF200" i="3" s="1"/>
  <c r="X200" i="3"/>
  <c r="U200" i="3"/>
  <c r="W200" i="3" s="1"/>
  <c r="T200" i="3"/>
  <c r="AE199" i="3"/>
  <c r="AD199" i="3"/>
  <c r="AB199" i="3"/>
  <c r="AA199" i="3"/>
  <c r="Z199" i="3"/>
  <c r="Y199" i="3"/>
  <c r="AF199" i="3" s="1"/>
  <c r="X199" i="3"/>
  <c r="U199" i="3"/>
  <c r="W199" i="3" s="1"/>
  <c r="T199" i="3"/>
  <c r="AE198" i="3"/>
  <c r="AD198" i="3"/>
  <c r="AB198" i="3"/>
  <c r="AA198" i="3"/>
  <c r="Z198" i="3"/>
  <c r="Y198" i="3"/>
  <c r="AF198" i="3" s="1"/>
  <c r="X198" i="3"/>
  <c r="U198" i="3"/>
  <c r="W198" i="3" s="1"/>
  <c r="T198" i="3"/>
  <c r="AE197" i="3"/>
  <c r="AD197" i="3"/>
  <c r="AB197" i="3"/>
  <c r="AA197" i="3"/>
  <c r="Z197" i="3"/>
  <c r="Y197" i="3"/>
  <c r="AF197" i="3" s="1"/>
  <c r="X197" i="3"/>
  <c r="U197" i="3"/>
  <c r="W197" i="3" s="1"/>
  <c r="AE196" i="3"/>
  <c r="AB196" i="3"/>
  <c r="AA196" i="3"/>
  <c r="Z196" i="3"/>
  <c r="Y196" i="3"/>
  <c r="AF196" i="3" s="1"/>
  <c r="X196" i="3"/>
  <c r="U196" i="3"/>
  <c r="W196" i="3" s="1"/>
  <c r="T196" i="3"/>
  <c r="AE195" i="3"/>
  <c r="AD195" i="3"/>
  <c r="AB195" i="3"/>
  <c r="AA195" i="3"/>
  <c r="Z195" i="3"/>
  <c r="Y195" i="3"/>
  <c r="AF195" i="3" s="1"/>
  <c r="X195" i="3"/>
  <c r="T195" i="3"/>
  <c r="AE191" i="3"/>
  <c r="AD191" i="3"/>
  <c r="AB191" i="3"/>
  <c r="AA191" i="3"/>
  <c r="Z191" i="3"/>
  <c r="Y191" i="3"/>
  <c r="AF191" i="3" s="1"/>
  <c r="X191" i="3"/>
  <c r="T191" i="3"/>
  <c r="AE190" i="3"/>
  <c r="AD190" i="3"/>
  <c r="AB190" i="3"/>
  <c r="AA190" i="3"/>
  <c r="Z190" i="3"/>
  <c r="Y190" i="3"/>
  <c r="AF190" i="3" s="1"/>
  <c r="X190" i="3"/>
  <c r="T190" i="3"/>
  <c r="AE189" i="3"/>
  <c r="AD189" i="3"/>
  <c r="AB189" i="3"/>
  <c r="AA189" i="3"/>
  <c r="Z189" i="3"/>
  <c r="Y189" i="3"/>
  <c r="AF189" i="3" s="1"/>
  <c r="X189" i="3"/>
  <c r="T189" i="3"/>
  <c r="AE188" i="3"/>
  <c r="AB188" i="3"/>
  <c r="AA188" i="3"/>
  <c r="Z188" i="3"/>
  <c r="Y188" i="3"/>
  <c r="AF188" i="3" s="1"/>
  <c r="X188" i="3"/>
  <c r="T188" i="3"/>
  <c r="AE187" i="3"/>
  <c r="AD187" i="3"/>
  <c r="AB187" i="3"/>
  <c r="AA187" i="3"/>
  <c r="Z187" i="3"/>
  <c r="Y187" i="3"/>
  <c r="AF187" i="3" s="1"/>
  <c r="X187" i="3"/>
  <c r="U187" i="3"/>
  <c r="W187" i="3" s="1"/>
  <c r="AE186" i="3"/>
  <c r="AD186" i="3"/>
  <c r="AB186" i="3"/>
  <c r="AA186" i="3"/>
  <c r="Z186" i="3"/>
  <c r="Y186" i="3"/>
  <c r="AF186" i="3" s="1"/>
  <c r="X186" i="3"/>
  <c r="U186" i="3"/>
  <c r="W186" i="3" s="1"/>
  <c r="AE185" i="3"/>
  <c r="AB185" i="3"/>
  <c r="AA185" i="3"/>
  <c r="Z185" i="3"/>
  <c r="Y185" i="3"/>
  <c r="AF185" i="3" s="1"/>
  <c r="X185" i="3"/>
  <c r="T185" i="3"/>
  <c r="AE184" i="3"/>
  <c r="AD184" i="3"/>
  <c r="AB184" i="3"/>
  <c r="AA184" i="3"/>
  <c r="Z184" i="3"/>
  <c r="Y184" i="3"/>
  <c r="AF184" i="3" s="1"/>
  <c r="X184" i="3"/>
  <c r="U184" i="3"/>
  <c r="W184" i="3" s="1"/>
  <c r="T184" i="3"/>
  <c r="T163" i="3"/>
  <c r="T162" i="3"/>
  <c r="T161" i="3"/>
  <c r="T160" i="3"/>
  <c r="T158" i="3"/>
  <c r="T155" i="3"/>
  <c r="T153" i="3"/>
  <c r="U153" i="3"/>
  <c r="W153" i="3" s="1"/>
  <c r="X153" i="3"/>
  <c r="Y153" i="3"/>
  <c r="AF153" i="3" s="1"/>
  <c r="Z153" i="3"/>
  <c r="AA153" i="3"/>
  <c r="AB153" i="3"/>
  <c r="AD153" i="3"/>
  <c r="AE153" i="3"/>
  <c r="X154" i="3"/>
  <c r="Y154" i="3"/>
  <c r="AF154" i="3" s="1"/>
  <c r="Z154" i="3"/>
  <c r="AA154" i="3"/>
  <c r="AB154" i="3"/>
  <c r="AD154" i="3"/>
  <c r="AE154" i="3"/>
  <c r="U155" i="3"/>
  <c r="W155" i="3" s="1"/>
  <c r="X155" i="3"/>
  <c r="Y155" i="3"/>
  <c r="AF155" i="3" s="1"/>
  <c r="Z155" i="3"/>
  <c r="AA155" i="3"/>
  <c r="AB155" i="3"/>
  <c r="AD155" i="3"/>
  <c r="AE155" i="3"/>
  <c r="U156" i="3"/>
  <c r="W156" i="3" s="1"/>
  <c r="X156" i="3"/>
  <c r="Y156" i="3"/>
  <c r="AF156" i="3" s="1"/>
  <c r="Z156" i="3"/>
  <c r="AA156" i="3"/>
  <c r="AB156" i="3"/>
  <c r="AD156" i="3"/>
  <c r="AE156" i="3"/>
  <c r="U157" i="3"/>
  <c r="W157" i="3" s="1"/>
  <c r="X157" i="3"/>
  <c r="Y157" i="3"/>
  <c r="AF157" i="3" s="1"/>
  <c r="Z157" i="3"/>
  <c r="AA157" i="3"/>
  <c r="AB157" i="3"/>
  <c r="AD157" i="3"/>
  <c r="AE157" i="3"/>
  <c r="U158" i="3"/>
  <c r="W158" i="3" s="1"/>
  <c r="X158" i="3"/>
  <c r="Y158" i="3"/>
  <c r="AF158" i="3" s="1"/>
  <c r="Z158" i="3"/>
  <c r="AA158" i="3"/>
  <c r="AB158" i="3"/>
  <c r="AD158" i="3"/>
  <c r="AE158" i="3"/>
  <c r="U159" i="3"/>
  <c r="W159" i="3" s="1"/>
  <c r="X159" i="3"/>
  <c r="Y159" i="3"/>
  <c r="AF159" i="3" s="1"/>
  <c r="Z159" i="3"/>
  <c r="AA159" i="3"/>
  <c r="AB159" i="3"/>
  <c r="AD159" i="3"/>
  <c r="AE159" i="3"/>
  <c r="U160" i="3"/>
  <c r="W160" i="3" s="1"/>
  <c r="X160" i="3"/>
  <c r="Y160" i="3"/>
  <c r="AF160" i="3" s="1"/>
  <c r="Z160" i="3"/>
  <c r="AA160" i="3"/>
  <c r="AB160" i="3"/>
  <c r="AD160" i="3"/>
  <c r="AE160" i="3"/>
  <c r="U161" i="3"/>
  <c r="W161" i="3" s="1"/>
  <c r="X161" i="3"/>
  <c r="Y161" i="3"/>
  <c r="AF161" i="3" s="1"/>
  <c r="Z161" i="3"/>
  <c r="AA161" i="3"/>
  <c r="AB161" i="3"/>
  <c r="AD161" i="3"/>
  <c r="AE161" i="3"/>
  <c r="U162" i="3"/>
  <c r="W162" i="3" s="1"/>
  <c r="X162" i="3"/>
  <c r="Y162" i="3"/>
  <c r="AF162" i="3" s="1"/>
  <c r="Z162" i="3"/>
  <c r="AA162" i="3"/>
  <c r="AB162" i="3"/>
  <c r="AE162" i="3"/>
  <c r="U163" i="3"/>
  <c r="W163" i="3" s="1"/>
  <c r="X163" i="3"/>
  <c r="Y163" i="3"/>
  <c r="AF163" i="3" s="1"/>
  <c r="Z163" i="3"/>
  <c r="AA163" i="3"/>
  <c r="AB163" i="3"/>
  <c r="AD163" i="3"/>
  <c r="AE163" i="3"/>
  <c r="AE149" i="3"/>
  <c r="AD149" i="3"/>
  <c r="AB149" i="3"/>
  <c r="AA149" i="3"/>
  <c r="Z149" i="3"/>
  <c r="Y149" i="3"/>
  <c r="AF149" i="3" s="1"/>
  <c r="X149" i="3"/>
  <c r="U149" i="3"/>
  <c r="W149" i="3" s="1"/>
  <c r="T149" i="3"/>
  <c r="AE148" i="3"/>
  <c r="AD148" i="3"/>
  <c r="AB148" i="3"/>
  <c r="AA148" i="3"/>
  <c r="Z148" i="3"/>
  <c r="Y148" i="3"/>
  <c r="AF148" i="3" s="1"/>
  <c r="X148" i="3"/>
  <c r="T148" i="3"/>
  <c r="AE147" i="3"/>
  <c r="AD147" i="3"/>
  <c r="AB147" i="3"/>
  <c r="AA147" i="3"/>
  <c r="Z147" i="3"/>
  <c r="Y147" i="3"/>
  <c r="AF147" i="3" s="1"/>
  <c r="X147" i="3"/>
  <c r="T147" i="3"/>
  <c r="AE146" i="3"/>
  <c r="AB146" i="3"/>
  <c r="AA146" i="3"/>
  <c r="Z146" i="3"/>
  <c r="Y146" i="3"/>
  <c r="AF146" i="3" s="1"/>
  <c r="X146" i="3"/>
  <c r="T146" i="3"/>
  <c r="AE145" i="3"/>
  <c r="AB145" i="3"/>
  <c r="AA145" i="3"/>
  <c r="Z145" i="3"/>
  <c r="Y145" i="3"/>
  <c r="AF145" i="3" s="1"/>
  <c r="X145" i="3"/>
  <c r="T145" i="3"/>
  <c r="AE144" i="3"/>
  <c r="AD144" i="3"/>
  <c r="AB144" i="3"/>
  <c r="AA144" i="3"/>
  <c r="Z144" i="3"/>
  <c r="Y144" i="3"/>
  <c r="AF144" i="3" s="1"/>
  <c r="X144" i="3"/>
  <c r="AE143" i="3"/>
  <c r="AD143" i="3"/>
  <c r="AB143" i="3"/>
  <c r="AA143" i="3"/>
  <c r="Z143" i="3"/>
  <c r="Y143" i="3"/>
  <c r="AF143" i="3" s="1"/>
  <c r="X143" i="3"/>
  <c r="U143" i="3"/>
  <c r="W143" i="3" s="1"/>
  <c r="T143" i="3"/>
  <c r="AE142" i="3"/>
  <c r="AD142" i="3"/>
  <c r="AB142" i="3"/>
  <c r="AA142" i="3"/>
  <c r="Z142" i="3"/>
  <c r="Y142" i="3"/>
  <c r="AF142" i="3" s="1"/>
  <c r="X142" i="3"/>
  <c r="U142" i="3"/>
  <c r="W142" i="3" s="1"/>
  <c r="T142" i="3"/>
  <c r="AE141" i="3"/>
  <c r="AB141" i="3"/>
  <c r="AA141" i="3"/>
  <c r="Z141" i="3"/>
  <c r="Y141" i="3"/>
  <c r="AF141" i="3" s="1"/>
  <c r="X141" i="3"/>
  <c r="U141" i="3"/>
  <c r="W141" i="3" s="1"/>
  <c r="T141" i="3"/>
  <c r="AE140" i="3"/>
  <c r="AD140" i="3"/>
  <c r="AB140" i="3"/>
  <c r="AA140" i="3"/>
  <c r="Z140" i="3"/>
  <c r="Y140" i="3"/>
  <c r="AF140" i="3" s="1"/>
  <c r="X140" i="3"/>
  <c r="T140" i="3"/>
  <c r="AE139" i="3"/>
  <c r="AD139" i="3"/>
  <c r="AB139" i="3"/>
  <c r="AA139" i="3"/>
  <c r="Z139" i="3"/>
  <c r="Y139" i="3"/>
  <c r="AF139" i="3" s="1"/>
  <c r="X139" i="3"/>
  <c r="AE138" i="3"/>
  <c r="AD138" i="3"/>
  <c r="AB138" i="3"/>
  <c r="AA138" i="3"/>
  <c r="Z138" i="3"/>
  <c r="Y138" i="3"/>
  <c r="AF138" i="3" s="1"/>
  <c r="X138" i="3"/>
  <c r="U138" i="3"/>
  <c r="W138" i="3" s="1"/>
  <c r="T138" i="3"/>
  <c r="AE137" i="3"/>
  <c r="AD137" i="3"/>
  <c r="AB137" i="3"/>
  <c r="AA137" i="3"/>
  <c r="Z137" i="3"/>
  <c r="Y137" i="3"/>
  <c r="AF137" i="3" s="1"/>
  <c r="X137" i="3"/>
  <c r="U137" i="3"/>
  <c r="W137" i="3" s="1"/>
  <c r="T137" i="3"/>
  <c r="AE136" i="3"/>
  <c r="AD136" i="3"/>
  <c r="AB136" i="3"/>
  <c r="AA136" i="3"/>
  <c r="Z136" i="3"/>
  <c r="Y136" i="3"/>
  <c r="AF136" i="3" s="1"/>
  <c r="X136" i="3"/>
  <c r="T136" i="3"/>
  <c r="AE135" i="3"/>
  <c r="AB135" i="3"/>
  <c r="AA135" i="3"/>
  <c r="Z135" i="3"/>
  <c r="Y135" i="3"/>
  <c r="AF135" i="3" s="1"/>
  <c r="X135" i="3"/>
  <c r="T135" i="3"/>
  <c r="AE134" i="3"/>
  <c r="AD134" i="3"/>
  <c r="AB134" i="3"/>
  <c r="AA134" i="3"/>
  <c r="Z134" i="3"/>
  <c r="Y134" i="3"/>
  <c r="AF134" i="3" s="1"/>
  <c r="X134" i="3"/>
  <c r="U134" i="3"/>
  <c r="W134" i="3" s="1"/>
  <c r="T134" i="3"/>
  <c r="AE132" i="3"/>
  <c r="AD132" i="3"/>
  <c r="AB132" i="3"/>
  <c r="AA132" i="3"/>
  <c r="Z132" i="3"/>
  <c r="Y132" i="3"/>
  <c r="AF132" i="3" s="1"/>
  <c r="X132" i="3"/>
  <c r="U132" i="3"/>
  <c r="W132" i="3" s="1"/>
  <c r="AE131" i="3"/>
  <c r="AD131" i="3"/>
  <c r="AB131" i="3"/>
  <c r="AA131" i="3"/>
  <c r="Z131" i="3"/>
  <c r="Y131" i="3"/>
  <c r="AF131" i="3" s="1"/>
  <c r="X131" i="3"/>
  <c r="U131" i="3"/>
  <c r="W131" i="3" s="1"/>
  <c r="T131" i="3"/>
  <c r="AE130" i="3"/>
  <c r="AD130" i="3"/>
  <c r="AB130" i="3"/>
  <c r="AA130" i="3"/>
  <c r="Z130" i="3"/>
  <c r="Y130" i="3"/>
  <c r="AF130" i="3" s="1"/>
  <c r="X130" i="3"/>
  <c r="AE129" i="3"/>
  <c r="AD129" i="3"/>
  <c r="AB129" i="3"/>
  <c r="AA129" i="3"/>
  <c r="Z129" i="3"/>
  <c r="Y129" i="3"/>
  <c r="AF129" i="3" s="1"/>
  <c r="X129" i="3"/>
  <c r="T129" i="3"/>
  <c r="AE128" i="3"/>
  <c r="AD128" i="3"/>
  <c r="AB128" i="3"/>
  <c r="AA128" i="3"/>
  <c r="Z128" i="3"/>
  <c r="Y128" i="3"/>
  <c r="AF128" i="3" s="1"/>
  <c r="X128" i="3"/>
  <c r="T128" i="3"/>
  <c r="AE127" i="3"/>
  <c r="AD127" i="3"/>
  <c r="AB127" i="3"/>
  <c r="AA127" i="3"/>
  <c r="Z127" i="3"/>
  <c r="Y127" i="3"/>
  <c r="AF127" i="3" s="1"/>
  <c r="X127" i="3"/>
  <c r="U127" i="3"/>
  <c r="W127" i="3" s="1"/>
  <c r="T127" i="3"/>
  <c r="AE126" i="3"/>
  <c r="AD126" i="3"/>
  <c r="AB126" i="3"/>
  <c r="AA126" i="3"/>
  <c r="Z126" i="3"/>
  <c r="Y126" i="3"/>
  <c r="AF126" i="3" s="1"/>
  <c r="X126" i="3"/>
  <c r="U126" i="3"/>
  <c r="W126" i="3" s="1"/>
  <c r="AE125" i="3"/>
  <c r="AD125" i="3"/>
  <c r="AB125" i="3"/>
  <c r="AA125" i="3"/>
  <c r="Z125" i="3"/>
  <c r="Y125" i="3"/>
  <c r="AF125" i="3" s="1"/>
  <c r="X125" i="3"/>
  <c r="T125" i="3"/>
  <c r="AE124" i="3"/>
  <c r="AB124" i="3"/>
  <c r="AA124" i="3"/>
  <c r="Z124" i="3"/>
  <c r="Y124" i="3"/>
  <c r="AF124" i="3" s="1"/>
  <c r="X124" i="3"/>
  <c r="T124" i="3"/>
  <c r="AE123" i="3"/>
  <c r="AD123" i="3"/>
  <c r="AB123" i="3"/>
  <c r="AA123" i="3"/>
  <c r="Z123" i="3"/>
  <c r="Y123" i="3"/>
  <c r="AF123" i="3" s="1"/>
  <c r="X123" i="3"/>
  <c r="U123" i="3"/>
  <c r="W123" i="3" s="1"/>
  <c r="T123" i="3"/>
  <c r="AE122" i="3"/>
  <c r="AD122" i="3"/>
  <c r="AB122" i="3"/>
  <c r="AA122" i="3"/>
  <c r="Z122" i="3"/>
  <c r="Y122" i="3"/>
  <c r="AF122" i="3" s="1"/>
  <c r="X122" i="3"/>
  <c r="T122" i="3"/>
  <c r="AE121" i="3"/>
  <c r="AD121" i="3"/>
  <c r="AB121" i="3"/>
  <c r="AA121" i="3"/>
  <c r="Z121" i="3"/>
  <c r="Y121" i="3"/>
  <c r="AF121" i="3" s="1"/>
  <c r="X121" i="3"/>
  <c r="U121" i="3"/>
  <c r="W121" i="3" s="1"/>
  <c r="T121" i="3"/>
  <c r="AE120" i="3"/>
  <c r="AD120" i="3"/>
  <c r="AB120" i="3"/>
  <c r="AA120" i="3"/>
  <c r="Z120" i="3"/>
  <c r="Y120" i="3"/>
  <c r="AF120" i="3" s="1"/>
  <c r="X120" i="3"/>
  <c r="U120" i="3"/>
  <c r="W120" i="3" s="1"/>
  <c r="AE119" i="3"/>
  <c r="AB119" i="3"/>
  <c r="AA119" i="3"/>
  <c r="Z119" i="3"/>
  <c r="Y119" i="3"/>
  <c r="AF119" i="3" s="1"/>
  <c r="X119" i="3"/>
  <c r="T119" i="3"/>
  <c r="AE118" i="3"/>
  <c r="AB118" i="3"/>
  <c r="AA118" i="3"/>
  <c r="Z118" i="3"/>
  <c r="Y118" i="3"/>
  <c r="AF118" i="3" s="1"/>
  <c r="X118" i="3"/>
  <c r="U118" i="3"/>
  <c r="W118" i="3" s="1"/>
  <c r="T118" i="3"/>
  <c r="AE117" i="3"/>
  <c r="AB117" i="3"/>
  <c r="AA117" i="3"/>
  <c r="Z117" i="3"/>
  <c r="Y117" i="3"/>
  <c r="AF117" i="3" s="1"/>
  <c r="X117" i="3"/>
  <c r="T117" i="3"/>
  <c r="AE116" i="3"/>
  <c r="AB116" i="3"/>
  <c r="AA116" i="3"/>
  <c r="Z116" i="3"/>
  <c r="Y116" i="3"/>
  <c r="AF116" i="3" s="1"/>
  <c r="X116" i="3"/>
  <c r="T116" i="3"/>
  <c r="AE115" i="3"/>
  <c r="AD115" i="3"/>
  <c r="AB115" i="3"/>
  <c r="AA115" i="3"/>
  <c r="Z115" i="3"/>
  <c r="Y115" i="3"/>
  <c r="AF115" i="3" s="1"/>
  <c r="X115" i="3"/>
  <c r="U115" i="3"/>
  <c r="W115" i="3" s="1"/>
  <c r="AE114" i="3"/>
  <c r="AD114" i="3"/>
  <c r="AB114" i="3"/>
  <c r="AA114" i="3"/>
  <c r="Z114" i="3"/>
  <c r="Y114" i="3"/>
  <c r="AF114" i="3" s="1"/>
  <c r="X114" i="3"/>
  <c r="AE113" i="3"/>
  <c r="AD113" i="3"/>
  <c r="AB113" i="3"/>
  <c r="AA113" i="3"/>
  <c r="Z113" i="3"/>
  <c r="Y113" i="3"/>
  <c r="AF113" i="3" s="1"/>
  <c r="X113" i="3"/>
  <c r="U113" i="3"/>
  <c r="W113" i="3" s="1"/>
  <c r="T113" i="3"/>
  <c r="AE112" i="3"/>
  <c r="AB112" i="3"/>
  <c r="AA112" i="3"/>
  <c r="Z112" i="3"/>
  <c r="Y112" i="3"/>
  <c r="AF112" i="3" s="1"/>
  <c r="X112" i="3"/>
  <c r="T112" i="3"/>
  <c r="AE111" i="3"/>
  <c r="AD111" i="3"/>
  <c r="AB111" i="3"/>
  <c r="AA111" i="3"/>
  <c r="Z111" i="3"/>
  <c r="Y111" i="3"/>
  <c r="AF111" i="3" s="1"/>
  <c r="X111" i="3"/>
  <c r="U111" i="3"/>
  <c r="W111" i="3" s="1"/>
  <c r="T111" i="3"/>
  <c r="AE85" i="3"/>
  <c r="AD85" i="3"/>
  <c r="AB85" i="3"/>
  <c r="AA85" i="3"/>
  <c r="Z85" i="3"/>
  <c r="Y85" i="3"/>
  <c r="AF85" i="3" s="1"/>
  <c r="X85" i="3"/>
  <c r="U85" i="3"/>
  <c r="W85" i="3" s="1"/>
  <c r="T85" i="3"/>
  <c r="AE84" i="3"/>
  <c r="AB84" i="3"/>
  <c r="AA84" i="3"/>
  <c r="Z84" i="3"/>
  <c r="Y84" i="3"/>
  <c r="AF84" i="3" s="1"/>
  <c r="X84" i="3"/>
  <c r="U84" i="3"/>
  <c r="W84" i="3" s="1"/>
  <c r="T84" i="3"/>
  <c r="AE83" i="3"/>
  <c r="AB83" i="3"/>
  <c r="AA83" i="3"/>
  <c r="Z83" i="3"/>
  <c r="Y83" i="3"/>
  <c r="AF83" i="3" s="1"/>
  <c r="X83" i="3"/>
  <c r="AE82" i="3"/>
  <c r="AD82" i="3"/>
  <c r="AB82" i="3"/>
  <c r="AA82" i="3"/>
  <c r="Z82" i="3"/>
  <c r="Y82" i="3"/>
  <c r="AF82" i="3" s="1"/>
  <c r="X82" i="3"/>
  <c r="T82" i="3"/>
  <c r="AE81" i="3"/>
  <c r="AB81" i="3"/>
  <c r="AA81" i="3"/>
  <c r="Z81" i="3"/>
  <c r="Y81" i="3"/>
  <c r="AF81" i="3" s="1"/>
  <c r="X81" i="3"/>
  <c r="T81" i="3"/>
  <c r="AE80" i="3"/>
  <c r="AD80" i="3"/>
  <c r="AB80" i="3"/>
  <c r="AA80" i="3"/>
  <c r="Z80" i="3"/>
  <c r="Y80" i="3"/>
  <c r="X80" i="3"/>
  <c r="U80" i="3"/>
  <c r="W80" i="3" s="1"/>
  <c r="T80" i="3"/>
  <c r="AE79" i="3"/>
  <c r="AD79" i="3"/>
  <c r="AB79" i="3"/>
  <c r="AA79" i="3"/>
  <c r="Z79" i="3"/>
  <c r="Y79" i="3"/>
  <c r="AF79" i="3" s="1"/>
  <c r="X79" i="3"/>
  <c r="U79" i="3"/>
  <c r="W79" i="3" s="1"/>
  <c r="T79" i="3"/>
  <c r="AE78" i="3"/>
  <c r="AD78" i="3"/>
  <c r="AB78" i="3"/>
  <c r="AA78" i="3"/>
  <c r="Z78" i="3"/>
  <c r="Y78" i="3"/>
  <c r="AF78" i="3" s="1"/>
  <c r="X78" i="3"/>
  <c r="U78" i="3"/>
  <c r="W78" i="3" s="1"/>
  <c r="T78" i="3"/>
  <c r="AE77" i="3"/>
  <c r="AD77" i="3"/>
  <c r="AB77" i="3"/>
  <c r="AA77" i="3"/>
  <c r="Z77" i="3"/>
  <c r="Y77" i="3"/>
  <c r="AF77" i="3" s="1"/>
  <c r="X77" i="3"/>
  <c r="T77" i="3"/>
  <c r="AE76" i="3"/>
  <c r="AD76" i="3"/>
  <c r="AB76" i="3"/>
  <c r="AA76" i="3"/>
  <c r="Z76" i="3"/>
  <c r="Y76" i="3"/>
  <c r="AF76" i="3" s="1"/>
  <c r="X76" i="3"/>
  <c r="U76" i="3"/>
  <c r="W76" i="3" s="1"/>
  <c r="T76" i="3"/>
  <c r="AE75" i="3"/>
  <c r="AD75" i="3"/>
  <c r="AB75" i="3"/>
  <c r="AA75" i="3"/>
  <c r="Z75" i="3"/>
  <c r="Y75" i="3"/>
  <c r="AF75" i="3" s="1"/>
  <c r="X75" i="3"/>
  <c r="AE74" i="3"/>
  <c r="AD74" i="3"/>
  <c r="AB74" i="3"/>
  <c r="AA74" i="3"/>
  <c r="Z74" i="3"/>
  <c r="Y74" i="3"/>
  <c r="AF74" i="3" s="1"/>
  <c r="X74" i="3"/>
  <c r="U74" i="3"/>
  <c r="W74" i="3" s="1"/>
  <c r="T74" i="3"/>
  <c r="AE73" i="3"/>
  <c r="AB73" i="3"/>
  <c r="AA73" i="3"/>
  <c r="Z73" i="3"/>
  <c r="Y73" i="3"/>
  <c r="AF73" i="3" s="1"/>
  <c r="X73" i="3"/>
  <c r="T73" i="3"/>
  <c r="AE72" i="3"/>
  <c r="AD72" i="3"/>
  <c r="AB72" i="3"/>
  <c r="AA72" i="3"/>
  <c r="Z72" i="3"/>
  <c r="Y72" i="3"/>
  <c r="X72" i="3"/>
  <c r="U72" i="3"/>
  <c r="W72" i="3" s="1"/>
  <c r="T72" i="3"/>
  <c r="AE71" i="3"/>
  <c r="AD71" i="3"/>
  <c r="AB71" i="3"/>
  <c r="AA71" i="3"/>
  <c r="Z71" i="3"/>
  <c r="Y71" i="3"/>
  <c r="AF71" i="3" s="1"/>
  <c r="X71" i="3"/>
  <c r="U71" i="3"/>
  <c r="W71" i="3" s="1"/>
  <c r="AE70" i="3"/>
  <c r="AD70" i="3"/>
  <c r="AB70" i="3"/>
  <c r="AA70" i="3"/>
  <c r="Z70" i="3"/>
  <c r="Y70" i="3"/>
  <c r="AF70" i="3" s="1"/>
  <c r="X70" i="3"/>
  <c r="U70" i="3"/>
  <c r="W70" i="3" s="1"/>
  <c r="T70" i="3"/>
  <c r="AE69" i="3"/>
  <c r="AD69" i="3"/>
  <c r="AB69" i="3"/>
  <c r="AA69" i="3"/>
  <c r="Z69" i="3"/>
  <c r="Y69" i="3"/>
  <c r="AF69" i="3" s="1"/>
  <c r="X69" i="3"/>
  <c r="T69" i="3"/>
  <c r="AE67" i="3"/>
  <c r="AB67" i="3"/>
  <c r="AA67" i="3"/>
  <c r="Z67" i="3"/>
  <c r="Y67" i="3"/>
  <c r="AF67" i="3" s="1"/>
  <c r="X67" i="3"/>
  <c r="T67" i="3"/>
  <c r="U68" i="3"/>
  <c r="W68" i="3" s="1"/>
  <c r="X68" i="3"/>
  <c r="Y68" i="3"/>
  <c r="AF68" i="3" s="1"/>
  <c r="Z68" i="3"/>
  <c r="AA68" i="3"/>
  <c r="AB68" i="3"/>
  <c r="AD68" i="3"/>
  <c r="AE68" i="3"/>
  <c r="AE64" i="3"/>
  <c r="AD64" i="3"/>
  <c r="AB64" i="3"/>
  <c r="AA64" i="3"/>
  <c r="Z64" i="3"/>
  <c r="Y64" i="3"/>
  <c r="AF64" i="3" s="1"/>
  <c r="X64" i="3"/>
  <c r="U64" i="3"/>
  <c r="W64" i="3" s="1"/>
  <c r="AE63" i="3"/>
  <c r="AD63" i="3"/>
  <c r="AB63" i="3"/>
  <c r="AA63" i="3"/>
  <c r="Z63" i="3"/>
  <c r="Y63" i="3"/>
  <c r="AF63" i="3" s="1"/>
  <c r="X63" i="3"/>
  <c r="AE59" i="3"/>
  <c r="AD59" i="3"/>
  <c r="AB59" i="3"/>
  <c r="AA59" i="3"/>
  <c r="Z59" i="3"/>
  <c r="Y59" i="3"/>
  <c r="AF59" i="3" s="1"/>
  <c r="X59" i="3"/>
  <c r="U59" i="3"/>
  <c r="W59" i="3" s="1"/>
  <c r="T59" i="3"/>
  <c r="AE58" i="3"/>
  <c r="AD58" i="3"/>
  <c r="AB58" i="3"/>
  <c r="AA58" i="3"/>
  <c r="Z58" i="3"/>
  <c r="Y58" i="3"/>
  <c r="AF58" i="3" s="1"/>
  <c r="X58" i="3"/>
  <c r="T58" i="3"/>
  <c r="AE57" i="3"/>
  <c r="AD57" i="3"/>
  <c r="AB57" i="3"/>
  <c r="AA57" i="3"/>
  <c r="Z57" i="3"/>
  <c r="Y57" i="3"/>
  <c r="AF57" i="3" s="1"/>
  <c r="X57" i="3"/>
  <c r="T57" i="3"/>
  <c r="AE56" i="3"/>
  <c r="AD56" i="3"/>
  <c r="AB56" i="3"/>
  <c r="AA56" i="3"/>
  <c r="Z56" i="3"/>
  <c r="Y56" i="3"/>
  <c r="AF56" i="3" s="1"/>
  <c r="X56" i="3"/>
  <c r="AE55" i="3"/>
  <c r="AD55" i="3"/>
  <c r="AB55" i="3"/>
  <c r="AA55" i="3"/>
  <c r="Z55" i="3"/>
  <c r="Y55" i="3"/>
  <c r="AF55" i="3" s="1"/>
  <c r="X55" i="3"/>
  <c r="U55" i="3"/>
  <c r="W55" i="3" s="1"/>
  <c r="T55" i="3"/>
  <c r="AE54" i="3"/>
  <c r="AD54" i="3"/>
  <c r="AB54" i="3"/>
  <c r="AA54" i="3"/>
  <c r="Z54" i="3"/>
  <c r="Y54" i="3"/>
  <c r="AF54" i="3" s="1"/>
  <c r="X54" i="3"/>
  <c r="U54" i="3"/>
  <c r="W54" i="3" s="1"/>
  <c r="T54" i="3"/>
  <c r="AE53" i="3"/>
  <c r="AB53" i="3"/>
  <c r="AA53" i="3"/>
  <c r="Z53" i="3"/>
  <c r="Y53" i="3"/>
  <c r="AF53" i="3" s="1"/>
  <c r="X53" i="3"/>
  <c r="T53" i="3"/>
  <c r="AE52" i="3"/>
  <c r="AD52" i="3"/>
  <c r="AB52" i="3"/>
  <c r="AA52" i="3"/>
  <c r="Z52" i="3"/>
  <c r="Y52" i="3"/>
  <c r="AF52" i="3" s="1"/>
  <c r="X52" i="3"/>
  <c r="U52" i="3"/>
  <c r="W52" i="3" s="1"/>
  <c r="AE51" i="3"/>
  <c r="AB51" i="3"/>
  <c r="AA51" i="3"/>
  <c r="Z51" i="3"/>
  <c r="Y51" i="3"/>
  <c r="AF51" i="3" s="1"/>
  <c r="X51" i="3"/>
  <c r="AE50" i="3"/>
  <c r="AD50" i="3"/>
  <c r="AB50" i="3"/>
  <c r="AA50" i="3"/>
  <c r="Z50" i="3"/>
  <c r="Y50" i="3"/>
  <c r="AF50" i="3" s="1"/>
  <c r="X50" i="3"/>
  <c r="U50" i="3"/>
  <c r="W50" i="3" s="1"/>
  <c r="T50" i="3"/>
  <c r="AE49" i="3"/>
  <c r="AB49" i="3"/>
  <c r="AA49" i="3"/>
  <c r="Z49" i="3"/>
  <c r="Y49" i="3"/>
  <c r="AF49" i="3" s="1"/>
  <c r="X49" i="3"/>
  <c r="AE25" i="3"/>
  <c r="AD25" i="3"/>
  <c r="AB25" i="3"/>
  <c r="AA25" i="3"/>
  <c r="Z25" i="3"/>
  <c r="Y25" i="3"/>
  <c r="AF25" i="3" s="1"/>
  <c r="X25" i="3"/>
  <c r="T25" i="3"/>
  <c r="AE24" i="3"/>
  <c r="AB24" i="3"/>
  <c r="AA24" i="3"/>
  <c r="Z24" i="3"/>
  <c r="Y24" i="3"/>
  <c r="AF24" i="3" s="1"/>
  <c r="X24" i="3"/>
  <c r="AE23" i="3"/>
  <c r="AD23" i="3"/>
  <c r="AB23" i="3"/>
  <c r="AA23" i="3"/>
  <c r="Z23" i="3"/>
  <c r="Y23" i="3"/>
  <c r="AF23" i="3" s="1"/>
  <c r="X23" i="3"/>
  <c r="U23" i="3"/>
  <c r="W23" i="3" s="1"/>
  <c r="T23" i="3"/>
  <c r="AE22" i="3"/>
  <c r="AD22" i="3"/>
  <c r="AB22" i="3"/>
  <c r="AA22" i="3"/>
  <c r="Z22" i="3"/>
  <c r="Y22" i="3"/>
  <c r="AF22" i="3" s="1"/>
  <c r="X22" i="3"/>
  <c r="U22" i="3"/>
  <c r="W22" i="3" s="1"/>
  <c r="AE21" i="3"/>
  <c r="AD21" i="3"/>
  <c r="AB21" i="3"/>
  <c r="AA21" i="3"/>
  <c r="Z21" i="3"/>
  <c r="Y21" i="3"/>
  <c r="AF21" i="3" s="1"/>
  <c r="X21" i="3"/>
  <c r="T21" i="3"/>
  <c r="AE20" i="3"/>
  <c r="AD20" i="3"/>
  <c r="AB20" i="3"/>
  <c r="AA20" i="3"/>
  <c r="Z20" i="3"/>
  <c r="Y20" i="3"/>
  <c r="AF20" i="3" s="1"/>
  <c r="X20" i="3"/>
  <c r="U20" i="3"/>
  <c r="W20" i="3" s="1"/>
  <c r="T20" i="3"/>
  <c r="AE19" i="3"/>
  <c r="AD19" i="3"/>
  <c r="AB19" i="3"/>
  <c r="AA19" i="3"/>
  <c r="Z19" i="3"/>
  <c r="Y19" i="3"/>
  <c r="AF19" i="3" s="1"/>
  <c r="X19" i="3"/>
  <c r="AE18" i="3"/>
  <c r="AD18" i="3"/>
  <c r="AB18" i="3"/>
  <c r="AA18" i="3"/>
  <c r="Z18" i="3"/>
  <c r="Y18" i="3"/>
  <c r="AF18" i="3" s="1"/>
  <c r="X18" i="3"/>
  <c r="U18" i="3"/>
  <c r="W18" i="3" s="1"/>
  <c r="T18" i="3"/>
  <c r="M19" i="3" s="1"/>
  <c r="AE45" i="3"/>
  <c r="AD45" i="3"/>
  <c r="AB45" i="3"/>
  <c r="AA45" i="3"/>
  <c r="Z45" i="3"/>
  <c r="Y45" i="3"/>
  <c r="AF45" i="3" s="1"/>
  <c r="X45" i="3"/>
  <c r="U45" i="3"/>
  <c r="W45" i="3" s="1"/>
  <c r="T45" i="3"/>
  <c r="AE44" i="3"/>
  <c r="AD44" i="3"/>
  <c r="AB44" i="3"/>
  <c r="AA44" i="3"/>
  <c r="Z44" i="3"/>
  <c r="Y44" i="3"/>
  <c r="AF44" i="3" s="1"/>
  <c r="X44" i="3"/>
  <c r="T44" i="3"/>
  <c r="AE43" i="3"/>
  <c r="AD43" i="3"/>
  <c r="AB43" i="3"/>
  <c r="AA43" i="3"/>
  <c r="Z43" i="3"/>
  <c r="Y43" i="3"/>
  <c r="AF43" i="3" s="1"/>
  <c r="X43" i="3"/>
  <c r="U43" i="3"/>
  <c r="W43" i="3" s="1"/>
  <c r="T43" i="3"/>
  <c r="AE42" i="3"/>
  <c r="AD42" i="3"/>
  <c r="AB42" i="3"/>
  <c r="AA42" i="3"/>
  <c r="Z42" i="3"/>
  <c r="Y42" i="3"/>
  <c r="AF42" i="3" s="1"/>
  <c r="X42" i="3"/>
  <c r="AE41" i="3"/>
  <c r="AB41" i="3"/>
  <c r="AA41" i="3"/>
  <c r="Z41" i="3"/>
  <c r="Y41" i="3"/>
  <c r="AF41" i="3" s="1"/>
  <c r="X41" i="3"/>
  <c r="T41" i="3"/>
  <c r="AE40" i="3"/>
  <c r="AD40" i="3"/>
  <c r="AB40" i="3"/>
  <c r="AA40" i="3"/>
  <c r="Z40" i="3"/>
  <c r="Y40" i="3"/>
  <c r="AF40" i="3" s="1"/>
  <c r="X40" i="3"/>
  <c r="U40" i="3"/>
  <c r="W40" i="3" s="1"/>
  <c r="AE39" i="3"/>
  <c r="AD39" i="3"/>
  <c r="AB39" i="3"/>
  <c r="AA39" i="3"/>
  <c r="Z39" i="3"/>
  <c r="Y39" i="3"/>
  <c r="AF39" i="3" s="1"/>
  <c r="X39" i="3"/>
  <c r="U39" i="3"/>
  <c r="W39" i="3" s="1"/>
  <c r="T39" i="3"/>
  <c r="AE38" i="3"/>
  <c r="AD38" i="3"/>
  <c r="AB38" i="3"/>
  <c r="AA38" i="3"/>
  <c r="Z38" i="3"/>
  <c r="Y38" i="3"/>
  <c r="AF38" i="3" s="1"/>
  <c r="X38" i="3"/>
  <c r="T38" i="3"/>
  <c r="AE37" i="3"/>
  <c r="AD37" i="3"/>
  <c r="AB37" i="3"/>
  <c r="AA37" i="3"/>
  <c r="Z37" i="3"/>
  <c r="Y37" i="3"/>
  <c r="AF37" i="3" s="1"/>
  <c r="X37" i="3"/>
  <c r="T37" i="3"/>
  <c r="AE36" i="3"/>
  <c r="AD36" i="3"/>
  <c r="AB36" i="3"/>
  <c r="AA36" i="3"/>
  <c r="Z36" i="3"/>
  <c r="Y36" i="3"/>
  <c r="AF36" i="3" s="1"/>
  <c r="X36" i="3"/>
  <c r="AE35" i="3"/>
  <c r="AD35" i="3"/>
  <c r="AB35" i="3"/>
  <c r="AA35" i="3"/>
  <c r="Z35" i="3"/>
  <c r="Y35" i="3"/>
  <c r="AF35" i="3" s="1"/>
  <c r="X35" i="3"/>
  <c r="U35" i="3"/>
  <c r="W35" i="3" s="1"/>
  <c r="T35" i="3"/>
  <c r="AE34" i="3"/>
  <c r="AB34" i="3"/>
  <c r="AA34" i="3"/>
  <c r="Z34" i="3"/>
  <c r="Y34" i="3"/>
  <c r="AF34" i="3" s="1"/>
  <c r="X34" i="3"/>
  <c r="AE33" i="3"/>
  <c r="AB33" i="3"/>
  <c r="AA33" i="3"/>
  <c r="Z33" i="3"/>
  <c r="Y33" i="3"/>
  <c r="AF33" i="3" s="1"/>
  <c r="X33" i="3"/>
  <c r="T33" i="3"/>
  <c r="AE32" i="3"/>
  <c r="AD32" i="3"/>
  <c r="AB32" i="3"/>
  <c r="AA32" i="3"/>
  <c r="Z32" i="3"/>
  <c r="Y32" i="3"/>
  <c r="AF32" i="3" s="1"/>
  <c r="X32" i="3"/>
  <c r="U32" i="3"/>
  <c r="W32" i="3" s="1"/>
  <c r="T32" i="3"/>
  <c r="AE31" i="3"/>
  <c r="AD31" i="3"/>
  <c r="AB31" i="3"/>
  <c r="AA31" i="3"/>
  <c r="Z31" i="3"/>
  <c r="Y31" i="3"/>
  <c r="AF31" i="3" s="1"/>
  <c r="X31" i="3"/>
  <c r="U31" i="3"/>
  <c r="W31" i="3" s="1"/>
  <c r="T31" i="3"/>
  <c r="AE30" i="3"/>
  <c r="AD30" i="3"/>
  <c r="AB30" i="3"/>
  <c r="AA30" i="3"/>
  <c r="Z30" i="3"/>
  <c r="Y30" i="3"/>
  <c r="AF30" i="3" s="1"/>
  <c r="X30" i="3"/>
  <c r="U30" i="3"/>
  <c r="W30" i="3" s="1"/>
  <c r="AE29" i="3"/>
  <c r="AD29" i="3"/>
  <c r="AB29" i="3"/>
  <c r="AA29" i="3"/>
  <c r="Z29" i="3"/>
  <c r="Y29" i="3"/>
  <c r="AF29" i="3" s="1"/>
  <c r="X29" i="3"/>
  <c r="U29" i="3"/>
  <c r="W29" i="3" s="1"/>
  <c r="T29" i="3"/>
  <c r="AE15" i="3"/>
  <c r="AD15" i="3"/>
  <c r="AB15" i="3"/>
  <c r="AA15" i="3"/>
  <c r="Z15" i="3"/>
  <c r="Y15" i="3"/>
  <c r="AF15" i="3" s="1"/>
  <c r="X15" i="3"/>
  <c r="U15" i="3"/>
  <c r="W15" i="3" s="1"/>
  <c r="T15" i="3"/>
  <c r="M15" i="3" s="1"/>
  <c r="AE14" i="3"/>
  <c r="AD14" i="3"/>
  <c r="AB14" i="3"/>
  <c r="AA14" i="3"/>
  <c r="Z14" i="3"/>
  <c r="Y14" i="3"/>
  <c r="AF14" i="3" s="1"/>
  <c r="X14" i="3"/>
  <c r="U14" i="3"/>
  <c r="W14" i="3" s="1"/>
  <c r="T14" i="3"/>
  <c r="M14" i="3" s="1"/>
  <c r="AE13" i="3"/>
  <c r="AD13" i="3"/>
  <c r="AB13" i="3"/>
  <c r="AA13" i="3"/>
  <c r="Z13" i="3"/>
  <c r="Y13" i="3"/>
  <c r="AF13" i="3" s="1"/>
  <c r="X13" i="3"/>
  <c r="T13" i="3"/>
  <c r="AE12" i="3"/>
  <c r="AD12" i="3"/>
  <c r="AB12" i="3"/>
  <c r="AA12" i="3"/>
  <c r="Z12" i="3"/>
  <c r="Y12" i="3"/>
  <c r="AF12" i="3" s="1"/>
  <c r="X12" i="3"/>
  <c r="T12" i="3"/>
  <c r="M12" i="3" s="1"/>
  <c r="AE11" i="3"/>
  <c r="AD11" i="3"/>
  <c r="AB11" i="3"/>
  <c r="AA11" i="3"/>
  <c r="Z11" i="3"/>
  <c r="Y11" i="3"/>
  <c r="AF11" i="3" s="1"/>
  <c r="X11" i="3"/>
  <c r="U11" i="3"/>
  <c r="W11" i="3" s="1"/>
  <c r="T11" i="3"/>
  <c r="M11" i="3" s="1"/>
  <c r="AE10" i="3"/>
  <c r="AB10" i="3"/>
  <c r="AA10" i="3"/>
  <c r="Z10" i="3"/>
  <c r="Y10" i="3"/>
  <c r="AF10" i="3" s="1"/>
  <c r="X10" i="3"/>
  <c r="U10" i="3"/>
  <c r="W10" i="3" s="1"/>
  <c r="T10" i="3"/>
  <c r="M179" i="3" l="1"/>
  <c r="M25" i="3"/>
  <c r="M29" i="3"/>
  <c r="M36" i="3"/>
  <c r="M32" i="3"/>
  <c r="M20" i="3"/>
  <c r="J4" i="3"/>
  <c r="N4" i="3" s="1"/>
  <c r="I5" i="3"/>
  <c r="M178" i="3"/>
  <c r="M13" i="3"/>
  <c r="K171" i="3"/>
  <c r="L171" i="3"/>
  <c r="M107" i="3"/>
  <c r="M69" i="3"/>
  <c r="M118" i="3"/>
  <c r="M143" i="3"/>
  <c r="M104" i="3"/>
  <c r="L3" i="3"/>
  <c r="K3" i="3"/>
  <c r="I3" i="3"/>
  <c r="T16" i="3"/>
  <c r="T26" i="3"/>
  <c r="I19" i="3"/>
  <c r="T108" i="3"/>
  <c r="AC108" i="3"/>
  <c r="AC160" i="3"/>
  <c r="AC153" i="3"/>
  <c r="AC71" i="3"/>
  <c r="AC72" i="3"/>
  <c r="AC156" i="3"/>
  <c r="AC74" i="3"/>
  <c r="AC75" i="3"/>
  <c r="AC80" i="3"/>
  <c r="AC158" i="3"/>
  <c r="AC155" i="3"/>
  <c r="AC68" i="3"/>
  <c r="AC83" i="3"/>
  <c r="AC67" i="3"/>
  <c r="AC70" i="3"/>
  <c r="AF72" i="3"/>
  <c r="AC79" i="3"/>
  <c r="AC82" i="3"/>
  <c r="AC84" i="3"/>
  <c r="AC131" i="3"/>
  <c r="AC163" i="3"/>
  <c r="AC162" i="3"/>
  <c r="AC159" i="3"/>
  <c r="AC76" i="3"/>
  <c r="AC78" i="3"/>
  <c r="AF80" i="3"/>
  <c r="AC128" i="3"/>
  <c r="AC129" i="3"/>
  <c r="AC130" i="3"/>
  <c r="AC154" i="3"/>
  <c r="AC219" i="3"/>
  <c r="AC221" i="3"/>
  <c r="AC223" i="3"/>
  <c r="AC225" i="3"/>
  <c r="AC218" i="3"/>
  <c r="AC220" i="3"/>
  <c r="AC222" i="3"/>
  <c r="AC224" i="3"/>
  <c r="AC226" i="3"/>
  <c r="AC227" i="3"/>
  <c r="AC211" i="3"/>
  <c r="AC213" i="3"/>
  <c r="AC210" i="3"/>
  <c r="AC212" i="3"/>
  <c r="AC214" i="3"/>
  <c r="AC205" i="3"/>
  <c r="AC206" i="3"/>
  <c r="AC196" i="3"/>
  <c r="AC198" i="3"/>
  <c r="AC200" i="3"/>
  <c r="AC195" i="3"/>
  <c r="AC197" i="3"/>
  <c r="AC199" i="3"/>
  <c r="AC201" i="3"/>
  <c r="AC185" i="3"/>
  <c r="AC187" i="3"/>
  <c r="AC189" i="3"/>
  <c r="AC190" i="3"/>
  <c r="AC191" i="3"/>
  <c r="AC184" i="3"/>
  <c r="AC186" i="3"/>
  <c r="AC188" i="3"/>
  <c r="AC161" i="3"/>
  <c r="AC157" i="3"/>
  <c r="AC119" i="3"/>
  <c r="AC123" i="3"/>
  <c r="AC127" i="3"/>
  <c r="AC138" i="3"/>
  <c r="AC142" i="3"/>
  <c r="AC114" i="3"/>
  <c r="AC122" i="3"/>
  <c r="AC126" i="3"/>
  <c r="AC135" i="3"/>
  <c r="AC111" i="3"/>
  <c r="AC115" i="3"/>
  <c r="AC112" i="3"/>
  <c r="AC116" i="3"/>
  <c r="AC120" i="3"/>
  <c r="AC124" i="3"/>
  <c r="AC118" i="3"/>
  <c r="AC113" i="3"/>
  <c r="AC117" i="3"/>
  <c r="AC121" i="3"/>
  <c r="AC125" i="3"/>
  <c r="AC136" i="3"/>
  <c r="AC140" i="3"/>
  <c r="AC144" i="3"/>
  <c r="AC147" i="3"/>
  <c r="AC148" i="3"/>
  <c r="AC149" i="3"/>
  <c r="AC137" i="3"/>
  <c r="AC139" i="3"/>
  <c r="AC141" i="3"/>
  <c r="AC143" i="3"/>
  <c r="AC145" i="3"/>
  <c r="AC146" i="3"/>
  <c r="AC132" i="3"/>
  <c r="AC134" i="3"/>
  <c r="AC69" i="3"/>
  <c r="AC73" i="3"/>
  <c r="AC77" i="3"/>
  <c r="AC81" i="3"/>
  <c r="AC85" i="3"/>
  <c r="AC64" i="3"/>
  <c r="AC63" i="3"/>
  <c r="AC49" i="3"/>
  <c r="AC50" i="3"/>
  <c r="AC53" i="3"/>
  <c r="AC55" i="3"/>
  <c r="AC56" i="3"/>
  <c r="AC59" i="3"/>
  <c r="AC51" i="3"/>
  <c r="AC52" i="3"/>
  <c r="AC54" i="3"/>
  <c r="AC57" i="3"/>
  <c r="AC58" i="3"/>
  <c r="AC20" i="3"/>
  <c r="AC18" i="3"/>
  <c r="AC19" i="3"/>
  <c r="AC21" i="3"/>
  <c r="AC22" i="3"/>
  <c r="AC23" i="3"/>
  <c r="AC24" i="3"/>
  <c r="AC25" i="3"/>
  <c r="AC31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32" i="3"/>
  <c r="AC29" i="3"/>
  <c r="AC30" i="3"/>
  <c r="AC10" i="3"/>
  <c r="AC14" i="3"/>
  <c r="AC15" i="3"/>
  <c r="AC11" i="3"/>
  <c r="AC12" i="3"/>
  <c r="AC13" i="3"/>
  <c r="M221" i="3" l="1"/>
  <c r="M188" i="3"/>
  <c r="L20" i="3"/>
  <c r="L180" i="3"/>
  <c r="M159" i="3"/>
  <c r="M185" i="3"/>
  <c r="M24" i="3"/>
  <c r="M163" i="3"/>
  <c r="K180" i="3"/>
  <c r="K25" i="3"/>
  <c r="M113" i="3"/>
  <c r="M184" i="3"/>
  <c r="L23" i="3"/>
  <c r="K23" i="3"/>
  <c r="L22" i="3"/>
  <c r="L25" i="3"/>
  <c r="K22" i="3"/>
  <c r="M35" i="3"/>
  <c r="K24" i="3"/>
  <c r="L24" i="3"/>
  <c r="K20" i="3"/>
  <c r="M170" i="3"/>
  <c r="M180" i="3"/>
  <c r="M23" i="3"/>
  <c r="M103" i="3"/>
  <c r="M44" i="3"/>
  <c r="M22" i="3"/>
  <c r="M220" i="3"/>
  <c r="M49" i="3"/>
  <c r="M156" i="3"/>
  <c r="M21" i="3"/>
  <c r="M187" i="3"/>
  <c r="L19" i="3"/>
  <c r="M56" i="3"/>
  <c r="K19" i="3"/>
  <c r="M224" i="3"/>
  <c r="K169" i="3"/>
  <c r="K170" i="3"/>
  <c r="J19" i="3"/>
  <c r="J5" i="3"/>
  <c r="N5" i="3" s="1"/>
  <c r="O5" i="3" s="1"/>
  <c r="P5" i="3"/>
  <c r="I20" i="3"/>
  <c r="M98" i="3"/>
  <c r="K168" i="3"/>
  <c r="I25" i="3"/>
  <c r="I173" i="3"/>
  <c r="M53" i="3"/>
  <c r="M92" i="3"/>
  <c r="I24" i="3"/>
  <c r="L169" i="3"/>
  <c r="I180" i="3"/>
  <c r="M201" i="3"/>
  <c r="M52" i="3"/>
  <c r="M100" i="3"/>
  <c r="M158" i="3"/>
  <c r="M112" i="3"/>
  <c r="M189" i="3"/>
  <c r="L68" i="3"/>
  <c r="M43" i="3"/>
  <c r="M160" i="3"/>
  <c r="K179" i="3"/>
  <c r="M105" i="3"/>
  <c r="I167" i="3"/>
  <c r="P3" i="3"/>
  <c r="M59" i="3"/>
  <c r="K176" i="3"/>
  <c r="M124" i="3"/>
  <c r="M222" i="3"/>
  <c r="I170" i="3"/>
  <c r="I169" i="3"/>
  <c r="I23" i="3"/>
  <c r="M10" i="3"/>
  <c r="I82" i="3"/>
  <c r="M82" i="3"/>
  <c r="K178" i="3"/>
  <c r="M120" i="3"/>
  <c r="M206" i="3"/>
  <c r="M84" i="3"/>
  <c r="M76" i="3"/>
  <c r="L18" i="3"/>
  <c r="M18" i="3"/>
  <c r="I22" i="3"/>
  <c r="I21" i="3"/>
  <c r="M102" i="3"/>
  <c r="M41" i="3"/>
  <c r="M142" i="3"/>
  <c r="M70" i="3"/>
  <c r="M121" i="3"/>
  <c r="M39" i="3"/>
  <c r="M93" i="3"/>
  <c r="L170" i="3"/>
  <c r="K69" i="3"/>
  <c r="K172" i="3"/>
  <c r="L168" i="3"/>
  <c r="I171" i="3"/>
  <c r="L71" i="3"/>
  <c r="L179" i="3"/>
  <c r="O4" i="3"/>
  <c r="P4" i="3"/>
  <c r="L176" i="3"/>
  <c r="L72" i="3"/>
  <c r="K175" i="3"/>
  <c r="L175" i="3"/>
  <c r="L82" i="3"/>
  <c r="K82" i="3"/>
  <c r="L172" i="3"/>
  <c r="L83" i="3"/>
  <c r="K70" i="3"/>
  <c r="I83" i="3"/>
  <c r="I72" i="3"/>
  <c r="K174" i="3"/>
  <c r="K177" i="3"/>
  <c r="L177" i="3"/>
  <c r="I68" i="3"/>
  <c r="K71" i="3"/>
  <c r="L178" i="3"/>
  <c r="L80" i="3"/>
  <c r="K78" i="3"/>
  <c r="K68" i="3"/>
  <c r="L174" i="3"/>
  <c r="I71" i="3"/>
  <c r="K72" i="3"/>
  <c r="K18" i="3"/>
  <c r="C160" i="3"/>
  <c r="D160" i="3"/>
  <c r="C161" i="3"/>
  <c r="D161" i="3"/>
  <c r="C162" i="3"/>
  <c r="D162" i="3"/>
  <c r="A160" i="3"/>
  <c r="A161" i="3"/>
  <c r="A25" i="3"/>
  <c r="C25" i="3"/>
  <c r="D25" i="3"/>
  <c r="M227" i="3" l="1"/>
  <c r="M67" i="3"/>
  <c r="M94" i="3"/>
  <c r="M134" i="3"/>
  <c r="M145" i="3"/>
  <c r="K81" i="3"/>
  <c r="M136" i="3"/>
  <c r="M101" i="3"/>
  <c r="M26" i="3"/>
  <c r="M196" i="3"/>
  <c r="M135" i="3"/>
  <c r="N19" i="3"/>
  <c r="K79" i="3"/>
  <c r="M127" i="3"/>
  <c r="M80" i="3"/>
  <c r="K21" i="3"/>
  <c r="L84" i="3"/>
  <c r="M74" i="3"/>
  <c r="M195" i="3"/>
  <c r="M95" i="3"/>
  <c r="M138" i="3"/>
  <c r="M72" i="3"/>
  <c r="M79" i="3"/>
  <c r="M37" i="3"/>
  <c r="M226" i="3"/>
  <c r="M58" i="3"/>
  <c r="M181" i="3"/>
  <c r="L21" i="3"/>
  <c r="K74" i="3"/>
  <c r="L78" i="3"/>
  <c r="M146" i="3"/>
  <c r="M123" i="3"/>
  <c r="L81" i="3"/>
  <c r="M83" i="3"/>
  <c r="M45" i="3"/>
  <c r="M57" i="3"/>
  <c r="M38" i="3"/>
  <c r="L85" i="3"/>
  <c r="L76" i="3"/>
  <c r="K77" i="3"/>
  <c r="L67" i="3"/>
  <c r="K73" i="3"/>
  <c r="L74" i="3"/>
  <c r="M141" i="3"/>
  <c r="M73" i="3"/>
  <c r="M64" i="3"/>
  <c r="M116" i="3"/>
  <c r="M147" i="3"/>
  <c r="M148" i="3"/>
  <c r="M75" i="3"/>
  <c r="M140" i="3"/>
  <c r="M77" i="3"/>
  <c r="M111" i="3"/>
  <c r="M197" i="3"/>
  <c r="M144" i="3"/>
  <c r="M88" i="3"/>
  <c r="L79" i="3"/>
  <c r="L73" i="3"/>
  <c r="K67" i="3"/>
  <c r="I84" i="3"/>
  <c r="J84" i="3" s="1"/>
  <c r="L75" i="3"/>
  <c r="I80" i="3"/>
  <c r="J80" i="3" s="1"/>
  <c r="M126" i="3"/>
  <c r="L77" i="3"/>
  <c r="M90" i="3"/>
  <c r="M68" i="3"/>
  <c r="M153" i="3"/>
  <c r="K83" i="3"/>
  <c r="M97" i="3"/>
  <c r="M89" i="3"/>
  <c r="M78" i="3"/>
  <c r="M137" i="3"/>
  <c r="M81" i="3"/>
  <c r="M85" i="3"/>
  <c r="M40" i="3"/>
  <c r="M191" i="3"/>
  <c r="M96" i="3"/>
  <c r="M225" i="3"/>
  <c r="M154" i="3"/>
  <c r="M219" i="3"/>
  <c r="P71" i="3"/>
  <c r="J24" i="3"/>
  <c r="N24" i="3" s="1"/>
  <c r="P173" i="3"/>
  <c r="J21" i="3"/>
  <c r="N21" i="3" s="1"/>
  <c r="P68" i="3"/>
  <c r="P170" i="3"/>
  <c r="J22" i="3"/>
  <c r="N22" i="3" s="1"/>
  <c r="J23" i="3"/>
  <c r="N23" i="3" s="1"/>
  <c r="P169" i="3"/>
  <c r="P83" i="3"/>
  <c r="P82" i="3"/>
  <c r="P167" i="3"/>
  <c r="P180" i="3"/>
  <c r="J25" i="3"/>
  <c r="N25" i="3" s="1"/>
  <c r="J20" i="3"/>
  <c r="N20" i="3" s="1"/>
  <c r="J180" i="3"/>
  <c r="J167" i="3"/>
  <c r="J173" i="3"/>
  <c r="I18" i="3"/>
  <c r="I174" i="3"/>
  <c r="J170" i="3"/>
  <c r="N170" i="3" s="1"/>
  <c r="J169" i="3"/>
  <c r="N169" i="3" s="1"/>
  <c r="I78" i="3"/>
  <c r="I67" i="3"/>
  <c r="I179" i="3"/>
  <c r="I176" i="3"/>
  <c r="I77" i="3"/>
  <c r="K76" i="3"/>
  <c r="I75" i="3"/>
  <c r="I81" i="3"/>
  <c r="I73" i="3"/>
  <c r="I168" i="3"/>
  <c r="J168" i="3" s="1"/>
  <c r="I177" i="3"/>
  <c r="I172" i="3"/>
  <c r="I70" i="3"/>
  <c r="I85" i="3"/>
  <c r="I178" i="3"/>
  <c r="I74" i="3"/>
  <c r="I76" i="3"/>
  <c r="I175" i="3"/>
  <c r="P171" i="3"/>
  <c r="J171" i="3"/>
  <c r="N171" i="3" s="1"/>
  <c r="L70" i="3"/>
  <c r="K84" i="3"/>
  <c r="I69" i="3"/>
  <c r="P84" i="3"/>
  <c r="J82" i="3"/>
  <c r="J71" i="3"/>
  <c r="I79" i="3"/>
  <c r="L69" i="3"/>
  <c r="K80" i="3"/>
  <c r="K75" i="3"/>
  <c r="K85" i="3"/>
  <c r="J83" i="3"/>
  <c r="J68" i="3"/>
  <c r="J72" i="3"/>
  <c r="P72" i="3"/>
  <c r="V4" i="3"/>
  <c r="V5" i="3"/>
  <c r="D24" i="3"/>
  <c r="C24" i="3"/>
  <c r="A24" i="3"/>
  <c r="D23" i="3"/>
  <c r="C23" i="3"/>
  <c r="A23" i="3"/>
  <c r="D22" i="3"/>
  <c r="C22" i="3"/>
  <c r="A22" i="3"/>
  <c r="D21" i="3"/>
  <c r="C21" i="3"/>
  <c r="A21" i="3"/>
  <c r="D20" i="3"/>
  <c r="C20" i="3"/>
  <c r="A20" i="3"/>
  <c r="D19" i="3"/>
  <c r="C19" i="3"/>
  <c r="A19" i="3"/>
  <c r="D18" i="3"/>
  <c r="C18" i="3"/>
  <c r="A18" i="3"/>
  <c r="P80" i="3" l="1"/>
  <c r="N84" i="3"/>
  <c r="O84" i="3" s="1"/>
  <c r="J85" i="3"/>
  <c r="N85" i="3" s="1"/>
  <c r="O85" i="3" s="1"/>
  <c r="J70" i="3"/>
  <c r="N70" i="3" s="1"/>
  <c r="O70" i="3" s="1"/>
  <c r="P168" i="3"/>
  <c r="N168" i="3"/>
  <c r="O168" i="3" s="1"/>
  <c r="P73" i="3"/>
  <c r="P75" i="3"/>
  <c r="J77" i="3"/>
  <c r="N77" i="3" s="1"/>
  <c r="P174" i="3"/>
  <c r="N180" i="3"/>
  <c r="O180" i="3" s="1"/>
  <c r="P76" i="3"/>
  <c r="P81" i="3"/>
  <c r="P78" i="3"/>
  <c r="J18" i="3"/>
  <c r="N18" i="3" s="1"/>
  <c r="J69" i="3"/>
  <c r="N69" i="3" s="1"/>
  <c r="O69" i="3" s="1"/>
  <c r="P74" i="3"/>
  <c r="J178" i="3"/>
  <c r="N178" i="3" s="1"/>
  <c r="V178" i="3" s="1"/>
  <c r="J172" i="3"/>
  <c r="N172" i="3" s="1"/>
  <c r="V172" i="3" s="1"/>
  <c r="P67" i="3"/>
  <c r="N80" i="3"/>
  <c r="O80" i="3" s="1"/>
  <c r="N82" i="3"/>
  <c r="O82" i="3" s="1"/>
  <c r="N68" i="3"/>
  <c r="O68" i="3" s="1"/>
  <c r="J79" i="3"/>
  <c r="N79" i="3" s="1"/>
  <c r="P176" i="3"/>
  <c r="O169" i="3"/>
  <c r="N83" i="3"/>
  <c r="O83" i="3" s="1"/>
  <c r="N72" i="3"/>
  <c r="O72" i="3" s="1"/>
  <c r="J176" i="3"/>
  <c r="P172" i="3"/>
  <c r="J75" i="3"/>
  <c r="J67" i="3"/>
  <c r="V169" i="3"/>
  <c r="P178" i="3"/>
  <c r="J81" i="3"/>
  <c r="P18" i="3"/>
  <c r="J76" i="3"/>
  <c r="N76" i="3" s="1"/>
  <c r="J78" i="3"/>
  <c r="N78" i="3" s="1"/>
  <c r="P77" i="3"/>
  <c r="J73" i="3"/>
  <c r="N73" i="3" s="1"/>
  <c r="J174" i="3"/>
  <c r="N174" i="3" s="1"/>
  <c r="P179" i="3"/>
  <c r="J179" i="3"/>
  <c r="N179" i="3" s="1"/>
  <c r="P70" i="3"/>
  <c r="P175" i="3"/>
  <c r="J175" i="3"/>
  <c r="N175" i="3" s="1"/>
  <c r="P177" i="3"/>
  <c r="J177" i="3"/>
  <c r="N177" i="3" s="1"/>
  <c r="J74" i="3"/>
  <c r="P85" i="3"/>
  <c r="O171" i="3"/>
  <c r="V171" i="3"/>
  <c r="P69" i="3"/>
  <c r="V170" i="3"/>
  <c r="O170" i="3"/>
  <c r="P79" i="3"/>
  <c r="AB26" i="3"/>
  <c r="AE26" i="3"/>
  <c r="AD26" i="3"/>
  <c r="W26" i="3"/>
  <c r="AA26" i="3"/>
  <c r="Z26" i="3"/>
  <c r="Y26" i="3"/>
  <c r="X217" i="3"/>
  <c r="X209" i="3"/>
  <c r="X204" i="3"/>
  <c r="X194" i="3"/>
  <c r="X183" i="3"/>
  <c r="X152" i="3"/>
  <c r="X110" i="3"/>
  <c r="X62" i="3"/>
  <c r="X48" i="3"/>
  <c r="X28" i="3"/>
  <c r="X9" i="3"/>
  <c r="U217" i="3"/>
  <c r="U209" i="3"/>
  <c r="W209" i="3" s="1"/>
  <c r="U204" i="3"/>
  <c r="W204" i="3" s="1"/>
  <c r="U194" i="3"/>
  <c r="W194" i="3" s="1"/>
  <c r="U183" i="3"/>
  <c r="W183" i="3" s="1"/>
  <c r="U152" i="3"/>
  <c r="W152" i="3" s="1"/>
  <c r="U110" i="3"/>
  <c r="W110" i="3" s="1"/>
  <c r="U62" i="3"/>
  <c r="W62" i="3" s="1"/>
  <c r="U48" i="3"/>
  <c r="W48" i="3" s="1"/>
  <c r="U28" i="3"/>
  <c r="W28" i="3" s="1"/>
  <c r="U9" i="3"/>
  <c r="W9" i="3" s="1"/>
  <c r="T152" i="3"/>
  <c r="M157" i="3" l="1"/>
  <c r="V168" i="3"/>
  <c r="V180" i="3"/>
  <c r="O78" i="3"/>
  <c r="O178" i="3"/>
  <c r="O177" i="3"/>
  <c r="O174" i="3"/>
  <c r="O76" i="3"/>
  <c r="O79" i="3"/>
  <c r="N74" i="3"/>
  <c r="O74" i="3" s="1"/>
  <c r="N81" i="3"/>
  <c r="O81" i="3" s="1"/>
  <c r="O73" i="3"/>
  <c r="N176" i="3"/>
  <c r="V176" i="3" s="1"/>
  <c r="O172" i="3"/>
  <c r="O77" i="3"/>
  <c r="O18" i="3"/>
  <c r="V174" i="3"/>
  <c r="O175" i="3"/>
  <c r="V175" i="3"/>
  <c r="V177" i="3"/>
  <c r="O179" i="3"/>
  <c r="V179" i="3"/>
  <c r="AF26" i="3"/>
  <c r="AC26" i="3"/>
  <c r="W164" i="3"/>
  <c r="W192" i="3"/>
  <c r="W202" i="3"/>
  <c r="W207" i="3"/>
  <c r="W215" i="3"/>
  <c r="W65" i="3"/>
  <c r="W60" i="3"/>
  <c r="W16" i="3"/>
  <c r="M152" i="3" l="1"/>
  <c r="M161" i="3"/>
  <c r="O176" i="3"/>
  <c r="W86" i="3"/>
  <c r="W150" i="3"/>
  <c r="AD217" i="3"/>
  <c r="AD209" i="3"/>
  <c r="AD204" i="3"/>
  <c r="AD194" i="3"/>
  <c r="AD183" i="3"/>
  <c r="AD152" i="3"/>
  <c r="AD110" i="3"/>
  <c r="AD62" i="3"/>
  <c r="AD48" i="3"/>
  <c r="AD28" i="3"/>
  <c r="AE217" i="3"/>
  <c r="AE209" i="3"/>
  <c r="AE204" i="3"/>
  <c r="AE194" i="3"/>
  <c r="AE183" i="3"/>
  <c r="AE152" i="3"/>
  <c r="AE110" i="3"/>
  <c r="AE62" i="3"/>
  <c r="AE48" i="3"/>
  <c r="AE28" i="3"/>
  <c r="M162" i="3" l="1"/>
  <c r="M190" i="3"/>
  <c r="AD16" i="3"/>
  <c r="AE16" i="3"/>
  <c r="C157" i="3"/>
  <c r="D157" i="3"/>
  <c r="C158" i="3"/>
  <c r="D158" i="3"/>
  <c r="C159" i="3"/>
  <c r="D159" i="3"/>
  <c r="C163" i="3"/>
  <c r="D163" i="3"/>
  <c r="A157" i="3"/>
  <c r="A158" i="3"/>
  <c r="A159" i="3"/>
  <c r="A162" i="3"/>
  <c r="A163" i="3"/>
  <c r="D156" i="3"/>
  <c r="C156" i="3"/>
  <c r="A156" i="3"/>
  <c r="D155" i="3"/>
  <c r="C155" i="3"/>
  <c r="A155" i="3"/>
  <c r="D154" i="3"/>
  <c r="C154" i="3"/>
  <c r="A154" i="3"/>
  <c r="D153" i="3"/>
  <c r="C153" i="3"/>
  <c r="A153" i="3"/>
  <c r="AB152" i="3"/>
  <c r="AA152" i="3"/>
  <c r="Z152" i="3"/>
  <c r="Y152" i="3"/>
  <c r="AF152" i="3" s="1"/>
  <c r="D152" i="3"/>
  <c r="C152" i="3"/>
  <c r="A152" i="3"/>
  <c r="D118" i="3"/>
  <c r="D119" i="3"/>
  <c r="D120" i="3"/>
  <c r="D121" i="3"/>
  <c r="D122" i="3"/>
  <c r="D123" i="3"/>
  <c r="C118" i="3"/>
  <c r="C119" i="3"/>
  <c r="C120" i="3"/>
  <c r="C121" i="3"/>
  <c r="C122" i="3"/>
  <c r="C123" i="3"/>
  <c r="A118" i="3"/>
  <c r="A119" i="3"/>
  <c r="A120" i="3"/>
  <c r="A121" i="3"/>
  <c r="A122" i="3"/>
  <c r="A123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6" i="3"/>
  <c r="C206" i="3"/>
  <c r="D205" i="3"/>
  <c r="C205" i="3"/>
  <c r="D204" i="3"/>
  <c r="C204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4" i="3"/>
  <c r="C64" i="3"/>
  <c r="D63" i="3"/>
  <c r="C63" i="3"/>
  <c r="D62" i="3"/>
  <c r="C62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15" i="3"/>
  <c r="C15" i="3"/>
  <c r="D14" i="3"/>
  <c r="C14" i="3"/>
  <c r="D13" i="3"/>
  <c r="C13" i="3"/>
  <c r="D12" i="3"/>
  <c r="C12" i="3"/>
  <c r="D11" i="3"/>
  <c r="C11" i="3"/>
  <c r="D10" i="3"/>
  <c r="C10" i="3"/>
  <c r="A227" i="3"/>
  <c r="A226" i="3"/>
  <c r="A225" i="3"/>
  <c r="A224" i="3"/>
  <c r="A223" i="3"/>
  <c r="A222" i="3"/>
  <c r="A221" i="3"/>
  <c r="A220" i="3"/>
  <c r="A219" i="3"/>
  <c r="A218" i="3"/>
  <c r="A217" i="3"/>
  <c r="A214" i="3"/>
  <c r="A213" i="3"/>
  <c r="A212" i="3"/>
  <c r="A211" i="3"/>
  <c r="A210" i="3"/>
  <c r="A209" i="3"/>
  <c r="A206" i="3"/>
  <c r="A205" i="3"/>
  <c r="A204" i="3"/>
  <c r="A201" i="3"/>
  <c r="A200" i="3"/>
  <c r="A199" i="3"/>
  <c r="A198" i="3"/>
  <c r="A197" i="3"/>
  <c r="A196" i="3"/>
  <c r="A195" i="3"/>
  <c r="A194" i="3"/>
  <c r="A191" i="3"/>
  <c r="A190" i="3"/>
  <c r="A189" i="3"/>
  <c r="A188" i="3"/>
  <c r="A187" i="3"/>
  <c r="A186" i="3"/>
  <c r="A185" i="3"/>
  <c r="A184" i="3"/>
  <c r="A183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2" i="3"/>
  <c r="A131" i="3"/>
  <c r="A130" i="3"/>
  <c r="A129" i="3"/>
  <c r="A128" i="3"/>
  <c r="A127" i="3"/>
  <c r="A126" i="3"/>
  <c r="A125" i="3"/>
  <c r="A124" i="3"/>
  <c r="A117" i="3"/>
  <c r="A116" i="3"/>
  <c r="A115" i="3"/>
  <c r="A114" i="3"/>
  <c r="A113" i="3"/>
  <c r="A112" i="3"/>
  <c r="A111" i="3"/>
  <c r="A110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4" i="3"/>
  <c r="A63" i="3"/>
  <c r="A62" i="3"/>
  <c r="A59" i="3"/>
  <c r="A58" i="3"/>
  <c r="A57" i="3"/>
  <c r="A56" i="3"/>
  <c r="A55" i="3"/>
  <c r="A54" i="3"/>
  <c r="A53" i="3"/>
  <c r="A52" i="3"/>
  <c r="A51" i="3"/>
  <c r="A50" i="3"/>
  <c r="A49" i="3"/>
  <c r="A48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15" i="3"/>
  <c r="A14" i="3"/>
  <c r="A13" i="3"/>
  <c r="A12" i="3"/>
  <c r="A11" i="3"/>
  <c r="A10" i="3"/>
  <c r="D9" i="3"/>
  <c r="C9" i="3"/>
  <c r="A9" i="3"/>
  <c r="Z110" i="3"/>
  <c r="Y9" i="3"/>
  <c r="M28" i="3" l="1"/>
  <c r="M33" i="3"/>
  <c r="N15" i="9"/>
  <c r="J12" i="9"/>
  <c r="Q12" i="9"/>
  <c r="Q9" i="9"/>
  <c r="Q4" i="9"/>
  <c r="N18" i="9"/>
  <c r="N6" i="9"/>
  <c r="N3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N11" i="9"/>
  <c r="N8" i="9"/>
  <c r="C12" i="9"/>
  <c r="N14" i="9"/>
  <c r="N4" i="9"/>
  <c r="S12" i="9"/>
  <c r="S9" i="9"/>
  <c r="S4" i="9"/>
  <c r="N12" i="9"/>
  <c r="N9" i="9"/>
  <c r="N16" i="9"/>
  <c r="N13" i="9"/>
  <c r="N10" i="9"/>
  <c r="N7" i="9"/>
  <c r="N5" i="9"/>
  <c r="N17" i="9"/>
  <c r="J4" i="9"/>
  <c r="D12" i="9"/>
  <c r="B12" i="9"/>
  <c r="R12" i="9"/>
  <c r="P12" i="9"/>
  <c r="U12" i="9"/>
  <c r="V12" i="9"/>
  <c r="U9" i="9"/>
  <c r="R9" i="9"/>
  <c r="V9" i="9"/>
  <c r="P9" i="9"/>
  <c r="U4" i="9"/>
  <c r="R4" i="9"/>
  <c r="P4" i="9"/>
  <c r="V4" i="9"/>
  <c r="AE46" i="3"/>
  <c r="U5" i="9" s="1"/>
  <c r="U3" i="9"/>
  <c r="AF9" i="3"/>
  <c r="AC9" i="3"/>
  <c r="F96" i="3"/>
  <c r="G97" i="3"/>
  <c r="E100" i="3"/>
  <c r="F101" i="3"/>
  <c r="G102" i="3"/>
  <c r="E104" i="3"/>
  <c r="F105" i="3"/>
  <c r="G106" i="3"/>
  <c r="F95" i="3"/>
  <c r="F94" i="3"/>
  <c r="F93" i="3"/>
  <c r="F92" i="3"/>
  <c r="F91" i="3"/>
  <c r="F90" i="3"/>
  <c r="F89" i="3"/>
  <c r="F88" i="3"/>
  <c r="G96" i="3"/>
  <c r="E98" i="3"/>
  <c r="F100" i="3"/>
  <c r="G101" i="3"/>
  <c r="F104" i="3"/>
  <c r="G105" i="3"/>
  <c r="E107" i="3"/>
  <c r="E95" i="3"/>
  <c r="E94" i="3"/>
  <c r="E93" i="3"/>
  <c r="E92" i="3"/>
  <c r="E91" i="3"/>
  <c r="E90" i="3"/>
  <c r="E89" i="3"/>
  <c r="E88" i="3"/>
  <c r="E97" i="3"/>
  <c r="F98" i="3"/>
  <c r="G100" i="3"/>
  <c r="E102" i="3"/>
  <c r="G104" i="3"/>
  <c r="E106" i="3"/>
  <c r="F107" i="3"/>
  <c r="E96" i="3"/>
  <c r="F97" i="3"/>
  <c r="G98" i="3"/>
  <c r="E101" i="3"/>
  <c r="F102" i="3"/>
  <c r="E105" i="3"/>
  <c r="F106" i="3"/>
  <c r="G107" i="3"/>
  <c r="G95" i="3"/>
  <c r="G94" i="3"/>
  <c r="G93" i="3"/>
  <c r="G92" i="3"/>
  <c r="G91" i="3"/>
  <c r="G90" i="3"/>
  <c r="G89" i="3"/>
  <c r="G88" i="3"/>
  <c r="G227" i="3"/>
  <c r="E225" i="3"/>
  <c r="E224" i="3"/>
  <c r="F223" i="3"/>
  <c r="G222" i="3"/>
  <c r="G221" i="3"/>
  <c r="F220" i="3"/>
  <c r="G219" i="3"/>
  <c r="F218" i="3"/>
  <c r="G214" i="3"/>
  <c r="E212" i="3"/>
  <c r="E210" i="3"/>
  <c r="F206" i="3"/>
  <c r="E205" i="3"/>
  <c r="F201" i="3"/>
  <c r="G200" i="3"/>
  <c r="E198" i="3"/>
  <c r="F197" i="3"/>
  <c r="F196" i="3"/>
  <c r="F195" i="3"/>
  <c r="F191" i="3"/>
  <c r="F190" i="3"/>
  <c r="F189" i="3"/>
  <c r="E188" i="3"/>
  <c r="F187" i="3"/>
  <c r="G186" i="3"/>
  <c r="F185" i="3"/>
  <c r="G184" i="3"/>
  <c r="F153" i="3"/>
  <c r="F154" i="3"/>
  <c r="G155" i="3"/>
  <c r="G156" i="3"/>
  <c r="F157" i="3"/>
  <c r="F158" i="3"/>
  <c r="F159" i="3"/>
  <c r="F160" i="3"/>
  <c r="E161" i="3"/>
  <c r="E162" i="3"/>
  <c r="E163" i="3"/>
  <c r="G146" i="3"/>
  <c r="F145" i="3"/>
  <c r="F144" i="3"/>
  <c r="G143" i="3"/>
  <c r="E138" i="3"/>
  <c r="F137" i="3"/>
  <c r="F136" i="3"/>
  <c r="E135" i="3"/>
  <c r="F134" i="3"/>
  <c r="F132" i="3"/>
  <c r="G131" i="3"/>
  <c r="G130" i="3"/>
  <c r="G129" i="3"/>
  <c r="G128" i="3"/>
  <c r="E126" i="3"/>
  <c r="E125" i="3"/>
  <c r="E123" i="3"/>
  <c r="E122" i="3"/>
  <c r="F121" i="3"/>
  <c r="G120" i="3"/>
  <c r="F119" i="3"/>
  <c r="F118" i="3"/>
  <c r="E117" i="3"/>
  <c r="E115" i="3"/>
  <c r="E114" i="3"/>
  <c r="F113" i="3"/>
  <c r="E112" i="3"/>
  <c r="F111" i="3"/>
  <c r="G85" i="3"/>
  <c r="G84" i="3"/>
  <c r="F83" i="3"/>
  <c r="F82" i="3"/>
  <c r="E81" i="3"/>
  <c r="F80" i="3"/>
  <c r="G79" i="3"/>
  <c r="F76" i="3"/>
  <c r="G74" i="3"/>
  <c r="F73" i="3"/>
  <c r="G72" i="3"/>
  <c r="E70" i="3"/>
  <c r="E69" i="3"/>
  <c r="F227" i="3"/>
  <c r="G226" i="3"/>
  <c r="E223" i="3"/>
  <c r="F222" i="3"/>
  <c r="F221" i="3"/>
  <c r="E220" i="3"/>
  <c r="F219" i="3"/>
  <c r="E218" i="3"/>
  <c r="F214" i="3"/>
  <c r="G213" i="3"/>
  <c r="G211" i="3"/>
  <c r="E206" i="3"/>
  <c r="E201" i="3"/>
  <c r="F200" i="3"/>
  <c r="G199" i="3"/>
  <c r="E197" i="3"/>
  <c r="E196" i="3"/>
  <c r="E195" i="3"/>
  <c r="E191" i="3"/>
  <c r="E190" i="3"/>
  <c r="E189" i="3"/>
  <c r="E187" i="3"/>
  <c r="F186" i="3"/>
  <c r="E185" i="3"/>
  <c r="F184" i="3"/>
  <c r="G153" i="3"/>
  <c r="G154" i="3"/>
  <c r="G157" i="3"/>
  <c r="G158" i="3"/>
  <c r="G159" i="3"/>
  <c r="G160" i="3"/>
  <c r="F161" i="3"/>
  <c r="F162" i="3"/>
  <c r="F163" i="3"/>
  <c r="G149" i="3"/>
  <c r="G148" i="3"/>
  <c r="G147" i="3"/>
  <c r="F146" i="3"/>
  <c r="E145" i="3"/>
  <c r="E144" i="3"/>
  <c r="F143" i="3"/>
  <c r="G142" i="3"/>
  <c r="G141" i="3"/>
  <c r="G140" i="3"/>
  <c r="G139" i="3"/>
  <c r="E137" i="3"/>
  <c r="E136" i="3"/>
  <c r="E134" i="3"/>
  <c r="E132" i="3"/>
  <c r="F131" i="3"/>
  <c r="F130" i="3"/>
  <c r="F129" i="3"/>
  <c r="F128" i="3"/>
  <c r="G127" i="3"/>
  <c r="G124" i="3"/>
  <c r="E121" i="3"/>
  <c r="F120" i="3"/>
  <c r="E119" i="3"/>
  <c r="E118" i="3"/>
  <c r="G116" i="3"/>
  <c r="E113" i="3"/>
  <c r="E227" i="3"/>
  <c r="F226" i="3"/>
  <c r="G225" i="3"/>
  <c r="G224" i="3"/>
  <c r="E222" i="3"/>
  <c r="E221" i="3"/>
  <c r="E219" i="3"/>
  <c r="E214" i="3"/>
  <c r="F213" i="3"/>
  <c r="G212" i="3"/>
  <c r="F211" i="3"/>
  <c r="G210" i="3"/>
  <c r="G205" i="3"/>
  <c r="E200" i="3"/>
  <c r="F199" i="3"/>
  <c r="G198" i="3"/>
  <c r="G188" i="3"/>
  <c r="E186" i="3"/>
  <c r="E184" i="3"/>
  <c r="E155" i="3"/>
  <c r="E156" i="3"/>
  <c r="G161" i="3"/>
  <c r="G162" i="3"/>
  <c r="G163" i="3"/>
  <c r="F149" i="3"/>
  <c r="F148" i="3"/>
  <c r="F147" i="3"/>
  <c r="E146" i="3"/>
  <c r="E143" i="3"/>
  <c r="F142" i="3"/>
  <c r="F141" i="3"/>
  <c r="F140" i="3"/>
  <c r="F139" i="3"/>
  <c r="G138" i="3"/>
  <c r="G135" i="3"/>
  <c r="E131" i="3"/>
  <c r="E130" i="3"/>
  <c r="E129" i="3"/>
  <c r="E128" i="3"/>
  <c r="F127" i="3"/>
  <c r="G126" i="3"/>
  <c r="G125" i="3"/>
  <c r="F124" i="3"/>
  <c r="G123" i="3"/>
  <c r="G122" i="3"/>
  <c r="E120" i="3"/>
  <c r="G117" i="3"/>
  <c r="F116" i="3"/>
  <c r="G115" i="3"/>
  <c r="G114" i="3"/>
  <c r="G112" i="3"/>
  <c r="E85" i="3"/>
  <c r="E84" i="3"/>
  <c r="G81" i="3"/>
  <c r="E79" i="3"/>
  <c r="F78" i="3"/>
  <c r="F77" i="3"/>
  <c r="E74" i="3"/>
  <c r="E72" i="3"/>
  <c r="F71" i="3"/>
  <c r="G70" i="3"/>
  <c r="G69" i="3"/>
  <c r="G68" i="3"/>
  <c r="G206" i="3"/>
  <c r="G201" i="3"/>
  <c r="F198" i="3"/>
  <c r="G185" i="3"/>
  <c r="E154" i="3"/>
  <c r="E158" i="3"/>
  <c r="E160" i="3"/>
  <c r="E149" i="3"/>
  <c r="E147" i="3"/>
  <c r="E142" i="3"/>
  <c r="E140" i="3"/>
  <c r="G137" i="3"/>
  <c r="F125" i="3"/>
  <c r="F123" i="3"/>
  <c r="G119" i="3"/>
  <c r="E116" i="3"/>
  <c r="G113" i="3"/>
  <c r="G111" i="3"/>
  <c r="F85" i="3"/>
  <c r="E83" i="3"/>
  <c r="F81" i="3"/>
  <c r="E80" i="3"/>
  <c r="G64" i="3"/>
  <c r="G63" i="3"/>
  <c r="E55" i="3"/>
  <c r="F54" i="3"/>
  <c r="E53" i="3"/>
  <c r="F52" i="3"/>
  <c r="E51" i="3"/>
  <c r="F50" i="3"/>
  <c r="E49" i="3"/>
  <c r="E25" i="3"/>
  <c r="E23" i="3"/>
  <c r="F22" i="3"/>
  <c r="F21" i="3"/>
  <c r="G20" i="3"/>
  <c r="G19" i="3"/>
  <c r="E45" i="3"/>
  <c r="E44" i="3"/>
  <c r="F43" i="3"/>
  <c r="F42" i="3"/>
  <c r="E41" i="3"/>
  <c r="F40" i="3"/>
  <c r="G39" i="3"/>
  <c r="G38" i="3"/>
  <c r="G37" i="3"/>
  <c r="G36" i="3"/>
  <c r="G34" i="3"/>
  <c r="F33" i="3"/>
  <c r="G32" i="3"/>
  <c r="G31" i="3"/>
  <c r="G30" i="3"/>
  <c r="E15" i="3"/>
  <c r="F14" i="3"/>
  <c r="F13" i="3"/>
  <c r="F12" i="3"/>
  <c r="G11" i="3"/>
  <c r="G10" i="3"/>
  <c r="F224" i="3"/>
  <c r="G195" i="3"/>
  <c r="G132" i="3"/>
  <c r="F225" i="3"/>
  <c r="G218" i="3"/>
  <c r="F212" i="3"/>
  <c r="F210" i="3"/>
  <c r="F205" i="3"/>
  <c r="E199" i="3"/>
  <c r="G196" i="3"/>
  <c r="G191" i="3"/>
  <c r="G189" i="3"/>
  <c r="G187" i="3"/>
  <c r="F155" i="3"/>
  <c r="G145" i="3"/>
  <c r="F138" i="3"/>
  <c r="G134" i="3"/>
  <c r="E124" i="3"/>
  <c r="G121" i="3"/>
  <c r="F114" i="3"/>
  <c r="F112" i="3"/>
  <c r="E111" i="3"/>
  <c r="G77" i="3"/>
  <c r="F74" i="3"/>
  <c r="G71" i="3"/>
  <c r="F70" i="3"/>
  <c r="F64" i="3"/>
  <c r="F63" i="3"/>
  <c r="G59" i="3"/>
  <c r="G58" i="3"/>
  <c r="G57" i="3"/>
  <c r="G56" i="3"/>
  <c r="E54" i="3"/>
  <c r="E52" i="3"/>
  <c r="E50" i="3"/>
  <c r="G24" i="3"/>
  <c r="E22" i="3"/>
  <c r="E21" i="3"/>
  <c r="F20" i="3"/>
  <c r="F19" i="3"/>
  <c r="G18" i="3"/>
  <c r="E43" i="3"/>
  <c r="E42" i="3"/>
  <c r="E40" i="3"/>
  <c r="F39" i="3"/>
  <c r="F38" i="3"/>
  <c r="F37" i="3"/>
  <c r="F36" i="3"/>
  <c r="G35" i="3"/>
  <c r="F34" i="3"/>
  <c r="E33" i="3"/>
  <c r="F32" i="3"/>
  <c r="F31" i="3"/>
  <c r="F30" i="3"/>
  <c r="G29" i="3"/>
  <c r="E14" i="3"/>
  <c r="E13" i="3"/>
  <c r="E12" i="3"/>
  <c r="F11" i="3"/>
  <c r="F10" i="3"/>
  <c r="G197" i="3"/>
  <c r="G190" i="3"/>
  <c r="F156" i="3"/>
  <c r="G144" i="3"/>
  <c r="F135" i="3"/>
  <c r="E127" i="3"/>
  <c r="F117" i="3"/>
  <c r="F115" i="3"/>
  <c r="E226" i="3"/>
  <c r="G223" i="3"/>
  <c r="G220" i="3"/>
  <c r="E213" i="3"/>
  <c r="E211" i="3"/>
  <c r="F188" i="3"/>
  <c r="E153" i="3"/>
  <c r="E157" i="3"/>
  <c r="E159" i="3"/>
  <c r="E148" i="3"/>
  <c r="E141" i="3"/>
  <c r="E139" i="3"/>
  <c r="G136" i="3"/>
  <c r="F126" i="3"/>
  <c r="F122" i="3"/>
  <c r="G118" i="3"/>
  <c r="F84" i="3"/>
  <c r="G82" i="3"/>
  <c r="G78" i="3"/>
  <c r="E77" i="3"/>
  <c r="G76" i="3"/>
  <c r="G73" i="3"/>
  <c r="F72" i="3"/>
  <c r="E71" i="3"/>
  <c r="E68" i="3"/>
  <c r="E64" i="3"/>
  <c r="E63" i="3"/>
  <c r="F59" i="3"/>
  <c r="F58" i="3"/>
  <c r="F57" i="3"/>
  <c r="F56" i="3"/>
  <c r="G55" i="3"/>
  <c r="G53" i="3"/>
  <c r="G51" i="3"/>
  <c r="G49" i="3"/>
  <c r="G25" i="3"/>
  <c r="F24" i="3"/>
  <c r="G23" i="3"/>
  <c r="E20" i="3"/>
  <c r="E19" i="3"/>
  <c r="F18" i="3"/>
  <c r="G45" i="3"/>
  <c r="G44" i="3"/>
  <c r="G41" i="3"/>
  <c r="E39" i="3"/>
  <c r="E38" i="3"/>
  <c r="E37" i="3"/>
  <c r="E36" i="3"/>
  <c r="F35" i="3"/>
  <c r="E34" i="3"/>
  <c r="E32" i="3"/>
  <c r="E31" i="3"/>
  <c r="E30" i="3"/>
  <c r="F29" i="3"/>
  <c r="G15" i="3"/>
  <c r="E11" i="3"/>
  <c r="E10" i="3"/>
  <c r="E82" i="3"/>
  <c r="F55" i="3"/>
  <c r="F53" i="3"/>
  <c r="F51" i="3"/>
  <c r="F49" i="3"/>
  <c r="F45" i="3"/>
  <c r="F41" i="3"/>
  <c r="G33" i="3"/>
  <c r="G22" i="3"/>
  <c r="E18" i="3"/>
  <c r="G43" i="3"/>
  <c r="G14" i="3"/>
  <c r="G12" i="3"/>
  <c r="G52" i="3"/>
  <c r="E24" i="3"/>
  <c r="E78" i="3"/>
  <c r="E58" i="3"/>
  <c r="E56" i="3"/>
  <c r="G83" i="3"/>
  <c r="F79" i="3"/>
  <c r="E76" i="3"/>
  <c r="E73" i="3"/>
  <c r="F69" i="3"/>
  <c r="F25" i="3"/>
  <c r="F23" i="3"/>
  <c r="F44" i="3"/>
  <c r="F15" i="3"/>
  <c r="G80" i="3"/>
  <c r="F68" i="3"/>
  <c r="E59" i="3"/>
  <c r="E57" i="3"/>
  <c r="G54" i="3"/>
  <c r="G50" i="3"/>
  <c r="G21" i="3"/>
  <c r="G42" i="3"/>
  <c r="G40" i="3"/>
  <c r="E35" i="3"/>
  <c r="E29" i="3"/>
  <c r="G13" i="3"/>
  <c r="AD46" i="3"/>
  <c r="AE60" i="3"/>
  <c r="AC152" i="3"/>
  <c r="Y183" i="3"/>
  <c r="AF183" i="3" s="1"/>
  <c r="Z183" i="3"/>
  <c r="AB183" i="3"/>
  <c r="AA183" i="3"/>
  <c r="Y194" i="3"/>
  <c r="AF194" i="3" s="1"/>
  <c r="AB194" i="3"/>
  <c r="Z194" i="3"/>
  <c r="Y204" i="3"/>
  <c r="AF204" i="3" s="1"/>
  <c r="AB204" i="3"/>
  <c r="AA204" i="3"/>
  <c r="Z204" i="3"/>
  <c r="AA209" i="3"/>
  <c r="AB209" i="3"/>
  <c r="Y209" i="3"/>
  <c r="AF209" i="3" s="1"/>
  <c r="Z209" i="3"/>
  <c r="Y217" i="3"/>
  <c r="AF217" i="3" s="1"/>
  <c r="AA217" i="3"/>
  <c r="AB217" i="3"/>
  <c r="Z217" i="3"/>
  <c r="AA194" i="3"/>
  <c r="Y110" i="3"/>
  <c r="AF110" i="3" s="1"/>
  <c r="AA110" i="3"/>
  <c r="AB110" i="3"/>
  <c r="Y28" i="3"/>
  <c r="AF28" i="3" s="1"/>
  <c r="AA28" i="3"/>
  <c r="AB28" i="3"/>
  <c r="AA48" i="3"/>
  <c r="Y48" i="3"/>
  <c r="AF48" i="3" s="1"/>
  <c r="Z48" i="3"/>
  <c r="AB48" i="3"/>
  <c r="AA62" i="3"/>
  <c r="Y62" i="3"/>
  <c r="AF62" i="3" s="1"/>
  <c r="Z62" i="3"/>
  <c r="AB62" i="3"/>
  <c r="Z28" i="3"/>
  <c r="AE65" i="3" l="1"/>
  <c r="U7" i="9" s="1"/>
  <c r="U6" i="9"/>
  <c r="G26" i="3"/>
  <c r="D4" i="9" s="1"/>
  <c r="E26" i="3"/>
  <c r="B4" i="9" s="1"/>
  <c r="F26" i="3"/>
  <c r="C4" i="9" s="1"/>
  <c r="AD60" i="3"/>
  <c r="AE86" i="3"/>
  <c r="U8" i="9" s="1"/>
  <c r="AF16" i="3"/>
  <c r="V3" i="9" s="1"/>
  <c r="AC110" i="3"/>
  <c r="AC183" i="3"/>
  <c r="AC194" i="3"/>
  <c r="AC209" i="3"/>
  <c r="AC204" i="3"/>
  <c r="Y16" i="3"/>
  <c r="P3" i="9" s="1"/>
  <c r="AC217" i="3"/>
  <c r="AC62" i="3"/>
  <c r="Z16" i="3"/>
  <c r="Q3" i="9" s="1"/>
  <c r="AB16" i="3"/>
  <c r="S3" i="9" s="1"/>
  <c r="Z46" i="3"/>
  <c r="Q5" i="9" s="1"/>
  <c r="AC48" i="3"/>
  <c r="AC28" i="3"/>
  <c r="AA16" i="3"/>
  <c r="R3" i="9" s="1"/>
  <c r="AB46" i="3" l="1"/>
  <c r="S5" i="9" s="1"/>
  <c r="Y46" i="3"/>
  <c r="I104" i="3"/>
  <c r="I106" i="3"/>
  <c r="I105" i="3"/>
  <c r="AE150" i="3"/>
  <c r="AD65" i="3"/>
  <c r="AF150" i="3"/>
  <c r="V10" i="9" s="1"/>
  <c r="AF46" i="3"/>
  <c r="AF202" i="3"/>
  <c r="V14" i="9" s="1"/>
  <c r="AB60" i="3"/>
  <c r="S6" i="9" s="1"/>
  <c r="Y65" i="3"/>
  <c r="P7" i="9" s="1"/>
  <c r="AF60" i="3"/>
  <c r="AA46" i="3"/>
  <c r="R5" i="9" s="1"/>
  <c r="Z60" i="3"/>
  <c r="AF86" i="3"/>
  <c r="V8" i="9" s="1"/>
  <c r="AC16" i="3"/>
  <c r="AC46" i="3"/>
  <c r="P106" i="3" l="1"/>
  <c r="P104" i="3"/>
  <c r="P105" i="3"/>
  <c r="Z65" i="3"/>
  <c r="Q7" i="9" s="1"/>
  <c r="Q6" i="9"/>
  <c r="AE164" i="3"/>
  <c r="U11" i="9" s="1"/>
  <c r="U10" i="9"/>
  <c r="Y60" i="3"/>
  <c r="P6" i="9" s="1"/>
  <c r="P5" i="9"/>
  <c r="AC164" i="3"/>
  <c r="AF65" i="3"/>
  <c r="V6" i="9"/>
  <c r="AF164" i="3"/>
  <c r="V11" i="9" s="1"/>
  <c r="V5" i="9"/>
  <c r="J105" i="3"/>
  <c r="J104" i="3"/>
  <c r="J106" i="3"/>
  <c r="L97" i="3"/>
  <c r="K97" i="3"/>
  <c r="L104" i="3"/>
  <c r="L105" i="3"/>
  <c r="L96" i="3"/>
  <c r="I97" i="3"/>
  <c r="K106" i="3"/>
  <c r="K96" i="3"/>
  <c r="K104" i="3"/>
  <c r="L106" i="3"/>
  <c r="P25" i="3"/>
  <c r="K105" i="3"/>
  <c r="P19" i="3"/>
  <c r="I96" i="3"/>
  <c r="P23" i="3"/>
  <c r="P24" i="3"/>
  <c r="AF207" i="3"/>
  <c r="V15" i="9" s="1"/>
  <c r="AF228" i="3"/>
  <c r="AE192" i="3"/>
  <c r="U13" i="9" s="1"/>
  <c r="AF215" i="3"/>
  <c r="V16" i="9" s="1"/>
  <c r="AD86" i="3"/>
  <c r="AC228" i="3"/>
  <c r="AC60" i="3"/>
  <c r="AC192" i="3"/>
  <c r="AC150" i="3"/>
  <c r="AC86" i="3"/>
  <c r="Z86" i="3"/>
  <c r="AB65" i="3"/>
  <c r="AA60" i="3"/>
  <c r="R6" i="9" s="1"/>
  <c r="Y86" i="3"/>
  <c r="P8" i="9" s="1"/>
  <c r="N105" i="3" l="1"/>
  <c r="O105" i="3" s="1"/>
  <c r="N106" i="3"/>
  <c r="O106" i="3" s="1"/>
  <c r="N104" i="3"/>
  <c r="O104" i="3" s="1"/>
  <c r="P96" i="3"/>
  <c r="P97" i="3"/>
  <c r="AB86" i="3"/>
  <c r="S8" i="9" s="1"/>
  <c r="S7" i="9"/>
  <c r="Z150" i="3"/>
  <c r="Q10" i="9" s="1"/>
  <c r="Q8" i="9"/>
  <c r="AC65" i="3"/>
  <c r="AF192" i="3"/>
  <c r="V13" i="9" s="1"/>
  <c r="V7" i="9"/>
  <c r="AF7" i="3"/>
  <c r="V2" i="9" s="1"/>
  <c r="V17" i="9"/>
  <c r="P21" i="3"/>
  <c r="P22" i="3"/>
  <c r="J97" i="3"/>
  <c r="O24" i="3"/>
  <c r="J96" i="3"/>
  <c r="L102" i="3"/>
  <c r="K100" i="3"/>
  <c r="K102" i="3"/>
  <c r="L100" i="3"/>
  <c r="L101" i="3"/>
  <c r="K101" i="3"/>
  <c r="L107" i="3"/>
  <c r="K98" i="3"/>
  <c r="L98" i="3"/>
  <c r="K107" i="3"/>
  <c r="I98" i="3"/>
  <c r="I102" i="3"/>
  <c r="I101" i="3"/>
  <c r="I100" i="3"/>
  <c r="I107" i="3"/>
  <c r="AD150" i="3"/>
  <c r="AC215" i="3"/>
  <c r="AC202" i="3"/>
  <c r="AE202" i="3"/>
  <c r="Z164" i="3"/>
  <c r="Y150" i="3"/>
  <c r="AB150" i="3"/>
  <c r="AA65" i="3"/>
  <c r="G67" i="3"/>
  <c r="F67" i="3"/>
  <c r="E67" i="3"/>
  <c r="P107" i="3" l="1"/>
  <c r="P98" i="3"/>
  <c r="N97" i="3"/>
  <c r="O97" i="3" s="1"/>
  <c r="P100" i="3"/>
  <c r="P101" i="3"/>
  <c r="N96" i="3"/>
  <c r="O96" i="3" s="1"/>
  <c r="P102" i="3"/>
  <c r="Z192" i="3"/>
  <c r="Q13" i="9" s="1"/>
  <c r="Q11" i="9"/>
  <c r="AB164" i="3"/>
  <c r="S11" i="9" s="1"/>
  <c r="S10" i="9"/>
  <c r="Y164" i="3"/>
  <c r="P10" i="9"/>
  <c r="AA86" i="3"/>
  <c r="R8" i="9" s="1"/>
  <c r="R7" i="9"/>
  <c r="AE207" i="3"/>
  <c r="U15" i="9" s="1"/>
  <c r="U14" i="9"/>
  <c r="AC207" i="3"/>
  <c r="O22" i="3"/>
  <c r="O21" i="3"/>
  <c r="V23" i="3"/>
  <c r="V104" i="3"/>
  <c r="V105" i="3"/>
  <c r="J102" i="3"/>
  <c r="J98" i="3"/>
  <c r="J100" i="3"/>
  <c r="N100" i="3" s="1"/>
  <c r="J107" i="3"/>
  <c r="J101" i="3"/>
  <c r="V106" i="3"/>
  <c r="V25" i="3"/>
  <c r="O25" i="3"/>
  <c r="O23" i="3"/>
  <c r="V18" i="3"/>
  <c r="V22" i="3"/>
  <c r="V24" i="3"/>
  <c r="F75" i="3"/>
  <c r="F103" i="3"/>
  <c r="F108" i="3" s="1"/>
  <c r="C9" i="9" s="1"/>
  <c r="G75" i="3"/>
  <c r="G103" i="3"/>
  <c r="G108" i="3" s="1"/>
  <c r="D9" i="9" s="1"/>
  <c r="E75" i="3"/>
  <c r="E103" i="3"/>
  <c r="E108" i="3" s="1"/>
  <c r="B9" i="9" s="1"/>
  <c r="F152" i="3"/>
  <c r="E152" i="3"/>
  <c r="G152" i="3"/>
  <c r="F209" i="3"/>
  <c r="G204" i="3"/>
  <c r="F62" i="3"/>
  <c r="F217" i="3"/>
  <c r="G28" i="3"/>
  <c r="E194" i="3"/>
  <c r="G209" i="3"/>
  <c r="E209" i="3"/>
  <c r="F204" i="3"/>
  <c r="E62" i="3"/>
  <c r="E217" i="3"/>
  <c r="F28" i="3"/>
  <c r="G110" i="3"/>
  <c r="G183" i="3"/>
  <c r="G48" i="3"/>
  <c r="E204" i="3"/>
  <c r="E28" i="3"/>
  <c r="F110" i="3"/>
  <c r="F183" i="3"/>
  <c r="F48" i="3"/>
  <c r="G194" i="3"/>
  <c r="G62" i="3"/>
  <c r="G9" i="3"/>
  <c r="G217" i="3"/>
  <c r="E110" i="3"/>
  <c r="E183" i="3"/>
  <c r="E48" i="3"/>
  <c r="F194" i="3"/>
  <c r="AD164" i="3"/>
  <c r="AE215" i="3"/>
  <c r="Y215" i="3"/>
  <c r="Y207" i="3"/>
  <c r="P15" i="9" s="1"/>
  <c r="Z202" i="3"/>
  <c r="Q14" i="9" s="1"/>
  <c r="AA150" i="3"/>
  <c r="AB192" i="3"/>
  <c r="V96" i="3" l="1"/>
  <c r="V97" i="3"/>
  <c r="N98" i="3"/>
  <c r="O98" i="3" s="1"/>
  <c r="N102" i="3"/>
  <c r="O102" i="3" s="1"/>
  <c r="N101" i="3"/>
  <c r="O101" i="3" s="1"/>
  <c r="N107" i="3"/>
  <c r="O107" i="3" s="1"/>
  <c r="O100" i="3"/>
  <c r="O19" i="3"/>
  <c r="AB202" i="3"/>
  <c r="S14" i="9" s="1"/>
  <c r="S13" i="9"/>
  <c r="AC229" i="3"/>
  <c r="AE228" i="3"/>
  <c r="U16" i="9"/>
  <c r="AA164" i="3"/>
  <c r="R11" i="9" s="1"/>
  <c r="R10" i="9"/>
  <c r="Y228" i="3"/>
  <c r="P17" i="9" s="1"/>
  <c r="P16" i="9"/>
  <c r="Y192" i="3"/>
  <c r="P11" i="9"/>
  <c r="V21" i="3"/>
  <c r="V19" i="3"/>
  <c r="V100" i="3"/>
  <c r="G164" i="3"/>
  <c r="D11" i="9" s="1"/>
  <c r="F164" i="3"/>
  <c r="C11" i="9" s="1"/>
  <c r="E164" i="3"/>
  <c r="B11" i="9" s="1"/>
  <c r="F202" i="3"/>
  <c r="C14" i="9" s="1"/>
  <c r="E60" i="3"/>
  <c r="B6" i="9" s="1"/>
  <c r="E192" i="3"/>
  <c r="B13" i="9" s="1"/>
  <c r="G65" i="3"/>
  <c r="D7" i="9" s="1"/>
  <c r="E65" i="3"/>
  <c r="B7" i="9" s="1"/>
  <c r="F150" i="3"/>
  <c r="C10" i="9" s="1"/>
  <c r="E46" i="3"/>
  <c r="B5" i="9" s="1"/>
  <c r="E86" i="3"/>
  <c r="B8" i="9" s="1"/>
  <c r="G215" i="3"/>
  <c r="D16" i="9" s="1"/>
  <c r="G207" i="3"/>
  <c r="D15" i="9" s="1"/>
  <c r="F215" i="3"/>
  <c r="C16" i="9" s="1"/>
  <c r="F86" i="3"/>
  <c r="C8" i="9" s="1"/>
  <c r="E202" i="3"/>
  <c r="B14" i="9" s="1"/>
  <c r="E150" i="3"/>
  <c r="B10" i="9" s="1"/>
  <c r="G16" i="3"/>
  <c r="D3" i="9" s="1"/>
  <c r="G202" i="3"/>
  <c r="D14" i="9" s="1"/>
  <c r="F192" i="3"/>
  <c r="C13" i="9" s="1"/>
  <c r="G192" i="3"/>
  <c r="D13" i="9" s="1"/>
  <c r="G150" i="3"/>
  <c r="D10" i="9" s="1"/>
  <c r="F207" i="3"/>
  <c r="C15" i="9" s="1"/>
  <c r="G46" i="3"/>
  <c r="D5" i="9" s="1"/>
  <c r="F65" i="3"/>
  <c r="C7" i="9" s="1"/>
  <c r="G228" i="3"/>
  <c r="D17" i="9" s="1"/>
  <c r="F60" i="3"/>
  <c r="C6" i="9" s="1"/>
  <c r="E207" i="3"/>
  <c r="B15" i="9" s="1"/>
  <c r="G60" i="3"/>
  <c r="D6" i="9" s="1"/>
  <c r="F46" i="3"/>
  <c r="C5" i="9" s="1"/>
  <c r="E228" i="3"/>
  <c r="B17" i="9" s="1"/>
  <c r="E16" i="3"/>
  <c r="B3" i="9" s="1"/>
  <c r="E215" i="3"/>
  <c r="B16" i="9" s="1"/>
  <c r="G86" i="3"/>
  <c r="D8" i="9" s="1"/>
  <c r="F228" i="3"/>
  <c r="C17" i="9" s="1"/>
  <c r="F16" i="3"/>
  <c r="C3" i="9" s="1"/>
  <c r="M6" i="3"/>
  <c r="M7" i="3" s="1"/>
  <c r="J2" i="9" s="1"/>
  <c r="AD192" i="3"/>
  <c r="Z207" i="3"/>
  <c r="AB207" i="3"/>
  <c r="AA192" i="3"/>
  <c r="V107" i="3" l="1"/>
  <c r="V101" i="3"/>
  <c r="V102" i="3"/>
  <c r="V98" i="3"/>
  <c r="AB215" i="3"/>
  <c r="S15" i="9"/>
  <c r="Z215" i="3"/>
  <c r="Q15" i="9"/>
  <c r="Y202" i="3"/>
  <c r="P13" i="9"/>
  <c r="AA202" i="3"/>
  <c r="R14" i="9" s="1"/>
  <c r="R13" i="9"/>
  <c r="AE7" i="3"/>
  <c r="U2" i="9" s="1"/>
  <c r="U17" i="9"/>
  <c r="G229" i="3"/>
  <c r="D18" i="9" s="1"/>
  <c r="F229" i="3"/>
  <c r="C18" i="9" s="1"/>
  <c r="E229" i="3"/>
  <c r="B18" i="9" s="1"/>
  <c r="AD202" i="3"/>
  <c r="AD207" i="3" s="1"/>
  <c r="AA207" i="3"/>
  <c r="R15" i="9" s="1"/>
  <c r="AA215" i="3"/>
  <c r="U18" i="9" l="1"/>
  <c r="Z228" i="3"/>
  <c r="Q16" i="9"/>
  <c r="AB228" i="3"/>
  <c r="S16" i="9"/>
  <c r="AA228" i="3"/>
  <c r="R17" i="9" s="1"/>
  <c r="R16" i="9"/>
  <c r="P14" i="9"/>
  <c r="Y229" i="3"/>
  <c r="P18" i="9" s="1"/>
  <c r="AA229" i="3"/>
  <c r="R18" i="9" s="1"/>
  <c r="K160" i="3"/>
  <c r="I103" i="3"/>
  <c r="L160" i="3"/>
  <c r="L103" i="3"/>
  <c r="K103" i="3"/>
  <c r="I160" i="3"/>
  <c r="AD215" i="3"/>
  <c r="AD228" i="3" s="1"/>
  <c r="AD7" i="3" s="1"/>
  <c r="P160" i="3" l="1"/>
  <c r="P103" i="3"/>
  <c r="S17" i="9"/>
  <c r="AB229" i="3"/>
  <c r="S18" i="9" s="1"/>
  <c r="Q17" i="9"/>
  <c r="Z229" i="3"/>
  <c r="Q18" i="9" s="1"/>
  <c r="J160" i="3"/>
  <c r="J103" i="3"/>
  <c r="N103" i="3" s="1"/>
  <c r="T204" i="3"/>
  <c r="T217" i="3"/>
  <c r="M91" i="3" l="1"/>
  <c r="M223" i="3"/>
  <c r="V103" i="3"/>
  <c r="N160" i="3"/>
  <c r="O160" i="3" s="1"/>
  <c r="O103" i="3"/>
  <c r="T194" i="3"/>
  <c r="M200" i="3" l="1"/>
  <c r="M217" i="3"/>
  <c r="M212" i="3"/>
  <c r="M204" i="3"/>
  <c r="M199" i="3"/>
  <c r="V160" i="3"/>
  <c r="I199" i="3"/>
  <c r="J3" i="3"/>
  <c r="N3" i="3" s="1"/>
  <c r="K220" i="3"/>
  <c r="I218" i="3"/>
  <c r="K222" i="3"/>
  <c r="T183" i="3"/>
  <c r="T209" i="3"/>
  <c r="M211" i="3" l="1"/>
  <c r="M210" i="3"/>
  <c r="M194" i="3"/>
  <c r="M155" i="3"/>
  <c r="M164" i="3" s="1"/>
  <c r="J11" i="9" s="1"/>
  <c r="M186" i="3"/>
  <c r="M218" i="3"/>
  <c r="M228" i="3" s="1"/>
  <c r="J17" i="9" s="1"/>
  <c r="M205" i="3"/>
  <c r="M207" i="3" s="1"/>
  <c r="J15" i="9" s="1"/>
  <c r="M198" i="3"/>
  <c r="P199" i="3"/>
  <c r="P218" i="3"/>
  <c r="J199" i="3"/>
  <c r="J218" i="3"/>
  <c r="I223" i="3"/>
  <c r="I224" i="3"/>
  <c r="L227" i="3"/>
  <c r="K223" i="3"/>
  <c r="I198" i="3"/>
  <c r="L223" i="3"/>
  <c r="I197" i="3"/>
  <c r="L218" i="3"/>
  <c r="L220" i="3"/>
  <c r="L199" i="3"/>
  <c r="I220" i="3"/>
  <c r="K224" i="3"/>
  <c r="K198" i="3"/>
  <c r="K218" i="3"/>
  <c r="K227" i="3"/>
  <c r="I227" i="3"/>
  <c r="K199" i="3"/>
  <c r="L198" i="3"/>
  <c r="I222" i="3"/>
  <c r="L222" i="3"/>
  <c r="L224" i="3"/>
  <c r="K217" i="3"/>
  <c r="M183" i="3" l="1"/>
  <c r="M192" i="3" s="1"/>
  <c r="J13" i="9" s="1"/>
  <c r="M122" i="3"/>
  <c r="M202" i="3"/>
  <c r="J14" i="9" s="1"/>
  <c r="M209" i="3"/>
  <c r="M214" i="3"/>
  <c r="N218" i="3"/>
  <c r="O218" i="3" s="1"/>
  <c r="N199" i="3"/>
  <c r="P222" i="3"/>
  <c r="P220" i="3"/>
  <c r="P197" i="3"/>
  <c r="P224" i="3"/>
  <c r="P198" i="3"/>
  <c r="P227" i="3"/>
  <c r="I99" i="3"/>
  <c r="O3" i="3"/>
  <c r="V3" i="3"/>
  <c r="P223" i="3"/>
  <c r="J227" i="3"/>
  <c r="J220" i="3"/>
  <c r="N220" i="3" s="1"/>
  <c r="J197" i="3"/>
  <c r="J224" i="3"/>
  <c r="N224" i="3" s="1"/>
  <c r="J222" i="3"/>
  <c r="J198" i="3"/>
  <c r="N198" i="3" s="1"/>
  <c r="J223" i="3"/>
  <c r="N223" i="3" s="1"/>
  <c r="K163" i="3"/>
  <c r="I189" i="3"/>
  <c r="K197" i="3"/>
  <c r="L163" i="3"/>
  <c r="I163" i="3"/>
  <c r="I195" i="3"/>
  <c r="K212" i="3"/>
  <c r="I188" i="3"/>
  <c r="K200" i="3"/>
  <c r="L197" i="3"/>
  <c r="I200" i="3"/>
  <c r="K186" i="3"/>
  <c r="I211" i="3"/>
  <c r="K189" i="3"/>
  <c r="I162" i="3"/>
  <c r="K195" i="3"/>
  <c r="K153" i="3"/>
  <c r="K188" i="3"/>
  <c r="L189" i="3"/>
  <c r="L195" i="3"/>
  <c r="K191" i="3"/>
  <c r="L188" i="3"/>
  <c r="I153" i="3"/>
  <c r="K187" i="3"/>
  <c r="L153" i="3"/>
  <c r="I161" i="3"/>
  <c r="K196" i="3"/>
  <c r="L200" i="3"/>
  <c r="L196" i="3"/>
  <c r="L191" i="3"/>
  <c r="I196" i="3"/>
  <c r="K201" i="3"/>
  <c r="L217" i="3"/>
  <c r="I217" i="3"/>
  <c r="I191" i="3"/>
  <c r="I152" i="3"/>
  <c r="K194" i="3"/>
  <c r="I194" i="3"/>
  <c r="L194" i="3"/>
  <c r="K213" i="3" l="1"/>
  <c r="K99" i="3"/>
  <c r="L213" i="3"/>
  <c r="L99" i="3"/>
  <c r="M133" i="3"/>
  <c r="M119" i="3"/>
  <c r="P99" i="3"/>
  <c r="J99" i="3"/>
  <c r="M213" i="3"/>
  <c r="M215" i="3" s="1"/>
  <c r="J16" i="9" s="1"/>
  <c r="M99" i="3"/>
  <c r="M108" i="3" s="1"/>
  <c r="J9" i="9" s="1"/>
  <c r="N197" i="3"/>
  <c r="P211" i="3"/>
  <c r="P195" i="3"/>
  <c r="P189" i="3"/>
  <c r="P163" i="3"/>
  <c r="O224" i="3"/>
  <c r="P152" i="3"/>
  <c r="P191" i="3"/>
  <c r="P153" i="3"/>
  <c r="P162" i="3"/>
  <c r="P188" i="3"/>
  <c r="N222" i="3"/>
  <c r="O222" i="3" s="1"/>
  <c r="P194" i="3"/>
  <c r="P217" i="3"/>
  <c r="P161" i="3"/>
  <c r="P200" i="3"/>
  <c r="O198" i="3"/>
  <c r="V220" i="3"/>
  <c r="N227" i="3"/>
  <c r="O227" i="3" s="1"/>
  <c r="I213" i="3"/>
  <c r="J213" i="3" s="1"/>
  <c r="O223" i="3"/>
  <c r="P196" i="3"/>
  <c r="V198" i="3"/>
  <c r="V199" i="3"/>
  <c r="O199" i="3"/>
  <c r="J152" i="3"/>
  <c r="J153" i="3"/>
  <c r="N153" i="3" s="1"/>
  <c r="J188" i="3"/>
  <c r="J217" i="3"/>
  <c r="N217" i="3" s="1"/>
  <c r="J196" i="3"/>
  <c r="N196" i="3" s="1"/>
  <c r="J211" i="3"/>
  <c r="J200" i="3"/>
  <c r="N200" i="3" s="1"/>
  <c r="J195" i="3"/>
  <c r="N195" i="3" s="1"/>
  <c r="J194" i="3"/>
  <c r="J161" i="3"/>
  <c r="J163" i="3"/>
  <c r="J189" i="3"/>
  <c r="N189" i="3" s="1"/>
  <c r="L211" i="3"/>
  <c r="I204" i="3"/>
  <c r="K209" i="3"/>
  <c r="K211" i="3"/>
  <c r="K204" i="3"/>
  <c r="K162" i="3"/>
  <c r="I205" i="3"/>
  <c r="L162" i="3"/>
  <c r="I186" i="3"/>
  <c r="I187" i="3"/>
  <c r="K185" i="3"/>
  <c r="K214" i="3"/>
  <c r="L210" i="3"/>
  <c r="L187" i="3"/>
  <c r="I184" i="3"/>
  <c r="L214" i="3"/>
  <c r="V218" i="3"/>
  <c r="J162" i="3"/>
  <c r="L205" i="3"/>
  <c r="O220" i="3"/>
  <c r="L186" i="3"/>
  <c r="I214" i="3"/>
  <c r="V224" i="3"/>
  <c r="L184" i="3"/>
  <c r="L206" i="3"/>
  <c r="L201" i="3"/>
  <c r="K205" i="3"/>
  <c r="I206" i="3"/>
  <c r="I201" i="3"/>
  <c r="L185" i="3"/>
  <c r="K161" i="3"/>
  <c r="I185" i="3"/>
  <c r="I210" i="3"/>
  <c r="L161" i="3"/>
  <c r="K210" i="3"/>
  <c r="K206" i="3"/>
  <c r="K184" i="3"/>
  <c r="I209" i="3"/>
  <c r="I212" i="3"/>
  <c r="L209" i="3"/>
  <c r="L212" i="3"/>
  <c r="J191" i="3"/>
  <c r="N191" i="3" s="1"/>
  <c r="L152" i="3"/>
  <c r="K152" i="3"/>
  <c r="L204" i="3"/>
  <c r="N99" i="3" l="1"/>
  <c r="O99" i="3" s="1"/>
  <c r="N162" i="3"/>
  <c r="V162" i="3" s="1"/>
  <c r="V227" i="3"/>
  <c r="V222" i="3"/>
  <c r="N152" i="3"/>
  <c r="N161" i="3"/>
  <c r="V161" i="3" s="1"/>
  <c r="N211" i="3"/>
  <c r="O211" i="3" s="1"/>
  <c r="P209" i="3"/>
  <c r="O189" i="3"/>
  <c r="P201" i="3"/>
  <c r="P214" i="3"/>
  <c r="P184" i="3"/>
  <c r="P206" i="3"/>
  <c r="P187" i="3"/>
  <c r="P204" i="3"/>
  <c r="N188" i="3"/>
  <c r="V188" i="3" s="1"/>
  <c r="N163" i="3"/>
  <c r="O163" i="3" s="1"/>
  <c r="P212" i="3"/>
  <c r="P185" i="3"/>
  <c r="O196" i="3"/>
  <c r="P213" i="3"/>
  <c r="N213" i="3"/>
  <c r="O213" i="3" s="1"/>
  <c r="N194" i="3"/>
  <c r="O194" i="3" s="1"/>
  <c r="P210" i="3"/>
  <c r="V217" i="3"/>
  <c r="P186" i="3"/>
  <c r="P205" i="3"/>
  <c r="V223" i="3"/>
  <c r="O153" i="3"/>
  <c r="V195" i="3"/>
  <c r="O195" i="3"/>
  <c r="V200" i="3"/>
  <c r="O200" i="3"/>
  <c r="V197" i="3"/>
  <c r="O197" i="3"/>
  <c r="J210" i="3"/>
  <c r="N210" i="3" s="1"/>
  <c r="J186" i="3"/>
  <c r="N186" i="3" s="1"/>
  <c r="J209" i="3"/>
  <c r="N209" i="3" s="1"/>
  <c r="J185" i="3"/>
  <c r="N185" i="3" s="1"/>
  <c r="J206" i="3"/>
  <c r="J184" i="3"/>
  <c r="J205" i="3"/>
  <c r="N205" i="3" s="1"/>
  <c r="J214" i="3"/>
  <c r="N214" i="3" s="1"/>
  <c r="J187" i="3"/>
  <c r="N187" i="3" s="1"/>
  <c r="J204" i="3"/>
  <c r="N204" i="3" s="1"/>
  <c r="V153" i="3"/>
  <c r="V189" i="3"/>
  <c r="V196" i="3"/>
  <c r="J201" i="3"/>
  <c r="N201" i="3" s="1"/>
  <c r="O217" i="3"/>
  <c r="J212" i="3"/>
  <c r="O191" i="3"/>
  <c r="V191" i="3"/>
  <c r="T164" i="3"/>
  <c r="T192" i="3"/>
  <c r="V99" i="3" l="1"/>
  <c r="V163" i="3"/>
  <c r="V194" i="3"/>
  <c r="N184" i="3"/>
  <c r="V184" i="3" s="1"/>
  <c r="V213" i="3"/>
  <c r="V187" i="3"/>
  <c r="O210" i="3"/>
  <c r="O188" i="3"/>
  <c r="V185" i="3"/>
  <c r="N212" i="3"/>
  <c r="O212" i="3" s="1"/>
  <c r="N206" i="3"/>
  <c r="V206" i="3" s="1"/>
  <c r="O201" i="3"/>
  <c r="O202" i="3" s="1"/>
  <c r="L14" i="9" s="1"/>
  <c r="O186" i="3"/>
  <c r="V152" i="3"/>
  <c r="O205" i="3"/>
  <c r="V214" i="3"/>
  <c r="O214" i="3"/>
  <c r="V209" i="3"/>
  <c r="O209" i="3"/>
  <c r="V204" i="3"/>
  <c r="O204" i="3"/>
  <c r="O187" i="3"/>
  <c r="O162" i="3"/>
  <c r="V211" i="3"/>
  <c r="V210" i="3"/>
  <c r="V186" i="3"/>
  <c r="O161" i="3"/>
  <c r="O185" i="3"/>
  <c r="V201" i="3"/>
  <c r="O152" i="3"/>
  <c r="T215" i="3"/>
  <c r="T202" i="3"/>
  <c r="O184" i="3" l="1"/>
  <c r="O206" i="3"/>
  <c r="O207" i="3" s="1"/>
  <c r="L15" i="9" s="1"/>
  <c r="V212" i="3"/>
  <c r="T207" i="3"/>
  <c r="O215" i="3"/>
  <c r="L16" i="9" s="1"/>
  <c r="V205" i="3"/>
  <c r="T228" i="3"/>
  <c r="N202" i="3" l="1"/>
  <c r="N207" i="3" l="1"/>
  <c r="K15" i="9" s="1"/>
  <c r="K14" i="9"/>
  <c r="N215" i="3"/>
  <c r="K16" i="9" s="1"/>
  <c r="K215" i="3"/>
  <c r="H16" i="9" s="1"/>
  <c r="K202" i="3"/>
  <c r="H14" i="9" s="1"/>
  <c r="J202" i="3"/>
  <c r="G14" i="9" s="1"/>
  <c r="J215" i="3"/>
  <c r="G16" i="9" s="1"/>
  <c r="L202" i="3"/>
  <c r="I14" i="9" s="1"/>
  <c r="L215" i="3"/>
  <c r="I16" i="9" s="1"/>
  <c r="K207" i="3"/>
  <c r="H15" i="9" s="1"/>
  <c r="L207" i="3"/>
  <c r="I15" i="9" s="1"/>
  <c r="J207" i="3"/>
  <c r="G15" i="9" s="1"/>
  <c r="T62" i="3"/>
  <c r="T110" i="3"/>
  <c r="T48" i="3"/>
  <c r="M9" i="3"/>
  <c r="M16" i="3" s="1"/>
  <c r="J3" i="9" s="1"/>
  <c r="M139" i="3" l="1"/>
  <c r="L167" i="3"/>
  <c r="K167" i="3"/>
  <c r="M71" i="3"/>
  <c r="O16" i="9"/>
  <c r="T16" i="9"/>
  <c r="O14" i="9"/>
  <c r="T14" i="9"/>
  <c r="O15" i="9"/>
  <c r="T15" i="9"/>
  <c r="K6" i="3"/>
  <c r="K7" i="3" s="1"/>
  <c r="H2" i="9" s="1"/>
  <c r="T60" i="3"/>
  <c r="T86" i="3"/>
  <c r="N167" i="3" l="1"/>
  <c r="O167" i="3" s="1"/>
  <c r="M110" i="3"/>
  <c r="M149" i="3"/>
  <c r="M62" i="3"/>
  <c r="M51" i="3"/>
  <c r="M50" i="3"/>
  <c r="M86" i="3"/>
  <c r="J8" i="9" s="1"/>
  <c r="N71" i="3"/>
  <c r="T65" i="3"/>
  <c r="I63" i="3"/>
  <c r="M63" i="3"/>
  <c r="L166" i="3"/>
  <c r="K166" i="3"/>
  <c r="K149" i="3"/>
  <c r="K122" i="3"/>
  <c r="I146" i="3"/>
  <c r="I43" i="3"/>
  <c r="L36" i="3"/>
  <c r="L122" i="3"/>
  <c r="I32" i="3"/>
  <c r="K41" i="3"/>
  <c r="I122" i="3"/>
  <c r="L39" i="3"/>
  <c r="K33" i="3"/>
  <c r="I44" i="3"/>
  <c r="I29" i="3"/>
  <c r="K10" i="3"/>
  <c r="I12" i="3"/>
  <c r="L37" i="3"/>
  <c r="I11" i="3"/>
  <c r="K42" i="3"/>
  <c r="K88" i="3"/>
  <c r="K45" i="3"/>
  <c r="L13" i="3"/>
  <c r="L14" i="3"/>
  <c r="L15" i="3"/>
  <c r="I116" i="3"/>
  <c r="I142" i="3"/>
  <c r="I114" i="3"/>
  <c r="I127" i="3"/>
  <c r="I157" i="3"/>
  <c r="I111" i="3"/>
  <c r="I40" i="3"/>
  <c r="I123" i="3"/>
  <c r="I138" i="3"/>
  <c r="L124" i="3"/>
  <c r="L154" i="3"/>
  <c r="K119" i="3"/>
  <c r="K155" i="3"/>
  <c r="I118" i="3"/>
  <c r="I158" i="3"/>
  <c r="I144" i="3"/>
  <c r="L120" i="3"/>
  <c r="L159" i="3"/>
  <c r="L119" i="3"/>
  <c r="L155" i="3"/>
  <c r="I121" i="3"/>
  <c r="I156" i="3"/>
  <c r="K140" i="3"/>
  <c r="I143" i="3"/>
  <c r="I141" i="3"/>
  <c r="I219" i="3"/>
  <c r="I154" i="3"/>
  <c r="I120" i="3"/>
  <c r="I159" i="3"/>
  <c r="L118" i="3"/>
  <c r="L158" i="3"/>
  <c r="L121" i="3"/>
  <c r="L156" i="3"/>
  <c r="I113" i="3"/>
  <c r="L126" i="3"/>
  <c r="L139" i="3"/>
  <c r="K154" i="3"/>
  <c r="K120" i="3"/>
  <c r="K159" i="3"/>
  <c r="I119" i="3"/>
  <c r="I155" i="3"/>
  <c r="K118" i="3"/>
  <c r="K158" i="3"/>
  <c r="K121" i="3"/>
  <c r="K156" i="3"/>
  <c r="L93" i="3"/>
  <c r="L59" i="3"/>
  <c r="L95" i="3"/>
  <c r="I49" i="3"/>
  <c r="I89" i="3"/>
  <c r="I94" i="3"/>
  <c r="I92" i="3"/>
  <c r="I51" i="3"/>
  <c r="I91" i="3"/>
  <c r="K90" i="3"/>
  <c r="L146" i="3"/>
  <c r="K144" i="3"/>
  <c r="K183" i="3"/>
  <c r="K142" i="3"/>
  <c r="K146" i="3"/>
  <c r="L183" i="3"/>
  <c r="L142" i="3"/>
  <c r="L144" i="3"/>
  <c r="I183" i="3"/>
  <c r="L6" i="3"/>
  <c r="L7" i="3" s="1"/>
  <c r="I2" i="9" s="1"/>
  <c r="T30" i="3"/>
  <c r="V167" i="3" l="1"/>
  <c r="M65" i="3"/>
  <c r="J7" i="9" s="1"/>
  <c r="O71" i="3"/>
  <c r="O86" i="3" s="1"/>
  <c r="L8" i="9" s="1"/>
  <c r="N86" i="3"/>
  <c r="K8" i="9" s="1"/>
  <c r="O8" i="9" s="1"/>
  <c r="M125" i="3"/>
  <c r="M117" i="3"/>
  <c r="M42" i="3"/>
  <c r="M54" i="3"/>
  <c r="M55" i="3"/>
  <c r="M48" i="3"/>
  <c r="P94" i="3"/>
  <c r="P154" i="3"/>
  <c r="P157" i="3"/>
  <c r="P116" i="3"/>
  <c r="P122" i="3"/>
  <c r="P91" i="3"/>
  <c r="P89" i="3"/>
  <c r="P113" i="3"/>
  <c r="P219" i="3"/>
  <c r="P156" i="3"/>
  <c r="P118" i="3"/>
  <c r="P123" i="3"/>
  <c r="P127" i="3"/>
  <c r="P44" i="3"/>
  <c r="P43" i="3"/>
  <c r="P51" i="3"/>
  <c r="P49" i="3"/>
  <c r="P155" i="3"/>
  <c r="P159" i="3"/>
  <c r="P141" i="3"/>
  <c r="P121" i="3"/>
  <c r="P40" i="3"/>
  <c r="P146" i="3"/>
  <c r="P183" i="3"/>
  <c r="P92" i="3"/>
  <c r="P120" i="3"/>
  <c r="P144" i="3"/>
  <c r="P138" i="3"/>
  <c r="P111" i="3"/>
  <c r="P142" i="3"/>
  <c r="I6" i="3"/>
  <c r="I166" i="3"/>
  <c r="P119" i="3"/>
  <c r="P143" i="3"/>
  <c r="P158" i="3"/>
  <c r="P63" i="3"/>
  <c r="P114" i="3"/>
  <c r="P12" i="3"/>
  <c r="P11" i="3"/>
  <c r="P32" i="3"/>
  <c r="I9" i="3"/>
  <c r="P29" i="3"/>
  <c r="J29" i="3"/>
  <c r="J119" i="3"/>
  <c r="N119" i="3" s="1"/>
  <c r="J120" i="3"/>
  <c r="J141" i="3"/>
  <c r="J121" i="3"/>
  <c r="N121" i="3" s="1"/>
  <c r="J158" i="3"/>
  <c r="N158" i="3" s="1"/>
  <c r="J157" i="3"/>
  <c r="J142" i="3"/>
  <c r="J11" i="3"/>
  <c r="J154" i="3"/>
  <c r="N154" i="3" s="1"/>
  <c r="J143" i="3"/>
  <c r="J144" i="3"/>
  <c r="J118" i="3"/>
  <c r="J123" i="3"/>
  <c r="J127" i="3"/>
  <c r="J116" i="3"/>
  <c r="J43" i="3"/>
  <c r="J113" i="3"/>
  <c r="J40" i="3"/>
  <c r="J63" i="3"/>
  <c r="J44" i="3"/>
  <c r="J32" i="3"/>
  <c r="J146" i="3"/>
  <c r="J51" i="3"/>
  <c r="J49" i="3"/>
  <c r="J155" i="3"/>
  <c r="N155" i="3" s="1"/>
  <c r="J159" i="3"/>
  <c r="N159" i="3" s="1"/>
  <c r="J219" i="3"/>
  <c r="J138" i="3"/>
  <c r="J111" i="3"/>
  <c r="J114" i="3"/>
  <c r="J12" i="3"/>
  <c r="J122" i="3"/>
  <c r="N122" i="3" s="1"/>
  <c r="I36" i="3"/>
  <c r="K29" i="3"/>
  <c r="K114" i="3"/>
  <c r="K11" i="3"/>
  <c r="L10" i="3"/>
  <c r="L42" i="3"/>
  <c r="K44" i="3"/>
  <c r="K12" i="3"/>
  <c r="L43" i="3"/>
  <c r="L221" i="3"/>
  <c r="I14" i="3"/>
  <c r="L32" i="3"/>
  <c r="L12" i="3"/>
  <c r="L58" i="3"/>
  <c r="L45" i="3"/>
  <c r="I136" i="3"/>
  <c r="K117" i="3"/>
  <c r="I39" i="3"/>
  <c r="K157" i="3"/>
  <c r="K164" i="3" s="1"/>
  <c r="H11" i="9" s="1"/>
  <c r="L88" i="3"/>
  <c r="L157" i="3"/>
  <c r="I137" i="3"/>
  <c r="L29" i="3"/>
  <c r="K37" i="3"/>
  <c r="I64" i="3"/>
  <c r="I56" i="3"/>
  <c r="I148" i="3"/>
  <c r="L41" i="3"/>
  <c r="K124" i="3"/>
  <c r="L53" i="3"/>
  <c r="I15" i="3"/>
  <c r="K15" i="3"/>
  <c r="I10" i="3"/>
  <c r="K43" i="3"/>
  <c r="K94" i="3"/>
  <c r="L135" i="3"/>
  <c r="L44" i="3"/>
  <c r="I41" i="3"/>
  <c r="K39" i="3"/>
  <c r="K13" i="3"/>
  <c r="I33" i="3"/>
  <c r="K36" i="3"/>
  <c r="I42" i="3"/>
  <c r="I147" i="3"/>
  <c r="I52" i="3"/>
  <c r="I226" i="3"/>
  <c r="I13" i="3"/>
  <c r="I45" i="3"/>
  <c r="K125" i="3"/>
  <c r="I38" i="3"/>
  <c r="L33" i="3"/>
  <c r="L134" i="3"/>
  <c r="I190" i="3"/>
  <c r="K9" i="3"/>
  <c r="K14" i="3"/>
  <c r="I88" i="3"/>
  <c r="L11" i="3"/>
  <c r="L116" i="3"/>
  <c r="I37" i="3"/>
  <c r="K145" i="3"/>
  <c r="L112" i="3"/>
  <c r="L125" i="3"/>
  <c r="L9" i="3"/>
  <c r="L55" i="3"/>
  <c r="K116" i="3"/>
  <c r="I57" i="3"/>
  <c r="K141" i="3"/>
  <c r="K135" i="3"/>
  <c r="L113" i="3"/>
  <c r="I126" i="3"/>
  <c r="L127" i="3"/>
  <c r="L123" i="3"/>
  <c r="I134" i="3"/>
  <c r="K123" i="3"/>
  <c r="I117" i="3"/>
  <c r="L140" i="3"/>
  <c r="L138" i="3"/>
  <c r="K143" i="3"/>
  <c r="I140" i="3"/>
  <c r="K40" i="3"/>
  <c r="I139" i="3"/>
  <c r="L137" i="3"/>
  <c r="K136" i="3"/>
  <c r="L63" i="3"/>
  <c r="K113" i="3"/>
  <c r="K221" i="3"/>
  <c r="K147" i="3"/>
  <c r="I62" i="3"/>
  <c r="I125" i="3"/>
  <c r="K110" i="3"/>
  <c r="L38" i="3"/>
  <c r="L190" i="3"/>
  <c r="L35" i="3"/>
  <c r="K148" i="3"/>
  <c r="L111" i="3"/>
  <c r="L114" i="3"/>
  <c r="K138" i="3"/>
  <c r="I149" i="3"/>
  <c r="K226" i="3"/>
  <c r="K50" i="3"/>
  <c r="I54" i="3"/>
  <c r="L226" i="3"/>
  <c r="I225" i="3"/>
  <c r="I135" i="3"/>
  <c r="K38" i="3"/>
  <c r="I145" i="3"/>
  <c r="K225" i="3"/>
  <c r="K219" i="3"/>
  <c r="L225" i="3"/>
  <c r="L219" i="3"/>
  <c r="L141" i="3"/>
  <c r="K190" i="3"/>
  <c r="K192" i="3" s="1"/>
  <c r="H13" i="9" s="1"/>
  <c r="K137" i="3"/>
  <c r="L136" i="3"/>
  <c r="I112" i="3"/>
  <c r="L147" i="3"/>
  <c r="J156" i="3"/>
  <c r="N156" i="3" s="1"/>
  <c r="I221" i="3"/>
  <c r="K134" i="3"/>
  <c r="L117" i="3"/>
  <c r="K64" i="3"/>
  <c r="L143" i="3"/>
  <c r="T130" i="3"/>
  <c r="K126" i="3"/>
  <c r="K127" i="3"/>
  <c r="K139" i="3"/>
  <c r="K111" i="3"/>
  <c r="L145" i="3"/>
  <c r="I35" i="3"/>
  <c r="K112" i="3"/>
  <c r="L64" i="3"/>
  <c r="I124" i="3"/>
  <c r="L148" i="3"/>
  <c r="K51" i="3"/>
  <c r="K91" i="3"/>
  <c r="K55" i="3"/>
  <c r="K95" i="3"/>
  <c r="L51" i="3"/>
  <c r="L91" i="3"/>
  <c r="K58" i="3"/>
  <c r="K56" i="3"/>
  <c r="K53" i="3"/>
  <c r="K93" i="3"/>
  <c r="K57" i="3"/>
  <c r="J89" i="3"/>
  <c r="L49" i="3"/>
  <c r="L89" i="3"/>
  <c r="I53" i="3"/>
  <c r="I93" i="3"/>
  <c r="I58" i="3"/>
  <c r="L54" i="3"/>
  <c r="L94" i="3"/>
  <c r="K49" i="3"/>
  <c r="K89" i="3"/>
  <c r="L50" i="3"/>
  <c r="L90" i="3"/>
  <c r="K52" i="3"/>
  <c r="K92" i="3"/>
  <c r="I59" i="3"/>
  <c r="L52" i="3"/>
  <c r="L92" i="3"/>
  <c r="L57" i="3"/>
  <c r="K59" i="3"/>
  <c r="I55" i="3"/>
  <c r="I95" i="3"/>
  <c r="I50" i="3"/>
  <c r="I90" i="3"/>
  <c r="L56" i="3"/>
  <c r="J91" i="3"/>
  <c r="J92" i="3"/>
  <c r="J94" i="3"/>
  <c r="L110" i="3"/>
  <c r="L149" i="3"/>
  <c r="K62" i="3"/>
  <c r="K63" i="3"/>
  <c r="K48" i="3"/>
  <c r="K54" i="3"/>
  <c r="L62" i="3"/>
  <c r="K35" i="3"/>
  <c r="K32" i="3"/>
  <c r="L40" i="3"/>
  <c r="I110" i="3"/>
  <c r="J183" i="3"/>
  <c r="N183" i="3" s="1"/>
  <c r="I48" i="3"/>
  <c r="L48" i="3"/>
  <c r="I164" i="3"/>
  <c r="F11" i="9" s="1"/>
  <c r="L28" i="3"/>
  <c r="K28" i="3"/>
  <c r="I28" i="3"/>
  <c r="T8" i="9" l="1"/>
  <c r="M60" i="3"/>
  <c r="J6" i="9" s="1"/>
  <c r="M30" i="3"/>
  <c r="M34" i="3"/>
  <c r="N12" i="3"/>
  <c r="O12" i="3" s="1"/>
  <c r="N94" i="3"/>
  <c r="O94" i="3" s="1"/>
  <c r="N40" i="3"/>
  <c r="N116" i="3"/>
  <c r="V116" i="3" s="1"/>
  <c r="N111" i="3"/>
  <c r="O111" i="3" s="1"/>
  <c r="N32" i="3"/>
  <c r="O32" i="3" s="1"/>
  <c r="N127" i="3"/>
  <c r="N143" i="3"/>
  <c r="O143" i="3" s="1"/>
  <c r="N157" i="3"/>
  <c r="O157" i="3" s="1"/>
  <c r="N91" i="3"/>
  <c r="O91" i="3" s="1"/>
  <c r="N89" i="3"/>
  <c r="O89" i="3" s="1"/>
  <c r="N11" i="3"/>
  <c r="O11" i="3" s="1"/>
  <c r="N138" i="3"/>
  <c r="V138" i="3" s="1"/>
  <c r="N49" i="3"/>
  <c r="N44" i="3"/>
  <c r="V44" i="3" s="1"/>
  <c r="N113" i="3"/>
  <c r="O113" i="3" s="1"/>
  <c r="N123" i="3"/>
  <c r="V123" i="3" s="1"/>
  <c r="N29" i="3"/>
  <c r="O29" i="3" s="1"/>
  <c r="N141" i="3"/>
  <c r="O141" i="3" s="1"/>
  <c r="N92" i="3"/>
  <c r="N51" i="3"/>
  <c r="O51" i="3" s="1"/>
  <c r="N219" i="3"/>
  <c r="N63" i="3"/>
  <c r="O63" i="3" s="1"/>
  <c r="N43" i="3"/>
  <c r="P90" i="3"/>
  <c r="P59" i="3"/>
  <c r="P124" i="3"/>
  <c r="P135" i="3"/>
  <c r="P149" i="3"/>
  <c r="P37" i="3"/>
  <c r="P42" i="3"/>
  <c r="P15" i="3"/>
  <c r="P148" i="3"/>
  <c r="P6" i="3"/>
  <c r="P7" i="3" s="1"/>
  <c r="M2" i="9" s="1"/>
  <c r="N144" i="3"/>
  <c r="O144" i="3" s="1"/>
  <c r="P110" i="3"/>
  <c r="P50" i="3"/>
  <c r="P58" i="3"/>
  <c r="P112" i="3"/>
  <c r="P125" i="3"/>
  <c r="P139" i="3"/>
  <c r="P126" i="3"/>
  <c r="P57" i="3"/>
  <c r="P38" i="3"/>
  <c r="P226" i="3"/>
  <c r="P41" i="3"/>
  <c r="P56" i="3"/>
  <c r="P137" i="3"/>
  <c r="P95" i="3"/>
  <c r="P93" i="3"/>
  <c r="P145" i="3"/>
  <c r="P62" i="3"/>
  <c r="P190" i="3"/>
  <c r="P52" i="3"/>
  <c r="P33" i="3"/>
  <c r="P64" i="3"/>
  <c r="V122" i="3"/>
  <c r="J166" i="3"/>
  <c r="J181" i="3" s="1"/>
  <c r="G12" i="9" s="1"/>
  <c r="N142" i="3"/>
  <c r="V142" i="3" s="1"/>
  <c r="N146" i="3"/>
  <c r="O146" i="3" s="1"/>
  <c r="P48" i="3"/>
  <c r="P55" i="3"/>
  <c r="P53" i="3"/>
  <c r="P35" i="3"/>
  <c r="O156" i="3"/>
  <c r="P54" i="3"/>
  <c r="P140" i="3"/>
  <c r="P117" i="3"/>
  <c r="P88" i="3"/>
  <c r="P45" i="3"/>
  <c r="P147" i="3"/>
  <c r="P136" i="3"/>
  <c r="N120" i="3"/>
  <c r="O120" i="3" s="1"/>
  <c r="N118" i="3"/>
  <c r="V118" i="3" s="1"/>
  <c r="P164" i="3"/>
  <c r="M11" i="9" s="1"/>
  <c r="I7" i="3"/>
  <c r="F2" i="9" s="1"/>
  <c r="J6" i="3"/>
  <c r="J7" i="3" s="1"/>
  <c r="G2" i="9" s="1"/>
  <c r="P166" i="3"/>
  <c r="P181" i="3" s="1"/>
  <c r="M12" i="9" s="1"/>
  <c r="I181" i="3"/>
  <c r="F12" i="9" s="1"/>
  <c r="M31" i="3"/>
  <c r="K31" i="3"/>
  <c r="L31" i="3"/>
  <c r="P221" i="3"/>
  <c r="P134" i="3"/>
  <c r="O154" i="3"/>
  <c r="K34" i="3"/>
  <c r="I34" i="3"/>
  <c r="P34" i="3" s="1"/>
  <c r="V119" i="3"/>
  <c r="P39" i="3"/>
  <c r="P36" i="3"/>
  <c r="P10" i="3"/>
  <c r="P14" i="3"/>
  <c r="P13" i="3"/>
  <c r="P9" i="3"/>
  <c r="I129" i="3"/>
  <c r="P225" i="3"/>
  <c r="P20" i="3"/>
  <c r="L26" i="3"/>
  <c r="I4" i="9" s="1"/>
  <c r="V121" i="3"/>
  <c r="L192" i="3"/>
  <c r="I13" i="9" s="1"/>
  <c r="L164" i="3"/>
  <c r="I11" i="9" s="1"/>
  <c r="P28" i="3"/>
  <c r="J35" i="3"/>
  <c r="J57" i="3"/>
  <c r="N57" i="3" s="1"/>
  <c r="J190" i="3"/>
  <c r="J38" i="3"/>
  <c r="J52" i="3"/>
  <c r="J9" i="3"/>
  <c r="N9" i="3" s="1"/>
  <c r="J64" i="3"/>
  <c r="J136" i="3"/>
  <c r="N136" i="3" s="1"/>
  <c r="J14" i="3"/>
  <c r="J110" i="3"/>
  <c r="N110" i="3" s="1"/>
  <c r="J55" i="3"/>
  <c r="J53" i="3"/>
  <c r="J124" i="3"/>
  <c r="N124" i="3" s="1"/>
  <c r="J221" i="3"/>
  <c r="N221" i="3" s="1"/>
  <c r="J112" i="3"/>
  <c r="J135" i="3"/>
  <c r="J54" i="3"/>
  <c r="N54" i="3" s="1"/>
  <c r="J62" i="3"/>
  <c r="N62" i="3" s="1"/>
  <c r="J88" i="3"/>
  <c r="N88" i="3" s="1"/>
  <c r="J45" i="3"/>
  <c r="N45" i="3" s="1"/>
  <c r="J147" i="3"/>
  <c r="J33" i="3"/>
  <c r="J10" i="3"/>
  <c r="N10" i="3" s="1"/>
  <c r="J148" i="3"/>
  <c r="J39" i="3"/>
  <c r="N39" i="3" s="1"/>
  <c r="J36" i="3"/>
  <c r="N36" i="3" s="1"/>
  <c r="J59" i="3"/>
  <c r="N59" i="3" s="1"/>
  <c r="J225" i="3"/>
  <c r="N225" i="3" s="1"/>
  <c r="J140" i="3"/>
  <c r="N140" i="3" s="1"/>
  <c r="J117" i="3"/>
  <c r="N117" i="3" s="1"/>
  <c r="J126" i="3"/>
  <c r="N126" i="3" s="1"/>
  <c r="J37" i="3"/>
  <c r="N37" i="3" s="1"/>
  <c r="J13" i="3"/>
  <c r="J42" i="3"/>
  <c r="J41" i="3"/>
  <c r="J48" i="3"/>
  <c r="N48" i="3" s="1"/>
  <c r="J50" i="3"/>
  <c r="J58" i="3"/>
  <c r="N58" i="3" s="1"/>
  <c r="J145" i="3"/>
  <c r="J149" i="3"/>
  <c r="J125" i="3"/>
  <c r="J139" i="3"/>
  <c r="J134" i="3"/>
  <c r="N134" i="3" s="1"/>
  <c r="J226" i="3"/>
  <c r="N226" i="3" s="1"/>
  <c r="J15" i="3"/>
  <c r="J56" i="3"/>
  <c r="J137" i="3"/>
  <c r="N137" i="3" s="1"/>
  <c r="L16" i="3"/>
  <c r="I3" i="9" s="1"/>
  <c r="K16" i="3"/>
  <c r="H3" i="9" s="1"/>
  <c r="O122" i="3"/>
  <c r="J164" i="3"/>
  <c r="G11" i="9" s="1"/>
  <c r="O121" i="3"/>
  <c r="I228" i="3"/>
  <c r="F17" i="9" s="1"/>
  <c r="K228" i="3"/>
  <c r="H17" i="9" s="1"/>
  <c r="L228" i="3"/>
  <c r="I17" i="9" s="1"/>
  <c r="V154" i="3"/>
  <c r="V155" i="3"/>
  <c r="O155" i="3"/>
  <c r="V158" i="3"/>
  <c r="O158" i="3"/>
  <c r="V156" i="3"/>
  <c r="V159" i="3"/>
  <c r="O159" i="3"/>
  <c r="L108" i="3"/>
  <c r="I9" i="9" s="1"/>
  <c r="J95" i="3"/>
  <c r="N95" i="3" s="1"/>
  <c r="J93" i="3"/>
  <c r="N93" i="3" s="1"/>
  <c r="J90" i="3"/>
  <c r="K108" i="3"/>
  <c r="H9" i="9" s="1"/>
  <c r="I108" i="3"/>
  <c r="F9" i="9" s="1"/>
  <c r="V75" i="3"/>
  <c r="T132" i="3"/>
  <c r="T46" i="3"/>
  <c r="L65" i="3"/>
  <c r="I7" i="9" s="1"/>
  <c r="K65" i="3"/>
  <c r="H7" i="9" s="1"/>
  <c r="L60" i="3"/>
  <c r="I6" i="9" s="1"/>
  <c r="I60" i="3"/>
  <c r="F6" i="9" s="1"/>
  <c r="I26" i="3"/>
  <c r="K60" i="3"/>
  <c r="H6" i="9" s="1"/>
  <c r="J28" i="3"/>
  <c r="N28" i="3" s="1"/>
  <c r="I16" i="3"/>
  <c r="J34" i="3" l="1"/>
  <c r="K129" i="3"/>
  <c r="M114" i="3"/>
  <c r="N114" i="3" s="1"/>
  <c r="V114" i="3" s="1"/>
  <c r="L173" i="3"/>
  <c r="L181" i="3" s="1"/>
  <c r="I12" i="9" s="1"/>
  <c r="K173" i="3"/>
  <c r="L129" i="3"/>
  <c r="N129" i="3" s="1"/>
  <c r="M46" i="3"/>
  <c r="J5" i="9" s="1"/>
  <c r="P129" i="3"/>
  <c r="J129" i="3"/>
  <c r="L30" i="3"/>
  <c r="L34" i="3"/>
  <c r="N34" i="3" s="1"/>
  <c r="O34" i="3" s="1"/>
  <c r="M115" i="3"/>
  <c r="M129" i="3"/>
  <c r="V144" i="3"/>
  <c r="V120" i="3"/>
  <c r="V146" i="3"/>
  <c r="O142" i="3"/>
  <c r="O118" i="3"/>
  <c r="F4" i="9"/>
  <c r="P26" i="3"/>
  <c r="M4" i="9" s="1"/>
  <c r="V117" i="3"/>
  <c r="V45" i="3"/>
  <c r="O136" i="3"/>
  <c r="N53" i="3"/>
  <c r="O53" i="3" s="1"/>
  <c r="N166" i="3"/>
  <c r="V166" i="3" s="1"/>
  <c r="V181" i="3" s="1"/>
  <c r="N52" i="3"/>
  <c r="O52" i="3" s="1"/>
  <c r="N56" i="3"/>
  <c r="O56" i="3" s="1"/>
  <c r="N14" i="3"/>
  <c r="O14" i="3" s="1"/>
  <c r="N135" i="3"/>
  <c r="V135" i="3" s="1"/>
  <c r="N147" i="3"/>
  <c r="O147" i="3" s="1"/>
  <c r="N139" i="3"/>
  <c r="V139" i="3" s="1"/>
  <c r="N148" i="3"/>
  <c r="O148" i="3" s="1"/>
  <c r="N42" i="3"/>
  <c r="V42" i="3" s="1"/>
  <c r="V140" i="3"/>
  <c r="O10" i="3"/>
  <c r="O226" i="3"/>
  <c r="O48" i="3"/>
  <c r="O57" i="3"/>
  <c r="N35" i="3"/>
  <c r="O35" i="3" s="1"/>
  <c r="N55" i="3"/>
  <c r="O55" i="3" s="1"/>
  <c r="N33" i="3"/>
  <c r="O33" i="3" s="1"/>
  <c r="N190" i="3"/>
  <c r="O190" i="3" s="1"/>
  <c r="N145" i="3"/>
  <c r="O145" i="3" s="1"/>
  <c r="N41" i="3"/>
  <c r="O41" i="3" s="1"/>
  <c r="N38" i="3"/>
  <c r="O38" i="3" s="1"/>
  <c r="N112" i="3"/>
  <c r="O112" i="3" s="1"/>
  <c r="N50" i="3"/>
  <c r="O50" i="3" s="1"/>
  <c r="N149" i="3"/>
  <c r="V149" i="3" s="1"/>
  <c r="N90" i="3"/>
  <c r="O90" i="3" s="1"/>
  <c r="N64" i="3"/>
  <c r="V64" i="3" s="1"/>
  <c r="N125" i="3"/>
  <c r="V125" i="3" s="1"/>
  <c r="N6" i="3"/>
  <c r="N7" i="3" s="1"/>
  <c r="K2" i="9" s="1"/>
  <c r="O2" i="9" s="1"/>
  <c r="N15" i="3"/>
  <c r="O15" i="3" s="1"/>
  <c r="N13" i="3"/>
  <c r="O13" i="3" s="1"/>
  <c r="O9" i="3"/>
  <c r="P16" i="3"/>
  <c r="M3" i="9" s="1"/>
  <c r="F3" i="9"/>
  <c r="P60" i="3"/>
  <c r="M6" i="9" s="1"/>
  <c r="P228" i="3"/>
  <c r="M17" i="9" s="1"/>
  <c r="P108" i="3"/>
  <c r="M9" i="9" s="1"/>
  <c r="I30" i="3"/>
  <c r="I31" i="3"/>
  <c r="O119" i="3"/>
  <c r="V219" i="3"/>
  <c r="N164" i="3"/>
  <c r="K11" i="9" s="1"/>
  <c r="O11" i="9" s="1"/>
  <c r="M132" i="3"/>
  <c r="V137" i="3"/>
  <c r="O137" i="3"/>
  <c r="O221" i="3"/>
  <c r="O164" i="3"/>
  <c r="L11" i="9" s="1"/>
  <c r="O39" i="3"/>
  <c r="V43" i="3"/>
  <c r="O43" i="3"/>
  <c r="O88" i="3"/>
  <c r="V134" i="3"/>
  <c r="O134" i="3"/>
  <c r="O110" i="3"/>
  <c r="V54" i="3"/>
  <c r="O62" i="3"/>
  <c r="O225" i="3"/>
  <c r="K30" i="3"/>
  <c r="K46" i="3" s="1"/>
  <c r="H5" i="9" s="1"/>
  <c r="K26" i="3"/>
  <c r="H4" i="9" s="1"/>
  <c r="O28" i="3"/>
  <c r="V124" i="3"/>
  <c r="O59" i="3"/>
  <c r="O93" i="3"/>
  <c r="O95" i="3"/>
  <c r="V126" i="3"/>
  <c r="V40" i="3"/>
  <c r="O40" i="3"/>
  <c r="V127" i="3"/>
  <c r="O127" i="3"/>
  <c r="V12" i="3"/>
  <c r="V11" i="3"/>
  <c r="V58" i="3"/>
  <c r="O58" i="3"/>
  <c r="V37" i="3"/>
  <c r="O37" i="3"/>
  <c r="V36" i="3"/>
  <c r="O36" i="3"/>
  <c r="V29" i="3"/>
  <c r="J192" i="3"/>
  <c r="G13" i="9" s="1"/>
  <c r="J228" i="3"/>
  <c r="G17" i="9" s="1"/>
  <c r="J65" i="3"/>
  <c r="G7" i="9" s="1"/>
  <c r="J60" i="3"/>
  <c r="G6" i="9" s="1"/>
  <c r="J16" i="3"/>
  <c r="G3" i="9" s="1"/>
  <c r="V10" i="3"/>
  <c r="I202" i="3"/>
  <c r="F14" i="9" s="1"/>
  <c r="I65" i="3"/>
  <c r="F7" i="9" s="1"/>
  <c r="O45" i="3"/>
  <c r="O44" i="3"/>
  <c r="V141" i="3"/>
  <c r="V157" i="3"/>
  <c r="O116" i="3"/>
  <c r="V32" i="3"/>
  <c r="V88" i="3"/>
  <c r="O124" i="3"/>
  <c r="V68" i="3"/>
  <c r="V77" i="3"/>
  <c r="O123" i="3"/>
  <c r="V79" i="3"/>
  <c r="V72" i="3"/>
  <c r="V67" i="3"/>
  <c r="V82" i="3"/>
  <c r="V69" i="3"/>
  <c r="V73" i="3"/>
  <c r="V76" i="3"/>
  <c r="V70" i="3"/>
  <c r="V84" i="3"/>
  <c r="O138" i="3"/>
  <c r="V92" i="3"/>
  <c r="O92" i="3"/>
  <c r="V78" i="3"/>
  <c r="V143" i="3"/>
  <c r="V113" i="3"/>
  <c r="O117" i="3"/>
  <c r="V111" i="3"/>
  <c r="V226" i="3"/>
  <c r="V221" i="3"/>
  <c r="V136" i="3"/>
  <c r="O140" i="3"/>
  <c r="V81" i="3"/>
  <c r="V94" i="3"/>
  <c r="V28" i="3"/>
  <c r="V74" i="3"/>
  <c r="V49" i="3"/>
  <c r="O49" i="3"/>
  <c r="V63" i="3"/>
  <c r="V80" i="3"/>
  <c r="O219" i="3"/>
  <c r="O54" i="3"/>
  <c r="O126" i="3"/>
  <c r="V71" i="3"/>
  <c r="V59" i="3"/>
  <c r="V51" i="3"/>
  <c r="V91" i="3"/>
  <c r="V57" i="3"/>
  <c r="J108" i="3"/>
  <c r="G9" i="9" s="1"/>
  <c r="V93" i="3"/>
  <c r="V89" i="3"/>
  <c r="V95" i="3"/>
  <c r="V110" i="3"/>
  <c r="T150" i="3"/>
  <c r="V48" i="3"/>
  <c r="V183" i="3"/>
  <c r="O183" i="3"/>
  <c r="J26" i="3"/>
  <c r="G4" i="9" s="1"/>
  <c r="V9" i="3"/>
  <c r="O114" i="3" l="1"/>
  <c r="L46" i="3"/>
  <c r="I5" i="9" s="1"/>
  <c r="V129" i="3"/>
  <c r="O129" i="3"/>
  <c r="M128" i="3"/>
  <c r="N173" i="3"/>
  <c r="K181" i="3"/>
  <c r="H12" i="9" s="1"/>
  <c r="T11" i="9"/>
  <c r="O64" i="3"/>
  <c r="O65" i="3" s="1"/>
  <c r="L7" i="9" s="1"/>
  <c r="O42" i="3"/>
  <c r="V148" i="3"/>
  <c r="O149" i="3"/>
  <c r="N181" i="3"/>
  <c r="K12" i="9" s="1"/>
  <c r="O12" i="9" s="1"/>
  <c r="O166" i="3"/>
  <c r="V38" i="3"/>
  <c r="V190" i="3"/>
  <c r="V33" i="3"/>
  <c r="V52" i="3"/>
  <c r="O135" i="3"/>
  <c r="V41" i="3"/>
  <c r="V14" i="3"/>
  <c r="V147" i="3"/>
  <c r="N60" i="3"/>
  <c r="K6" i="9" s="1"/>
  <c r="O6" i="9" s="1"/>
  <c r="V112" i="3"/>
  <c r="V55" i="3"/>
  <c r="V15" i="3"/>
  <c r="O6" i="3"/>
  <c r="O7" i="3" s="1"/>
  <c r="L2" i="9" s="1"/>
  <c r="T2" i="9" s="1"/>
  <c r="O125" i="3"/>
  <c r="V35" i="3"/>
  <c r="N192" i="3"/>
  <c r="K13" i="9" s="1"/>
  <c r="O13" i="9" s="1"/>
  <c r="O139" i="3"/>
  <c r="V53" i="3"/>
  <c r="V90" i="3"/>
  <c r="N108" i="3"/>
  <c r="K9" i="9" s="1"/>
  <c r="O9" i="9" s="1"/>
  <c r="V50" i="3"/>
  <c r="V34" i="3"/>
  <c r="O192" i="3"/>
  <c r="L13" i="9" s="1"/>
  <c r="V56" i="3"/>
  <c r="V145" i="3"/>
  <c r="V13" i="3"/>
  <c r="O16" i="3"/>
  <c r="L3" i="9" s="1"/>
  <c r="P30" i="3"/>
  <c r="N16" i="3"/>
  <c r="K3" i="9" s="1"/>
  <c r="O3" i="9" s="1"/>
  <c r="T229" i="3"/>
  <c r="P65" i="3"/>
  <c r="M7" i="9" s="1"/>
  <c r="P202" i="3"/>
  <c r="M14" i="9" s="1"/>
  <c r="J30" i="3"/>
  <c r="N30" i="3" s="1"/>
  <c r="V6" i="3"/>
  <c r="P31" i="3"/>
  <c r="J31" i="3"/>
  <c r="I46" i="3"/>
  <c r="F5" i="9" s="1"/>
  <c r="V62" i="3"/>
  <c r="V39" i="3"/>
  <c r="N65" i="3"/>
  <c r="K7" i="9" s="1"/>
  <c r="O7" i="9" s="1"/>
  <c r="I128" i="3"/>
  <c r="P128" i="3" s="1"/>
  <c r="N228" i="3"/>
  <c r="K17" i="9" s="1"/>
  <c r="O17" i="9" s="1"/>
  <c r="O228" i="3"/>
  <c r="O108" i="3"/>
  <c r="L9" i="9" s="1"/>
  <c r="K133" i="3"/>
  <c r="L133" i="3"/>
  <c r="V225" i="3"/>
  <c r="I133" i="3"/>
  <c r="K86" i="3"/>
  <c r="H8" i="9" s="1"/>
  <c r="L86" i="3"/>
  <c r="I8" i="9" s="1"/>
  <c r="O60" i="3"/>
  <c r="L6" i="9" s="1"/>
  <c r="I207" i="3"/>
  <c r="F15" i="9" s="1"/>
  <c r="I192" i="3"/>
  <c r="F13" i="9" s="1"/>
  <c r="L115" i="3"/>
  <c r="I115" i="3"/>
  <c r="K115" i="3"/>
  <c r="K130" i="3" l="1"/>
  <c r="K131" i="3"/>
  <c r="L132" i="3"/>
  <c r="L128" i="3"/>
  <c r="J128" i="3"/>
  <c r="V173" i="3"/>
  <c r="O173" i="3"/>
  <c r="L130" i="3"/>
  <c r="L131" i="3"/>
  <c r="M130" i="3"/>
  <c r="M131" i="3"/>
  <c r="K132" i="3"/>
  <c r="K128" i="3"/>
  <c r="I130" i="3"/>
  <c r="P130" i="3" s="1"/>
  <c r="I131" i="3"/>
  <c r="O181" i="3"/>
  <c r="L12" i="9" s="1"/>
  <c r="T12" i="9" s="1"/>
  <c r="T6" i="9"/>
  <c r="T9" i="9"/>
  <c r="T3" i="9"/>
  <c r="T13" i="9"/>
  <c r="T7" i="9"/>
  <c r="L17" i="9"/>
  <c r="T17" i="9" s="1"/>
  <c r="P115" i="3"/>
  <c r="N31" i="3"/>
  <c r="O31" i="3" s="1"/>
  <c r="O20" i="3"/>
  <c r="O26" i="3" s="1"/>
  <c r="L4" i="9" s="1"/>
  <c r="N26" i="3"/>
  <c r="K4" i="9" s="1"/>
  <c r="O4" i="9" s="1"/>
  <c r="J46" i="3"/>
  <c r="G5" i="9" s="1"/>
  <c r="P207" i="3"/>
  <c r="M15" i="9" s="1"/>
  <c r="P46" i="3"/>
  <c r="M5" i="9" s="1"/>
  <c r="P192" i="3"/>
  <c r="M13" i="9" s="1"/>
  <c r="J130" i="3"/>
  <c r="I132" i="3"/>
  <c r="O30" i="3"/>
  <c r="V30" i="3"/>
  <c r="P133" i="3"/>
  <c r="J133" i="3"/>
  <c r="N133" i="3" s="1"/>
  <c r="J86" i="3"/>
  <c r="G8" i="9" s="1"/>
  <c r="V20" i="3"/>
  <c r="I86" i="3"/>
  <c r="F8" i="9" s="1"/>
  <c r="V85" i="3"/>
  <c r="I215" i="3"/>
  <c r="F16" i="9" s="1"/>
  <c r="J115" i="3"/>
  <c r="N115" i="3" s="1"/>
  <c r="W46" i="3"/>
  <c r="W217" i="3"/>
  <c r="K150" i="3" l="1"/>
  <c r="K229" i="3" s="1"/>
  <c r="H18" i="9" s="1"/>
  <c r="N130" i="3"/>
  <c r="V130" i="3" s="1"/>
  <c r="M150" i="3"/>
  <c r="L150" i="3"/>
  <c r="L229" i="3" s="1"/>
  <c r="I18" i="9" s="1"/>
  <c r="P131" i="3"/>
  <c r="J131" i="3"/>
  <c r="N131" i="3" s="1"/>
  <c r="N128" i="3"/>
  <c r="T4" i="9"/>
  <c r="N46" i="3"/>
  <c r="K5" i="9" s="1"/>
  <c r="O5" i="9" s="1"/>
  <c r="V31" i="3"/>
  <c r="O46" i="3"/>
  <c r="L5" i="9" s="1"/>
  <c r="O133" i="3"/>
  <c r="I10" i="9"/>
  <c r="P215" i="3"/>
  <c r="M16" i="9" s="1"/>
  <c r="P86" i="3"/>
  <c r="M8" i="9" s="1"/>
  <c r="J132" i="3"/>
  <c r="P132" i="3"/>
  <c r="I150" i="3"/>
  <c r="F10" i="9" s="1"/>
  <c r="V133" i="3"/>
  <c r="W228" i="3"/>
  <c r="H10" i="9" l="1"/>
  <c r="O130" i="3"/>
  <c r="J150" i="3"/>
  <c r="J10" i="9"/>
  <c r="M229" i="3"/>
  <c r="J18" i="9" s="1"/>
  <c r="O128" i="3"/>
  <c r="V128" i="3"/>
  <c r="O131" i="3"/>
  <c r="V131" i="3"/>
  <c r="T5" i="9"/>
  <c r="N132" i="3"/>
  <c r="O132" i="3" s="1"/>
  <c r="J229" i="3"/>
  <c r="G18" i="9" s="1"/>
  <c r="G10" i="9"/>
  <c r="I229" i="3"/>
  <c r="F18" i="9" s="1"/>
  <c r="P150" i="3"/>
  <c r="W229" i="3"/>
  <c r="W7" i="3"/>
  <c r="V83" i="3"/>
  <c r="O115" i="3"/>
  <c r="V115" i="3"/>
  <c r="P229" i="3" l="1"/>
  <c r="M18" i="9" s="1"/>
  <c r="M10" i="9"/>
  <c r="N150" i="3"/>
  <c r="V132" i="3"/>
  <c r="O150" i="3"/>
  <c r="O229" i="3" s="1"/>
  <c r="N229" i="3" l="1"/>
  <c r="K18" i="9" s="1"/>
  <c r="N19" i="9" s="1"/>
  <c r="K10" i="9"/>
  <c r="O10" i="9" s="1"/>
  <c r="O18" i="9" s="1"/>
  <c r="L18" i="9"/>
  <c r="L10" i="9"/>
  <c r="K19" i="9" l="1"/>
  <c r="T10" i="9"/>
  <c r="T18" i="9" s="1"/>
</calcChain>
</file>

<file path=xl/sharedStrings.xml><?xml version="1.0" encoding="utf-8"?>
<sst xmlns="http://schemas.openxmlformats.org/spreadsheetml/2006/main" count="23167" uniqueCount="6754">
  <si>
    <t>BTS</t>
  </si>
  <si>
    <t>HINT</t>
  </si>
  <si>
    <t>Boxes</t>
  </si>
  <si>
    <t>Market</t>
  </si>
  <si>
    <t>Store</t>
  </si>
  <si>
    <t>DM</t>
  </si>
  <si>
    <t>RSM</t>
  </si>
  <si>
    <t>Quota</t>
  </si>
  <si>
    <t>Upgrade</t>
  </si>
  <si>
    <t>PPD</t>
  </si>
  <si>
    <t>Accessory</t>
  </si>
  <si>
    <t>Comments</t>
  </si>
  <si>
    <t>Actual PPD</t>
  </si>
  <si>
    <t>Amarillo total</t>
  </si>
  <si>
    <t xml:space="preserve">Austin Total </t>
  </si>
  <si>
    <t>CO total</t>
  </si>
  <si>
    <t xml:space="preserve">Corpus total </t>
  </si>
  <si>
    <t>Houston total</t>
  </si>
  <si>
    <t xml:space="preserve">Kansas total </t>
  </si>
  <si>
    <t xml:space="preserve">OKC total </t>
  </si>
  <si>
    <t xml:space="preserve">Omaha total </t>
  </si>
  <si>
    <t xml:space="preserve">San Antonio total </t>
  </si>
  <si>
    <t>St. Louis total</t>
  </si>
  <si>
    <t>Total:</t>
  </si>
  <si>
    <t>AMARILLO</t>
  </si>
  <si>
    <t>GEORGIA</t>
  </si>
  <si>
    <t>KRISTIAN RIVERA</t>
  </si>
  <si>
    <t>3101 WESTERN</t>
  </si>
  <si>
    <t>4600 WASHINGTON</t>
  </si>
  <si>
    <t>HEREFORD</t>
  </si>
  <si>
    <t>3300 INTERSTATE</t>
  </si>
  <si>
    <t>WEST AMARILLO</t>
  </si>
  <si>
    <t>AUSTIN</t>
  </si>
  <si>
    <t>AIRPORT</t>
  </si>
  <si>
    <t>CONGRESS</t>
  </si>
  <si>
    <t>KYLE</t>
  </si>
  <si>
    <t>SLAUGHTER</t>
  </si>
  <si>
    <t>5706 MANOR RD</t>
  </si>
  <si>
    <t>BASTROP</t>
  </si>
  <si>
    <t>LOYOLA AUSTIN</t>
  </si>
  <si>
    <t>NEW CAMERON</t>
  </si>
  <si>
    <t>CAMERON</t>
  </si>
  <si>
    <t>LINDA GARCIA</t>
  </si>
  <si>
    <t>DESSAU</t>
  </si>
  <si>
    <t>GEORGETOWN</t>
  </si>
  <si>
    <t>LAMAR</t>
  </si>
  <si>
    <t>LIMERICK AVENUE</t>
  </si>
  <si>
    <t>MAYS ST</t>
  </si>
  <si>
    <t>PALM VALLEY BLVD</t>
  </si>
  <si>
    <t>PARKFIELD</t>
  </si>
  <si>
    <t>ST. JOHNS</t>
  </si>
  <si>
    <t>UNIVERSITY AVE</t>
  </si>
  <si>
    <t>COLORADO</t>
  </si>
  <si>
    <t>COLORADO BLVD</t>
  </si>
  <si>
    <t>EDGAR ESCOBEDO</t>
  </si>
  <si>
    <t>EVANS</t>
  </si>
  <si>
    <t>AURORA 10222 COLFAX</t>
  </si>
  <si>
    <t>GLENWOOD</t>
  </si>
  <si>
    <t>6160 E COLFAX AVE</t>
  </si>
  <si>
    <t>7236 FEDERAL</t>
  </si>
  <si>
    <t>9293 FEDERAL</t>
  </si>
  <si>
    <t>SHERIDAN</t>
  </si>
  <si>
    <t>ARVADA RALSTON</t>
  </si>
  <si>
    <t>2515 GREELEY</t>
  </si>
  <si>
    <t>LOVELAND</t>
  </si>
  <si>
    <t>3622 GREELEY</t>
  </si>
  <si>
    <t>CORPUS CHRISTI</t>
  </si>
  <si>
    <t>1720 BIG ALICE</t>
  </si>
  <si>
    <t>SYED VAFAQANI</t>
  </si>
  <si>
    <t>BEEVILLE TX</t>
  </si>
  <si>
    <t>NEW KINGSVILLE</t>
  </si>
  <si>
    <t>DALLAS</t>
  </si>
  <si>
    <t>NORTHWEST HWY</t>
  </si>
  <si>
    <t>ALI RAZA</t>
  </si>
  <si>
    <t>JACKSBORO</t>
  </si>
  <si>
    <t>FOREST HILL NEW</t>
  </si>
  <si>
    <t>EULESS BLVD</t>
  </si>
  <si>
    <t>CAMP BOWIE</t>
  </si>
  <si>
    <t>COLLINS</t>
  </si>
  <si>
    <t>RIVER OAKS</t>
  </si>
  <si>
    <t>BENBROOK HWY</t>
  </si>
  <si>
    <t>704 JEFFERSON</t>
  </si>
  <si>
    <t>FURQAN SAKHI</t>
  </si>
  <si>
    <t>3200 LANCASTER</t>
  </si>
  <si>
    <t>LEDBETTER</t>
  </si>
  <si>
    <t>DUNCANVILLE</t>
  </si>
  <si>
    <t>WACO</t>
  </si>
  <si>
    <t>4712 LANCASTER</t>
  </si>
  <si>
    <t>SYLVANIA NEW</t>
  </si>
  <si>
    <t>INWOOD</t>
  </si>
  <si>
    <t>CAMP WISDOM</t>
  </si>
  <si>
    <t>28TH STREET NEW</t>
  </si>
  <si>
    <t>BEACH ST</t>
  </si>
  <si>
    <t>HOUSTON</t>
  </si>
  <si>
    <t>AIRLINE</t>
  </si>
  <si>
    <t>BEECHNUT</t>
  </si>
  <si>
    <t>ORLANDO</t>
  </si>
  <si>
    <t>JUZAR NAQVI</t>
  </si>
  <si>
    <t>BISSONNET</t>
  </si>
  <si>
    <t>ALDINE METRO</t>
  </si>
  <si>
    <t>JENSEN METRO</t>
  </si>
  <si>
    <t>NEW BEECHNUT</t>
  </si>
  <si>
    <t>EASTEX FREEWAY</t>
  </si>
  <si>
    <t>2ND LITTLE YORK</t>
  </si>
  <si>
    <t>PORT ARTHUR</t>
  </si>
  <si>
    <t>12819 ALDINE</t>
  </si>
  <si>
    <t>HOPPER</t>
  </si>
  <si>
    <t>HEMPSTEAD</t>
  </si>
  <si>
    <t>LIVINGSTON</t>
  </si>
  <si>
    <t>SHERNEKA JACKSON</t>
  </si>
  <si>
    <t>5101 TIDWELL</t>
  </si>
  <si>
    <t>LITTLE YORK</t>
  </si>
  <si>
    <t>JASPER</t>
  </si>
  <si>
    <t>LOCKWOOD</t>
  </si>
  <si>
    <t>NAVASOTA</t>
  </si>
  <si>
    <t>NEW IMPERIAL VALLEY</t>
  </si>
  <si>
    <t>11159 FONDREN</t>
  </si>
  <si>
    <t>NEW TIDWELL</t>
  </si>
  <si>
    <t>9722 FONDREN</t>
  </si>
  <si>
    <t>420 WEST GREENS ROAD</t>
  </si>
  <si>
    <t>11TH ST</t>
  </si>
  <si>
    <t>WESTHEIMER</t>
  </si>
  <si>
    <t>FAHAD KHALIQ</t>
  </si>
  <si>
    <t>CULLEN BLVD</t>
  </si>
  <si>
    <t>YALE STREET</t>
  </si>
  <si>
    <t>OLD SPANISH TRL</t>
  </si>
  <si>
    <t>5628 BELLAIRE</t>
  </si>
  <si>
    <t>SCOTT</t>
  </si>
  <si>
    <t>22424 IMPERIAL VALLEY</t>
  </si>
  <si>
    <t>KIRKWOOD</t>
  </si>
  <si>
    <t>6120 COLLEGE ST</t>
  </si>
  <si>
    <t>KANSAS</t>
  </si>
  <si>
    <t>LONGVIEW</t>
  </si>
  <si>
    <t>4540 Noland</t>
  </si>
  <si>
    <t>SATTAR SK</t>
  </si>
  <si>
    <t>VAN BRUNT BLVD</t>
  </si>
  <si>
    <t>17104 E HWY24</t>
  </si>
  <si>
    <t>1318 Noland</t>
  </si>
  <si>
    <t>Troost Ave</t>
  </si>
  <si>
    <t>1605 W HWY24</t>
  </si>
  <si>
    <t>State Ave</t>
  </si>
  <si>
    <t>OKLAHOMA</t>
  </si>
  <si>
    <t>5827 NW</t>
  </si>
  <si>
    <t>M FAROOQ</t>
  </si>
  <si>
    <t>3548 NW</t>
  </si>
  <si>
    <t>ROCKWELL</t>
  </si>
  <si>
    <t>2024 NW</t>
  </si>
  <si>
    <t>6315 MAY AVE</t>
  </si>
  <si>
    <t>4321 SE 29TH STREET</t>
  </si>
  <si>
    <t>7801 WESTERN</t>
  </si>
  <si>
    <t>4701 15TH STREET</t>
  </si>
  <si>
    <t>OMAHA</t>
  </si>
  <si>
    <t>2119 W BROADWAY</t>
  </si>
  <si>
    <t>LINCOLN</t>
  </si>
  <si>
    <t>VINTON</t>
  </si>
  <si>
    <t>SAN ANTONIO</t>
  </si>
  <si>
    <t>1726 FREDERICKSBURG</t>
  </si>
  <si>
    <t>MOHAMMAD SHAKEEL</t>
  </si>
  <si>
    <t>EAST HOUSTON</t>
  </si>
  <si>
    <t>KERRVILLE</t>
  </si>
  <si>
    <t>NEW BRAUNFELS</t>
  </si>
  <si>
    <t>SAN PEDRO</t>
  </si>
  <si>
    <t>WALNUT</t>
  </si>
  <si>
    <t>ST. LOUIS</t>
  </si>
  <si>
    <t>100 N GRAND</t>
  </si>
  <si>
    <t>AMBER HOLTERFIELD</t>
  </si>
  <si>
    <t>1557 SIERRA VISTA</t>
  </si>
  <si>
    <t>4236 S BROADWAY</t>
  </si>
  <si>
    <t>5543 S GRAND</t>
  </si>
  <si>
    <t>2533 S JEFFERSON</t>
  </si>
  <si>
    <t>4517 S KINGSHIGHWAY</t>
  </si>
  <si>
    <t>6731 PAGE</t>
  </si>
  <si>
    <t>10708 WEST FLORISSANT</t>
  </si>
  <si>
    <t>1126 WEST PEARCE</t>
  </si>
  <si>
    <t>12175 SAINT CHARLES ROCK</t>
  </si>
  <si>
    <t>6902 WEST FLORISSANT</t>
  </si>
  <si>
    <t>Month</t>
  </si>
  <si>
    <t>Location ID</t>
  </si>
  <si>
    <t>Voice Acts</t>
  </si>
  <si>
    <t>Voice Reacts</t>
  </si>
  <si>
    <t>BTS Acts</t>
  </si>
  <si>
    <t>BTS Reacts</t>
  </si>
  <si>
    <t>HSI Activations</t>
  </si>
  <si>
    <t>HSI Reactivations</t>
  </si>
  <si>
    <t>Channel</t>
  </si>
  <si>
    <t>Orglevel2</t>
  </si>
  <si>
    <t>Orglevel3</t>
  </si>
  <si>
    <t>Orglevel4</t>
  </si>
  <si>
    <t>Store Name</t>
  </si>
  <si>
    <t>Address</t>
  </si>
  <si>
    <t>MDealerCode</t>
  </si>
  <si>
    <t>AM + Partner</t>
  </si>
  <si>
    <t>Partner</t>
  </si>
  <si>
    <t>Account Director</t>
  </si>
  <si>
    <t>ZM_DM</t>
  </si>
  <si>
    <t>MD</t>
  </si>
  <si>
    <t>MDM</t>
  </si>
  <si>
    <t>AM / Inside AM</t>
  </si>
  <si>
    <t>AM /Inside AM Email</t>
  </si>
  <si>
    <t>DirFieldOPS</t>
  </si>
  <si>
    <t>Metro Dealer</t>
  </si>
  <si>
    <t>Express Central West</t>
  </si>
  <si>
    <t>Express Denver/OK/KS/NE/SD/WY</t>
  </si>
  <si>
    <t>Express Denver North</t>
  </si>
  <si>
    <t>XCLUSIVE TRADING HOLDINGS LLC</t>
  </si>
  <si>
    <t>4000 Colorado Blvd Suite 103 Denver CO</t>
  </si>
  <si>
    <t>Ethan Stubbs</t>
  </si>
  <si>
    <t>TBD</t>
  </si>
  <si>
    <t>D. Arteaga</t>
  </si>
  <si>
    <t>Express South Central</t>
  </si>
  <si>
    <t>Express South Dallas</t>
  </si>
  <si>
    <t>Express Dallas Southwest</t>
  </si>
  <si>
    <t>105 S. Cedar Ridge Drive Duncanville TX</t>
  </si>
  <si>
    <t>Express North Dallas</t>
  </si>
  <si>
    <t>Express Dallas Metro North</t>
  </si>
  <si>
    <t>2731 W. Northwest Highway Suite 100 Dallas TX</t>
  </si>
  <si>
    <t>Danny Lows</t>
  </si>
  <si>
    <t>Express Dallas Metro Southwest</t>
  </si>
  <si>
    <t>704 W. Jefferson Suite A Dallas TX</t>
  </si>
  <si>
    <t>Express Fort Worth West</t>
  </si>
  <si>
    <t>2246 Jacksboro Highway Suite 136 Fort Worth TX</t>
  </si>
  <si>
    <t>Express N Colorado/WY/SD</t>
  </si>
  <si>
    <t>Xclusive Trading CO LLC</t>
  </si>
  <si>
    <t>3622 W 10th St Greeley CO</t>
  </si>
  <si>
    <t>Express Houston North</t>
  </si>
  <si>
    <t>Express Houston Metro North</t>
  </si>
  <si>
    <t>Xclusive Trading, Inc.</t>
  </si>
  <si>
    <t>9109 Long Point Rd Houston TX</t>
  </si>
  <si>
    <t>Nora Bernal</t>
  </si>
  <si>
    <t>7355 Ralston Rd Unit R-600 Arvada CO</t>
  </si>
  <si>
    <t>Express Austin/San Antonio</t>
  </si>
  <si>
    <t>Express Austin North</t>
  </si>
  <si>
    <t>603 W University Ave Ste 120 Georgetown TX</t>
  </si>
  <si>
    <t>Bamba Sohna</t>
  </si>
  <si>
    <t>Express Fort Worth/West Texas</t>
  </si>
  <si>
    <t>Express Fort Worth South</t>
  </si>
  <si>
    <t>Xclusive Trading North Texas LLC</t>
  </si>
  <si>
    <t>4400 Benbrook Hwy Fort Worth TX</t>
  </si>
  <si>
    <t>Express Wichita Falls/Lubbock/Amarillo</t>
  </si>
  <si>
    <t>1500 E Amarillo Blvd Ste 2 Amarillo TX</t>
  </si>
  <si>
    <t>Express MidCities</t>
  </si>
  <si>
    <t>2131 N Collins St Ste 407 Arlington TX</t>
  </si>
  <si>
    <t>Express Houston South</t>
  </si>
  <si>
    <t>Express Coastal Plains</t>
  </si>
  <si>
    <t>A&amp;A WIRELESS LLC</t>
  </si>
  <si>
    <t>1422 N Richmond Rd Wharton TX</t>
  </si>
  <si>
    <t>Casey Haas</t>
  </si>
  <si>
    <t>XT Partners LLC</t>
  </si>
  <si>
    <t>9441 Cullen Blvd Ste B3 Houston TX</t>
  </si>
  <si>
    <t>Express San Antonio North</t>
  </si>
  <si>
    <t>1747 FREDERICKSBURG RD San Antonio TX</t>
  </si>
  <si>
    <t>149 N 25 Mile Ave Ste C Hereford TX</t>
  </si>
  <si>
    <t>Express Dallas Southeast</t>
  </si>
  <si>
    <t>3200 S Lancaster Rd Ste 742A Dallas TX</t>
  </si>
  <si>
    <t>Express Dallas Metro Southeast</t>
  </si>
  <si>
    <t>City- Wireless</t>
  </si>
  <si>
    <t>9334 E R L Thornton Fwy, Suite 30-31 Dallas TX</t>
  </si>
  <si>
    <t>1001 S Georgia St Ste 100 Amarillo TX</t>
  </si>
  <si>
    <t>3300 Interstate 40 Access Rd. Suite M Amarillo TX</t>
  </si>
  <si>
    <t>Xclusive Trading North Texas, LLC</t>
  </si>
  <si>
    <t>4600 S Washington St Amarillo TX</t>
  </si>
  <si>
    <t>Express Tulsa/KC/Omaha/AR</t>
  </si>
  <si>
    <t>Express Kansas City Central</t>
  </si>
  <si>
    <t>Xclusive Trading KS LLC</t>
  </si>
  <si>
    <t>4540 S Noland Rd Independence MO</t>
  </si>
  <si>
    <t>Taylor Wade</t>
  </si>
  <si>
    <t>Express Oklahoma City South</t>
  </si>
  <si>
    <t>4701 SE 15th St Ste 106 Del City OK</t>
  </si>
  <si>
    <t>2715 Van Brunt Blvd Kansas City MO</t>
  </si>
  <si>
    <t>Pinnacle Communications LLC</t>
  </si>
  <si>
    <t>2819 Collingsworth St Houston TX</t>
  </si>
  <si>
    <t>5101 Tidwell Rd Ste 300 Houston TX</t>
  </si>
  <si>
    <t>Asif Investment LLC</t>
  </si>
  <si>
    <t>2533 Southmore Blvd Houston TX</t>
  </si>
  <si>
    <t>Express Illinois/St Louis/Nashville</t>
  </si>
  <si>
    <t>Express St Louis South</t>
  </si>
  <si>
    <t>Xclusive Trading LLC</t>
  </si>
  <si>
    <t>1126 West Pearce Boulevard Suite 118 Wentzville MO</t>
  </si>
  <si>
    <t>Martin Juhazy</t>
  </si>
  <si>
    <t>3635 Aldine Mail Route Rd Ste D Houston TX</t>
  </si>
  <si>
    <t>R Significant Solutions LLC</t>
  </si>
  <si>
    <t>2637 Little York Rd Ste C Houston TX</t>
  </si>
  <si>
    <t>Express Houston Northwest</t>
  </si>
  <si>
    <t>420 W Greens Rd Ste A Houston TX</t>
  </si>
  <si>
    <t>Express Houston East</t>
  </si>
  <si>
    <t>11850 Tidwell Rd Ste 120 Houston TX</t>
  </si>
  <si>
    <t>Express Houston Northeast</t>
  </si>
  <si>
    <t>22424 Imperial Valley Dr Ste 400 Houston TX</t>
  </si>
  <si>
    <t>12819 Aldine Westfield Rd Houston TX</t>
  </si>
  <si>
    <t>Express Houston West</t>
  </si>
  <si>
    <t>5042 Avenue H # 207 Rosenberg TX</t>
  </si>
  <si>
    <t>3318 W Fuqua St Ste E Houston TX</t>
  </si>
  <si>
    <t>Express Kansas City South/East</t>
  </si>
  <si>
    <t>17104 E 24 Highway Independence MO</t>
  </si>
  <si>
    <t>8615 Tidwell Rd Ste N Houston TX</t>
  </si>
  <si>
    <t>Express Oklahoma City North</t>
  </si>
  <si>
    <t>2311 N Rockwell Ave Bethany OK</t>
  </si>
  <si>
    <t>11611 Aldine Westfield Rd Ste E Houston TX</t>
  </si>
  <si>
    <t>Express Houston Metro</t>
  </si>
  <si>
    <t>9722 Fondren Rd Ste A Houston TX</t>
  </si>
  <si>
    <t>5827 NW 23rd St Oklahoma City OK</t>
  </si>
  <si>
    <t>Crescent Telecom LLC</t>
  </si>
  <si>
    <t>24247 Fm 1314 Ste D Porter TX</t>
  </si>
  <si>
    <t>25950 Northwest Frwy Ste A Cypress TX</t>
  </si>
  <si>
    <t>8912 Westheimer Rd Houston TX</t>
  </si>
  <si>
    <t>9293 Federal Blvd Westminster CO</t>
  </si>
  <si>
    <t>Express Austin South</t>
  </si>
  <si>
    <t>Express San Antonio Northeast</t>
  </si>
  <si>
    <t>693 S Walnut Ave New Braunfels TX</t>
  </si>
  <si>
    <t>571 Southeast Melody Lane Lee's Summit MO</t>
  </si>
  <si>
    <t>4400 Yale St Ste B Houston TX</t>
  </si>
  <si>
    <t>Express Houston Metro West</t>
  </si>
  <si>
    <t>16272 Imperial Valley Dr Ste B Houston TX</t>
  </si>
  <si>
    <t>11911 Jones Rd Ste 2 Houston TX</t>
  </si>
  <si>
    <t>3607 Old Spanish Trl Ste D Houston TX</t>
  </si>
  <si>
    <t>Express Louisiana/E TX</t>
  </si>
  <si>
    <t>Express Beaumont/Port Arthur</t>
  </si>
  <si>
    <t>860 S 11th St Ste 103 Beaumont TX</t>
  </si>
  <si>
    <t>6315 N May Ave Ste D Oklahoma City OK</t>
  </si>
  <si>
    <t>Express S Ft Worth/Waco</t>
  </si>
  <si>
    <t>XCLUSIVE TRADING NORTH TEXAS, LLC</t>
  </si>
  <si>
    <t>4300 W Waco Dr Ste 1 Waco TX</t>
  </si>
  <si>
    <t>Express Dallas Metro West</t>
  </si>
  <si>
    <t>305 W Euless Blvd Ste 400 Euless TX</t>
  </si>
  <si>
    <t>901 N Sylvania Ave Ste 100 Fort Worth TX</t>
  </si>
  <si>
    <t>6731 Page Ave Saint Louis MO</t>
  </si>
  <si>
    <t>232 East Crosstimbers St Suite C Houston TX</t>
  </si>
  <si>
    <t>6511 Airline Dr Houston TX</t>
  </si>
  <si>
    <t>11725 Eastex Fwy Houston TX</t>
  </si>
  <si>
    <t>6008 Camp Bowie Blvd Fort Worth TX</t>
  </si>
  <si>
    <t>7236 Federal Blvd Unit 900 Westminster CO</t>
  </si>
  <si>
    <t>Sedmo Wireless LLC</t>
  </si>
  <si>
    <t>2302 W Broadway Blvd Sedalia MO</t>
  </si>
  <si>
    <t>4205 Little York Rd Houston TX</t>
  </si>
  <si>
    <t>Express Huntsville TX</t>
  </si>
  <si>
    <t>225 Business Hwy 290 E Ste A Hempstead TX</t>
  </si>
  <si>
    <t>15225 Ella Blvd Houston TX</t>
  </si>
  <si>
    <t>Express Houston Southeast</t>
  </si>
  <si>
    <t>2833 Gulf Creek Dr Ste A-3 Houston TX</t>
  </si>
  <si>
    <t>4022 W Camp Wisdom Rd Dallas TX</t>
  </si>
  <si>
    <t>Express St Louis North</t>
  </si>
  <si>
    <t>10708 West Florissant Ave Saint Louis MO</t>
  </si>
  <si>
    <t>5543 S Grand Blvd Saint Louis MO</t>
  </si>
  <si>
    <t>Express Kansas City North/Omaha</t>
  </si>
  <si>
    <t>XCLUSIVE TRADING NE LLC</t>
  </si>
  <si>
    <t>2615 O St Lincoln NE</t>
  </si>
  <si>
    <t>1040 S Mays St Ste 103 Round Rock TX</t>
  </si>
  <si>
    <t>Express Austin Central</t>
  </si>
  <si>
    <t>10805 N Lamar Blvd Austin TX</t>
  </si>
  <si>
    <t>13015 Dessau Rd Ste A101 Austin TX</t>
  </si>
  <si>
    <t>2131 E Ledbetter Dr Dallas TX</t>
  </si>
  <si>
    <t>Express Fort Worth East</t>
  </si>
  <si>
    <t>4712 E Lancaster Ave Fort Worth TX</t>
  </si>
  <si>
    <t>105C S Interstate 35 New Braunfels TX</t>
  </si>
  <si>
    <t>614 E Saint Johns Ave Suite A-2 Austin TX</t>
  </si>
  <si>
    <t>900 W Church St Ste B Livingston TX</t>
  </si>
  <si>
    <t>900 E Palm Valley Blvd Ste 1010 Round Rock TX</t>
  </si>
  <si>
    <t>13136 Veterans Memorial Drive Houston TX</t>
  </si>
  <si>
    <t>5628 Bellaire Blvd Houston TX</t>
  </si>
  <si>
    <t>2516 NE 28th St, Suite 130 Fort Worth TX</t>
  </si>
  <si>
    <t>4700 Loyola Ln Ste 105 Austin TX</t>
  </si>
  <si>
    <t>142 E 29th St Loveland CO</t>
  </si>
  <si>
    <t>1605 W US Highway 24 Independence MO</t>
  </si>
  <si>
    <t>7531 Troost Ave Kansas City MO</t>
  </si>
  <si>
    <t>1318 S Noland Rd Independence MO</t>
  </si>
  <si>
    <t>2119 W Broadway Council Bluffs IA</t>
  </si>
  <si>
    <t>3548 NW 23rd St Oklahoma City OK</t>
  </si>
  <si>
    <t>6120 College St Ste C Beaumont TX</t>
  </si>
  <si>
    <t>1563 Little York Rd Houston TX</t>
  </si>
  <si>
    <t>Express Aurora</t>
  </si>
  <si>
    <t>10222 E Colfax Ave Aurora CO</t>
  </si>
  <si>
    <t>2515 11th Ave Greeley CO</t>
  </si>
  <si>
    <t>1102 W Amarillo Blvd Amarillo TX</t>
  </si>
  <si>
    <t>2533 S Jefferson Ave Saint Louis MO</t>
  </si>
  <si>
    <t>542 S Mason Rd Katy TX</t>
  </si>
  <si>
    <t>23741 Highway 59 Ste 120A Porter TX</t>
  </si>
  <si>
    <t>Express Denver South</t>
  </si>
  <si>
    <t>1301 Grand Ave Ste C Glenwood Springs CO</t>
  </si>
  <si>
    <t>729 E Slaughter Ln Unit D Austin TX</t>
  </si>
  <si>
    <t>2200 S Austin Ave # 101 Georgetown TX</t>
  </si>
  <si>
    <t>201 Childers Dr Ste 108 Bastrop TX</t>
  </si>
  <si>
    <t>9424 Parkfield Dr Austin TX</t>
  </si>
  <si>
    <t>1333 Gessner Rd Ste F Houston TX</t>
  </si>
  <si>
    <t>Express Houston Metro South</t>
  </si>
  <si>
    <t>11159 Fondren Rd Suite D Houston TX</t>
  </si>
  <si>
    <t>1701 Clinton Dr Galena Park TX</t>
  </si>
  <si>
    <t>9644 Beechnut St Houston TX</t>
  </si>
  <si>
    <t>Express S Texas</t>
  </si>
  <si>
    <t>2017 N Saint Marys St Ste C Beeville TX</t>
  </si>
  <si>
    <t>Esmeralda Picasso</t>
  </si>
  <si>
    <t>5401 Fm 1626 Kyle TX</t>
  </si>
  <si>
    <t>1122 Airport Blvd Ste B Austin TX</t>
  </si>
  <si>
    <t>12412 Limerick Ave Ste 300 Austin TX</t>
  </si>
  <si>
    <t>The Wireless Spot, Inc</t>
  </si>
  <si>
    <t>10540 Page Ave Saint Louis MO</t>
  </si>
  <si>
    <t>2422 Fulton St Houston TX</t>
  </si>
  <si>
    <t>10029 San Pedro Ave Suite 104 San Antonio TX</t>
  </si>
  <si>
    <t>6160 E Colfax Ave Unit 2 Denver CO</t>
  </si>
  <si>
    <t>2985 W Evans Ave Denver CO</t>
  </si>
  <si>
    <t>10006 Bissonnet St Ste D Houston TX</t>
  </si>
  <si>
    <t>8075 State Ave Kansas City KS</t>
  </si>
  <si>
    <t>4855 River Oaks Blvd River Oaks TX</t>
  </si>
  <si>
    <t>2140 E Houston St San Antonio TX</t>
  </si>
  <si>
    <t>3415 Orlando St Ste D Houston TX</t>
  </si>
  <si>
    <t>7610 Kempwood Dr Ste D Houston TX</t>
  </si>
  <si>
    <t>Express Shreveport/Greenville</t>
  </si>
  <si>
    <t>799 W Gibson St Ste 900 Jasper TX</t>
  </si>
  <si>
    <t>XCLUSIVE TRADING KS LLC</t>
  </si>
  <si>
    <t>6815 Longview Rd Kansas City MO</t>
  </si>
  <si>
    <t>5322 Cameron Rd Ste A Austin TX</t>
  </si>
  <si>
    <t>2024 NW 23rd St Oklahoma City OK</t>
  </si>
  <si>
    <t>275 S Sheridan Blvd Lakewood CO</t>
  </si>
  <si>
    <t>4321 SE 29th St Del City OK</t>
  </si>
  <si>
    <t>Xclusive Trading Inc</t>
  </si>
  <si>
    <t>4941 Gulfway Dr Port Arthur TX</t>
  </si>
  <si>
    <t>7630 N Beach St Ste 100 Fort Worth TX</t>
  </si>
  <si>
    <t>9624 S Kirkwood Rd Ste F18 Houston TX</t>
  </si>
  <si>
    <t>Express San Antonio Northwest</t>
  </si>
  <si>
    <t>1305 Sidney Baker St Ste D2 Kerrville TX</t>
  </si>
  <si>
    <t>Express Dallas Metro Central</t>
  </si>
  <si>
    <t>3012 Inwood Rd Ste B Dallas TX</t>
  </si>
  <si>
    <t>EZ-Wireless</t>
  </si>
  <si>
    <t>3021 Lombardy Ln Ste 103B Dallas TX</t>
  </si>
  <si>
    <t>7801 S Western Ave Oklahoma City OK</t>
  </si>
  <si>
    <t>1720 E Main St Ste D Alice TX</t>
  </si>
  <si>
    <t>620 E King Ave Kingsville TX</t>
  </si>
  <si>
    <t>3042 S 24th St Omaha NE</t>
  </si>
  <si>
    <t>7901 Cameron Rd Ste 5E Austin TX</t>
  </si>
  <si>
    <t>2704 S Congress Ave Ste 2712 Austin TX</t>
  </si>
  <si>
    <t>9979 Beechnut St Houston TX</t>
  </si>
  <si>
    <t>A&amp;P Telecom LLC</t>
  </si>
  <si>
    <t>10787 W Bellfort Ave Houston TX</t>
  </si>
  <si>
    <t>4517 S Kingshighway Blvd Saint Louis MO</t>
  </si>
  <si>
    <t>DBA Wireless Hookup</t>
  </si>
  <si>
    <t>1557 Sierra Vista Plz Saint Louis MO</t>
  </si>
  <si>
    <t>2705 Avenue H Rosenberg TX</t>
  </si>
  <si>
    <t>3101 S Western St Unit 12 Amarillo TX</t>
  </si>
  <si>
    <t>7129 Scott St Houston TX</t>
  </si>
  <si>
    <t>549 Greens Rd Houston TX</t>
  </si>
  <si>
    <t>4236 S Broadway Saint Louis MO</t>
  </si>
  <si>
    <t>6613 Forest Hill Dr Forest Hill TX</t>
  </si>
  <si>
    <t>12175 Saint Charles Rock Rd Bridgeton MO</t>
  </si>
  <si>
    <t>6902 West Florissant Ave Jennings MO</t>
  </si>
  <si>
    <t>100 N Grand Ave W Springfield IL</t>
  </si>
  <si>
    <t>501 W Washington Ave Ste B Navasota TX</t>
  </si>
  <si>
    <t>9420 Jensen Dr Ste B Houston TX</t>
  </si>
  <si>
    <t>ShopperTrak Conv %</t>
  </si>
  <si>
    <t>XTI GOALS NOVEMBER 2023</t>
  </si>
  <si>
    <t xml:space="preserve">Dallas Total </t>
  </si>
  <si>
    <t>S.NO</t>
  </si>
  <si>
    <t>RM</t>
  </si>
  <si>
    <t>DM Contact #</t>
  </si>
  <si>
    <t>TYPE</t>
  </si>
  <si>
    <t>Cust No</t>
  </si>
  <si>
    <t>Door Code</t>
  </si>
  <si>
    <t>Dealer Code</t>
  </si>
  <si>
    <t>Qpay Password</t>
  </si>
  <si>
    <t>XTNT</t>
  </si>
  <si>
    <t>XTITX3101</t>
  </si>
  <si>
    <t>-</t>
  </si>
  <si>
    <t>3101 S WESTERN ST UNIT 12,AMARILLO,79109-3291,TX,US</t>
  </si>
  <si>
    <t>XTHTX3300</t>
  </si>
  <si>
    <t>3300 INSTERSTATE 40 ACCESS RD SUITE,AMARILLO,79103-4801,TX,US</t>
  </si>
  <si>
    <t>XTITX4600</t>
  </si>
  <si>
    <t>4600 S WASHINGTON ST,AMARILLO,79110-2618,TX,US</t>
  </si>
  <si>
    <t>XTITX1500</t>
  </si>
  <si>
    <t>1500 E AMARILLO BLVD STE 2,AMARILLO,79107-5506,TX,US</t>
  </si>
  <si>
    <t>XTITX1001</t>
  </si>
  <si>
    <t>1001 S GEORGIA ST STE 100,AMARILLO,79102-1325,TX,US</t>
  </si>
  <si>
    <t>XTHTX149</t>
  </si>
  <si>
    <t>149 N 25 MILE AVE STE C,HEREFORD,79045-4204,TX,US</t>
  </si>
  <si>
    <t>XTHTX1102</t>
  </si>
  <si>
    <t>1102 W Amarillo Blvd</t>
  </si>
  <si>
    <t>XTI</t>
  </si>
  <si>
    <t>XTHTX5322</t>
  </si>
  <si>
    <t>5322 A CAMERON ROAD,AUSTIN,78723-2419,TX,US</t>
  </si>
  <si>
    <t>XTHTX13015</t>
  </si>
  <si>
    <t>13015 DESSAU RD STE A101,AUSTIN,78754-2164,TX,US</t>
  </si>
  <si>
    <t>XTHTX2200</t>
  </si>
  <si>
    <t>2200 S AUSTIN AVE STE 101,GEORGETOWN,78626-8410,TX,US</t>
  </si>
  <si>
    <t>XTHTX10805</t>
  </si>
  <si>
    <t>10805 N LAMAR BLVD,AUSTIN,78753-3052,TX,US</t>
  </si>
  <si>
    <t>XTHTX12412</t>
  </si>
  <si>
    <t>12412 LIMERICK AVE STE 300,AUSTIN,78758-2479,TX,US</t>
  </si>
  <si>
    <t>XTHTX1040</t>
  </si>
  <si>
    <t>1040 S MAYS ST STE 103,ROUND ROCK,78664-6802,TX,US</t>
  </si>
  <si>
    <t>XTHTX900E</t>
  </si>
  <si>
    <t>900 E PALM VALLEY BLVD STE 1010,ROUND ROCK,78664-3219,TX,US</t>
  </si>
  <si>
    <t>XTHTX9424</t>
  </si>
  <si>
    <t>9424 PARKFIELD DR,AUSTIN,78758-6227,TX,US</t>
  </si>
  <si>
    <t>XTHTX614</t>
  </si>
  <si>
    <t>614 E SAINT JOHNS AVE STE A2,AUSTIN,78752-2540,TX,US</t>
  </si>
  <si>
    <t>XTHTX603</t>
  </si>
  <si>
    <t>603 W UNIVERSITY AVE STE 120,GEORGETOWN,78626-6685,TX,US</t>
  </si>
  <si>
    <t>XTHTX5706</t>
  </si>
  <si>
    <t>XTHTX1122</t>
  </si>
  <si>
    <t>1122 AIRPORT BLVD STE B,AUSTIN,78702-3180,TX,US</t>
  </si>
  <si>
    <t>XTHTX201</t>
  </si>
  <si>
    <t>201 CHILDERS DR STE 108,BASTROP,78602-4155,TX,US</t>
  </si>
  <si>
    <t>XTHTX2704</t>
  </si>
  <si>
    <t>2712 SOUTH CONGRESS,AUSTIN,78704-6422,TX,US</t>
  </si>
  <si>
    <t>XTHTX5401</t>
  </si>
  <si>
    <t>5401 SOUTH FM 1626,KYLE,78640-6038,TX,US</t>
  </si>
  <si>
    <t>XTHTX4700</t>
  </si>
  <si>
    <t>4700 LOYOLA LN STE 105,AUSTIN,78723-3953,TX,US</t>
  </si>
  <si>
    <t>XTHTX7901</t>
  </si>
  <si>
    <t>7901 CAMERON RD STE 5E,AUSTIN,78754-3804,TX,US</t>
  </si>
  <si>
    <t>XTHTX729</t>
  </si>
  <si>
    <t>729 E SLAUGHTER LN STE D,AUSTIN,78744-2142,TX,US</t>
  </si>
  <si>
    <t>XTHTX500</t>
  </si>
  <si>
    <t>500 W William Cannon Dr, Ste 428</t>
  </si>
  <si>
    <t>JEREMY FIPS</t>
  </si>
  <si>
    <t>XTCO</t>
  </si>
  <si>
    <t>XTHCO2515</t>
  </si>
  <si>
    <t>2515 11TH AVE,GREELEY,80631-6927,CO,US</t>
  </si>
  <si>
    <t>XTHCO3622</t>
  </si>
  <si>
    <t>3622 W 10TH ST,GREELEY,80634-1821,CO,US</t>
  </si>
  <si>
    <t>XTHCO142</t>
  </si>
  <si>
    <t>142 E 29TH ST,LOVELAND,80538-2724,CO,US</t>
  </si>
  <si>
    <t>XTHCO6160</t>
  </si>
  <si>
    <t>6160 E COLFAX AVE UNIT 2,DENVER,80220-1569,CO,US</t>
  </si>
  <si>
    <t>XTHCO7236</t>
  </si>
  <si>
    <t>7236 FEDERAL BLVD #900,WESTMINSTER,80030-4962,CO,US</t>
  </si>
  <si>
    <t>XTHCO9293</t>
  </si>
  <si>
    <t>9293 FEDERAL BLVD,WESTMINSTER,80260-7429,CO,US</t>
  </si>
  <si>
    <t>XTHCO7355</t>
  </si>
  <si>
    <t>7355 RALSTON RD UNIT R 600,ARVADA,80002-2560,CO,US</t>
  </si>
  <si>
    <t>XTHCO10222</t>
  </si>
  <si>
    <t>10222 E COLFAX AVE,AURORA,80010-5017,CO,US</t>
  </si>
  <si>
    <t>XTHCO2985</t>
  </si>
  <si>
    <t>2985 W EVANS AVE,DENVER,80219-5507,CO,US</t>
  </si>
  <si>
    <t>XTHCO275</t>
  </si>
  <si>
    <t>275 S SHERIDAN BLVD STE 107,LAKEWOOD,80226-2401,CO,US</t>
  </si>
  <si>
    <t>XTHCO4000</t>
  </si>
  <si>
    <t>4000 Colorado Blvd Suite 103 CO 80216</t>
  </si>
  <si>
    <t>XTHCO1301</t>
  </si>
  <si>
    <t>1301 Grand Avenue Unit C 81601</t>
  </si>
  <si>
    <t>XTHTX1720</t>
  </si>
  <si>
    <t>1720 E MAIN ST # D,ALICE,78332-4099,TX,US</t>
  </si>
  <si>
    <t>XTHTX2017</t>
  </si>
  <si>
    <t>2017 N ST MARYS,BEEVILLE,78102-2430,TX,US</t>
  </si>
  <si>
    <t>XTHTX620</t>
  </si>
  <si>
    <t>620 E KING AVE STE B,KINGSVILLE,78363-5781,TX,US</t>
  </si>
  <si>
    <t>XTITX4400B</t>
  </si>
  <si>
    <t>4400 BENBROOK HWY 101,FORT WORTH,76116-8626,TX,US</t>
  </si>
  <si>
    <t>XTITX6008</t>
  </si>
  <si>
    <t>6008 CAMP BOWIE BLVD,FORT WORTH,76116-5620,TX,US</t>
  </si>
  <si>
    <t>XTITX6613N</t>
  </si>
  <si>
    <t>6613 FOREST HILL DR,FOREST HILL,76140-1207,TX,US</t>
  </si>
  <si>
    <t>XTITX4855</t>
  </si>
  <si>
    <t>4855 RIVER OAKS BLVD,RIVER OAKS,76114,TX,US</t>
  </si>
  <si>
    <t>XTITX2131N</t>
  </si>
  <si>
    <t>2131 N COLLINS ST STE 407,ARLINGTON,76011-2811,TX,US</t>
  </si>
  <si>
    <t>XTITX305</t>
  </si>
  <si>
    <t>305 W EULESS BLVD STE 400,EULESS,76040-3845,TX,US</t>
  </si>
  <si>
    <t>XTHTX2731</t>
  </si>
  <si>
    <t>2731 W. Northwest Highway, Suite 100</t>
  </si>
  <si>
    <t>XTHTX2246</t>
  </si>
  <si>
    <t>2246 Jacksboro Highway, Suite 136</t>
  </si>
  <si>
    <t>XTITX4022</t>
  </si>
  <si>
    <t>4022 W CAMP WISDOM RD,DALLAS,75237-2423,TX,US</t>
  </si>
  <si>
    <t>XTITX3012</t>
  </si>
  <si>
    <t>3012 INWOOD RD STE B,DALLAS,75235-7520,TX,US</t>
  </si>
  <si>
    <t>4300 W WACO DR STE 1,WACO,76710-7010,TX,US</t>
  </si>
  <si>
    <t>XTITX2516N</t>
  </si>
  <si>
    <t>2516 NE 28TH ST STE 130,FORT WORTH,76106-7577,TX,US</t>
  </si>
  <si>
    <t>XTITX3200</t>
  </si>
  <si>
    <t>3200 S LANCASTER RD STE 742A,DALLAS,75216,TX,US</t>
  </si>
  <si>
    <t>XTITX4712N</t>
  </si>
  <si>
    <t>4712 E LANCASTER AVE,FORT WORTH,76103-3836,TX,US</t>
  </si>
  <si>
    <t>XTITX7630</t>
  </si>
  <si>
    <t>7630 N BEACH ST STE 100,FORT WORTH,76137-3018,TX,US</t>
  </si>
  <si>
    <t>XTITX2131E</t>
  </si>
  <si>
    <t>2131 E LEDBETTER DR,DALLAS,75216-7434,TX,US</t>
  </si>
  <si>
    <t>XTITX901N</t>
  </si>
  <si>
    <t>901 N SYLVANIA AVE STE 100,FORT WORTH,76111-2462,TX,US</t>
  </si>
  <si>
    <t>XTHTX105S</t>
  </si>
  <si>
    <t>105 S. Cedar Ridge Drive</t>
  </si>
  <si>
    <t>XTHTX704</t>
  </si>
  <si>
    <t>704 W. Jefferson, Suite A</t>
  </si>
  <si>
    <t>XTP</t>
  </si>
  <si>
    <t>XTHTX5628</t>
  </si>
  <si>
    <t>5628 BELLAIRE BLVD,HOUSTON,77081-5618,TX,US</t>
  </si>
  <si>
    <t>XTHTX9624</t>
  </si>
  <si>
    <t>9624 S KIRKWOOD RD STE F18,HOUSTON,77099-2540,TX,US</t>
  </si>
  <si>
    <t>XTHTX8912</t>
  </si>
  <si>
    <t>8912 WESTHEIMER RD,HOUSTON,77063-3602,TX,US</t>
  </si>
  <si>
    <t>XTHTX4400</t>
  </si>
  <si>
    <t>4400 YALE ST STE B,HOUSTON,77018-4556,TX,US</t>
  </si>
  <si>
    <t>FIDENCIO URBINA</t>
  </si>
  <si>
    <t>XTHTX12819</t>
  </si>
  <si>
    <t>12819 ALDINE WESTFIELD RD,HOUSTON,77039-5305,TX,US</t>
  </si>
  <si>
    <t>XTHTX11611</t>
  </si>
  <si>
    <t>11611 ALDINE WESTFIELD E,HOUSTON,77093-2311,TX,US</t>
  </si>
  <si>
    <t>XTHTX1563</t>
  </si>
  <si>
    <t>1563 LITTLE YORK RD,HOUSTON,77093-3223,TX,US</t>
  </si>
  <si>
    <t>XTHTX860</t>
  </si>
  <si>
    <t>860 S 11TH ST STE 103,BEAUMONT,77701-3737,TX,US</t>
  </si>
  <si>
    <t>XTHTX6120</t>
  </si>
  <si>
    <t>6120 COLLEGE ST STE C,BEAUMONT,77707-3444,TX,US</t>
  </si>
  <si>
    <t>4941 Gulfway Dr, Port Arthur, TX 77642</t>
  </si>
  <si>
    <t>XTHTX225</t>
  </si>
  <si>
    <t>225 HIGHWAY 290 E STE A,HEMPSTEAD,77445-5559,TX,US</t>
  </si>
  <si>
    <t>XTHTX501</t>
  </si>
  <si>
    <t>501 W WASHINGTON AVE UNIT B,NAVASOTA,77868-2857,TX,US</t>
  </si>
  <si>
    <t>XTHTX5101</t>
  </si>
  <si>
    <t>5101 TIDWELL STE 300,HOUSTON,77016-4641,TX,US</t>
  </si>
  <si>
    <t>XTHTX5722</t>
  </si>
  <si>
    <t>XTHTX8615</t>
  </si>
  <si>
    <t>8615 TIDWELL RD STE M,HOUSTON,77028-2033,TX,US</t>
  </si>
  <si>
    <t>XTHTX11725</t>
  </si>
  <si>
    <t>11725 EASTEX FWY,HOUSTON,77039-6205,TX,US</t>
  </si>
  <si>
    <t>XTHTX3514</t>
  </si>
  <si>
    <t>3415 ORLANDO DR STE D,HOUSTON,77093-4856,TX,US</t>
  </si>
  <si>
    <t>XTHTX9420</t>
  </si>
  <si>
    <t>9420 JENSEN DR SUITE B,HOUSTON,77093-6821,TX,US</t>
  </si>
  <si>
    <t>XTHTX6511</t>
  </si>
  <si>
    <t>6503 AIRLINE DR STE B,HOUSTON,77076-3509,TX,US</t>
  </si>
  <si>
    <t>XTHTX22422</t>
  </si>
  <si>
    <t>22424 IMPERIAL VALLEY STE 400,HOUSTON,77073-1161,TX,US</t>
  </si>
  <si>
    <t>XTHTX420</t>
  </si>
  <si>
    <t>420 W GREENS RD,HOUSTON,77067-4500,TX,US</t>
  </si>
  <si>
    <t>XTHTX1627</t>
  </si>
  <si>
    <t>16272 IMPERIAL VALLEY DR STE B,HOUSTON,77060-3566,TX,US</t>
  </si>
  <si>
    <t>XTHTX4205</t>
  </si>
  <si>
    <t>4205 LITTLE YORK SUITE 300,HOUSTON,77093-3808,TX,US</t>
  </si>
  <si>
    <t>XTHTX11103</t>
  </si>
  <si>
    <t>11159 FONDREN RD STE D,HOUSTON,77096-5505,TX,US</t>
  </si>
  <si>
    <t>XTHTX9441</t>
  </si>
  <si>
    <t>9441 CULLEN BLVD STE B3,HOUSTON,77051-3388,TX,US</t>
  </si>
  <si>
    <t>XTHTX3607</t>
  </si>
  <si>
    <t>3607 OLD SPANISH TRL, STE.D, HOUSTON, TX 77021</t>
  </si>
  <si>
    <t>XTHTX7129</t>
  </si>
  <si>
    <t>7129 SCOTT ST,HOUSTON,77021-5711,TX,US</t>
  </si>
  <si>
    <t>XTHTX9722</t>
  </si>
  <si>
    <t>9722 FONDREN RD STE A,HOUSTON,77096-3616,TX,US</t>
  </si>
  <si>
    <t>XTHTX9644</t>
  </si>
  <si>
    <t>9644 BEECHNUT ST STE A,HOUSTON,77036-6502,TX,US</t>
  </si>
  <si>
    <t>XTHTX10006</t>
  </si>
  <si>
    <t>10006 BISSONNET ST,HOUSTON,77036-7860,TX,US</t>
  </si>
  <si>
    <t>XTHTX9979</t>
  </si>
  <si>
    <t>9979 BEECHNUT ST STE H,HOUSTON,77036-6515,TX,US</t>
  </si>
  <si>
    <t>XTHTX3635</t>
  </si>
  <si>
    <t>3635 ALDINE MAIL ROUTE STE D,HOUSTON,77039-4651,TX,US</t>
  </si>
  <si>
    <t>XTHTX799</t>
  </si>
  <si>
    <t>799 WEST GIBSON SUITE 900,JASPER,75951-4985,TX,US</t>
  </si>
  <si>
    <t>XTHTX900</t>
  </si>
  <si>
    <t>900 W CHURCH STE B,LIVINGSTON,77351-3013,TX,US</t>
  </si>
  <si>
    <t>XTKS</t>
  </si>
  <si>
    <t>XTHKS6815</t>
  </si>
  <si>
    <t>6815 LONGVIEW RD,KANSAS CITY,64134-3315,MO,US</t>
  </si>
  <si>
    <t>XTHKS4540</t>
  </si>
  <si>
    <t>4540 S Noland Rd Independence, MO 64055-4745 US</t>
  </si>
  <si>
    <t>XTHKS2715</t>
  </si>
  <si>
    <t>2715 Van Brunt Blvd Kansas City, MO 64128-1450 US</t>
  </si>
  <si>
    <t>XTHKS17104</t>
  </si>
  <si>
    <t>17104 E 24 Highway Independence, MO 64056 US</t>
  </si>
  <si>
    <t>XTHKS1318</t>
  </si>
  <si>
    <t>1318 S Noland Rd Independence, MO 64055-1304 US</t>
  </si>
  <si>
    <t>XTHKS7531</t>
  </si>
  <si>
    <t>7531 Troost Ave Kansas City, MO 64131-2076 US</t>
  </si>
  <si>
    <t>XTHKS1605</t>
  </si>
  <si>
    <t>1605 W US Highway 24 Independence, MO 64050-2345 US</t>
  </si>
  <si>
    <t>XTHKS8075</t>
  </si>
  <si>
    <t>8075 State Ave Kansas City, KS 66112-2454 US</t>
  </si>
  <si>
    <t>XTHKS571N</t>
  </si>
  <si>
    <t>571 SOUTHEAST MELODY LANE, LEE'S SUMMIT</t>
  </si>
  <si>
    <t>XTITX2024</t>
  </si>
  <si>
    <t>2024 NW 23RD ST,OKLAHOMA CITY,73106-1204,OK,US</t>
  </si>
  <si>
    <t>XTITX3548</t>
  </si>
  <si>
    <t>3548 NW 23RD ST,OKLAHOMA CITY,73107-2802,OK,US</t>
  </si>
  <si>
    <t>XTITX4321</t>
  </si>
  <si>
    <t>4321 SE 29TH ST,DEL CITY,73115-3311,OK,US</t>
  </si>
  <si>
    <t>XTITX4701</t>
  </si>
  <si>
    <t>4701 SE 15TH ST STE 106,DEL CITY,73115-3917,OK,US</t>
  </si>
  <si>
    <t>XTITX5827</t>
  </si>
  <si>
    <t>5827 NW 23RD ST,OKLAHOMA CITY,73127-1249,OK,US</t>
  </si>
  <si>
    <t>XTITX6315</t>
  </si>
  <si>
    <t>6315 N MAY AVE STE D,OKLAHOMA CITY,73112-4281,OK,US</t>
  </si>
  <si>
    <t>XTITX7801</t>
  </si>
  <si>
    <t>7801 S WESTERN AVE,OKLAHOMA CITY,73139-2411,OK,US</t>
  </si>
  <si>
    <t>XTITX2311</t>
  </si>
  <si>
    <t>2311 N ROCKWELL AVE,BETHANY,73008-5851,OK,US</t>
  </si>
  <si>
    <t>XTNE</t>
  </si>
  <si>
    <t>2119 W BROADWAY,COUNCIL BLUFFS,51501-3717,IA,US</t>
  </si>
  <si>
    <t>XTHNE2615</t>
  </si>
  <si>
    <t>2615 O STREET,LINCOLN,68510-1385,NE,US</t>
  </si>
  <si>
    <t>XTHNE3042</t>
  </si>
  <si>
    <t>3042 S 24TH ST,OMAHA,68108-1823,NE,US</t>
  </si>
  <si>
    <t>XTHSA1726</t>
  </si>
  <si>
    <t>1747 Fredericksburg Road San Antonio , TX 78201</t>
  </si>
  <si>
    <t>XTHSA2140</t>
  </si>
  <si>
    <t>2140 E HOUSTON ST,SAN ANTONIO,78202-2978,TX,US</t>
  </si>
  <si>
    <t>SYED SULTAN</t>
  </si>
  <si>
    <t>XTHSA1305</t>
  </si>
  <si>
    <t>1305 SIDNEY BAKER ST STE D2,KERRVILLE,78028-2337,TX,US</t>
  </si>
  <si>
    <t>XTHSA105</t>
  </si>
  <si>
    <t>105C S INTERSTATE 35,NEW BRAUNFELS,78130-4817,TX,US</t>
  </si>
  <si>
    <t>XTHSA10029</t>
  </si>
  <si>
    <t>10029 SAN PEDRO AVE STE 104,SAN ANTONIO,78216-3849,TX,US</t>
  </si>
  <si>
    <t>XTHSA693</t>
  </si>
  <si>
    <t>693 S WALNUT AVE,NEW BRAUNFELS,78130-5722,TX,US</t>
  </si>
  <si>
    <t>XTLLC</t>
  </si>
  <si>
    <t>XTHMO100</t>
  </si>
  <si>
    <t>100 N GRAND AVE W,SPRINGFIELD,62702-2549,IL,US</t>
  </si>
  <si>
    <t>XTHMO10708</t>
  </si>
  <si>
    <t>10708 W FLORISSANT AVE,SAINT LOUIS,63136-2410,MO,US</t>
  </si>
  <si>
    <t>XTHMO1126</t>
  </si>
  <si>
    <t>1126 W PEARCE BLVD STE 118,WENTZVILLE,63385-1053,MO,US</t>
  </si>
  <si>
    <t>XTHMO12175</t>
  </si>
  <si>
    <t>12175 ST CHARLES ROCK RD,BRIDGETON,63044-2624,MO,US</t>
  </si>
  <si>
    <t>XTHMO1557</t>
  </si>
  <si>
    <t>1557 SIERRA VISTA PLZ,SAINT LOUIS,63138-2040,MO,US</t>
  </si>
  <si>
    <t>XTHMO4517</t>
  </si>
  <si>
    <t>4517 S KINGS HIGHWAY BLVD,SAINT LOUIS,63109-2459,MO,US</t>
  </si>
  <si>
    <t>XTHMO5543</t>
  </si>
  <si>
    <t>5543 S GRAND BLVD,SAINT LOUIS,63111-1807,MO,US</t>
  </si>
  <si>
    <t>XTHMO6731</t>
  </si>
  <si>
    <t>6731 PAGE AVE,SAINT LOUIS,63133-1634,MO,US</t>
  </si>
  <si>
    <t>XTHMO2533</t>
  </si>
  <si>
    <t>2533 S JEFFERSON AVE,SAINT LOUIS,63104-2307,MO,US</t>
  </si>
  <si>
    <t>XTHMO4236</t>
  </si>
  <si>
    <t>4236 S BROADWAY ST,SAINT LOUIS,63111-1154,MO,US</t>
  </si>
  <si>
    <t>XTHMO6902</t>
  </si>
  <si>
    <t>6902 W FLORISSANT AVE,SAINT LOUIS,63136-3639,MO,US</t>
  </si>
  <si>
    <t>StoreID</t>
  </si>
  <si>
    <t>Emp ID</t>
  </si>
  <si>
    <t>Invoice #</t>
  </si>
  <si>
    <t>Invoice Date</t>
  </si>
  <si>
    <t>Application No</t>
  </si>
  <si>
    <t>Invoice Amount</t>
  </si>
  <si>
    <t>Approved Amount</t>
  </si>
  <si>
    <t>Financed Amount</t>
  </si>
  <si>
    <t>Non-Financed Amount</t>
  </si>
  <si>
    <t>CYQ80214</t>
  </si>
  <si>
    <t>JKA20008</t>
  </si>
  <si>
    <t>CTY64821</t>
  </si>
  <si>
    <t>GDV24709</t>
  </si>
  <si>
    <t>QZX88424</t>
  </si>
  <si>
    <t>YJJ55091</t>
  </si>
  <si>
    <t>SDH02936</t>
  </si>
  <si>
    <t>CAA63456</t>
  </si>
  <si>
    <t>ICM30434</t>
  </si>
  <si>
    <t>TRQ63957</t>
  </si>
  <si>
    <t>HPP80914</t>
  </si>
  <si>
    <t>WOR38622</t>
  </si>
  <si>
    <t>XRL44831</t>
  </si>
  <si>
    <t>DSJ93365</t>
  </si>
  <si>
    <t>TVY55441</t>
  </si>
  <si>
    <t>EWB14373</t>
  </si>
  <si>
    <t>EPZ55262</t>
  </si>
  <si>
    <t>RPV43614</t>
  </si>
  <si>
    <t>SFV83286</t>
  </si>
  <si>
    <t>WIR04932</t>
  </si>
  <si>
    <t>GSQ01682</t>
  </si>
  <si>
    <t>VRY66609</t>
  </si>
  <si>
    <t>REJ31676</t>
  </si>
  <si>
    <t>YQV27188</t>
  </si>
  <si>
    <t>KYW72757</t>
  </si>
  <si>
    <t>BQZ63927</t>
  </si>
  <si>
    <t>NLP32141</t>
  </si>
  <si>
    <t>JHM27022</t>
  </si>
  <si>
    <t>EOU24602</t>
  </si>
  <si>
    <t>EQD29131</t>
  </si>
  <si>
    <t>JUU31840</t>
  </si>
  <si>
    <t>VLK32458</t>
  </si>
  <si>
    <t>GPW67818</t>
  </si>
  <si>
    <t>LAP10655</t>
  </si>
  <si>
    <t>QRS87627</t>
  </si>
  <si>
    <t>JRJ46772</t>
  </si>
  <si>
    <t>NMH22085</t>
  </si>
  <si>
    <t>VBH53670</t>
  </si>
  <si>
    <t>ZHV45583</t>
  </si>
  <si>
    <t>LMJ58966</t>
  </si>
  <si>
    <t>GJV75844</t>
  </si>
  <si>
    <t>AUU77121</t>
  </si>
  <si>
    <t>VRO47868</t>
  </si>
  <si>
    <t>EUR78395</t>
  </si>
  <si>
    <t>WTR43947</t>
  </si>
  <si>
    <t>PMC18068</t>
  </si>
  <si>
    <t>CGR42062</t>
  </si>
  <si>
    <t>UTE10798</t>
  </si>
  <si>
    <t>RUS11106</t>
  </si>
  <si>
    <t>THC16495</t>
  </si>
  <si>
    <t>RRJ41130</t>
  </si>
  <si>
    <t>XTITX4300N</t>
  </si>
  <si>
    <t>WYM54760</t>
  </si>
  <si>
    <t>AJQ90112</t>
  </si>
  <si>
    <t>YPA78036</t>
  </si>
  <si>
    <t>JHB77483</t>
  </si>
  <si>
    <t>KXO08910</t>
  </si>
  <si>
    <t>BQV84027</t>
  </si>
  <si>
    <t>UOC63353</t>
  </si>
  <si>
    <t>WGP43822</t>
  </si>
  <si>
    <t>VOV20362</t>
  </si>
  <si>
    <t>PSB18062</t>
  </si>
  <si>
    <t>IMC60023</t>
  </si>
  <si>
    <t>HWY50915</t>
  </si>
  <si>
    <t>GPO91997</t>
  </si>
  <si>
    <t>ZLZ94566</t>
  </si>
  <si>
    <t>JZX53984</t>
  </si>
  <si>
    <t>DKY54437</t>
  </si>
  <si>
    <t>KPV43637</t>
  </si>
  <si>
    <t>WYE98224</t>
  </si>
  <si>
    <t>GMP29343</t>
  </si>
  <si>
    <t>JWM54130</t>
  </si>
  <si>
    <t>TJH84061</t>
  </si>
  <si>
    <t>SUY35692</t>
  </si>
  <si>
    <t>RIX77279</t>
  </si>
  <si>
    <t>BLJ61153</t>
  </si>
  <si>
    <t>XTHTX4941N</t>
  </si>
  <si>
    <t>KUH84439</t>
  </si>
  <si>
    <t>HXT16992</t>
  </si>
  <si>
    <t>NHO54301</t>
  </si>
  <si>
    <t>OEK97722</t>
  </si>
  <si>
    <t>NOT17622</t>
  </si>
  <si>
    <t>DJN37371</t>
  </si>
  <si>
    <t>GCR93184</t>
  </si>
  <si>
    <t>XSF93744</t>
  </si>
  <si>
    <t>SBO04383</t>
  </si>
  <si>
    <t>MLS32470</t>
  </si>
  <si>
    <t>EUV41750</t>
  </si>
  <si>
    <t>CDP88718</t>
  </si>
  <si>
    <t>BSM34231</t>
  </si>
  <si>
    <t>NRB49517</t>
  </si>
  <si>
    <t>YMF09937</t>
  </si>
  <si>
    <t>XKZ84981</t>
  </si>
  <si>
    <t>EAS63942</t>
  </si>
  <si>
    <t>GAW89862</t>
  </si>
  <si>
    <t>WBD40041</t>
  </si>
  <si>
    <t>TKX20107</t>
  </si>
  <si>
    <t>LVT50257</t>
  </si>
  <si>
    <t>ABU57752</t>
  </si>
  <si>
    <t>QYX93110</t>
  </si>
  <si>
    <t>CKY95092</t>
  </si>
  <si>
    <t>UQA74271</t>
  </si>
  <si>
    <t>CCU16415</t>
  </si>
  <si>
    <t>CAP28357</t>
  </si>
  <si>
    <t>FRN04386</t>
  </si>
  <si>
    <t>PRP74288</t>
  </si>
  <si>
    <t>PVE52707</t>
  </si>
  <si>
    <t>HOUSTON - S</t>
  </si>
  <si>
    <t>XTHTX11911</t>
  </si>
  <si>
    <t>JONES ROAD</t>
  </si>
  <si>
    <t>XTHTX1333</t>
  </si>
  <si>
    <t>GESSNER ROAD</t>
  </si>
  <si>
    <t>HHA24830</t>
  </si>
  <si>
    <t>XTHTX9109</t>
  </si>
  <si>
    <t>LONG POINT</t>
  </si>
  <si>
    <t>KQI87099</t>
  </si>
  <si>
    <t>STATE AVE</t>
  </si>
  <si>
    <t>4540 NOLAND</t>
  </si>
  <si>
    <t>1318 NOLAND</t>
  </si>
  <si>
    <t>TROOST AVE</t>
  </si>
  <si>
    <t>IAR28781</t>
  </si>
  <si>
    <t>KAJ46008</t>
  </si>
  <si>
    <t>JUX90590</t>
  </si>
  <si>
    <t>DKO43605</t>
  </si>
  <si>
    <t>UUT44912</t>
  </si>
  <si>
    <t>YZK74923</t>
  </si>
  <si>
    <t>UDM26186</t>
  </si>
  <si>
    <t>BCW52016</t>
  </si>
  <si>
    <t>DUS74799</t>
  </si>
  <si>
    <t>FHS74351</t>
  </si>
  <si>
    <t>XTHNE2119N</t>
  </si>
  <si>
    <t>FKM99684</t>
  </si>
  <si>
    <t>XTY62607</t>
  </si>
  <si>
    <t>SMD87475</t>
  </si>
  <si>
    <t>YMM13041</t>
  </si>
  <si>
    <t>TWB72056</t>
  </si>
  <si>
    <t>AMN56404</t>
  </si>
  <si>
    <t>UMD95944</t>
  </si>
  <si>
    <t>HBJ49042</t>
  </si>
  <si>
    <t>ST LOUIS</t>
  </si>
  <si>
    <t>ZYQ63874</t>
  </si>
  <si>
    <t>TZW77728</t>
  </si>
  <si>
    <t>VZS90133</t>
  </si>
  <si>
    <t>SBN12356</t>
  </si>
  <si>
    <t>IUQ08811</t>
  </si>
  <si>
    <t>SPI98121</t>
  </si>
  <si>
    <t>YBJ41367</t>
  </si>
  <si>
    <t>WOW38320</t>
  </si>
  <si>
    <t>ZCG58872</t>
  </si>
  <si>
    <t>SUB DEALER</t>
  </si>
  <si>
    <t>XTHTX542</t>
  </si>
  <si>
    <t>MASON RD</t>
  </si>
  <si>
    <t>XTHKS2302</t>
  </si>
  <si>
    <t>2302 W BROADWAY</t>
  </si>
  <si>
    <t>AGB45152</t>
  </si>
  <si>
    <t>XTHTX2833N</t>
  </si>
  <si>
    <t>GULF CREEK</t>
  </si>
  <si>
    <t>XTHTX2705</t>
  </si>
  <si>
    <t>2705 ROSENBURG</t>
  </si>
  <si>
    <t>XTHTX232</t>
  </si>
  <si>
    <t>CROSSTIMBERS</t>
  </si>
  <si>
    <t>CNQ19755</t>
  </si>
  <si>
    <t>XTHTX1422</t>
  </si>
  <si>
    <t>WHARTON NEW</t>
  </si>
  <si>
    <t>LFH37767</t>
  </si>
  <si>
    <t>XTHTX23741</t>
  </si>
  <si>
    <t>PORTER</t>
  </si>
  <si>
    <t>QVS75515</t>
  </si>
  <si>
    <t>XTHTX10787</t>
  </si>
  <si>
    <t>BELLFORT</t>
  </si>
  <si>
    <t>XTHMO10540</t>
  </si>
  <si>
    <t>10540 PAGE</t>
  </si>
  <si>
    <t>XTHTX5042</t>
  </si>
  <si>
    <t>5042 ROSENBERG</t>
  </si>
  <si>
    <t>WHB74811</t>
  </si>
  <si>
    <t>Last Month Actual (PPD)</t>
  </si>
  <si>
    <t>Last Month Goal (PPD)</t>
  </si>
  <si>
    <t>Last Month Actual (Acc)</t>
  </si>
  <si>
    <t>Last Month Goal (Acc)</t>
  </si>
  <si>
    <t>Last 12 Months ShopperTrak</t>
  </si>
  <si>
    <t>marketid</t>
  </si>
  <si>
    <t>custno</t>
  </si>
  <si>
    <t>company</t>
  </si>
  <si>
    <t>newact</t>
  </si>
  <si>
    <t>upgsor</t>
  </si>
  <si>
    <t>reactact</t>
  </si>
  <si>
    <t>newreactact</t>
  </si>
  <si>
    <t>totact</t>
  </si>
  <si>
    <t>phoneinv</t>
  </si>
  <si>
    <t>totaccessory</t>
  </si>
  <si>
    <t>totaccessorycost</t>
  </si>
  <si>
    <t>totaccessoryqty</t>
  </si>
  <si>
    <t>totpaymentqty</t>
  </si>
  <si>
    <t>hoursworked</t>
  </si>
  <si>
    <t>boxperhour</t>
  </si>
  <si>
    <t>aph</t>
  </si>
  <si>
    <t>acccom</t>
  </si>
  <si>
    <t>avgmrc</t>
  </si>
  <si>
    <t>totmrcamount</t>
  </si>
  <si>
    <t>iot</t>
  </si>
  <si>
    <t>freeline</t>
  </si>
  <si>
    <t>571 SOUTHEAST MELODY</t>
  </si>
  <si>
    <t>XTHTX24247</t>
  </si>
  <si>
    <t>NEW PORTER</t>
  </si>
  <si>
    <t>XTHTX25950</t>
  </si>
  <si>
    <t>CYPRESS</t>
  </si>
  <si>
    <t>549 GREENS</t>
  </si>
  <si>
    <t>PPD GOALS</t>
  </si>
  <si>
    <t>ACTUAL ACCESSORIES</t>
  </si>
  <si>
    <t>ACCESSORIES GOALS</t>
  </si>
  <si>
    <t>ACC/BOX</t>
  </si>
  <si>
    <t>Dealerr</t>
  </si>
  <si>
    <t>SPRINGFIELD</t>
  </si>
  <si>
    <t>Bill Payments Conv%</t>
  </si>
  <si>
    <t>9615 Gessner</t>
  </si>
  <si>
    <t>3974 Eastex</t>
  </si>
  <si>
    <t>1625 College</t>
  </si>
  <si>
    <t>FM 529</t>
  </si>
  <si>
    <t>Main St</t>
  </si>
  <si>
    <t xml:space="preserve">MS total </t>
  </si>
  <si>
    <t>JUNAID REHMAN</t>
  </si>
  <si>
    <t>W. CANNON</t>
  </si>
  <si>
    <t>XTHTX9615</t>
  </si>
  <si>
    <t>9615 S Gessner Rd TX 77071</t>
  </si>
  <si>
    <t>XTHTX3974</t>
  </si>
  <si>
    <t>3974 Eastex Fwy TX 77703</t>
  </si>
  <si>
    <t>XTHTX1625</t>
  </si>
  <si>
    <t>1625 College St Ste B TX 77701</t>
  </si>
  <si>
    <t>XTHTX529</t>
  </si>
  <si>
    <t>15552 FM 529 Rd TX 77095</t>
  </si>
  <si>
    <t>XTHTX1921</t>
  </si>
  <si>
    <t>1921 N Main St TX 77581</t>
  </si>
  <si>
    <t>XTHMS5891</t>
  </si>
  <si>
    <t>MISSISSIPPI</t>
  </si>
  <si>
    <t>5891 U S Highway 49 Ste 10 MS 39402</t>
  </si>
  <si>
    <t>XTHMS832</t>
  </si>
  <si>
    <t>XTHMS3188</t>
  </si>
  <si>
    <t>3188 W Northside Dr MS 39213</t>
  </si>
  <si>
    <t>XTHMS211</t>
  </si>
  <si>
    <t>211 W. Woodrow Wilson MS 39213</t>
  </si>
  <si>
    <t>XTHMS466</t>
  </si>
  <si>
    <t>466 N. Bierdeman Rd. MS 39208</t>
  </si>
  <si>
    <t>XTHMS1211</t>
  </si>
  <si>
    <t>1211 Ellis Ave MS 39209</t>
  </si>
  <si>
    <t>XTHMS6554</t>
  </si>
  <si>
    <t>6554 Old Canton Rd MS 39157</t>
  </si>
  <si>
    <t>XTHMS5300</t>
  </si>
  <si>
    <t>5300 N State St Ste 200 MS 39206</t>
  </si>
  <si>
    <t>XTHMS1413</t>
  </si>
  <si>
    <t>XTHMS1729</t>
  </si>
  <si>
    <t>XTHMS2566</t>
  </si>
  <si>
    <t>2566 Robinson Street MS 39209</t>
  </si>
  <si>
    <t>Express Gulf South</t>
  </si>
  <si>
    <t>Express Gulfport/Jackson</t>
  </si>
  <si>
    <t>1211 Ellis Ave Jackson MS</t>
  </si>
  <si>
    <t>Krupa Jiminez</t>
  </si>
  <si>
    <t>15552 FM 529 Rd Houston TX</t>
  </si>
  <si>
    <t>1625 College St Ste B Beaumont TX</t>
  </si>
  <si>
    <t>Express Galveston</t>
  </si>
  <si>
    <t>1921 N Main St Pearland TX</t>
  </si>
  <si>
    <t>Express Memphis East</t>
  </si>
  <si>
    <t>211 W Woodrow Wilson Ave Ste B Jackson MS</t>
  </si>
  <si>
    <t>2566 Robinson St Jackson MS</t>
  </si>
  <si>
    <t>3188 W Northside Dr Jackson MS</t>
  </si>
  <si>
    <t>3974 Eastex Fwy Beaumont TX</t>
  </si>
  <si>
    <t>466 N Bierdeman Rd Pearl MS</t>
  </si>
  <si>
    <t>5300 N State St Ste 200 Jackson MS</t>
  </si>
  <si>
    <t>5891 U S Highway 49 Ste 10 Hattiesburg MS</t>
  </si>
  <si>
    <t>6554 Old Canton Rd Ridgeland MS</t>
  </si>
  <si>
    <t>9615 S Gessner Rd Houston TX</t>
  </si>
  <si>
    <t>1625 COLLEGE</t>
  </si>
  <si>
    <t>MAIN ST</t>
  </si>
  <si>
    <t>3974 EASTEX</t>
  </si>
  <si>
    <t>9615 GESSNER</t>
  </si>
  <si>
    <t>ELLIS AVE</t>
  </si>
  <si>
    <t>WOODROW WILSON</t>
  </si>
  <si>
    <t>ROBINSON</t>
  </si>
  <si>
    <t>PEARL</t>
  </si>
  <si>
    <t>N STATE</t>
  </si>
  <si>
    <t>HATTIESBURG</t>
  </si>
  <si>
    <t>CANTON RD</t>
  </si>
  <si>
    <t>MERIDIAN</t>
  </si>
  <si>
    <t>JNV04057</t>
  </si>
  <si>
    <t>EUS51226</t>
  </si>
  <si>
    <t>LPQ92914</t>
  </si>
  <si>
    <t>NUV55828</t>
  </si>
  <si>
    <t>TVX36129</t>
  </si>
  <si>
    <t>ENZ06026</t>
  </si>
  <si>
    <t>UZT30606</t>
  </si>
  <si>
    <t>BAW53398</t>
  </si>
  <si>
    <t>NNP04418</t>
  </si>
  <si>
    <t>VMP70704</t>
  </si>
  <si>
    <t>YXC00279</t>
  </si>
  <si>
    <t>CAM36443</t>
  </si>
  <si>
    <t>ARI86391</t>
  </si>
  <si>
    <t>MDF34206</t>
  </si>
  <si>
    <t>DCJ23062</t>
  </si>
  <si>
    <t>TTV00808</t>
  </si>
  <si>
    <t>ATJ91516</t>
  </si>
  <si>
    <t>XHR89027</t>
  </si>
  <si>
    <t>ZAN38437</t>
  </si>
  <si>
    <t>JXP38167</t>
  </si>
  <si>
    <t>GDN57815</t>
  </si>
  <si>
    <t>VUU21824</t>
  </si>
  <si>
    <t>CJR14117</t>
  </si>
  <si>
    <t>Metro Quota</t>
  </si>
  <si>
    <t>Metro BTS</t>
  </si>
  <si>
    <t>Metro HINT</t>
  </si>
  <si>
    <t>Last Month BP</t>
  </si>
  <si>
    <t>Last Month BP QTY</t>
  </si>
  <si>
    <t>6 Month BP Avg</t>
  </si>
  <si>
    <t>Last 6 Month BP</t>
  </si>
  <si>
    <t>ST BTS</t>
  </si>
  <si>
    <t>ST HINTS</t>
  </si>
  <si>
    <t>Upgrade %</t>
  </si>
  <si>
    <t>ST Quota</t>
  </si>
  <si>
    <t>Last 6 Month Avg Hours Worked</t>
  </si>
  <si>
    <t>BPH Required</t>
  </si>
  <si>
    <t>Last Month BPH</t>
  </si>
  <si>
    <t>Calculate BPH</t>
  </si>
  <si>
    <t>MM</t>
  </si>
  <si>
    <t>CARMELA RAMOS</t>
  </si>
  <si>
    <t>ASAD SHAH</t>
  </si>
  <si>
    <t xml:space="preserve">XTMS </t>
  </si>
  <si>
    <t>JAWED IQBAL</t>
  </si>
  <si>
    <t xml:space="preserve">Arkansas Total </t>
  </si>
  <si>
    <t>EIGHT STREET</t>
  </si>
  <si>
    <t>2010 WALNUT</t>
  </si>
  <si>
    <t>1985 FAYETTEVILLE</t>
  </si>
  <si>
    <t>GARLAND</t>
  </si>
  <si>
    <t>SILOAM SPRINGS</t>
  </si>
  <si>
    <t>THOMPSON</t>
  </si>
  <si>
    <t>MISSOURI RD</t>
  </si>
  <si>
    <t>1772 SUNSET</t>
  </si>
  <si>
    <t>502 SUNSET</t>
  </si>
  <si>
    <t>832 Highway 19 N Ste 530 MS 39307</t>
  </si>
  <si>
    <t>3188 NORTHSIDE</t>
  </si>
  <si>
    <t>1413 GREENVILLE</t>
  </si>
  <si>
    <t>1413 Highway 1 S Ste D MS 38701</t>
  </si>
  <si>
    <t>1729 GREENVILLE</t>
  </si>
  <si>
    <t>1729 Highway 82 E MS 38703</t>
  </si>
  <si>
    <t>212 W Northside Dr Jackson, MS 39206-4724 US</t>
  </si>
  <si>
    <t>SRIYA POKHAREL</t>
  </si>
  <si>
    <t>XTARLLC</t>
  </si>
  <si>
    <t>XTHAR302</t>
  </si>
  <si>
    <t>ARKANSAS</t>
  </si>
  <si>
    <t>XTHAR2010</t>
  </si>
  <si>
    <t>XTHAR1985</t>
  </si>
  <si>
    <t>XTHAR1206</t>
  </si>
  <si>
    <t>XTHAR200</t>
  </si>
  <si>
    <t>XTHAR701</t>
  </si>
  <si>
    <t>XTHAR3138</t>
  </si>
  <si>
    <t>XTHAR1772</t>
  </si>
  <si>
    <t>XTHAR502</t>
  </si>
  <si>
    <t>1703 GREENVILLE</t>
  </si>
  <si>
    <t>XTHMS212</t>
  </si>
  <si>
    <t>212 NORTHSIDE</t>
  </si>
  <si>
    <t>Xclusive Trading MS LLC</t>
  </si>
  <si>
    <t>1729 Highway 82 E Greenville MS</t>
  </si>
  <si>
    <t>500 W William Cannon Dr Ste 428 Austin TX</t>
  </si>
  <si>
    <t>832 Highway 19 N Ste 530 Meridian MS</t>
  </si>
  <si>
    <t>1413 Highway 1 S Ste D Greenville MS</t>
  </si>
  <si>
    <t>AVG</t>
  </si>
  <si>
    <t>JJY46585</t>
  </si>
  <si>
    <t>ACO64931</t>
  </si>
  <si>
    <t>LQF43998</t>
  </si>
  <si>
    <t>IDT72127</t>
  </si>
  <si>
    <t>PAO67186</t>
  </si>
  <si>
    <t>MNI91312</t>
  </si>
  <si>
    <t>RTD96174</t>
  </si>
  <si>
    <t>JCQ53256</t>
  </si>
  <si>
    <t>KRE09902</t>
  </si>
  <si>
    <t>YXQ64952</t>
  </si>
  <si>
    <t>WUD48760</t>
  </si>
  <si>
    <t>AVF42546</t>
  </si>
  <si>
    <t>HRB59403</t>
  </si>
  <si>
    <t>YRG55135</t>
  </si>
  <si>
    <t>TEZ18029</t>
  </si>
  <si>
    <t>AUT66913</t>
  </si>
  <si>
    <t>VUV05358</t>
  </si>
  <si>
    <t>ZGM78986</t>
  </si>
  <si>
    <t>WZP00736</t>
  </si>
  <si>
    <t>HOJ83788</t>
  </si>
  <si>
    <t>DNB43986</t>
  </si>
  <si>
    <t>FVE17649</t>
  </si>
  <si>
    <t>HKB72072</t>
  </si>
  <si>
    <t>FGP52302</t>
  </si>
  <si>
    <t>CAN47759</t>
  </si>
  <si>
    <t>NES61597</t>
  </si>
  <si>
    <t>PVI27020</t>
  </si>
  <si>
    <t>TOB29794</t>
  </si>
  <si>
    <t>YZV55321</t>
  </si>
  <si>
    <t>TQL58601</t>
  </si>
  <si>
    <t>XGV73985</t>
  </si>
  <si>
    <t>UYC62999</t>
  </si>
  <si>
    <t>ZPV80521</t>
  </si>
  <si>
    <t>JKT37163</t>
  </si>
  <si>
    <t>QTY</t>
  </si>
  <si>
    <t>FLORIDA</t>
  </si>
  <si>
    <t>XTHFL10091</t>
  </si>
  <si>
    <t>PORT RICHEY</t>
  </si>
  <si>
    <t>XTHFL1100</t>
  </si>
  <si>
    <t>TUTTLE AVE</t>
  </si>
  <si>
    <t>XTHFL1120</t>
  </si>
  <si>
    <t>KENNEDY BLVD</t>
  </si>
  <si>
    <t>XTHFL1718</t>
  </si>
  <si>
    <t>APOPKA</t>
  </si>
  <si>
    <t>XTHFL2305</t>
  </si>
  <si>
    <t>2305 ORANGE</t>
  </si>
  <si>
    <t>XTHFL2509</t>
  </si>
  <si>
    <t>COLONIAL DR</t>
  </si>
  <si>
    <t>XTHFL36948</t>
  </si>
  <si>
    <t>ZEPHYHILLS</t>
  </si>
  <si>
    <t>XTHFL3780</t>
  </si>
  <si>
    <t>OLDSMAR</t>
  </si>
  <si>
    <t>XTHFL3819</t>
  </si>
  <si>
    <t>DALE MABRY</t>
  </si>
  <si>
    <t>XTHFL3900</t>
  </si>
  <si>
    <t>GOLDENROD</t>
  </si>
  <si>
    <t>XTHFL4205</t>
  </si>
  <si>
    <t>CURRY FORD</t>
  </si>
  <si>
    <t>XTHFL5691</t>
  </si>
  <si>
    <t>SEMORAN BLVD</t>
  </si>
  <si>
    <t>XTHFL6325</t>
  </si>
  <si>
    <t>6325 ORANGE</t>
  </si>
  <si>
    <t>XTHFL6581</t>
  </si>
  <si>
    <t>PINELLAS PARK</t>
  </si>
  <si>
    <t>XTHFL6632</t>
  </si>
  <si>
    <t>WINTER GARDEN</t>
  </si>
  <si>
    <t>XTHFL6870</t>
  </si>
  <si>
    <t>FOREST CITY</t>
  </si>
  <si>
    <t>XTHFL7045</t>
  </si>
  <si>
    <t>CLARCONA OCOEE</t>
  </si>
  <si>
    <t>XTHFL7367</t>
  </si>
  <si>
    <t>LAKE UNDERHILL</t>
  </si>
  <si>
    <t>XTHFL8482</t>
  </si>
  <si>
    <t>LOCKWOOD RIDGE</t>
  </si>
  <si>
    <t>Express Southeast</t>
  </si>
  <si>
    <t>Express NW Florida</t>
  </si>
  <si>
    <t>Express Spring Hill</t>
  </si>
  <si>
    <t>36948 State Road 54 Zephyrhills FL</t>
  </si>
  <si>
    <t>Greg Hengtgen</t>
  </si>
  <si>
    <t>10091 US Highway 19 Port Richey FL</t>
  </si>
  <si>
    <t>Express NE Florida</t>
  </si>
  <si>
    <t>Express Orlando East</t>
  </si>
  <si>
    <t>7367 Lake Underhill Rd Orlando FL</t>
  </si>
  <si>
    <t>Alan Oney</t>
  </si>
  <si>
    <t>Express Orlando North</t>
  </si>
  <si>
    <t>6870 Forest City Rd Orlando FL</t>
  </si>
  <si>
    <t>1718 S Orange Blossom Trl Apopka FL</t>
  </si>
  <si>
    <t>3819 S Dale Mabry Hwy Tampa FL</t>
  </si>
  <si>
    <t>Express Orlando West</t>
  </si>
  <si>
    <t>2305 S Orange Ave Suite A Orlando FL</t>
  </si>
  <si>
    <t>4205 Curry Ford Rd Orlando FL</t>
  </si>
  <si>
    <t>1120 W Kennedy Blvd Tampa FL</t>
  </si>
  <si>
    <t>7045 Clarcona Ocoee Rd Ste 107 Orlando FL</t>
  </si>
  <si>
    <t>6632 Old Winter Garden Rd Orlando FL</t>
  </si>
  <si>
    <t>6581 102nd Ave N Pinellas Park FL</t>
  </si>
  <si>
    <t>Express SW Florida</t>
  </si>
  <si>
    <t>8482 Lockwood Ridge Rd Sarasota FL</t>
  </si>
  <si>
    <t>Christopher Morales</t>
  </si>
  <si>
    <t>3900 S Goldenrod Rd Orlando FL</t>
  </si>
  <si>
    <t>3780 Tampa Rd Ste D4 Oldsmar FL</t>
  </si>
  <si>
    <t>5691 S Semoran Blvd Suite B Orlando FL</t>
  </si>
  <si>
    <t>6325 N Orange Blossom Trl Orlando FL</t>
  </si>
  <si>
    <t>2509 E Colonial Dr Orlando FL</t>
  </si>
  <si>
    <t>1100 N Tuttle Ave Unit 4 Sarasota FL</t>
  </si>
  <si>
    <t>Express Springfield/Springdale</t>
  </si>
  <si>
    <t>XCLUSIVE TRADING AR LLC</t>
  </si>
  <si>
    <t>2010 W Walnut St Rogers AR</t>
  </si>
  <si>
    <t>1772 W Sunset Ave Ste A1 Springdale AR</t>
  </si>
  <si>
    <t>Express Little Rock/Fayetteville</t>
  </si>
  <si>
    <t>1206 N Garland Ave Fayetteville AR</t>
  </si>
  <si>
    <t>1985 N College Ave Ste A Fayetteville AR</t>
  </si>
  <si>
    <t>701 N Thompson St Springdale AR</t>
  </si>
  <si>
    <t>3138 S Old Missouri Rd Ste 103 Springdale AR</t>
  </si>
  <si>
    <t>200 Highway 412 W Ste B Siloam Springs AR</t>
  </si>
  <si>
    <t>302 S 8th St Rogers AR</t>
  </si>
  <si>
    <t>502 W Sunset Ave Springdale AR</t>
  </si>
  <si>
    <t>5217 LOCKWOOD DR Houston TX</t>
  </si>
  <si>
    <t>212 W Northside Dr Jackson MS</t>
  </si>
  <si>
    <t>1703 Highway 1 S Greenville MS</t>
  </si>
  <si>
    <t>1 (479) 222-4263</t>
  </si>
  <si>
    <t>512-653-9137</t>
  </si>
  <si>
    <t>1 (832) 217-5107</t>
  </si>
  <si>
    <t>1 (832) 567-1570</t>
  </si>
  <si>
    <t>210-238-0707</t>
  </si>
  <si>
    <t>1 817 5663871</t>
  </si>
  <si>
    <t>346- 548-7217</t>
  </si>
  <si>
    <t>1 (405) 500-6047</t>
  </si>
  <si>
    <t>281-896-5811</t>
  </si>
  <si>
    <t>+1 (314) 532-6355</t>
  </si>
  <si>
    <t>+1 (314) 305-0621</t>
  </si>
  <si>
    <t>XTFL</t>
  </si>
  <si>
    <t>TAMPA</t>
  </si>
  <si>
    <t>2010 W Walnut St, Rogers, AR 72756</t>
  </si>
  <si>
    <t>1985 N College Ave Ste A, Fayetteville, AR 72703</t>
  </si>
  <si>
    <t>1206 Garland Ave, Fayetteville, AR 72703</t>
  </si>
  <si>
    <t>200 US-412 Ste B, Siloam Springs, AR 72761</t>
  </si>
  <si>
    <t>701 N Thompson St, Springdale, AR 72764</t>
  </si>
  <si>
    <t>3138 S Old Missouri Rd Ste 103, Springdale, AR 72764</t>
  </si>
  <si>
    <t>1772 W Sunset Ave Ste A1, Springdale, AR 72762</t>
  </si>
  <si>
    <t>502 W Sunset Ave, Springdale, AR 72764</t>
  </si>
  <si>
    <t>1718 S Orange Blossom Trail, Apopka, FL 32703</t>
  </si>
  <si>
    <t>2305 S Orange Ave suite a, Orlando, FL 32806</t>
  </si>
  <si>
    <t>2509 E Colonial Dr, Orlando, FL 32803</t>
  </si>
  <si>
    <t>3900 S Goldenrod Rd, Orlando, FL 32822</t>
  </si>
  <si>
    <t>4205 Curry Ford Rd, Orlando, FL 32806</t>
  </si>
  <si>
    <t>5691 S Semoran Blvd suite b, Orlando, FL 32822</t>
  </si>
  <si>
    <t>6325 N Orange Blossom Trl, Orlando, FL 32810</t>
  </si>
  <si>
    <t>6632 Old Winter Garden Rd, Orlando, FL 32835</t>
  </si>
  <si>
    <t>6870 Forest City Rd, Orlando, FL 32810</t>
  </si>
  <si>
    <t>7045 Clarcona Ocoee Rd ste 107, Orlando, FL 32818</t>
  </si>
  <si>
    <t>7367 Lake Underhill Rd, Orlando, FL 32822</t>
  </si>
  <si>
    <t>10091 U.S. Hwy 19, Port Richey, FL 34668</t>
  </si>
  <si>
    <t>1100 N Tuttle Ave unit 4, Sarasota, FL 34237</t>
  </si>
  <si>
    <t>1120 W Kennedy Blvd, Tampa, FL 33606</t>
  </si>
  <si>
    <t>36948 FL-54, Zephyrhills, FL 33541</t>
  </si>
  <si>
    <t>3780 Tampa Rd ste d4, Oldsmar, FL 34677</t>
  </si>
  <si>
    <t>3819 S Dale Mabry Hwy, Tampa, FL 33611</t>
  </si>
  <si>
    <t>6581 102nd Ave N, Pinellas Park, FL 33782</t>
  </si>
  <si>
    <t>8482 Lockwood Ridge Rd, Sarasota, FL 34243</t>
  </si>
  <si>
    <t>FL total</t>
  </si>
  <si>
    <t>OSJ89809</t>
  </si>
  <si>
    <t>KUB10603</t>
  </si>
  <si>
    <t>SSS23097</t>
  </si>
  <si>
    <t>JQB68607</t>
  </si>
  <si>
    <t>ZZD10898</t>
  </si>
  <si>
    <t>LQI41221</t>
  </si>
  <si>
    <t>YWE90396</t>
  </si>
  <si>
    <t>KWH46144</t>
  </si>
  <si>
    <t>RTB42604</t>
  </si>
  <si>
    <t>YCG26209</t>
  </si>
  <si>
    <t>WTV63234</t>
  </si>
  <si>
    <t>JXX87848</t>
  </si>
  <si>
    <t>JYS50077</t>
  </si>
  <si>
    <t>JBS32788</t>
  </si>
  <si>
    <t>RIK11869</t>
  </si>
  <si>
    <t>CZG53530</t>
  </si>
  <si>
    <t>TZL71599</t>
  </si>
  <si>
    <t>BRX24974</t>
  </si>
  <si>
    <t>ULP90017</t>
  </si>
  <si>
    <t>SGK76617</t>
  </si>
  <si>
    <t>ORV35021</t>
  </si>
  <si>
    <t>HEM85750</t>
  </si>
  <si>
    <t>EPP19163</t>
  </si>
  <si>
    <t>JLG72726</t>
  </si>
  <si>
    <t>JTK13563</t>
  </si>
  <si>
    <t>KVG49966</t>
  </si>
  <si>
    <t>LFP15831</t>
  </si>
  <si>
    <t>WKZ94578</t>
  </si>
  <si>
    <t>UVD25346</t>
  </si>
  <si>
    <t>OAT08162</t>
  </si>
  <si>
    <t>YKD59994</t>
  </si>
  <si>
    <t>HHB30182</t>
  </si>
  <si>
    <t>UGK34324</t>
  </si>
  <si>
    <t>OMO38982</t>
  </si>
  <si>
    <t>LTI67976</t>
  </si>
  <si>
    <t>NGD66677</t>
  </si>
  <si>
    <t>JAH77128</t>
  </si>
  <si>
    <t>ERB35179</t>
  </si>
  <si>
    <t>RVT88025</t>
  </si>
  <si>
    <t>FDA42842</t>
  </si>
  <si>
    <t>KKB11861</t>
  </si>
  <si>
    <t>VHI80258</t>
  </si>
  <si>
    <t>Xclusive Trading FL LLC</t>
  </si>
  <si>
    <t>82144</t>
  </si>
  <si>
    <t>82744</t>
  </si>
  <si>
    <t>85326</t>
  </si>
  <si>
    <t>85653</t>
  </si>
  <si>
    <t>85240</t>
  </si>
  <si>
    <t>84495</t>
  </si>
  <si>
    <t>85961</t>
  </si>
  <si>
    <t>84685</t>
  </si>
  <si>
    <t>86189</t>
  </si>
  <si>
    <t>84862</t>
  </si>
  <si>
    <t>86290</t>
  </si>
  <si>
    <t>85840</t>
  </si>
  <si>
    <t>85227</t>
  </si>
  <si>
    <t>85310</t>
  </si>
  <si>
    <t>85322</t>
  </si>
  <si>
    <t>85412</t>
  </si>
  <si>
    <t>85772</t>
  </si>
  <si>
    <t>87477</t>
  </si>
  <si>
    <t>88073</t>
  </si>
  <si>
    <t>88964</t>
  </si>
  <si>
    <t>88968</t>
  </si>
  <si>
    <t>88985</t>
  </si>
  <si>
    <t>NWT59918</t>
  </si>
  <si>
    <t>90093</t>
  </si>
  <si>
    <t>94541</t>
  </si>
  <si>
    <t>80083</t>
  </si>
  <si>
    <t>80134</t>
  </si>
  <si>
    <t>80154</t>
  </si>
  <si>
    <t>KBB88227</t>
  </si>
  <si>
    <t>80303</t>
  </si>
  <si>
    <t>80412</t>
  </si>
  <si>
    <t>80456</t>
  </si>
  <si>
    <t>80449</t>
  </si>
  <si>
    <t>80516</t>
  </si>
  <si>
    <t>80576</t>
  </si>
  <si>
    <t>REE56727</t>
  </si>
  <si>
    <t>80656</t>
  </si>
  <si>
    <t>80659</t>
  </si>
  <si>
    <t>80762</t>
  </si>
  <si>
    <t>80723</t>
  </si>
  <si>
    <t>80734</t>
  </si>
  <si>
    <t>80799</t>
  </si>
  <si>
    <t>80807</t>
  </si>
  <si>
    <t>80793</t>
  </si>
  <si>
    <t>80987</t>
  </si>
  <si>
    <t>KCF97011</t>
  </si>
  <si>
    <t>AAJ48206</t>
  </si>
  <si>
    <t>NFZ75363</t>
  </si>
  <si>
    <t>80981</t>
  </si>
  <si>
    <t>81018</t>
  </si>
  <si>
    <t>81037</t>
  </si>
  <si>
    <t>81113</t>
  </si>
  <si>
    <t>81065</t>
  </si>
  <si>
    <t>81195</t>
  </si>
  <si>
    <t>81203</t>
  </si>
  <si>
    <t>81209</t>
  </si>
  <si>
    <t>81144</t>
  </si>
  <si>
    <t>81259</t>
  </si>
  <si>
    <t>81345</t>
  </si>
  <si>
    <t>81282</t>
  </si>
  <si>
    <t>81300</t>
  </si>
  <si>
    <t>BTF14768</t>
  </si>
  <si>
    <t>81572</t>
  </si>
  <si>
    <t>81719</t>
  </si>
  <si>
    <t>80598</t>
  </si>
  <si>
    <t>81268</t>
  </si>
  <si>
    <t>84194</t>
  </si>
  <si>
    <t>84607</t>
  </si>
  <si>
    <t>84646</t>
  </si>
  <si>
    <t>85145</t>
  </si>
  <si>
    <t>84941</t>
  </si>
  <si>
    <t>84098</t>
  </si>
  <si>
    <t>84150</t>
  </si>
  <si>
    <t>86083</t>
  </si>
  <si>
    <t>86122</t>
  </si>
  <si>
    <t>86248</t>
  </si>
  <si>
    <t>86917</t>
  </si>
  <si>
    <t>86373</t>
  </si>
  <si>
    <t>86556</t>
  </si>
  <si>
    <t>88200</t>
  </si>
  <si>
    <t>87962</t>
  </si>
  <si>
    <t>88060</t>
  </si>
  <si>
    <t>86161</t>
  </si>
  <si>
    <t>88144</t>
  </si>
  <si>
    <t>88538</t>
  </si>
  <si>
    <t>88691</t>
  </si>
  <si>
    <t>89010</t>
  </si>
  <si>
    <t>87497</t>
  </si>
  <si>
    <t>91968</t>
  </si>
  <si>
    <t>91709</t>
  </si>
  <si>
    <t>93267</t>
  </si>
  <si>
    <t>91855</t>
  </si>
  <si>
    <t>93465</t>
  </si>
  <si>
    <t>88954</t>
  </si>
  <si>
    <t>89077</t>
  </si>
  <si>
    <t>92574</t>
  </si>
  <si>
    <t>94354</t>
  </si>
  <si>
    <t>94742</t>
  </si>
  <si>
    <t>93304</t>
  </si>
  <si>
    <t>90317</t>
  </si>
  <si>
    <t>95428</t>
  </si>
  <si>
    <t>90917</t>
  </si>
  <si>
    <t>91435</t>
  </si>
  <si>
    <t>97068</t>
  </si>
  <si>
    <t>83847</t>
  </si>
  <si>
    <t>84146</t>
  </si>
  <si>
    <t>85068</t>
  </si>
  <si>
    <t>85117</t>
  </si>
  <si>
    <t>HAK09311</t>
  </si>
  <si>
    <t>84767</t>
  </si>
  <si>
    <t>86262</t>
  </si>
  <si>
    <t>86977</t>
  </si>
  <si>
    <t>85819</t>
  </si>
  <si>
    <t>85865</t>
  </si>
  <si>
    <t>88608</t>
  </si>
  <si>
    <t>86021</t>
  </si>
  <si>
    <t>89207</t>
  </si>
  <si>
    <t>86486</t>
  </si>
  <si>
    <t>91635</t>
  </si>
  <si>
    <t>87523</t>
  </si>
  <si>
    <t>88622</t>
  </si>
  <si>
    <t>EIM80987</t>
  </si>
  <si>
    <t>87232</t>
  </si>
  <si>
    <t>88813</t>
  </si>
  <si>
    <t>89268</t>
  </si>
  <si>
    <t>88581</t>
  </si>
  <si>
    <t>89606</t>
  </si>
  <si>
    <t>88574</t>
  </si>
  <si>
    <t>89695</t>
  </si>
  <si>
    <t>90331</t>
  </si>
  <si>
    <t>90596</t>
  </si>
  <si>
    <t>97839</t>
  </si>
  <si>
    <t>92926</t>
  </si>
  <si>
    <t>92985</t>
  </si>
  <si>
    <t>93543</t>
  </si>
  <si>
    <t>93699</t>
  </si>
  <si>
    <t>85083</t>
  </si>
  <si>
    <t>86026</t>
  </si>
  <si>
    <t>UUC44887</t>
  </si>
  <si>
    <t>86063</t>
  </si>
  <si>
    <t>86104</t>
  </si>
  <si>
    <t>86833</t>
  </si>
  <si>
    <t>81532</t>
  </si>
  <si>
    <t>83051</t>
  </si>
  <si>
    <t>83584</t>
  </si>
  <si>
    <t>85269</t>
  </si>
  <si>
    <t>85913</t>
  </si>
  <si>
    <t>84997</t>
  </si>
  <si>
    <t>86360</t>
  </si>
  <si>
    <t>85692</t>
  </si>
  <si>
    <t>85461</t>
  </si>
  <si>
    <t>86107</t>
  </si>
  <si>
    <t>87207</t>
  </si>
  <si>
    <t>86552</t>
  </si>
  <si>
    <t>87176</t>
  </si>
  <si>
    <t>87225</t>
  </si>
  <si>
    <t>87265</t>
  </si>
  <si>
    <t>87417</t>
  </si>
  <si>
    <t>87462</t>
  </si>
  <si>
    <t>89212</t>
  </si>
  <si>
    <t>88528</t>
  </si>
  <si>
    <t>90621</t>
  </si>
  <si>
    <t>87367</t>
  </si>
  <si>
    <t>87969</t>
  </si>
  <si>
    <t>91704</t>
  </si>
  <si>
    <t>89431</t>
  </si>
  <si>
    <t>89153</t>
  </si>
  <si>
    <t>89625</t>
  </si>
  <si>
    <t>ECY12407</t>
  </si>
  <si>
    <t>91650</t>
  </si>
  <si>
    <t>92934</t>
  </si>
  <si>
    <t>92009</t>
  </si>
  <si>
    <t>93290</t>
  </si>
  <si>
    <t>96488</t>
  </si>
  <si>
    <t>94734</t>
  </si>
  <si>
    <t>96636</t>
  </si>
  <si>
    <t>101041</t>
  </si>
  <si>
    <t>JUR16547</t>
  </si>
  <si>
    <t>80084</t>
  </si>
  <si>
    <t>JBO29662</t>
  </si>
  <si>
    <t>NYQ16490</t>
  </si>
  <si>
    <t>80151</t>
  </si>
  <si>
    <t>80158</t>
  </si>
  <si>
    <t>QGN99730</t>
  </si>
  <si>
    <t>WQD67113</t>
  </si>
  <si>
    <t>AXZ55940</t>
  </si>
  <si>
    <t>KEO71390</t>
  </si>
  <si>
    <t>UIP23575</t>
  </si>
  <si>
    <t>HSZ83477</t>
  </si>
  <si>
    <t>PUN54263</t>
  </si>
  <si>
    <t>SYR85990</t>
  </si>
  <si>
    <t>ODF87834</t>
  </si>
  <si>
    <t>JRV39158</t>
  </si>
  <si>
    <t>80378</t>
  </si>
  <si>
    <t>QMN88908</t>
  </si>
  <si>
    <t>80420</t>
  </si>
  <si>
    <t>HKJ97759</t>
  </si>
  <si>
    <t>80410</t>
  </si>
  <si>
    <t>80411</t>
  </si>
  <si>
    <t>80463</t>
  </si>
  <si>
    <t>80530</t>
  </si>
  <si>
    <t>80558</t>
  </si>
  <si>
    <t>80398</t>
  </si>
  <si>
    <t>80419</t>
  </si>
  <si>
    <t>80404</t>
  </si>
  <si>
    <t>80728</t>
  </si>
  <si>
    <t>80741</t>
  </si>
  <si>
    <t>80784</t>
  </si>
  <si>
    <t>81040</t>
  </si>
  <si>
    <t>81221</t>
  </si>
  <si>
    <t>81284</t>
  </si>
  <si>
    <t>81317</t>
  </si>
  <si>
    <t>81366</t>
  </si>
  <si>
    <t>81672</t>
  </si>
  <si>
    <t>81893</t>
  </si>
  <si>
    <t>81586</t>
  </si>
  <si>
    <t>81712</t>
  </si>
  <si>
    <t>NTD83993</t>
  </si>
  <si>
    <t>82341</t>
  </si>
  <si>
    <t>82494</t>
  </si>
  <si>
    <t>EQY78109</t>
  </si>
  <si>
    <t>ELG58549</t>
  </si>
  <si>
    <t>LOC18285</t>
  </si>
  <si>
    <t>85684</t>
  </si>
  <si>
    <t>86180</t>
  </si>
  <si>
    <t>85437</t>
  </si>
  <si>
    <t>88142</t>
  </si>
  <si>
    <t>85108</t>
  </si>
  <si>
    <t>85843</t>
  </si>
  <si>
    <t>86391</t>
  </si>
  <si>
    <t>85929</t>
  </si>
  <si>
    <t>84517</t>
  </si>
  <si>
    <t>87020</t>
  </si>
  <si>
    <t>88904</t>
  </si>
  <si>
    <t>89262</t>
  </si>
  <si>
    <t>88995</t>
  </si>
  <si>
    <t>89168</t>
  </si>
  <si>
    <t>89022</t>
  </si>
  <si>
    <t>85943</t>
  </si>
  <si>
    <t>RER91810</t>
  </si>
  <si>
    <t>85079</t>
  </si>
  <si>
    <t>86467</t>
  </si>
  <si>
    <t>87263</t>
  </si>
  <si>
    <t>HLL82643</t>
  </si>
  <si>
    <t>91073</t>
  </si>
  <si>
    <t>89448</t>
  </si>
  <si>
    <t>89471</t>
  </si>
  <si>
    <t>DUS25294</t>
  </si>
  <si>
    <t>89633</t>
  </si>
  <si>
    <t>87908</t>
  </si>
  <si>
    <t>92117</t>
  </si>
  <si>
    <t>O2NQE2M28</t>
  </si>
  <si>
    <t>88658</t>
  </si>
  <si>
    <t>88878</t>
  </si>
  <si>
    <t>92299</t>
  </si>
  <si>
    <t>WGC84875</t>
  </si>
  <si>
    <t>89290</t>
  </si>
  <si>
    <t>JUP33861</t>
  </si>
  <si>
    <t>89138</t>
  </si>
  <si>
    <t>89620</t>
  </si>
  <si>
    <t>89305</t>
  </si>
  <si>
    <t>93260</t>
  </si>
  <si>
    <t>WJA80827</t>
  </si>
  <si>
    <t>89723</t>
  </si>
  <si>
    <t>89897</t>
  </si>
  <si>
    <t>AYA98685</t>
  </si>
  <si>
    <t>90815</t>
  </si>
  <si>
    <t>92676</t>
  </si>
  <si>
    <t>92529</t>
  </si>
  <si>
    <t>83032</t>
  </si>
  <si>
    <t>83463</t>
  </si>
  <si>
    <t>86703</t>
  </si>
  <si>
    <t>XGU23663</t>
  </si>
  <si>
    <t>87023</t>
  </si>
  <si>
    <t>88701</t>
  </si>
  <si>
    <t>80221</t>
  </si>
  <si>
    <t>81843</t>
  </si>
  <si>
    <t>82060</t>
  </si>
  <si>
    <t>81935</t>
  </si>
  <si>
    <t>82252</t>
  </si>
  <si>
    <t>82629</t>
  </si>
  <si>
    <t>82772</t>
  </si>
  <si>
    <t>83172</t>
  </si>
  <si>
    <t>83169</t>
  </si>
  <si>
    <t>83314</t>
  </si>
  <si>
    <t>83174</t>
  </si>
  <si>
    <t>83615</t>
  </si>
  <si>
    <t>HZA56560</t>
  </si>
  <si>
    <t>85040</t>
  </si>
  <si>
    <t>86311</t>
  </si>
  <si>
    <t>90674</t>
  </si>
  <si>
    <t>GSY71086</t>
  </si>
  <si>
    <t>80334</t>
  </si>
  <si>
    <t>80428</t>
  </si>
  <si>
    <t>80459</t>
  </si>
  <si>
    <t>80478</t>
  </si>
  <si>
    <t>80483</t>
  </si>
  <si>
    <t>80515</t>
  </si>
  <si>
    <t>80669</t>
  </si>
  <si>
    <t>80617</t>
  </si>
  <si>
    <t>80672</t>
  </si>
  <si>
    <t>80767</t>
  </si>
  <si>
    <t>80748</t>
  </si>
  <si>
    <t>80742</t>
  </si>
  <si>
    <t>80782</t>
  </si>
  <si>
    <t>HAX03867</t>
  </si>
  <si>
    <t>BYJ77521</t>
  </si>
  <si>
    <t>OJV30393</t>
  </si>
  <si>
    <t>80953</t>
  </si>
  <si>
    <t>81394</t>
  </si>
  <si>
    <t>81425</t>
  </si>
  <si>
    <t>EKV19582</t>
  </si>
  <si>
    <t>82212</t>
  </si>
  <si>
    <t>OE91KGVH4</t>
  </si>
  <si>
    <t>82758</t>
  </si>
  <si>
    <t>84761</t>
  </si>
  <si>
    <t>85434</t>
  </si>
  <si>
    <t>84614</t>
  </si>
  <si>
    <t>85607</t>
  </si>
  <si>
    <t>85130</t>
  </si>
  <si>
    <t>85716</t>
  </si>
  <si>
    <t>85408</t>
  </si>
  <si>
    <t>85516</t>
  </si>
  <si>
    <t>85231</t>
  </si>
  <si>
    <t>85894</t>
  </si>
  <si>
    <t>IFU27855</t>
  </si>
  <si>
    <t>85689</t>
  </si>
  <si>
    <t>OLP74544</t>
  </si>
  <si>
    <t>86114</t>
  </si>
  <si>
    <t>85803</t>
  </si>
  <si>
    <t>85847</t>
  </si>
  <si>
    <t>89036</t>
  </si>
  <si>
    <t>89132</t>
  </si>
  <si>
    <t>89946</t>
  </si>
  <si>
    <t>EQJ36863</t>
  </si>
  <si>
    <t>90814</t>
  </si>
  <si>
    <t>90888</t>
  </si>
  <si>
    <t>YXR12150</t>
  </si>
  <si>
    <t>95558</t>
  </si>
  <si>
    <t>80840</t>
  </si>
  <si>
    <t>81229</t>
  </si>
  <si>
    <t>81285</t>
  </si>
  <si>
    <t>81550</t>
  </si>
  <si>
    <t>EBW84027</t>
  </si>
  <si>
    <t>95446</t>
  </si>
  <si>
    <t>97336</t>
  </si>
  <si>
    <t>98241</t>
  </si>
  <si>
    <t>KYD57904</t>
  </si>
  <si>
    <t>KMZ39304</t>
  </si>
  <si>
    <t>82436</t>
  </si>
  <si>
    <t>83129</t>
  </si>
  <si>
    <t>85636</t>
  </si>
  <si>
    <t>86177</t>
  </si>
  <si>
    <t>86524</t>
  </si>
  <si>
    <t>85113</t>
  </si>
  <si>
    <t>OPE97829</t>
  </si>
  <si>
    <t>84904</t>
  </si>
  <si>
    <t>85350</t>
  </si>
  <si>
    <t>86027</t>
  </si>
  <si>
    <t>87196</t>
  </si>
  <si>
    <t>94267</t>
  </si>
  <si>
    <t>95040</t>
  </si>
  <si>
    <t>85062</t>
  </si>
  <si>
    <t>84899</t>
  </si>
  <si>
    <t>85359</t>
  </si>
  <si>
    <t>85787</t>
  </si>
  <si>
    <t>LYV90191</t>
  </si>
  <si>
    <t>87585</t>
  </si>
  <si>
    <t>86070</t>
  </si>
  <si>
    <t>86179</t>
  </si>
  <si>
    <t>86915</t>
  </si>
  <si>
    <t>86606</t>
  </si>
  <si>
    <t>ZQQ81771</t>
  </si>
  <si>
    <t>87806</t>
  </si>
  <si>
    <t>88535</t>
  </si>
  <si>
    <t>88087</t>
  </si>
  <si>
    <t>YAG18458</t>
  </si>
  <si>
    <t>89623</t>
  </si>
  <si>
    <t>83672</t>
  </si>
  <si>
    <t>86200</t>
  </si>
  <si>
    <t>86789</t>
  </si>
  <si>
    <t>LXV89545</t>
  </si>
  <si>
    <t>88168</t>
  </si>
  <si>
    <t>87518</t>
  </si>
  <si>
    <t>EIC50046</t>
  </si>
  <si>
    <t>86731</t>
  </si>
  <si>
    <t>88932</t>
  </si>
  <si>
    <t>88992</t>
  </si>
  <si>
    <t>89047</t>
  </si>
  <si>
    <t>NOMAN MOHAMMAD</t>
  </si>
  <si>
    <t>NASER SYED</t>
  </si>
  <si>
    <t>NO RSM</t>
  </si>
  <si>
    <t>DANIELA GARCIA</t>
  </si>
  <si>
    <t>ANGELICA MARTINEZ</t>
  </si>
  <si>
    <t>JENNIFER HERNANDEZ</t>
  </si>
  <si>
    <t>JISETH FELIX</t>
  </si>
  <si>
    <t>NANCY MACIAS</t>
  </si>
  <si>
    <t>AYLIN ALVAREZ</t>
  </si>
  <si>
    <t>JOSE ALVAREZ HERNANDEZ</t>
  </si>
  <si>
    <t>JACKELINE SANCHEZ</t>
  </si>
  <si>
    <t>SCARLETH URBINA</t>
  </si>
  <si>
    <t>SONDOS KHATTAB</t>
  </si>
  <si>
    <t>RAMA BALA</t>
  </si>
  <si>
    <t>IFFATH ZAMNEE</t>
  </si>
  <si>
    <t>ALEXANDRA GOMEZ</t>
  </si>
  <si>
    <t>ENAARA RANGARA</t>
  </si>
  <si>
    <t>MUNAWAR MOHAMMED</t>
  </si>
  <si>
    <t>ARSHAD AMIR</t>
  </si>
  <si>
    <t>ANDY MADDULA</t>
  </si>
  <si>
    <t>DANISH RAJA</t>
  </si>
  <si>
    <t>ZOILA ORTEGA</t>
  </si>
  <si>
    <t>MIRIAM RAMIREZ</t>
  </si>
  <si>
    <t>MUDASSIR ABDUL MAJEED</t>
  </si>
  <si>
    <t>MOIDDIN HASNANI</t>
  </si>
  <si>
    <t>VENKAT NA</t>
  </si>
  <si>
    <t>VENKY RAVI</t>
  </si>
  <si>
    <t>AAKASH KOTA</t>
  </si>
  <si>
    <t>MOHSIN KHAN</t>
  </si>
  <si>
    <t>PRAVALLIKA BURRI</t>
  </si>
  <si>
    <t>HALEY FRIAS</t>
  </si>
  <si>
    <t>ALEXIA FRANCO</t>
  </si>
  <si>
    <t>816 406 7397</t>
  </si>
  <si>
    <t>ABDUL AZAM</t>
  </si>
  <si>
    <t>MAVIA SIDDIQUI</t>
  </si>
  <si>
    <t>ASJAD ANSARI</t>
  </si>
  <si>
    <t>RAM VIPPALA</t>
  </si>
  <si>
    <t>SATYA DEVA</t>
  </si>
  <si>
    <t>NARENDRA KOLLA</t>
  </si>
  <si>
    <t>LOHITH NANI</t>
  </si>
  <si>
    <t>VEMU CHOWDARY</t>
  </si>
  <si>
    <t>JAY ANNA</t>
  </si>
  <si>
    <t>SRINAVAS RAO</t>
  </si>
  <si>
    <t>5217 LOCKWOOD DR,HOUSTON,77026-1822,TX,US</t>
  </si>
  <si>
    <t>DAVID HUGHES</t>
  </si>
  <si>
    <t>NELIDA JARAMILLO</t>
  </si>
  <si>
    <t>MISAQUDDIN MOHAMMED</t>
  </si>
  <si>
    <t>SIVA REDDY</t>
  </si>
  <si>
    <t>LALITH KONDA</t>
  </si>
  <si>
    <t>BRENDA REYNOSO</t>
  </si>
  <si>
    <t>MARIA VALENCIA</t>
  </si>
  <si>
    <t>KASSANDRA MEZA</t>
  </si>
  <si>
    <t>RAIYYAN UR RAHMAN MOHAMMED</t>
  </si>
  <si>
    <t>ABDUL MUQTADIR</t>
  </si>
  <si>
    <t>AYOOB KHAN</t>
  </si>
  <si>
    <t>ABDUL HAKEEM MOHAMMED</t>
  </si>
  <si>
    <t>KIRAN IQBAL</t>
  </si>
  <si>
    <t>DAISY VILLA</t>
  </si>
  <si>
    <t>HECTOR CRUZ</t>
  </si>
  <si>
    <t>ARSHAD MUHAMMAD</t>
  </si>
  <si>
    <t>AYAZUDDIN SHAIK</t>
  </si>
  <si>
    <t>SAI PALAKURTHI</t>
  </si>
  <si>
    <t>CHANDU HARI</t>
  </si>
  <si>
    <t>TARUN KSHATRIYA</t>
  </si>
  <si>
    <t>EVELYN TOVIAS</t>
  </si>
  <si>
    <t>JEFFERSON SALAMANCA</t>
  </si>
  <si>
    <t>ZAHEEER PASHA</t>
  </si>
  <si>
    <t>O2PPF6R8W</t>
  </si>
  <si>
    <t>OGPVH8N00</t>
  </si>
  <si>
    <t>SLK88985</t>
  </si>
  <si>
    <t>84774</t>
  </si>
  <si>
    <t>OGQW8Z9LC</t>
  </si>
  <si>
    <t>UIB47104</t>
  </si>
  <si>
    <t>86101</t>
  </si>
  <si>
    <t>OEYPIWV3S</t>
  </si>
  <si>
    <t>86740</t>
  </si>
  <si>
    <t>O0YL4EESW</t>
  </si>
  <si>
    <t>86792</t>
  </si>
  <si>
    <t>OGQTVUF68</t>
  </si>
  <si>
    <t>86820</t>
  </si>
  <si>
    <t>O0XMKYL4G</t>
  </si>
  <si>
    <t>EYX76542</t>
  </si>
  <si>
    <t>OGVSPNJ88</t>
  </si>
  <si>
    <t>86110</t>
  </si>
  <si>
    <t>OGPVH8OKW</t>
  </si>
  <si>
    <t>86136</t>
  </si>
  <si>
    <t>O2WNOXNQ0</t>
  </si>
  <si>
    <t>86137</t>
  </si>
  <si>
    <t>O2PR371HS</t>
  </si>
  <si>
    <t>OF5NSKVA0</t>
  </si>
  <si>
    <t>86171</t>
  </si>
  <si>
    <t>O2OS9M4XK</t>
  </si>
  <si>
    <t>86192</t>
  </si>
  <si>
    <t>O0XNTTV1S</t>
  </si>
  <si>
    <t>CNN59349</t>
  </si>
  <si>
    <t>86201</t>
  </si>
  <si>
    <t>O2WOY1EUO</t>
  </si>
  <si>
    <t>90230</t>
  </si>
  <si>
    <t>OGPTEEM9K</t>
  </si>
  <si>
    <t>90314</t>
  </si>
  <si>
    <t>OEXPV7AD4</t>
  </si>
  <si>
    <t>OGQU0WZDK</t>
  </si>
  <si>
    <t>90318</t>
  </si>
  <si>
    <t>O2OPCQB74</t>
  </si>
  <si>
    <t>90432</t>
  </si>
  <si>
    <t>O1Z3R1DV4</t>
  </si>
  <si>
    <t>90532</t>
  </si>
  <si>
    <t>OGXPIUSLS</t>
  </si>
  <si>
    <t>O13HLGH1S</t>
  </si>
  <si>
    <t>94935</t>
  </si>
  <si>
    <t>OGVS0LM54</t>
  </si>
  <si>
    <t>BYW88702</t>
  </si>
  <si>
    <t>95150</t>
  </si>
  <si>
    <t>O0WN2HD20</t>
  </si>
  <si>
    <t>80469</t>
  </si>
  <si>
    <t>OGNVC953K</t>
  </si>
  <si>
    <t>80487</t>
  </si>
  <si>
    <t>OE467FYA8</t>
  </si>
  <si>
    <t>80502</t>
  </si>
  <si>
    <t>O0YKKHY4W</t>
  </si>
  <si>
    <t>80521</t>
  </si>
  <si>
    <t>OGPSPIBEG</t>
  </si>
  <si>
    <t>80620</t>
  </si>
  <si>
    <t>OEWPDOOE0</t>
  </si>
  <si>
    <t>80774</t>
  </si>
  <si>
    <t>OE14QW394</t>
  </si>
  <si>
    <t>80648</t>
  </si>
  <si>
    <t>O0VO8QKQG</t>
  </si>
  <si>
    <t>80812</t>
  </si>
  <si>
    <t>O2MQGM1X4</t>
  </si>
  <si>
    <t>80819</t>
  </si>
  <si>
    <t>O2OSOFV2W</t>
  </si>
  <si>
    <t>O2WNP3BRS</t>
  </si>
  <si>
    <t>80796</t>
  </si>
  <si>
    <t>O16FG02S8</t>
  </si>
  <si>
    <t>80859</t>
  </si>
  <si>
    <t>O0YKZEM3C</t>
  </si>
  <si>
    <t>80825</t>
  </si>
  <si>
    <t>O0XN4S0UW</t>
  </si>
  <si>
    <t>80833</t>
  </si>
  <si>
    <t>OGNU8DHSO</t>
  </si>
  <si>
    <t>80989</t>
  </si>
  <si>
    <t>OEZR980NK</t>
  </si>
  <si>
    <t>81000</t>
  </si>
  <si>
    <t>O0XLH2VY0</t>
  </si>
  <si>
    <t>VHM95978</t>
  </si>
  <si>
    <t>81108</t>
  </si>
  <si>
    <t>O2OPCHU9C</t>
  </si>
  <si>
    <t>81121</t>
  </si>
  <si>
    <t>OGQU0ZR08</t>
  </si>
  <si>
    <t>81122</t>
  </si>
  <si>
    <t>OGQU0ZU60</t>
  </si>
  <si>
    <t>MYG91547</t>
  </si>
  <si>
    <t>81173</t>
  </si>
  <si>
    <t>O0VN4S8K0</t>
  </si>
  <si>
    <t>81183</t>
  </si>
  <si>
    <t>OGWRODV0W</t>
  </si>
  <si>
    <t>81216</t>
  </si>
  <si>
    <t>O2XOGFTCG</t>
  </si>
  <si>
    <t>81251</t>
  </si>
  <si>
    <t>O0WMII1RS</t>
  </si>
  <si>
    <t>O13KS6B7C</t>
  </si>
  <si>
    <t>ZOG71281</t>
  </si>
  <si>
    <t>81523</t>
  </si>
  <si>
    <t>OF7K1VXAO</t>
  </si>
  <si>
    <t>81660</t>
  </si>
  <si>
    <t>O2PRN687S</t>
  </si>
  <si>
    <t>81679</t>
  </si>
  <si>
    <t>O13IP9CTS</t>
  </si>
  <si>
    <t>81682</t>
  </si>
  <si>
    <t>OEWP8OYT4</t>
  </si>
  <si>
    <t>81689</t>
  </si>
  <si>
    <t>OF5LZNMS8</t>
  </si>
  <si>
    <t>81707</t>
  </si>
  <si>
    <t>OGXSPQ4GG</t>
  </si>
  <si>
    <t>81910</t>
  </si>
  <si>
    <t>OGPTTJMSW</t>
  </si>
  <si>
    <t>81920</t>
  </si>
  <si>
    <t>OEYQ2QDYO</t>
  </si>
  <si>
    <t>81729</t>
  </si>
  <si>
    <t>O0VOSVI9C</t>
  </si>
  <si>
    <t>81737</t>
  </si>
  <si>
    <t>O2OSOLE0O</t>
  </si>
  <si>
    <t>81743</t>
  </si>
  <si>
    <t>O2WLM0SHK</t>
  </si>
  <si>
    <t>81766</t>
  </si>
  <si>
    <t>OEZNDJ8K8</t>
  </si>
  <si>
    <t>81995</t>
  </si>
  <si>
    <t>O2XN7N9KO</t>
  </si>
  <si>
    <t>81804</t>
  </si>
  <si>
    <t>O13K8CM60</t>
  </si>
  <si>
    <t>81808</t>
  </si>
  <si>
    <t>OGOWIWBAW</t>
  </si>
  <si>
    <t>81826</t>
  </si>
  <si>
    <t>OF6KEERYO</t>
  </si>
  <si>
    <t>82101</t>
  </si>
  <si>
    <t>OF5N8OJ20</t>
  </si>
  <si>
    <t>81951</t>
  </si>
  <si>
    <t>OGWQ07YHK</t>
  </si>
  <si>
    <t>81958</t>
  </si>
  <si>
    <t>OGYOWHSHC</t>
  </si>
  <si>
    <t>81961</t>
  </si>
  <si>
    <t>OF4MH6DEG</t>
  </si>
  <si>
    <t>81973</t>
  </si>
  <si>
    <t>OGVSPKQ54</t>
  </si>
  <si>
    <t>ADY55704</t>
  </si>
  <si>
    <t>82292</t>
  </si>
  <si>
    <t>O15J9GSQ8</t>
  </si>
  <si>
    <t>81746</t>
  </si>
  <si>
    <t>O16H8XCT4</t>
  </si>
  <si>
    <t>OF6MM61BK</t>
  </si>
  <si>
    <t>81769</t>
  </si>
  <si>
    <t>OF4LIALVC</t>
  </si>
  <si>
    <t>82155</t>
  </si>
  <si>
    <t>OGPWQ9M34</t>
  </si>
  <si>
    <t>82066</t>
  </si>
  <si>
    <t>O0WKZBZHS</t>
  </si>
  <si>
    <t>82089</t>
  </si>
  <si>
    <t>O2MQGJAEW</t>
  </si>
  <si>
    <t>SOX35906</t>
  </si>
  <si>
    <t>82410</t>
  </si>
  <si>
    <t>OGNX56F68</t>
  </si>
  <si>
    <t>82270</t>
  </si>
  <si>
    <t>O0YKZHC7K</t>
  </si>
  <si>
    <t>82192</t>
  </si>
  <si>
    <t>O0XM125Q0</t>
  </si>
  <si>
    <t>OF7KGVBDC</t>
  </si>
  <si>
    <t>82248</t>
  </si>
  <si>
    <t>OEXQZBBKG</t>
  </si>
  <si>
    <t>82518</t>
  </si>
  <si>
    <t>OGVSPT460</t>
  </si>
  <si>
    <t>82275</t>
  </si>
  <si>
    <t>O2ULW3ADS</t>
  </si>
  <si>
    <t>82307</t>
  </si>
  <si>
    <t>O16IRV61K</t>
  </si>
  <si>
    <t>82461</t>
  </si>
  <si>
    <t>OGNWG4PKO</t>
  </si>
  <si>
    <t>82054</t>
  </si>
  <si>
    <t>O2POBB594</t>
  </si>
  <si>
    <t>82407</t>
  </si>
  <si>
    <t>OGWT7BMUW</t>
  </si>
  <si>
    <t>VPN00439</t>
  </si>
  <si>
    <t>82639</t>
  </si>
  <si>
    <t>OGQW8WI1C</t>
  </si>
  <si>
    <t>O13IK9IKW</t>
  </si>
  <si>
    <t>82763</t>
  </si>
  <si>
    <t>O2VLYGXA0</t>
  </si>
  <si>
    <t>O2VN2F988</t>
  </si>
  <si>
    <t>82938</t>
  </si>
  <si>
    <t>OGYOWF14G</t>
  </si>
  <si>
    <t>82946</t>
  </si>
  <si>
    <t>OGOTVUJWW</t>
  </si>
  <si>
    <t>82984</t>
  </si>
  <si>
    <t>OGWQ0GAXC</t>
  </si>
  <si>
    <t>81624</t>
  </si>
  <si>
    <t>OF7M4Q0QG</t>
  </si>
  <si>
    <t>81754</t>
  </si>
  <si>
    <t>O14KFSY2G</t>
  </si>
  <si>
    <t>81810</t>
  </si>
  <si>
    <t>OGYP1HMYG</t>
  </si>
  <si>
    <t>QJS38929</t>
  </si>
  <si>
    <t>O0YNCJLFC</t>
  </si>
  <si>
    <t>O2UO8U7V4</t>
  </si>
  <si>
    <t>85237</t>
  </si>
  <si>
    <t>OF5MJMQNS</t>
  </si>
  <si>
    <t>OGVSPNGC8</t>
  </si>
  <si>
    <t>FJS75439</t>
  </si>
  <si>
    <t>84990</t>
  </si>
  <si>
    <t>OF5KBQ2PC</t>
  </si>
  <si>
    <t>O0XM5W94G</t>
  </si>
  <si>
    <t>85105</t>
  </si>
  <si>
    <t>OGYQ5ACLS</t>
  </si>
  <si>
    <t>86844</t>
  </si>
  <si>
    <t>OGXOTYNVC</t>
  </si>
  <si>
    <t>86865</t>
  </si>
  <si>
    <t>OEZR952S0</t>
  </si>
  <si>
    <t>QMO36806</t>
  </si>
  <si>
    <t>86971</t>
  </si>
  <si>
    <t>OEXQFC6EW</t>
  </si>
  <si>
    <t>OEXQKBXP4</t>
  </si>
  <si>
    <t>88507</t>
  </si>
  <si>
    <t>OF6LID72O</t>
  </si>
  <si>
    <t>O2PR34BJS</t>
  </si>
  <si>
    <t>OGVTTOL7C</t>
  </si>
  <si>
    <t>88678</t>
  </si>
  <si>
    <t>OEYPDRCS0</t>
  </si>
  <si>
    <t>88685</t>
  </si>
  <si>
    <t>OGWQ0ARMG</t>
  </si>
  <si>
    <t>88723</t>
  </si>
  <si>
    <t>OGQUFWF2O</t>
  </si>
  <si>
    <t>O0VONPYQG</t>
  </si>
  <si>
    <t>89049</t>
  </si>
  <si>
    <t>OG06K2KWG</t>
  </si>
  <si>
    <t>89208</t>
  </si>
  <si>
    <t>O2UOSW66O</t>
  </si>
  <si>
    <t>89371</t>
  </si>
  <si>
    <t>O2XM8J788</t>
  </si>
  <si>
    <t>O2OSOFRYO</t>
  </si>
  <si>
    <t>89504</t>
  </si>
  <si>
    <t>OGOUUYPFC</t>
  </si>
  <si>
    <t>90235</t>
  </si>
  <si>
    <t>OGYR4BOR4</t>
  </si>
  <si>
    <t>OEYPXNTJK</t>
  </si>
  <si>
    <t>88233</t>
  </si>
  <si>
    <t>OGOTQUR68</t>
  </si>
  <si>
    <t>88380</t>
  </si>
  <si>
    <t>O0YL4JWI8</t>
  </si>
  <si>
    <t>88474</t>
  </si>
  <si>
    <t>O2POV4RAO</t>
  </si>
  <si>
    <t>OGNU8G93K</t>
  </si>
  <si>
    <t>88570</t>
  </si>
  <si>
    <t>O16HSTTH4</t>
  </si>
  <si>
    <t>88698</t>
  </si>
  <si>
    <t>O0WLJJIAG</t>
  </si>
  <si>
    <t>ZXA57082</t>
  </si>
  <si>
    <t>92702</t>
  </si>
  <si>
    <t>O15HLDMCW</t>
  </si>
  <si>
    <t>95429</t>
  </si>
  <si>
    <t>OF5LZNJMG</t>
  </si>
  <si>
    <t>95479</t>
  </si>
  <si>
    <t>OF6L3DRF4</t>
  </si>
  <si>
    <t>93790</t>
  </si>
  <si>
    <t>OEWP8UMMO</t>
  </si>
  <si>
    <t>95495</t>
  </si>
  <si>
    <t>OGYROGJKG</t>
  </si>
  <si>
    <t>95533</t>
  </si>
  <si>
    <t>OGXPE0MD4</t>
  </si>
  <si>
    <t>95561</t>
  </si>
  <si>
    <t>OEWSKK3LK</t>
  </si>
  <si>
    <t>95624</t>
  </si>
  <si>
    <t>OGYPLGV3S</t>
  </si>
  <si>
    <t>95693</t>
  </si>
  <si>
    <t>OF7KLPHTC</t>
  </si>
  <si>
    <t>94185</t>
  </si>
  <si>
    <t>OGXQ2TW8O</t>
  </si>
  <si>
    <t>96106</t>
  </si>
  <si>
    <t>OGOW3R7U8</t>
  </si>
  <si>
    <t>91741</t>
  </si>
  <si>
    <t>O0YK0IUC0</t>
  </si>
  <si>
    <t>91746</t>
  </si>
  <si>
    <t>OGNUDAFIW</t>
  </si>
  <si>
    <t>91839</t>
  </si>
  <si>
    <t>OEXPV7ACW</t>
  </si>
  <si>
    <t>91971</t>
  </si>
  <si>
    <t>OEWOOSLE8</t>
  </si>
  <si>
    <t>92250</t>
  </si>
  <si>
    <t>OGOVYRIAG</t>
  </si>
  <si>
    <t>97747</t>
  </si>
  <si>
    <t>O2UPRS0T4</t>
  </si>
  <si>
    <t>97805</t>
  </si>
  <si>
    <t>O14IRY71S</t>
  </si>
  <si>
    <t>97815</t>
  </si>
  <si>
    <t>O0XN50KZC</t>
  </si>
  <si>
    <t>OGYP1KCVK</t>
  </si>
  <si>
    <t>97842</t>
  </si>
  <si>
    <t>OEZNSIMMW</t>
  </si>
  <si>
    <t>97849</t>
  </si>
  <si>
    <t>OEWQCSYS8</t>
  </si>
  <si>
    <t>97898</t>
  </si>
  <si>
    <t>OEWPXL3KG</t>
  </si>
  <si>
    <t>97965</t>
  </si>
  <si>
    <t>OF7K1QAU0</t>
  </si>
  <si>
    <t>98010</t>
  </si>
  <si>
    <t>O16JGRC60</t>
  </si>
  <si>
    <t>98012</t>
  </si>
  <si>
    <t>OGPWQ6UL4</t>
  </si>
  <si>
    <t>98224</t>
  </si>
  <si>
    <t>OF5MOMMB4</t>
  </si>
  <si>
    <t>98273</t>
  </si>
  <si>
    <t>OEWQHN51S</t>
  </si>
  <si>
    <t>98306</t>
  </si>
  <si>
    <t>O2MTNBSY8</t>
  </si>
  <si>
    <t>98317</t>
  </si>
  <si>
    <t>O0WO6FQKW</t>
  </si>
  <si>
    <t>98339</t>
  </si>
  <si>
    <t>OF7JCU35K</t>
  </si>
  <si>
    <t>98394</t>
  </si>
  <si>
    <t>OF7M4VOM0</t>
  </si>
  <si>
    <t>98398</t>
  </si>
  <si>
    <t>OGVS5TXEG</t>
  </si>
  <si>
    <t>85004</t>
  </si>
  <si>
    <t>O2OPHKHEG</t>
  </si>
  <si>
    <t>85009</t>
  </si>
  <si>
    <t>OGYQ5D3X4</t>
  </si>
  <si>
    <t>85056</t>
  </si>
  <si>
    <t>OGQU12N80</t>
  </si>
  <si>
    <t>O0XNOU2AG</t>
  </si>
  <si>
    <t>OEWOON0JC</t>
  </si>
  <si>
    <t>OGYR98TAW</t>
  </si>
  <si>
    <t>OGXPXWY8O</t>
  </si>
  <si>
    <t>OGYPLGTIW</t>
  </si>
  <si>
    <t>O2VPFEM48</t>
  </si>
  <si>
    <t>OEYNPWK8G</t>
  </si>
  <si>
    <t>85116</t>
  </si>
  <si>
    <t>OEXPGAPGW</t>
  </si>
  <si>
    <t>O2XLOMQGG</t>
  </si>
  <si>
    <t>85299</t>
  </si>
  <si>
    <t>OGPVHBJ3K</t>
  </si>
  <si>
    <t>O2UO3X6Q8</t>
  </si>
  <si>
    <t>85134</t>
  </si>
  <si>
    <t>O2PQO4UHC</t>
  </si>
  <si>
    <t>85311</t>
  </si>
  <si>
    <t>OGVSPT5KO</t>
  </si>
  <si>
    <t>OEYOEPZ08</t>
  </si>
  <si>
    <t>85158</t>
  </si>
  <si>
    <t>O2NTAYHJK</t>
  </si>
  <si>
    <t>85166</t>
  </si>
  <si>
    <t>O0WKFFLO8</t>
  </si>
  <si>
    <t>85170</t>
  </si>
  <si>
    <t>O2WLGY3QW</t>
  </si>
  <si>
    <t>85185</t>
  </si>
  <si>
    <t>O0WLYDA40</t>
  </si>
  <si>
    <t>O0WMICINS</t>
  </si>
  <si>
    <t>85235</t>
  </si>
  <si>
    <t>OF4LD53SG</t>
  </si>
  <si>
    <t>85239</t>
  </si>
  <si>
    <t>OGXQMT7Y0</t>
  </si>
  <si>
    <t>86444</t>
  </si>
  <si>
    <t>OEXQZBEPK</t>
  </si>
  <si>
    <t>86588</t>
  </si>
  <si>
    <t>O2MQBJEK8</t>
  </si>
  <si>
    <t>86617</t>
  </si>
  <si>
    <t>O2PPF3ZP4</t>
  </si>
  <si>
    <t>86619</t>
  </si>
  <si>
    <t>O2OPWJX3S</t>
  </si>
  <si>
    <t>86689</t>
  </si>
  <si>
    <t>O13JODF88</t>
  </si>
  <si>
    <t>86729</t>
  </si>
  <si>
    <t>O2OPCQ9O0</t>
  </si>
  <si>
    <t>86575</t>
  </si>
  <si>
    <t>OGWQZ9CEW</t>
  </si>
  <si>
    <t>86643</t>
  </si>
  <si>
    <t>OGQUZSNX4</t>
  </si>
  <si>
    <t>86718</t>
  </si>
  <si>
    <t>O0XMPYAGO</t>
  </si>
  <si>
    <t>RGI55698</t>
  </si>
  <si>
    <t>86824</t>
  </si>
  <si>
    <t>O0XN50G34</t>
  </si>
  <si>
    <t>88392</t>
  </si>
  <si>
    <t>OF6KJ91CG</t>
  </si>
  <si>
    <t>86867</t>
  </si>
  <si>
    <t>OGQTH3GJ4</t>
  </si>
  <si>
    <t>88439</t>
  </si>
  <si>
    <t>O14GJVTQ0</t>
  </si>
  <si>
    <t>88499</t>
  </si>
  <si>
    <t>O2NPU6DDK</t>
  </si>
  <si>
    <t>OGOT6SSQG</t>
  </si>
  <si>
    <t>OEZR9ATSO</t>
  </si>
  <si>
    <t>88640</t>
  </si>
  <si>
    <t>OGXS5O6DS</t>
  </si>
  <si>
    <t>88842</t>
  </si>
  <si>
    <t>OGQUFWF2W</t>
  </si>
  <si>
    <t>90639</t>
  </si>
  <si>
    <t>OGPTEEHIW</t>
  </si>
  <si>
    <t>92008</t>
  </si>
  <si>
    <t>O14GEYU7S</t>
  </si>
  <si>
    <t>92014</t>
  </si>
  <si>
    <t>OF4O4YBN4</t>
  </si>
  <si>
    <t>92141</t>
  </si>
  <si>
    <t>O2XMSI91S</t>
  </si>
  <si>
    <t>92165</t>
  </si>
  <si>
    <t>OF4N62I60</t>
  </si>
  <si>
    <t>90892</t>
  </si>
  <si>
    <t>O2UONWEVS</t>
  </si>
  <si>
    <t>89114</t>
  </si>
  <si>
    <t>OGWR4953K</t>
  </si>
  <si>
    <t>89402</t>
  </si>
  <si>
    <t>OGVSKKW34</t>
  </si>
  <si>
    <t>89282</t>
  </si>
  <si>
    <t>OGNWL76KW</t>
  </si>
  <si>
    <t>OF7KGV9LC</t>
  </si>
  <si>
    <t>OF5KVMD7C</t>
  </si>
  <si>
    <t>OF5KVS2NS</t>
  </si>
  <si>
    <t>89924</t>
  </si>
  <si>
    <t>OGQVP07LK</t>
  </si>
  <si>
    <t>O0YJVOMKW</t>
  </si>
  <si>
    <t>89969</t>
  </si>
  <si>
    <t>OEYR1RTKO</t>
  </si>
  <si>
    <t>89980</t>
  </si>
  <si>
    <t>O0VOSPUNS</t>
  </si>
  <si>
    <t>92454</t>
  </si>
  <si>
    <t>OE9ZYZO8O</t>
  </si>
  <si>
    <t>O0XNTTTFC</t>
  </si>
  <si>
    <t>92783</t>
  </si>
  <si>
    <t>O0XKHVYVS</t>
  </si>
  <si>
    <t>BAB76348</t>
  </si>
  <si>
    <t>92952</t>
  </si>
  <si>
    <t>O2VLEEXCO</t>
  </si>
  <si>
    <t>92957</t>
  </si>
  <si>
    <t>OF6KEEWK0</t>
  </si>
  <si>
    <t>93747</t>
  </si>
  <si>
    <t>O15GHKT9S</t>
  </si>
  <si>
    <t>93162</t>
  </si>
  <si>
    <t>O2VN2KVOW</t>
  </si>
  <si>
    <t>94012</t>
  </si>
  <si>
    <t>OF7JCR6NS</t>
  </si>
  <si>
    <t>94060</t>
  </si>
  <si>
    <t>O16HNZLG8</t>
  </si>
  <si>
    <t>94069</t>
  </si>
  <si>
    <t>OF7LPTE9K</t>
  </si>
  <si>
    <t>94216</t>
  </si>
  <si>
    <t>OGNX09E1K</t>
  </si>
  <si>
    <t>94390</t>
  </si>
  <si>
    <t>O2PRS65OW</t>
  </si>
  <si>
    <t>94512</t>
  </si>
  <si>
    <t>O2VLJN780</t>
  </si>
  <si>
    <t>94632</t>
  </si>
  <si>
    <t>OGPWQ9NWW</t>
  </si>
  <si>
    <t>105437</t>
  </si>
  <si>
    <t>OGVSPNJG8</t>
  </si>
  <si>
    <t>105626</t>
  </si>
  <si>
    <t>O0YL4EA1C</t>
  </si>
  <si>
    <t>OEWPSO5TK</t>
  </si>
  <si>
    <t>82638</t>
  </si>
  <si>
    <t>O2MTNBQ0G</t>
  </si>
  <si>
    <t>AEYOYXOAB</t>
  </si>
  <si>
    <t>86406</t>
  </si>
  <si>
    <t>O0XKWVECW</t>
  </si>
  <si>
    <t>86439</t>
  </si>
  <si>
    <t>OGXPDXUNK</t>
  </si>
  <si>
    <t>86441</t>
  </si>
  <si>
    <t>OEWRGIV74</t>
  </si>
  <si>
    <t>O16HO2D08</t>
  </si>
  <si>
    <t>OWOPWJU60</t>
  </si>
  <si>
    <t>86574</t>
  </si>
  <si>
    <t>OGVQCQZPS</t>
  </si>
  <si>
    <t>88862</t>
  </si>
  <si>
    <t>O0VKS1B94</t>
  </si>
  <si>
    <t>88948</t>
  </si>
  <si>
    <t>OGOVEPJSG</t>
  </si>
  <si>
    <t>88955</t>
  </si>
  <si>
    <t>OEXRJ7NN4</t>
  </si>
  <si>
    <t>OGXQHQH5C</t>
  </si>
  <si>
    <t>OGWT73BYO</t>
  </si>
  <si>
    <t>89014</t>
  </si>
  <si>
    <t>OF4KT8RQO</t>
  </si>
  <si>
    <t>OGYQK9S9K</t>
  </si>
  <si>
    <t>89064</t>
  </si>
  <si>
    <t>OGXQ2U0Z4</t>
  </si>
  <si>
    <t>O0XMPVHI0</t>
  </si>
  <si>
    <t>85569</t>
  </si>
  <si>
    <t>OEZNDGFA0</t>
  </si>
  <si>
    <t>85640</t>
  </si>
  <si>
    <t>OEXR42QGO</t>
  </si>
  <si>
    <t>85683</t>
  </si>
  <si>
    <t>O13GWERM8</t>
  </si>
  <si>
    <t>O0XKWY2R4</t>
  </si>
  <si>
    <t>OGYROAX5C</t>
  </si>
  <si>
    <t>85908</t>
  </si>
  <si>
    <t>OEZNXIGS8</t>
  </si>
  <si>
    <t>85826</t>
  </si>
  <si>
    <t>OGPWQCFGW</t>
  </si>
  <si>
    <t>85884</t>
  </si>
  <si>
    <t>O0XNOU3QO</t>
  </si>
  <si>
    <t>O16JGZPZS</t>
  </si>
  <si>
    <t>OGVSPKOKW</t>
  </si>
  <si>
    <t>O0VM0WOCW</t>
  </si>
  <si>
    <t>87797</t>
  </si>
  <si>
    <t>O15FXITEG</t>
  </si>
  <si>
    <t>87715</t>
  </si>
  <si>
    <t>O2NQY4NPS</t>
  </si>
  <si>
    <t>87717</t>
  </si>
  <si>
    <t>O0VMKYPSG</t>
  </si>
  <si>
    <t>LFT68459</t>
  </si>
  <si>
    <t>O0WOB73W0</t>
  </si>
  <si>
    <t>87811</t>
  </si>
  <si>
    <t>O14KANHI0</t>
  </si>
  <si>
    <t>88605</t>
  </si>
  <si>
    <t>O0YJGP6Y8</t>
  </si>
  <si>
    <t>87887</t>
  </si>
  <si>
    <t>OF5LZQBF4</t>
  </si>
  <si>
    <t>COS78887</t>
  </si>
  <si>
    <t>88089</t>
  </si>
  <si>
    <t>O2NRI12S0</t>
  </si>
  <si>
    <t>87942</t>
  </si>
  <si>
    <t>O2WM15RAW</t>
  </si>
  <si>
    <t>87944</t>
  </si>
  <si>
    <t>O13J48NRK</t>
  </si>
  <si>
    <t>87208</t>
  </si>
  <si>
    <t>O0WO67B7C</t>
  </si>
  <si>
    <t>87949</t>
  </si>
  <si>
    <t>OGVT4MVRK</t>
  </si>
  <si>
    <t>87956</t>
  </si>
  <si>
    <t>O0YMNKLTC</t>
  </si>
  <si>
    <t>OGPTEEHKG</t>
  </si>
  <si>
    <t>87976</t>
  </si>
  <si>
    <t>O2XM8J720</t>
  </si>
  <si>
    <t>OF7JWT8B4</t>
  </si>
  <si>
    <t>88084</t>
  </si>
  <si>
    <t>OGXQHTDN4</t>
  </si>
  <si>
    <t>O13HGGPXS</t>
  </si>
  <si>
    <t>88098</t>
  </si>
  <si>
    <t>O0WN2BNTC</t>
  </si>
  <si>
    <t>88113</t>
  </si>
  <si>
    <t>OF5O7KAYG</t>
  </si>
  <si>
    <t>87338</t>
  </si>
  <si>
    <t>O2VNMK2FS</t>
  </si>
  <si>
    <t>89086</t>
  </si>
  <si>
    <t>O2WKX1RN4</t>
  </si>
  <si>
    <t>92176</t>
  </si>
  <si>
    <t>O2XL4NJHS</t>
  </si>
  <si>
    <t>92204</t>
  </si>
  <si>
    <t>OGNTO8QC0</t>
  </si>
  <si>
    <t>92496</t>
  </si>
  <si>
    <t>OGNWL4GNK</t>
  </si>
  <si>
    <t>92525</t>
  </si>
  <si>
    <t>OF5LFR9F4</t>
  </si>
  <si>
    <t>92288</t>
  </si>
  <si>
    <t>OEYOYS0A8</t>
  </si>
  <si>
    <t>92306</t>
  </si>
  <si>
    <t>OF6M26RG0</t>
  </si>
  <si>
    <t>92340</t>
  </si>
  <si>
    <t>OGVRGUW6W</t>
  </si>
  <si>
    <t>92367</t>
  </si>
  <si>
    <t>OF6KJEKJC</t>
  </si>
  <si>
    <t>91272</t>
  </si>
  <si>
    <t>O2UNJVA0G</t>
  </si>
  <si>
    <t>91577</t>
  </si>
  <si>
    <t>O2NSR1Z5K</t>
  </si>
  <si>
    <t>91618</t>
  </si>
  <si>
    <t>OGPWQ9PH4</t>
  </si>
  <si>
    <t>O16FFX848</t>
  </si>
  <si>
    <t>WGY86814</t>
  </si>
  <si>
    <t>91782</t>
  </si>
  <si>
    <t>O2NRN0VO0</t>
  </si>
  <si>
    <t>91848</t>
  </si>
  <si>
    <t>O2MQVFTKG</t>
  </si>
  <si>
    <t>O2OPWPI0G</t>
  </si>
  <si>
    <t>97199</t>
  </si>
  <si>
    <t>O2XKKR7KG</t>
  </si>
  <si>
    <t>97366</t>
  </si>
  <si>
    <t>OGVTOJ68G</t>
  </si>
  <si>
    <t>97489</t>
  </si>
  <si>
    <t>O2NQDZW4W</t>
  </si>
  <si>
    <t>97566</t>
  </si>
  <si>
    <t>O0WM3IQNS</t>
  </si>
  <si>
    <t>97702</t>
  </si>
  <si>
    <t>OF4NL1ZLC</t>
  </si>
  <si>
    <t>97109</t>
  </si>
  <si>
    <t>O14I7TDTK</t>
  </si>
  <si>
    <t>97114</t>
  </si>
  <si>
    <t>OGXQMT2XK</t>
  </si>
  <si>
    <t>97271</t>
  </si>
  <si>
    <t>O16HO2GC8</t>
  </si>
  <si>
    <t>97273</t>
  </si>
  <si>
    <t>OGWRODZX4</t>
  </si>
  <si>
    <t>97291</t>
  </si>
  <si>
    <t>OGVT9S7QO</t>
  </si>
  <si>
    <t>OGNVCEMUW</t>
  </si>
  <si>
    <t>97391</t>
  </si>
  <si>
    <t>OGVPXOQR4</t>
  </si>
  <si>
    <t>97419</t>
  </si>
  <si>
    <t>O2OQ1MFRK</t>
  </si>
  <si>
    <t>97427</t>
  </si>
  <si>
    <t>O2OOXO3UG</t>
  </si>
  <si>
    <t>97516</t>
  </si>
  <si>
    <t>OGOVYOQJ4</t>
  </si>
  <si>
    <t>UTD11868</t>
  </si>
  <si>
    <t>97567</t>
  </si>
  <si>
    <t>O16JGX00O</t>
  </si>
  <si>
    <t>97570</t>
  </si>
  <si>
    <t>OGYSDCSWO</t>
  </si>
  <si>
    <t>97595</t>
  </si>
  <si>
    <t>OGPSPIEKW</t>
  </si>
  <si>
    <t>97623</t>
  </si>
  <si>
    <t>O2VOQA0KW</t>
  </si>
  <si>
    <t>97659</t>
  </si>
  <si>
    <t>O2PRS380O</t>
  </si>
  <si>
    <t>97698</t>
  </si>
  <si>
    <t>O0WLYG3G8</t>
  </si>
  <si>
    <t>97763</t>
  </si>
  <si>
    <t>OF7KGSEWG</t>
  </si>
  <si>
    <t>97817</t>
  </si>
  <si>
    <t>OGOTC0W28</t>
  </si>
  <si>
    <t>97840</t>
  </si>
  <si>
    <t>OGVT9MMWG</t>
  </si>
  <si>
    <t>97843</t>
  </si>
  <si>
    <t>OGOVJXN5C</t>
  </si>
  <si>
    <t>97886</t>
  </si>
  <si>
    <t>OF7L0RN94</t>
  </si>
  <si>
    <t>97956</t>
  </si>
  <si>
    <t>O0WN7H2M0</t>
  </si>
  <si>
    <t>98038</t>
  </si>
  <si>
    <t>OEWS5KR4O</t>
  </si>
  <si>
    <t>98180</t>
  </si>
  <si>
    <t>OEYRLO2GO</t>
  </si>
  <si>
    <t>IZJ13504</t>
  </si>
  <si>
    <t>103398</t>
  </si>
  <si>
    <t>O2VN2KU28</t>
  </si>
  <si>
    <t>103402</t>
  </si>
  <si>
    <t>OF4LDAT6G</t>
  </si>
  <si>
    <t>103469</t>
  </si>
  <si>
    <t>O2WM0XBW0</t>
  </si>
  <si>
    <t>103498</t>
  </si>
  <si>
    <t>OEXOCCDBS</t>
  </si>
  <si>
    <t>97834</t>
  </si>
  <si>
    <t>OEZOHHKIG</t>
  </si>
  <si>
    <t>98126</t>
  </si>
  <si>
    <t>OEXQZ8LMG</t>
  </si>
  <si>
    <t>98517</t>
  </si>
  <si>
    <t>OGYPGJSKW</t>
  </si>
  <si>
    <t>98604</t>
  </si>
  <si>
    <t>O0XKI4CPC</t>
  </si>
  <si>
    <t>110227</t>
  </si>
  <si>
    <t>O0WKZHIM0</t>
  </si>
  <si>
    <t>110237</t>
  </si>
  <si>
    <t>OF6LNA54O</t>
  </si>
  <si>
    <t>110329</t>
  </si>
  <si>
    <t>O14GYV7NC</t>
  </si>
  <si>
    <t>110480</t>
  </si>
  <si>
    <t>OGNVW8AK8</t>
  </si>
  <si>
    <t>O13IKF6EW</t>
  </si>
  <si>
    <t>NZC62693</t>
  </si>
  <si>
    <t>80369</t>
  </si>
  <si>
    <t>O16IWUYIG</t>
  </si>
  <si>
    <t>O2ORKHFZS</t>
  </si>
  <si>
    <t>OF4N18AB4</t>
  </si>
  <si>
    <t>80384</t>
  </si>
  <si>
    <t>O15G2IM3C</t>
  </si>
  <si>
    <t>80436</t>
  </si>
  <si>
    <t>O2OSTFM6O</t>
  </si>
  <si>
    <t>O2UN4T2S8</t>
  </si>
  <si>
    <t>JLB59714</t>
  </si>
  <si>
    <t>OGWS8D3CO</t>
  </si>
  <si>
    <t>O0XN4S40G</t>
  </si>
  <si>
    <t>OGWT78Y8G</t>
  </si>
  <si>
    <t>80462</t>
  </si>
  <si>
    <t>O2PR845ZK</t>
  </si>
  <si>
    <t>OF6KJEKGO</t>
  </si>
  <si>
    <t>PVN56078</t>
  </si>
  <si>
    <t>O2WKWYWR4</t>
  </si>
  <si>
    <t>OGOVJXRV4</t>
  </si>
  <si>
    <t>80491</t>
  </si>
  <si>
    <t>O2OOXLCEO</t>
  </si>
  <si>
    <t>O0WLEJPQO</t>
  </si>
  <si>
    <t>OF5NNNYVS</t>
  </si>
  <si>
    <t>KLZ67225</t>
  </si>
  <si>
    <t>80534</t>
  </si>
  <si>
    <t>O2WLM0NQ0</t>
  </si>
  <si>
    <t>80523</t>
  </si>
  <si>
    <t>OGYP1ETRS</t>
  </si>
  <si>
    <t>OF4N68660</t>
  </si>
  <si>
    <t>80546</t>
  </si>
  <si>
    <t>OGXPDV1N4</t>
  </si>
  <si>
    <t>80549</t>
  </si>
  <si>
    <t>OGNW159X4</t>
  </si>
  <si>
    <t>80551</t>
  </si>
  <si>
    <t>OEYR1RTCG</t>
  </si>
  <si>
    <t>80571</t>
  </si>
  <si>
    <t>OGXQ2R68G</t>
  </si>
  <si>
    <t>80595</t>
  </si>
  <si>
    <t>OF6KJ689C</t>
  </si>
  <si>
    <t>80627</t>
  </si>
  <si>
    <t>O13I0D3EG</t>
  </si>
  <si>
    <t>80693</t>
  </si>
  <si>
    <t>OGOVEPF88</t>
  </si>
  <si>
    <t>80711</t>
  </si>
  <si>
    <t>O2WOY1HQW</t>
  </si>
  <si>
    <t>80714</t>
  </si>
  <si>
    <t>O0VLVU5O0</t>
  </si>
  <si>
    <t>80623</t>
  </si>
  <si>
    <t>O14I2TLAW</t>
  </si>
  <si>
    <t>80681</t>
  </si>
  <si>
    <t>OGYP1HJRK</t>
  </si>
  <si>
    <t>80674</t>
  </si>
  <si>
    <t>OEWSPH300</t>
  </si>
  <si>
    <t>80735</t>
  </si>
  <si>
    <t>OG0603J2O</t>
  </si>
  <si>
    <t>O2PPF3Y48</t>
  </si>
  <si>
    <t>JGK95661</t>
  </si>
  <si>
    <t>80722</t>
  </si>
  <si>
    <t>O15JTFXUG</t>
  </si>
  <si>
    <t>KRM67599</t>
  </si>
  <si>
    <t>OF4N12NW8</t>
  </si>
  <si>
    <t>80758</t>
  </si>
  <si>
    <t>OGNUX9MC0</t>
  </si>
  <si>
    <t>UZZ32438</t>
  </si>
  <si>
    <t>80708</t>
  </si>
  <si>
    <t>OGWQF7CR4</t>
  </si>
  <si>
    <t>O0VO8TDUG</t>
  </si>
  <si>
    <t>80765</t>
  </si>
  <si>
    <t>OEWOOVECW</t>
  </si>
  <si>
    <t>OEXPBAZQ0</t>
  </si>
  <si>
    <t>O2VOQCV3K</t>
  </si>
  <si>
    <t>JHF01230</t>
  </si>
  <si>
    <t>80780</t>
  </si>
  <si>
    <t>O0YKFNT6G</t>
  </si>
  <si>
    <t>OGOTVXEMO</t>
  </si>
  <si>
    <t>80854</t>
  </si>
  <si>
    <t>OGXSUN5N4</t>
  </si>
  <si>
    <t>80810</t>
  </si>
  <si>
    <t>OGYP1KFW8</t>
  </si>
  <si>
    <t>80790</t>
  </si>
  <si>
    <t>O13J98GNK</t>
  </si>
  <si>
    <t>80820</t>
  </si>
  <si>
    <t>OGXRQRJO0</t>
  </si>
  <si>
    <t>OF5MOS74G</t>
  </si>
  <si>
    <t>O2MPRHJDK</t>
  </si>
  <si>
    <t>O2PRS65VC</t>
  </si>
  <si>
    <t>80858</t>
  </si>
  <si>
    <t>OF6N653KG</t>
  </si>
  <si>
    <t>80795</t>
  </si>
  <si>
    <t>O16JBUE6O</t>
  </si>
  <si>
    <t>80802</t>
  </si>
  <si>
    <t>O14KFVPM8</t>
  </si>
  <si>
    <t>OF5N3RL94</t>
  </si>
  <si>
    <t>80803</t>
  </si>
  <si>
    <t>OGNUS9TN4</t>
  </si>
  <si>
    <t>OFI38037</t>
  </si>
  <si>
    <t>80957</t>
  </si>
  <si>
    <t>O0VN4V3AO</t>
  </si>
  <si>
    <t>80890</t>
  </si>
  <si>
    <t>OGPUDG09K</t>
  </si>
  <si>
    <t>80899</t>
  </si>
  <si>
    <t>O2ORPEFE8</t>
  </si>
  <si>
    <t>80865</t>
  </si>
  <si>
    <t>OGVTOJ7UG</t>
  </si>
  <si>
    <t>80973</t>
  </si>
  <si>
    <t>OGYQ5G22G</t>
  </si>
  <si>
    <t>80982</t>
  </si>
  <si>
    <t>O2XOGD1ZS</t>
  </si>
  <si>
    <t>81099</t>
  </si>
  <si>
    <t>OGNVC95CO</t>
  </si>
  <si>
    <t>O2OPCQCTS</t>
  </si>
  <si>
    <t>O2MQVLJ08</t>
  </si>
  <si>
    <t>OF4LXA1DK</t>
  </si>
  <si>
    <t>81211</t>
  </si>
  <si>
    <t>O2PRS0EVK</t>
  </si>
  <si>
    <t>81109</t>
  </si>
  <si>
    <t>OGVQHWD3K</t>
  </si>
  <si>
    <t>80543</t>
  </si>
  <si>
    <t>OF7L0X6HC</t>
  </si>
  <si>
    <t>PKF23163</t>
  </si>
  <si>
    <t>O0VMZY3XS</t>
  </si>
  <si>
    <t>81012</t>
  </si>
  <si>
    <t>O2NTAVL88</t>
  </si>
  <si>
    <t>81111</t>
  </si>
  <si>
    <t>O16JBX2S0</t>
  </si>
  <si>
    <t>81130</t>
  </si>
  <si>
    <t>OF5LFU0S8</t>
  </si>
  <si>
    <t>82821</t>
  </si>
  <si>
    <t>OGWR493JK</t>
  </si>
  <si>
    <t>82840</t>
  </si>
  <si>
    <t>OGXPE0M5S</t>
  </si>
  <si>
    <t>82865</t>
  </si>
  <si>
    <t>OEYQMPIXC</t>
  </si>
  <si>
    <t>82910</t>
  </si>
  <si>
    <t>OEXO79T88</t>
  </si>
  <si>
    <t>83247</t>
  </si>
  <si>
    <t>OEYPDU4J4</t>
  </si>
  <si>
    <t>83565</t>
  </si>
  <si>
    <t>OF7M4PXTC</t>
  </si>
  <si>
    <t>83601</t>
  </si>
  <si>
    <t>O2UPWXG1C</t>
  </si>
  <si>
    <t>83394</t>
  </si>
  <si>
    <t>OF4MM3BE8</t>
  </si>
  <si>
    <t>OEXS89L6G</t>
  </si>
  <si>
    <t>83526</t>
  </si>
  <si>
    <t>OEXQKBZA0</t>
  </si>
  <si>
    <t>82837</t>
  </si>
  <si>
    <t>OF5M4Q8VS</t>
  </si>
  <si>
    <t>82836</t>
  </si>
  <si>
    <t>84632</t>
  </si>
  <si>
    <t>OGXQ2R33K</t>
  </si>
  <si>
    <t>84648</t>
  </si>
  <si>
    <t>OEXPGAPA0</t>
  </si>
  <si>
    <t>83119</t>
  </si>
  <si>
    <t>OGYR9BKUW</t>
  </si>
  <si>
    <t>O2OOXLE1K</t>
  </si>
  <si>
    <t>85304</t>
  </si>
  <si>
    <t>OGOUUT2XK</t>
  </si>
  <si>
    <t>85468</t>
  </si>
  <si>
    <t>OGNX03RKO</t>
  </si>
  <si>
    <t>OEYOTV0QG</t>
  </si>
  <si>
    <t>85365</t>
  </si>
  <si>
    <t>OGVTOOXA0</t>
  </si>
  <si>
    <t>O14J6P46O</t>
  </si>
  <si>
    <t>OF6LID8IG</t>
  </si>
  <si>
    <t>85490</t>
  </si>
  <si>
    <t>O0WMII4WG</t>
  </si>
  <si>
    <t>85924</t>
  </si>
  <si>
    <t>O2PRN3IIG</t>
  </si>
  <si>
    <t>85747</t>
  </si>
  <si>
    <t>O0VLC0HZS</t>
  </si>
  <si>
    <t>85784</t>
  </si>
  <si>
    <t>O2MT3CKS0</t>
  </si>
  <si>
    <t>85806</t>
  </si>
  <si>
    <t>O0YNCB2PK</t>
  </si>
  <si>
    <t>O2WLH0WVK</t>
  </si>
  <si>
    <t>85880</t>
  </si>
  <si>
    <t>OGYQ5IV6G</t>
  </si>
  <si>
    <t>O14JBRPRK</t>
  </si>
  <si>
    <t>TQW25899</t>
  </si>
  <si>
    <t>86094</t>
  </si>
  <si>
    <t>OGOUFTNHS</t>
  </si>
  <si>
    <t>90563</t>
  </si>
  <si>
    <t>O14KAVVI0</t>
  </si>
  <si>
    <t>90072</t>
  </si>
  <si>
    <t>OGXRQRI2G</t>
  </si>
  <si>
    <t>90079</t>
  </si>
  <si>
    <t>OGYS8A3VC</t>
  </si>
  <si>
    <t>O2XNRMHX4</t>
  </si>
  <si>
    <t>90154</t>
  </si>
  <si>
    <t>OGXPXRDKG</t>
  </si>
  <si>
    <t>O15J9GRCO</t>
  </si>
  <si>
    <t>90949</t>
  </si>
  <si>
    <t>OE149BWHC</t>
  </si>
  <si>
    <t>85497</t>
  </si>
  <si>
    <t>O2VLJHJ74</t>
  </si>
  <si>
    <t>OGNUX9NY0</t>
  </si>
  <si>
    <t>85570</t>
  </si>
  <si>
    <t>O15GHF434</t>
  </si>
  <si>
    <t>O13H1HBTK</t>
  </si>
  <si>
    <t>88683</t>
  </si>
  <si>
    <t>OGVSPT3X4</t>
  </si>
  <si>
    <t>87624</t>
  </si>
  <si>
    <t>O2XL4NL1S</t>
  </si>
  <si>
    <t>88814</t>
  </si>
  <si>
    <t>O2UONQVSG</t>
  </si>
  <si>
    <t>88816</t>
  </si>
  <si>
    <t>O2VOBAKQ8</t>
  </si>
  <si>
    <t>87699</t>
  </si>
  <si>
    <t>O2UONQSTS</t>
  </si>
  <si>
    <t>87779</t>
  </si>
  <si>
    <t>OEWP8OX94</t>
  </si>
  <si>
    <t>87831</t>
  </si>
  <si>
    <t>OGNW1DR3S</t>
  </si>
  <si>
    <t>87854</t>
  </si>
  <si>
    <t>OGPVHBG48</t>
  </si>
  <si>
    <t>86984</t>
  </si>
  <si>
    <t>O2OS9DM60</t>
  </si>
  <si>
    <t>OGYS87CE0</t>
  </si>
  <si>
    <t>88374</t>
  </si>
  <si>
    <t>OGPTTJMT4</t>
  </si>
  <si>
    <t>OGYQ5ITEG</t>
  </si>
  <si>
    <t>92468</t>
  </si>
  <si>
    <t>92382</t>
  </si>
  <si>
    <t>OEXQ0CSAG</t>
  </si>
  <si>
    <t>O2PS75GS8</t>
  </si>
  <si>
    <t>OEYOTPEGG</t>
  </si>
  <si>
    <t>88883</t>
  </si>
  <si>
    <t>O14KFVPKO</t>
  </si>
  <si>
    <t>88890</t>
  </si>
  <si>
    <t>O2UM0XF68</t>
  </si>
  <si>
    <t>O0VOSVFAW</t>
  </si>
  <si>
    <t>88993</t>
  </si>
  <si>
    <t>OF6JUCTIW</t>
  </si>
  <si>
    <t>O0XJT2JY0</t>
  </si>
  <si>
    <t>89018</t>
  </si>
  <si>
    <t>O16HSZAZ4</t>
  </si>
  <si>
    <t>89057</t>
  </si>
  <si>
    <t>OF4MM663C</t>
  </si>
  <si>
    <t>OEXR42S0G</t>
  </si>
  <si>
    <t>89084</t>
  </si>
  <si>
    <t>O0XMPYC0O</t>
  </si>
  <si>
    <t>89108</t>
  </si>
  <si>
    <t>OGPSPIG6O</t>
  </si>
  <si>
    <t>89810</t>
  </si>
  <si>
    <t>O0VM0ZFQ0</t>
  </si>
  <si>
    <t>89127</t>
  </si>
  <si>
    <t>O14JVTRI0</t>
  </si>
  <si>
    <t>OGQTVZZW0</t>
  </si>
  <si>
    <t>OEWOTPMC0</t>
  </si>
  <si>
    <t>89180</t>
  </si>
  <si>
    <t>OF6JZFFBS</t>
  </si>
  <si>
    <t>92790</t>
  </si>
  <si>
    <t>OGXPXU3IO</t>
  </si>
  <si>
    <t>91649</t>
  </si>
  <si>
    <t>OGOX7PPV4</t>
  </si>
  <si>
    <t>93609</t>
  </si>
  <si>
    <t>OGNX06KVK</t>
  </si>
  <si>
    <t>91765</t>
  </si>
  <si>
    <t>O0XKD4MXC</t>
  </si>
  <si>
    <t>93656</t>
  </si>
  <si>
    <t>OF4LDARKG</t>
  </si>
  <si>
    <t>OGOWNW0T4</t>
  </si>
  <si>
    <t>93695</t>
  </si>
  <si>
    <t>OGOX2PXCO</t>
  </si>
  <si>
    <t>91853</t>
  </si>
  <si>
    <t>O2NPZ0I6O</t>
  </si>
  <si>
    <t>91854</t>
  </si>
  <si>
    <t>OF5LZNI9K</t>
  </si>
  <si>
    <t>93764</t>
  </si>
  <si>
    <t>O2VOV9T2W</t>
  </si>
  <si>
    <t>93787</t>
  </si>
  <si>
    <t>OGOUFWL80</t>
  </si>
  <si>
    <t>91841</t>
  </si>
  <si>
    <t>OGYP1C0HC</t>
  </si>
  <si>
    <t>O2OQGLU2G</t>
  </si>
  <si>
    <t>92246</t>
  </si>
  <si>
    <t>OGNUDAFLC</t>
  </si>
  <si>
    <t>93927</t>
  </si>
  <si>
    <t>OF6M79F0W</t>
  </si>
  <si>
    <t>93087</t>
  </si>
  <si>
    <t>OGOVJXN5K</t>
  </si>
  <si>
    <t>O2WOT1NJK</t>
  </si>
  <si>
    <t>93994</t>
  </si>
  <si>
    <t>OGVTTOLF4</t>
  </si>
  <si>
    <t>O2PRS62RC</t>
  </si>
  <si>
    <t>93218</t>
  </si>
  <si>
    <t>OEYPXW968</t>
  </si>
  <si>
    <t>94085</t>
  </si>
  <si>
    <t>OF5MOS708</t>
  </si>
  <si>
    <t>94166</t>
  </si>
  <si>
    <t>O2MR0FPMG</t>
  </si>
  <si>
    <t>89675</t>
  </si>
  <si>
    <t>OF5NNQOT4</t>
  </si>
  <si>
    <t>94286</t>
  </si>
  <si>
    <t>OF4OP09Y0</t>
  </si>
  <si>
    <t>89714</t>
  </si>
  <si>
    <t>O16ICVTIW</t>
  </si>
  <si>
    <t>89724</t>
  </si>
  <si>
    <t>OEYNUQQGG</t>
  </si>
  <si>
    <t>89737</t>
  </si>
  <si>
    <t>OGWQKCPXS</t>
  </si>
  <si>
    <t>89778</t>
  </si>
  <si>
    <t>OGOTVRQLS</t>
  </si>
  <si>
    <t>93024</t>
  </si>
  <si>
    <t>OGVSPT454</t>
  </si>
  <si>
    <t>89792</t>
  </si>
  <si>
    <t>OGPUIA3IW</t>
  </si>
  <si>
    <t>O0XKI1KY8</t>
  </si>
  <si>
    <t>OF6MM8SWO</t>
  </si>
  <si>
    <t>95525</t>
  </si>
  <si>
    <t>O13HL838W</t>
  </si>
  <si>
    <t>93172</t>
  </si>
  <si>
    <t>O2XMSL5KG</t>
  </si>
  <si>
    <t>93195</t>
  </si>
  <si>
    <t>OEYOEVMU0</t>
  </si>
  <si>
    <t>OGPUXC95C</t>
  </si>
  <si>
    <t>89930</t>
  </si>
  <si>
    <t>OF5LKO41C</t>
  </si>
  <si>
    <t>89955</t>
  </si>
  <si>
    <t>OF4N12SLS</t>
  </si>
  <si>
    <t>95748</t>
  </si>
  <si>
    <t>OEWS0QFYW</t>
  </si>
  <si>
    <t>90000</t>
  </si>
  <si>
    <t>OF7L5REC8</t>
  </si>
  <si>
    <t>OGNXKBIOO</t>
  </si>
  <si>
    <t>90077</t>
  </si>
  <si>
    <t>O2OPCKS40</t>
  </si>
  <si>
    <t>93944</t>
  </si>
  <si>
    <t>OF5L0P1YO</t>
  </si>
  <si>
    <t>93356</t>
  </si>
  <si>
    <t>91426</t>
  </si>
  <si>
    <t>O0WM3ISDS</t>
  </si>
  <si>
    <t>91436</t>
  </si>
  <si>
    <t>OEZNXIFCO</t>
  </si>
  <si>
    <t>91487</t>
  </si>
  <si>
    <t>O15H6BEY8</t>
  </si>
  <si>
    <t>91770</t>
  </si>
  <si>
    <t>O2OQGJ0PC</t>
  </si>
  <si>
    <t>O0VOSPRFC</t>
  </si>
  <si>
    <t>91677</t>
  </si>
  <si>
    <t>O0XJSWZ88</t>
  </si>
  <si>
    <t>OGVTTOQ5S</t>
  </si>
  <si>
    <t>91897</t>
  </si>
  <si>
    <t>OGYRTAPV4</t>
  </si>
  <si>
    <t>91959</t>
  </si>
  <si>
    <t>O14JBXC3C</t>
  </si>
  <si>
    <t>97740</t>
  </si>
  <si>
    <t>O2UMKWQPC</t>
  </si>
  <si>
    <t>97801</t>
  </si>
  <si>
    <t>OGXRQRI9K</t>
  </si>
  <si>
    <t>QXS99046</t>
  </si>
  <si>
    <t>97920</t>
  </si>
  <si>
    <t>O2XKZQLO8</t>
  </si>
  <si>
    <t>97941</t>
  </si>
  <si>
    <t>O2NTASTIO</t>
  </si>
  <si>
    <t>98153</t>
  </si>
  <si>
    <t>O2MTN8YFS</t>
  </si>
  <si>
    <t>98349</t>
  </si>
  <si>
    <t>O13JO7UK0</t>
  </si>
  <si>
    <t>98445</t>
  </si>
  <si>
    <t>O16HSWJMG</t>
  </si>
  <si>
    <t>98460</t>
  </si>
  <si>
    <t>OEXQFC3G0</t>
  </si>
  <si>
    <t>98578</t>
  </si>
  <si>
    <t>OGVSKNQS8</t>
  </si>
  <si>
    <t>94433</t>
  </si>
  <si>
    <t>OF6L384Z4</t>
  </si>
  <si>
    <t>94618</t>
  </si>
  <si>
    <t>OGXSPNBDK</t>
  </si>
  <si>
    <t>95621</t>
  </si>
  <si>
    <t>O0YM3FR5K</t>
  </si>
  <si>
    <t>95830</t>
  </si>
  <si>
    <t>O13I57BDC</t>
  </si>
  <si>
    <t>95978</t>
  </si>
  <si>
    <t>O2XMSFHPS</t>
  </si>
  <si>
    <t>87390</t>
  </si>
  <si>
    <t>O2VNMBL9S</t>
  </si>
  <si>
    <t>OF4LD53QO</t>
  </si>
  <si>
    <t>80861</t>
  </si>
  <si>
    <t>O2XNCKAJC</t>
  </si>
  <si>
    <t>83017</t>
  </si>
  <si>
    <t>OF5NNQTJS</t>
  </si>
  <si>
    <t>O0VN4PDVC</t>
  </si>
  <si>
    <t>83130</t>
  </si>
  <si>
    <t>OEWOTV8M0</t>
  </si>
  <si>
    <t>83196</t>
  </si>
  <si>
    <t>OGXS5WINS</t>
  </si>
  <si>
    <t>83307</t>
  </si>
  <si>
    <t>OGPVHBHO8</t>
  </si>
  <si>
    <t>OGYOCD100</t>
  </si>
  <si>
    <t>83398</t>
  </si>
  <si>
    <t>O15G2LC2G</t>
  </si>
  <si>
    <t>83429</t>
  </si>
  <si>
    <t>O0VNJRL2W</t>
  </si>
  <si>
    <t>84183</t>
  </si>
  <si>
    <t>O2UPRXONS</t>
  </si>
  <si>
    <t>84195</t>
  </si>
  <si>
    <t>O0WN2BP68</t>
  </si>
  <si>
    <t>84374</t>
  </si>
  <si>
    <t>OF4MM39SG</t>
  </si>
  <si>
    <t>O2VMNFV3K</t>
  </si>
  <si>
    <t>O2WMQ4SAG</t>
  </si>
  <si>
    <t>O13HLAUM0</t>
  </si>
  <si>
    <t>O13GWHMCW</t>
  </si>
  <si>
    <t>87237</t>
  </si>
  <si>
    <t>O2PR81B0W</t>
  </si>
  <si>
    <t>OF4NQ79RS</t>
  </si>
  <si>
    <t>87431</t>
  </si>
  <si>
    <t>O2XNWJHAO</t>
  </si>
  <si>
    <t>OF5KGSLE8</t>
  </si>
  <si>
    <t>O13IPC1G8</t>
  </si>
  <si>
    <t>87586</t>
  </si>
  <si>
    <t>OGYRTARG0</t>
  </si>
  <si>
    <t>ZKS39384</t>
  </si>
  <si>
    <t>91558</t>
  </si>
  <si>
    <t>O2PPK9EMW</t>
  </si>
  <si>
    <t>91781</t>
  </si>
  <si>
    <t>OEXR45I6W</t>
  </si>
  <si>
    <t>91791</t>
  </si>
  <si>
    <t>OGYS8FQDS</t>
  </si>
  <si>
    <t>80872</t>
  </si>
  <si>
    <t>O14HNZRWW</t>
  </si>
  <si>
    <t>81132</t>
  </si>
  <si>
    <t>OGWSS3UWO</t>
  </si>
  <si>
    <t>OEXOC9KB4</t>
  </si>
  <si>
    <t>81235</t>
  </si>
  <si>
    <t>OGQV50XFC</t>
  </si>
  <si>
    <t>81397</t>
  </si>
  <si>
    <t>O0WKFFH3S</t>
  </si>
  <si>
    <t>O2UNP0N7C</t>
  </si>
  <si>
    <t>81389</t>
  </si>
  <si>
    <t>OGNVCBTQW</t>
  </si>
  <si>
    <t>O2NS6UHQW</t>
  </si>
  <si>
    <t>81424</t>
  </si>
  <si>
    <t>OEWOOVFXS</t>
  </si>
  <si>
    <t>81429</t>
  </si>
  <si>
    <t>O16IRV5U8</t>
  </si>
  <si>
    <t>81488</t>
  </si>
  <si>
    <t>O2VOQCTPS</t>
  </si>
  <si>
    <t>81517</t>
  </si>
  <si>
    <t>O0XMPVJ3K</t>
  </si>
  <si>
    <t>81762</t>
  </si>
  <si>
    <t>O0YKKI168</t>
  </si>
  <si>
    <t>82147</t>
  </si>
  <si>
    <t>O2NQJ5B8W</t>
  </si>
  <si>
    <t>IKZ40794</t>
  </si>
  <si>
    <t>82190</t>
  </si>
  <si>
    <t>O2VLYGXE8</t>
  </si>
  <si>
    <t>81904</t>
  </si>
  <si>
    <t>OEZNDAUSW</t>
  </si>
  <si>
    <t>82312</t>
  </si>
  <si>
    <t>OGOW3U3Y0</t>
  </si>
  <si>
    <t>BWZ00522</t>
  </si>
  <si>
    <t>81971</t>
  </si>
  <si>
    <t>GH674368</t>
  </si>
  <si>
    <t>82421</t>
  </si>
  <si>
    <t>OGOT7184W</t>
  </si>
  <si>
    <t>82431</t>
  </si>
  <si>
    <t>OEWPSTQAG</t>
  </si>
  <si>
    <t>82070</t>
  </si>
  <si>
    <t>O2NPU0MDS</t>
  </si>
  <si>
    <t>82563</t>
  </si>
  <si>
    <t>O2OS9M3CO</t>
  </si>
  <si>
    <t>82802</t>
  </si>
  <si>
    <t>OF7JHQZCG</t>
  </si>
  <si>
    <t>VES22888</t>
  </si>
  <si>
    <t>82801</t>
  </si>
  <si>
    <t>83656</t>
  </si>
  <si>
    <t>OGQVP060O</t>
  </si>
  <si>
    <t>O2OPWPJJK</t>
  </si>
  <si>
    <t>84940</t>
  </si>
  <si>
    <t>O0VM0WMM0</t>
  </si>
  <si>
    <t>84999</t>
  </si>
  <si>
    <t>O2UPWUOHC</t>
  </si>
  <si>
    <t>O2NT5VQR4</t>
  </si>
  <si>
    <t>OE262J3O8</t>
  </si>
  <si>
    <t>86159</t>
  </si>
  <si>
    <t>OGNWL4I9C</t>
  </si>
  <si>
    <t>86160</t>
  </si>
  <si>
    <t>O2MTS8SJ4</t>
  </si>
  <si>
    <t>86280</t>
  </si>
  <si>
    <t>O14IMSNCG</t>
  </si>
  <si>
    <t>85983</t>
  </si>
  <si>
    <t>O2NSQWCQ8</t>
  </si>
  <si>
    <t>O13J98GNS</t>
  </si>
  <si>
    <t>91128</t>
  </si>
  <si>
    <t>OGWPGH8VS</t>
  </si>
  <si>
    <t>91148</t>
  </si>
  <si>
    <t>O15GMKKKW</t>
  </si>
  <si>
    <t>91225</t>
  </si>
  <si>
    <t>OGNWL4DIO</t>
  </si>
  <si>
    <t>91710</t>
  </si>
  <si>
    <t>O14KAT26W</t>
  </si>
  <si>
    <t>91273</t>
  </si>
  <si>
    <t>O13J4BFJK</t>
  </si>
  <si>
    <t>VHY96245</t>
  </si>
  <si>
    <t>91763</t>
  </si>
  <si>
    <t>O2OR5KTIW</t>
  </si>
  <si>
    <t>96807</t>
  </si>
  <si>
    <t>O2XM3JBBS</t>
  </si>
  <si>
    <t>107649</t>
  </si>
  <si>
    <t>OGWQK9YK0</t>
  </si>
  <si>
    <t>108096</t>
  </si>
  <si>
    <t>OGVSKQF08</t>
  </si>
  <si>
    <t>108324</t>
  </si>
  <si>
    <t>OEYQ2QAMO</t>
  </si>
  <si>
    <t>108589</t>
  </si>
  <si>
    <t>O0YMSESFS</t>
  </si>
  <si>
    <t>108630</t>
  </si>
  <si>
    <t>OGYOWF13K</t>
  </si>
  <si>
    <t>108732</t>
  </si>
  <si>
    <t>O2WNTXF14</t>
  </si>
  <si>
    <t>82061</t>
  </si>
  <si>
    <t>O2WOY1JCG</t>
  </si>
  <si>
    <t>82106</t>
  </si>
  <si>
    <t>OF4OP5W60</t>
  </si>
  <si>
    <t>82160</t>
  </si>
  <si>
    <t>OGVS0R9ZK</t>
  </si>
  <si>
    <t>92374</t>
  </si>
  <si>
    <t>OGPW1G93S</t>
  </si>
  <si>
    <t>O0VNOOM7K</t>
  </si>
  <si>
    <t>92746</t>
  </si>
  <si>
    <t>OGQTVX848</t>
  </si>
  <si>
    <t>92758</t>
  </si>
  <si>
    <t>O2OPCQ9G8</t>
  </si>
  <si>
    <t>92941</t>
  </si>
  <si>
    <t>O14KAQCFS</t>
  </si>
  <si>
    <t>101713</t>
  </si>
  <si>
    <t>OGPW1AMMW</t>
  </si>
  <si>
    <t>101909</t>
  </si>
  <si>
    <t>O15GMKNPS</t>
  </si>
  <si>
    <t>102092</t>
  </si>
  <si>
    <t>OGOVEV61C</t>
  </si>
  <si>
    <t>102887</t>
  </si>
  <si>
    <t>OEXQKBW54</t>
  </si>
  <si>
    <t>102974</t>
  </si>
  <si>
    <t>OGVSPNHWW</t>
  </si>
  <si>
    <t>86849</t>
  </si>
  <si>
    <t>OEXQZ5NO8</t>
  </si>
  <si>
    <t>OEYNPR2HC</t>
  </si>
  <si>
    <t>87121</t>
  </si>
  <si>
    <t>O0VO8WBQW</t>
  </si>
  <si>
    <t>85086</t>
  </si>
  <si>
    <t>O2NRI3UA8</t>
  </si>
  <si>
    <t>BQK41726</t>
  </si>
  <si>
    <t>85150</t>
  </si>
  <si>
    <t>O2VLEEVSO</t>
  </si>
  <si>
    <t>OF6LI7NYO</t>
  </si>
  <si>
    <t>86267</t>
  </si>
  <si>
    <t>�</t>
  </si>
  <si>
    <t>88558</t>
  </si>
  <si>
    <t>O13IK9IK0</t>
  </si>
  <si>
    <t>O2ORPMY48</t>
  </si>
  <si>
    <t>88679</t>
  </si>
  <si>
    <t>O0WLEGWGG</t>
  </si>
  <si>
    <t>OF7LPTFUG</t>
  </si>
  <si>
    <t>88762</t>
  </si>
  <si>
    <t>OEYR1RRYW</t>
  </si>
  <si>
    <t>88787</t>
  </si>
  <si>
    <t>O0YM3CY8G</t>
  </si>
  <si>
    <t>96844</t>
  </si>
  <si>
    <t>OGVT4K2NS</t>
  </si>
  <si>
    <t>PGL67592</t>
  </si>
  <si>
    <t>84806</t>
  </si>
  <si>
    <t>OGXPIUQZC</t>
  </si>
  <si>
    <t>84915</t>
  </si>
  <si>
    <t>O2UO8RGB4</t>
  </si>
  <si>
    <t>85701</t>
  </si>
  <si>
    <t>O2VN7F3FC</t>
  </si>
  <si>
    <t>O16H3XK48</t>
  </si>
  <si>
    <t>85514</t>
  </si>
  <si>
    <t>O16HNWU40</t>
  </si>
  <si>
    <t>O13JO7XO8</t>
  </si>
  <si>
    <t>O0YLOLXY0</t>
  </si>
  <si>
    <t>85890</t>
  </si>
  <si>
    <t>OEWQWMG6O</t>
  </si>
  <si>
    <t>85902</t>
  </si>
  <si>
    <t>O2MT3CME0</t>
  </si>
  <si>
    <t>OF7JWYUC0</t>
  </si>
  <si>
    <t>OEZQP8U48</t>
  </si>
  <si>
    <t>86583</t>
  </si>
  <si>
    <t>OEYPIOCC0</t>
  </si>
  <si>
    <t>O16FFZZU8</t>
  </si>
  <si>
    <t>OGNVW8ACW</t>
  </si>
  <si>
    <t>88629</t>
  </si>
  <si>
    <t>OF7KLS9BK</t>
  </si>
  <si>
    <t>88806</t>
  </si>
  <si>
    <t>O14JBOV2W</t>
  </si>
  <si>
    <t>OGOUATW8G</t>
  </si>
  <si>
    <t>88952</t>
  </si>
  <si>
    <t>OF5O7Q06O</t>
  </si>
  <si>
    <t>O14HIU9TC</t>
  </si>
  <si>
    <t>OEWPXTJ4G</t>
  </si>
  <si>
    <t>88775</t>
  </si>
  <si>
    <t>OGYP1BXAW</t>
  </si>
  <si>
    <t>88818</t>
  </si>
  <si>
    <t>OGOT6YC0G</t>
  </si>
  <si>
    <t>JAW02295</t>
  </si>
  <si>
    <t>OGVTOM16G</t>
  </si>
  <si>
    <t>OGQW3ZIHK</t>
  </si>
  <si>
    <t>89197</t>
  </si>
  <si>
    <t>OF4NPYUD4</t>
  </si>
  <si>
    <t>OEXS813YO</t>
  </si>
  <si>
    <t>OGXOYVIOG</t>
  </si>
  <si>
    <t>90403</t>
  </si>
  <si>
    <t>OGQW3R1IW</t>
  </si>
  <si>
    <t>MVF53935</t>
  </si>
  <si>
    <t>90417</t>
  </si>
  <si>
    <t>O16I7YPA0</t>
  </si>
  <si>
    <t>PWA67660</t>
  </si>
  <si>
    <t>84764</t>
  </si>
  <si>
    <t>OGWRJE2JC</t>
  </si>
  <si>
    <t>PDA30758</t>
  </si>
  <si>
    <t>83385</t>
  </si>
  <si>
    <t>OEWQHN6T4</t>
  </si>
  <si>
    <t>87061</t>
  </si>
  <si>
    <t>OEWPSO768</t>
  </si>
  <si>
    <t>EMG13676</t>
  </si>
  <si>
    <t>88588</t>
  </si>
  <si>
    <t>OGVPXRLG0</t>
  </si>
  <si>
    <t>JND44501</t>
  </si>
  <si>
    <t>91299</t>
  </si>
  <si>
    <t>OEZNXIGR4</t>
  </si>
  <si>
    <t>88706</t>
  </si>
  <si>
    <t>O2XM8OT94</t>
  </si>
  <si>
    <t>OF5OCMY54</t>
  </si>
  <si>
    <t>FEK84503</t>
  </si>
  <si>
    <t>89968</t>
  </si>
  <si>
    <t>O2XLJMZCG</t>
  </si>
  <si>
    <t>90095</t>
  </si>
  <si>
    <t>O15GHF5H4</t>
  </si>
  <si>
    <t>Rolando Jaimes</t>
  </si>
  <si>
    <t>Andrew Kissel</t>
  </si>
  <si>
    <t>Undre Brown</t>
  </si>
  <si>
    <t xml:space="preserve">   </t>
  </si>
  <si>
    <t>DERNALIS MUCHULY</t>
  </si>
  <si>
    <t>ZHARNAKIYA OLIVER</t>
  </si>
  <si>
    <t>LEAFAR VENTURA</t>
  </si>
  <si>
    <t>MARC FRANCO</t>
  </si>
  <si>
    <t>SUHAIYB HAMZAWI</t>
  </si>
  <si>
    <t>Retention target</t>
  </si>
  <si>
    <t>XTHFL3831</t>
  </si>
  <si>
    <t>KISSIMMEE</t>
  </si>
  <si>
    <t>Express Orlando South</t>
  </si>
  <si>
    <t>3831 W Vine St Ste 72 Kissimmee FL</t>
  </si>
  <si>
    <t>Express Corpus Christi</t>
  </si>
  <si>
    <t>Epic Sale Online Inc</t>
  </si>
  <si>
    <t>PALOMA MORENO</t>
  </si>
  <si>
    <t>1 832 994 2478</t>
  </si>
  <si>
    <t>JAFFER NASER</t>
  </si>
  <si>
    <t>TULASI NAGABOINA</t>
  </si>
  <si>
    <t>AZAAN JUNANI</t>
  </si>
  <si>
    <t>1 (832) 412-6905</t>
  </si>
  <si>
    <t>KAMRAM ARIF</t>
  </si>
  <si>
    <t>OMER SYED</t>
  </si>
  <si>
    <t>MOHSIN HUSSAIN</t>
  </si>
  <si>
    <t>LILIANA RODRIGUEZ</t>
  </si>
  <si>
    <t>JATIN KUMAR</t>
  </si>
  <si>
    <t>ZOANY ROSALES</t>
  </si>
  <si>
    <t>SARMAD RAHEEL / NAMIT SETHI</t>
  </si>
  <si>
    <t xml:space="preserve">1 (816) 596-6038 / 1 (314) 312-5718 </t>
  </si>
  <si>
    <t>SHAYESTA NAAZ</t>
  </si>
  <si>
    <t>VENKATESH GOTTI</t>
  </si>
  <si>
    <t>3831 W Vine St Ste 72, KISSIMMEE FL 34741</t>
  </si>
  <si>
    <t>86877</t>
  </si>
  <si>
    <t>OEXS83U4W</t>
  </si>
  <si>
    <t>BWG64119</t>
  </si>
  <si>
    <t>91469</t>
  </si>
  <si>
    <t>OG15ZWA48</t>
  </si>
  <si>
    <t>80678</t>
  </si>
  <si>
    <t>O0305475K</t>
  </si>
  <si>
    <t>98228</t>
  </si>
  <si>
    <t>O09VI7QXC</t>
  </si>
  <si>
    <t>O1R5C99V4</t>
  </si>
  <si>
    <t>94677</t>
  </si>
  <si>
    <t>O0YKFI3X4</t>
  </si>
  <si>
    <t>O1S4ZT6OG</t>
  </si>
  <si>
    <t>UVA13214</t>
  </si>
  <si>
    <t>90163</t>
  </si>
  <si>
    <t>O1R5H944W</t>
  </si>
  <si>
    <t>106636</t>
  </si>
  <si>
    <t>O07XQ1ZWW</t>
  </si>
  <si>
    <t>106638</t>
  </si>
  <si>
    <t>OEA15FZF4</t>
  </si>
  <si>
    <t>OE91HW5RK</t>
  </si>
  <si>
    <t>81319</t>
  </si>
  <si>
    <t>O01145O9C</t>
  </si>
  <si>
    <t>OG24EHXJK</t>
  </si>
  <si>
    <t>89520</t>
  </si>
  <si>
    <t>OE15IFTOW</t>
  </si>
  <si>
    <t>80923</t>
  </si>
  <si>
    <t>OE15DFZG0</t>
  </si>
  <si>
    <t>85823</t>
  </si>
  <si>
    <t>OGYSD9ZYO</t>
  </si>
  <si>
    <t>91254</t>
  </si>
  <si>
    <t>O08VZNUOO</t>
  </si>
  <si>
    <t>98244</t>
  </si>
  <si>
    <t>O2214BWOG</t>
  </si>
  <si>
    <t>88761</t>
  </si>
  <si>
    <t>OG33X7ME0</t>
  </si>
  <si>
    <t>108827</t>
  </si>
  <si>
    <t>O1T5MBI1C</t>
  </si>
  <si>
    <t>83239</t>
  </si>
  <si>
    <t>O09VN7MT4</t>
  </si>
  <si>
    <t>87387</t>
  </si>
  <si>
    <t>OFV7SREHK</t>
  </si>
  <si>
    <t>O000HNCXK</t>
  </si>
  <si>
    <t>83161</t>
  </si>
  <si>
    <t>OE43X40U0</t>
  </si>
  <si>
    <t>89657</t>
  </si>
  <si>
    <t>OG18CSTV4</t>
  </si>
  <si>
    <t>84218</t>
  </si>
  <si>
    <t>OG37DWYZ4</t>
  </si>
  <si>
    <t>93347</t>
  </si>
  <si>
    <t>OE16H8P4O</t>
  </si>
  <si>
    <t>O1R7K0G7S</t>
  </si>
  <si>
    <t>80783</t>
  </si>
  <si>
    <t>OEC15CZZS</t>
  </si>
  <si>
    <t>90003</t>
  </si>
  <si>
    <t>O08YCES60</t>
  </si>
  <si>
    <t>84224</t>
  </si>
  <si>
    <t>O1U68OBW8</t>
  </si>
  <si>
    <t>92230</t>
  </si>
  <si>
    <t>O002PEEJC</t>
  </si>
  <si>
    <t>O0XMKYGE0</t>
  </si>
  <si>
    <t>85970</t>
  </si>
  <si>
    <t>OG187T4BC</t>
  </si>
  <si>
    <t>JRN38331</t>
  </si>
  <si>
    <t>82557</t>
  </si>
  <si>
    <t>OEB2VR8E0</t>
  </si>
  <si>
    <t>90698</t>
  </si>
  <si>
    <t>OEB2QRE3C</t>
  </si>
  <si>
    <t>83277</t>
  </si>
  <si>
    <t>O2228AA7K</t>
  </si>
  <si>
    <t>82000</t>
  </si>
  <si>
    <t>OEB1RSQ48</t>
  </si>
  <si>
    <t>O223H2XAW</t>
  </si>
  <si>
    <t>94502</t>
  </si>
  <si>
    <t>OFUAI47QO</t>
  </si>
  <si>
    <t>O002PK3YO</t>
  </si>
  <si>
    <t>90188</t>
  </si>
  <si>
    <t>O20149D14</t>
  </si>
  <si>
    <t>89693</t>
  </si>
  <si>
    <t>O08ZGIN80</t>
  </si>
  <si>
    <t>86207</t>
  </si>
  <si>
    <t>O1S86OH00</t>
  </si>
  <si>
    <t>87173</t>
  </si>
  <si>
    <t>OG08PEMFK</t>
  </si>
  <si>
    <t>83178</t>
  </si>
  <si>
    <t>O223C8PAO</t>
  </si>
  <si>
    <t>O002PK0SW</t>
  </si>
  <si>
    <t>91281</t>
  </si>
  <si>
    <t>O213YOILS</t>
  </si>
  <si>
    <t>95118</t>
  </si>
  <si>
    <t>OG37E2JO0</t>
  </si>
  <si>
    <t>O2037688O</t>
  </si>
  <si>
    <t>91287</t>
  </si>
  <si>
    <t>OE15X9LHS</t>
  </si>
  <si>
    <t>94516</t>
  </si>
  <si>
    <t>O011IZJ80</t>
  </si>
  <si>
    <t>83255</t>
  </si>
  <si>
    <t>OEA1K9UEO</t>
  </si>
  <si>
    <t>98698</t>
  </si>
  <si>
    <t>OFU9XZ9XS</t>
  </si>
  <si>
    <t>87213</t>
  </si>
  <si>
    <t>O011NZ8R4</t>
  </si>
  <si>
    <t>O011NZDIO</t>
  </si>
  <si>
    <t>IPF94704</t>
  </si>
  <si>
    <t>86504</t>
  </si>
  <si>
    <t>OE44LXH5C</t>
  </si>
  <si>
    <t>92180</t>
  </si>
  <si>
    <t>O1R7510KW</t>
  </si>
  <si>
    <t>O0025F9CG</t>
  </si>
  <si>
    <t>95896</t>
  </si>
  <si>
    <t>O08WJHAFS</t>
  </si>
  <si>
    <t>92535</t>
  </si>
  <si>
    <t>OEB12TTSG</t>
  </si>
  <si>
    <t>80996</t>
  </si>
  <si>
    <t>O2OR0I7M8</t>
  </si>
  <si>
    <t>87414</t>
  </si>
  <si>
    <t>O1T6650ZC</t>
  </si>
  <si>
    <t>96205</t>
  </si>
  <si>
    <t>O000WMSKW</t>
  </si>
  <si>
    <t>ELJ37216</t>
  </si>
  <si>
    <t>80608</t>
  </si>
  <si>
    <t>O07Y9VIUW</t>
  </si>
  <si>
    <t>87304</t>
  </si>
  <si>
    <t>O220KCT1S</t>
  </si>
  <si>
    <t>OE34YJ50W</t>
  </si>
  <si>
    <t>86964</t>
  </si>
  <si>
    <t>O0211P828</t>
  </si>
  <si>
    <t>OG15L2IB4</t>
  </si>
  <si>
    <t>86089</t>
  </si>
  <si>
    <t>OEC0LJH2O</t>
  </si>
  <si>
    <t>86640</t>
  </si>
  <si>
    <t>OFTAFKZZS</t>
  </si>
  <si>
    <t>86970</t>
  </si>
  <si>
    <t>O1S6NQQZC</t>
  </si>
  <si>
    <t>85631</t>
  </si>
  <si>
    <t>O07YA11YW</t>
  </si>
  <si>
    <t>88186</t>
  </si>
  <si>
    <t>OFTAKKSOO</t>
  </si>
  <si>
    <t>90291</t>
  </si>
  <si>
    <t>OE1717UA8</t>
  </si>
  <si>
    <t>86385</t>
  </si>
  <si>
    <t>O001LG5RK</t>
  </si>
  <si>
    <t>81002</t>
  </si>
  <si>
    <t>OG076GY0O</t>
  </si>
  <si>
    <t>OEB26S7CG</t>
  </si>
  <si>
    <t>82393</t>
  </si>
  <si>
    <t>O0039DMVK</t>
  </si>
  <si>
    <t>ARJ37419</t>
  </si>
  <si>
    <t>93422</t>
  </si>
  <si>
    <t>O1U6NNRJK</t>
  </si>
  <si>
    <t>82778</t>
  </si>
  <si>
    <t>O0AXXHXQO</t>
  </si>
  <si>
    <t>86926</t>
  </si>
  <si>
    <t>OFSC5THCG</t>
  </si>
  <si>
    <t>88194</t>
  </si>
  <si>
    <t>OFSC5TIY8</t>
  </si>
  <si>
    <t>83177</t>
  </si>
  <si>
    <t>O2VOVIA9C</t>
  </si>
  <si>
    <t>OGNXPB9SG</t>
  </si>
  <si>
    <t>OG17STONK</t>
  </si>
  <si>
    <t>87436</t>
  </si>
  <si>
    <t>O2VNREAFK</t>
  </si>
  <si>
    <t>92565</t>
  </si>
  <si>
    <t>O080CSISW</t>
  </si>
  <si>
    <t>87242</t>
  </si>
  <si>
    <t>O1S8QI32O</t>
  </si>
  <si>
    <t>98615</t>
  </si>
  <si>
    <t>OG05XIQ7K</t>
  </si>
  <si>
    <t>86854</t>
  </si>
  <si>
    <t>O22412434</t>
  </si>
  <si>
    <t>103242</t>
  </si>
  <si>
    <t>O032S0DV4</t>
  </si>
  <si>
    <t>92342</t>
  </si>
  <si>
    <t>OE37BA434</t>
  </si>
  <si>
    <t>82786</t>
  </si>
  <si>
    <t>OEB3FQDJK</t>
  </si>
  <si>
    <t>92489</t>
  </si>
  <si>
    <t>OE1717Z14</t>
  </si>
  <si>
    <t>OG18WS3RK</t>
  </si>
  <si>
    <t>OFUB1XQNS</t>
  </si>
  <si>
    <t>KYU05905</t>
  </si>
  <si>
    <t>92229</t>
  </si>
  <si>
    <t>O0AWOPFDC</t>
  </si>
  <si>
    <t>82534</t>
  </si>
  <si>
    <t>O07Z8U5A0</t>
  </si>
  <si>
    <t>80689</t>
  </si>
  <si>
    <t>O0900C9AO</t>
  </si>
  <si>
    <t>80894</t>
  </si>
  <si>
    <t>O031O1YQG</t>
  </si>
  <si>
    <t>85618</t>
  </si>
  <si>
    <t>OEB2BS00O</t>
  </si>
  <si>
    <t>O0AYWGH14</t>
  </si>
  <si>
    <t>104245</t>
  </si>
  <si>
    <t>O004DHMPC</t>
  </si>
  <si>
    <t>O023ELRU8</t>
  </si>
  <si>
    <t>81388</t>
  </si>
  <si>
    <t>OEC2YG0SW</t>
  </si>
  <si>
    <t>86940</t>
  </si>
  <si>
    <t>O1Z5HJNDC</t>
  </si>
  <si>
    <t>93130</t>
  </si>
  <si>
    <t>O08YRJNSO</t>
  </si>
  <si>
    <t>OWI71922</t>
  </si>
  <si>
    <t>84159</t>
  </si>
  <si>
    <t>O031T7AJC</t>
  </si>
  <si>
    <t>O1S7RP1CO</t>
  </si>
  <si>
    <t>88208</t>
  </si>
  <si>
    <t>OFUB7340O</t>
  </si>
  <si>
    <t>93564</t>
  </si>
  <si>
    <t>O1Z34HHCO</t>
  </si>
  <si>
    <t>89286</t>
  </si>
  <si>
    <t>OG099DWD4</t>
  </si>
  <si>
    <t>98779</t>
  </si>
  <si>
    <t>OE46P01TK</t>
  </si>
  <si>
    <t>81008</t>
  </si>
  <si>
    <t>O032S6054</t>
  </si>
  <si>
    <t>89452</t>
  </si>
  <si>
    <t>O2OR0I7H4</t>
  </si>
  <si>
    <t>O0AV0M7G8</t>
  </si>
  <si>
    <t>86861</t>
  </si>
  <si>
    <t>O09VN1XJS</t>
  </si>
  <si>
    <t>BFE93435</t>
  </si>
  <si>
    <t>83596</t>
  </si>
  <si>
    <t>O0AV0MAM0</t>
  </si>
  <si>
    <t>89746</t>
  </si>
  <si>
    <t>O0AV5LYJC</t>
  </si>
  <si>
    <t>93144</t>
  </si>
  <si>
    <t>OG14VXWRC</t>
  </si>
  <si>
    <t>O07WLXYQG</t>
  </si>
  <si>
    <t>85320</t>
  </si>
  <si>
    <t>OE24VUFY0</t>
  </si>
  <si>
    <t>O1T4D7RBS</t>
  </si>
  <si>
    <t>XDX77836</t>
  </si>
  <si>
    <t>92610</t>
  </si>
  <si>
    <t>OE43WYHW8</t>
  </si>
  <si>
    <t>98670</t>
  </si>
  <si>
    <t>O08X3GJ08</t>
  </si>
  <si>
    <t>81326</t>
  </si>
  <si>
    <t>OG06MC3KO</t>
  </si>
  <si>
    <t>104275</t>
  </si>
  <si>
    <t>O09WR0CNS</t>
  </si>
  <si>
    <t>89141</t>
  </si>
  <si>
    <t>OFV91JYMW</t>
  </si>
  <si>
    <t>O1T5H66FS</t>
  </si>
  <si>
    <t>86461</t>
  </si>
  <si>
    <t>OG25NG75K</t>
  </si>
  <si>
    <t>103352</t>
  </si>
  <si>
    <t>O003OILO0</t>
  </si>
  <si>
    <t>82583</t>
  </si>
  <si>
    <t>O0VNJRMU0</t>
  </si>
  <si>
    <t>98805</t>
  </si>
  <si>
    <t>OFV7SRHU8</t>
  </si>
  <si>
    <t>JVT00040</t>
  </si>
  <si>
    <t>97550</t>
  </si>
  <si>
    <t>OG14W3NRK</t>
  </si>
  <si>
    <t>80880</t>
  </si>
  <si>
    <t>O1R5C9A1C</t>
  </si>
  <si>
    <t>98678</t>
  </si>
  <si>
    <t>OEBZ2LPO0</t>
  </si>
  <si>
    <t>83266</t>
  </si>
  <si>
    <t>O2UP7YEZC</t>
  </si>
  <si>
    <t>109055</t>
  </si>
  <si>
    <t>OGXR6S9XS</t>
  </si>
  <si>
    <t>83827</t>
  </si>
  <si>
    <t>OEBOJ06CW</t>
  </si>
  <si>
    <t>92851</t>
  </si>
  <si>
    <t>OE93USPIO</t>
  </si>
  <si>
    <t>98812</t>
  </si>
  <si>
    <t>O2214C00G</t>
  </si>
  <si>
    <t>89760</t>
  </si>
  <si>
    <t>OFV91PJCG</t>
  </si>
  <si>
    <t>O210MTE7K</t>
  </si>
  <si>
    <t>82086</t>
  </si>
  <si>
    <t>OEB1MT2C0</t>
  </si>
  <si>
    <t>82673</t>
  </si>
  <si>
    <t>OE450WVF4</t>
  </si>
  <si>
    <t>O1U63OHSG</t>
  </si>
  <si>
    <t>80887</t>
  </si>
  <si>
    <t>O1T5MBLFC</t>
  </si>
  <si>
    <t>O1R7K0EUO</t>
  </si>
  <si>
    <t>82675</t>
  </si>
  <si>
    <t>OEC29BC4W</t>
  </si>
  <si>
    <t>82088</t>
  </si>
  <si>
    <t>O1S86ITDC</t>
  </si>
  <si>
    <t>81026</t>
  </si>
  <si>
    <t>O204FYSCW</t>
  </si>
  <si>
    <t>81045</t>
  </si>
  <si>
    <t>O212UKFU8</t>
  </si>
  <si>
    <t>82090</t>
  </si>
  <si>
    <t>O021LIPLK</t>
  </si>
  <si>
    <t>85465</t>
  </si>
  <si>
    <t>OE464V48O</t>
  </si>
  <si>
    <t>90285</t>
  </si>
  <si>
    <t>O212UKKK8</t>
  </si>
  <si>
    <t>92353</t>
  </si>
  <si>
    <t>OFVA5IFBS</t>
  </si>
  <si>
    <t>92647</t>
  </si>
  <si>
    <t>OGWRJE2K8</t>
  </si>
  <si>
    <t>82612</t>
  </si>
  <si>
    <t>O08ZBIWC0</t>
  </si>
  <si>
    <t>WQB60900</t>
  </si>
  <si>
    <t>92283</t>
  </si>
  <si>
    <t>O204B4P3K</t>
  </si>
  <si>
    <t>80962</t>
  </si>
  <si>
    <t>O0AYCMWQ8</t>
  </si>
  <si>
    <t>OE93USSUO</t>
  </si>
  <si>
    <t>KYQ22623</t>
  </si>
  <si>
    <t>95282</t>
  </si>
  <si>
    <t>OFVB9MDJK</t>
  </si>
  <si>
    <t>86186</t>
  </si>
  <si>
    <t>O07YP0HSO</t>
  </si>
  <si>
    <t>82365</t>
  </si>
  <si>
    <t>OFUAI46C8</t>
  </si>
  <si>
    <t>OFTAZK6YG</t>
  </si>
  <si>
    <t>81277</t>
  </si>
  <si>
    <t>OE92LUJI0</t>
  </si>
  <si>
    <t>91410</t>
  </si>
  <si>
    <t>O204AYZO8</t>
  </si>
  <si>
    <t>92781</t>
  </si>
  <si>
    <t>O07ZSYWXK</t>
  </si>
  <si>
    <t>92365</t>
  </si>
  <si>
    <t>O1U7CMPFC</t>
  </si>
  <si>
    <t>90818</t>
  </si>
  <si>
    <t>OEA0GBCB4</t>
  </si>
  <si>
    <t>92598</t>
  </si>
  <si>
    <t>OG34H173K</t>
  </si>
  <si>
    <t>93202</t>
  </si>
  <si>
    <t>OE91HW4CW</t>
  </si>
  <si>
    <t>89492</t>
  </si>
  <si>
    <t>O02ZL4XE8</t>
  </si>
  <si>
    <t>98537</t>
  </si>
  <si>
    <t>OEB2VWUUO</t>
  </si>
  <si>
    <t>81042</t>
  </si>
  <si>
    <t>OEB12TQUW</t>
  </si>
  <si>
    <t>91647</t>
  </si>
  <si>
    <t>OE14TGR9S</t>
  </si>
  <si>
    <t>98564</t>
  </si>
  <si>
    <t>O09W26ZGW</t>
  </si>
  <si>
    <t>86528</t>
  </si>
  <si>
    <t>OG076BBY0</t>
  </si>
  <si>
    <t>93214</t>
  </si>
  <si>
    <t>OFS9T2LN4</t>
  </si>
  <si>
    <t>98565</t>
  </si>
  <si>
    <t>OE14YGJZK</t>
  </si>
  <si>
    <t>81520</t>
  </si>
  <si>
    <t>O07X62OMO</t>
  </si>
  <si>
    <t>90112</t>
  </si>
  <si>
    <t>O07Y9VFW8</t>
  </si>
  <si>
    <t>81663</t>
  </si>
  <si>
    <t>OFU8Z6GC0</t>
  </si>
  <si>
    <t>RKT02710</t>
  </si>
  <si>
    <t>O0AVPQT68</t>
  </si>
  <si>
    <t>92287</t>
  </si>
  <si>
    <t>O1Z25OJ00</t>
  </si>
  <si>
    <t>O1R706SS0</t>
  </si>
  <si>
    <t>89801</t>
  </si>
  <si>
    <t>OE90XWZ6G</t>
  </si>
  <si>
    <t>89235</t>
  </si>
  <si>
    <t>OFV9LOQ40</t>
  </si>
  <si>
    <t>83621</t>
  </si>
  <si>
    <t>OE33UKT94</t>
  </si>
  <si>
    <t>94699</t>
  </si>
  <si>
    <t>OEAZZ0ZLK</t>
  </si>
  <si>
    <t>89507</t>
  </si>
  <si>
    <t>O1R5W8IEW</t>
  </si>
  <si>
    <t>92199</t>
  </si>
  <si>
    <t>OEBZHL3QW</t>
  </si>
  <si>
    <t>92613</t>
  </si>
  <si>
    <t>O220PCIT4</t>
  </si>
  <si>
    <t>86711</t>
  </si>
  <si>
    <t>O1T52CEMW</t>
  </si>
  <si>
    <t>89237</t>
  </si>
  <si>
    <t>OEC1UC2SW</t>
  </si>
  <si>
    <t>O1R88ZCPC</t>
  </si>
  <si>
    <t>92217</t>
  </si>
  <si>
    <t>O013VW00G</t>
  </si>
  <si>
    <t>98590</t>
  </si>
  <si>
    <t>O204ZY3W0</t>
  </si>
  <si>
    <t>85349</t>
  </si>
  <si>
    <t>OE93ANV3S</t>
  </si>
  <si>
    <t>OG36TXQU0</t>
  </si>
  <si>
    <t>81062</t>
  </si>
  <si>
    <t>OF4LD803C</t>
  </si>
  <si>
    <t>80947</t>
  </si>
  <si>
    <t>O08YWDXJS</t>
  </si>
  <si>
    <t>WPH49275</t>
  </si>
  <si>
    <t>83515</t>
  </si>
  <si>
    <t>OE46OUAZC</t>
  </si>
  <si>
    <t>98775</t>
  </si>
  <si>
    <t>OE18A62BC</t>
  </si>
  <si>
    <t>87401</t>
  </si>
  <si>
    <t>OE18A63VC</t>
  </si>
  <si>
    <t>93253</t>
  </si>
  <si>
    <t>O1T8E1S7S</t>
  </si>
  <si>
    <t>95007</t>
  </si>
  <si>
    <t>OFVBTFUVS</t>
  </si>
  <si>
    <t>89825</t>
  </si>
  <si>
    <t>OFTBJJ8Y8</t>
  </si>
  <si>
    <t>88272</t>
  </si>
  <si>
    <t>OE93ATHDC</t>
  </si>
  <si>
    <t>ZEB32159</t>
  </si>
  <si>
    <t>81444</t>
  </si>
  <si>
    <t>OE362HLW0</t>
  </si>
  <si>
    <t>90870</t>
  </si>
  <si>
    <t>OFUB7348G</t>
  </si>
  <si>
    <t>92195</t>
  </si>
  <si>
    <t>O09YF3MEO</t>
  </si>
  <si>
    <t>O0048HU7S</t>
  </si>
  <si>
    <t>82913</t>
  </si>
  <si>
    <t>OEA3SC4RC</t>
  </si>
  <si>
    <t>89341</t>
  </si>
  <si>
    <t>O0VO3QTLC</t>
  </si>
  <si>
    <t>85362</t>
  </si>
  <si>
    <t>OE9ZWF028</t>
  </si>
  <si>
    <t>OF6JU75V4</t>
  </si>
  <si>
    <t>82703</t>
  </si>
  <si>
    <t>O00ZV4QI8</t>
  </si>
  <si>
    <t>93672</t>
  </si>
  <si>
    <t>OEBYXJ3M8</t>
  </si>
  <si>
    <t>OG14W0PPS</t>
  </si>
  <si>
    <t>81462</t>
  </si>
  <si>
    <t>OG28FHST4</t>
  </si>
  <si>
    <t>92634</t>
  </si>
  <si>
    <t>OFT8RKHSG</t>
  </si>
  <si>
    <t>87048</t>
  </si>
  <si>
    <t>O0239LW60</t>
  </si>
  <si>
    <t>89220</t>
  </si>
  <si>
    <t>O1U40UCDS</t>
  </si>
  <si>
    <t>OEB0NX5PS</t>
  </si>
  <si>
    <t>80763</t>
  </si>
  <si>
    <t>O0AW4NFGW</t>
  </si>
  <si>
    <t>81476</t>
  </si>
  <si>
    <t>O07XPZ3M8</t>
  </si>
  <si>
    <t>DJJ26627</t>
  </si>
  <si>
    <t>85371</t>
  </si>
  <si>
    <t>O09ZJ1WRC</t>
  </si>
  <si>
    <t>92336</t>
  </si>
  <si>
    <t>OE9ZWF1NC</t>
  </si>
  <si>
    <t>85315</t>
  </si>
  <si>
    <t>O0AV0P3IW</t>
  </si>
  <si>
    <t>O02YW8SGO</t>
  </si>
  <si>
    <t>92215</t>
  </si>
  <si>
    <t>OE42T8HZK</t>
  </si>
  <si>
    <t>104438</t>
  </si>
  <si>
    <t>O09VIAN8W</t>
  </si>
  <si>
    <t>83387</t>
  </si>
  <si>
    <t>O1S4UW75C</t>
  </si>
  <si>
    <t>95513</t>
  </si>
  <si>
    <t>OFV7SU7N4</t>
  </si>
  <si>
    <t>80769</t>
  </si>
  <si>
    <t>O1T4DG6J4</t>
  </si>
  <si>
    <t>81081</t>
  </si>
  <si>
    <t>OE33AIURC</t>
  </si>
  <si>
    <t>82933</t>
  </si>
  <si>
    <t>OE23X45KG</t>
  </si>
  <si>
    <t>85373</t>
  </si>
  <si>
    <t>OFSAD4I7K</t>
  </si>
  <si>
    <t>84209</t>
  </si>
  <si>
    <t>OEB0J30UO</t>
  </si>
  <si>
    <t>94593</t>
  </si>
  <si>
    <t>O1Z2KQRKG</t>
  </si>
  <si>
    <t>87606</t>
  </si>
  <si>
    <t>O0AW4T3BK</t>
  </si>
  <si>
    <t>86142</t>
  </si>
  <si>
    <t>OFV8WSMR4</t>
  </si>
  <si>
    <t>85376</t>
  </si>
  <si>
    <t>O211QUM8G</t>
  </si>
  <si>
    <t>O07XQ4PWW</t>
  </si>
  <si>
    <t>FGQ84599</t>
  </si>
  <si>
    <t>93270</t>
  </si>
  <si>
    <t>O2023ASKW</t>
  </si>
  <si>
    <t>81363</t>
  </si>
  <si>
    <t>OEC01N500</t>
  </si>
  <si>
    <t>O021QL9N4</t>
  </si>
  <si>
    <t>82735</t>
  </si>
  <si>
    <t>O0AYCK3E8</t>
  </si>
  <si>
    <t>O1S86LMA8</t>
  </si>
  <si>
    <t>O213TLV74</t>
  </si>
  <si>
    <t>85384</t>
  </si>
  <si>
    <t>OE469XUKW</t>
  </si>
  <si>
    <t>OE36RDQFK</t>
  </si>
  <si>
    <t>OE92LRRQW</t>
  </si>
  <si>
    <t>80829</t>
  </si>
  <si>
    <t>OE16HBLEG</t>
  </si>
  <si>
    <t>80768</t>
  </si>
  <si>
    <t>OE16MB9CO</t>
  </si>
  <si>
    <t>83416</t>
  </si>
  <si>
    <t>OFVB4JRJS</t>
  </si>
  <si>
    <t>83418</t>
  </si>
  <si>
    <t>86418</t>
  </si>
  <si>
    <t>OFTC8FGOO</t>
  </si>
  <si>
    <t>81776</t>
  </si>
  <si>
    <t>OG18D1E0G</t>
  </si>
  <si>
    <t>96428</t>
  </si>
  <si>
    <t>OFUBR52CW</t>
  </si>
  <si>
    <t>82757</t>
  </si>
  <si>
    <t>OEC15LIJC</t>
  </si>
  <si>
    <t>82762</t>
  </si>
  <si>
    <t>O07YP3DX4</t>
  </si>
  <si>
    <t>O0AXDR6EW</t>
  </si>
  <si>
    <t>92370</t>
  </si>
  <si>
    <t>OE273ZJ14</t>
  </si>
  <si>
    <t>81022</t>
  </si>
  <si>
    <t>OE35NKZ6G</t>
  </si>
  <si>
    <t>UKS09712</t>
  </si>
  <si>
    <t>80839</t>
  </si>
  <si>
    <t>OFUAN6QE0</t>
  </si>
  <si>
    <t>88963</t>
  </si>
  <si>
    <t>O1U77VAJC</t>
  </si>
  <si>
    <t>MUU66388</t>
  </si>
  <si>
    <t>96168</t>
  </si>
  <si>
    <t>OFVB4PDTK</t>
  </si>
  <si>
    <t>88321</t>
  </si>
  <si>
    <t>O1U7CV1O8</t>
  </si>
  <si>
    <t>92733</t>
  </si>
  <si>
    <t>O010K3PXS</t>
  </si>
  <si>
    <t>OE14EEIB4</t>
  </si>
  <si>
    <t>93739</t>
  </si>
  <si>
    <t>OEBZMI4NK</t>
  </si>
  <si>
    <t>87079</t>
  </si>
  <si>
    <t>OE926SF80</t>
  </si>
  <si>
    <t>81212</t>
  </si>
  <si>
    <t>O1Z34K8WG</t>
  </si>
  <si>
    <t>96445</t>
  </si>
  <si>
    <t>O2125OAVK</t>
  </si>
  <si>
    <t>87080</t>
  </si>
  <si>
    <t>O1R753TPS</t>
  </si>
  <si>
    <t>99092</t>
  </si>
  <si>
    <t>O1R5WB9QO</t>
  </si>
  <si>
    <t>81504</t>
  </si>
  <si>
    <t>O08WOPK4W</t>
  </si>
  <si>
    <t>92747</t>
  </si>
  <si>
    <t>OE162HQGG</t>
  </si>
  <si>
    <t>93555</t>
  </si>
  <si>
    <t>OE353LVLC</t>
  </si>
  <si>
    <t>96803</t>
  </si>
  <si>
    <t>OG16K410W</t>
  </si>
  <si>
    <t>OG05XLJCO</t>
  </si>
  <si>
    <t>93562</t>
  </si>
  <si>
    <t>OE43I7J20</t>
  </si>
  <si>
    <t>92498</t>
  </si>
  <si>
    <t>OE24H3FI0</t>
  </si>
  <si>
    <t>89314</t>
  </si>
  <si>
    <t>O1R709NA0</t>
  </si>
  <si>
    <t>O030K6ECW</t>
  </si>
  <si>
    <t>85409</t>
  </si>
  <si>
    <t>OEA1KI87S</t>
  </si>
  <si>
    <t>103759</t>
  </si>
  <si>
    <t>O1U7ROWLS</t>
  </si>
  <si>
    <t>92393</t>
  </si>
  <si>
    <t>OEC1PF314</t>
  </si>
  <si>
    <t>86076</t>
  </si>
  <si>
    <t>OFVAKKKS8</t>
  </si>
  <si>
    <t>84089</t>
  </si>
  <si>
    <t>OG15FZWGG</t>
  </si>
  <si>
    <t>97782</t>
  </si>
  <si>
    <t>O0048F0VS</t>
  </si>
  <si>
    <t>80750</t>
  </si>
  <si>
    <t>OFTBOG8C8</t>
  </si>
  <si>
    <t>OG28FEXX4</t>
  </si>
  <si>
    <t>86067</t>
  </si>
  <si>
    <t>OE45L4COG</t>
  </si>
  <si>
    <t>88140</t>
  </si>
  <si>
    <t>OG36P6DCG</t>
  </si>
  <si>
    <t>96247</t>
  </si>
  <si>
    <t>O1R897V3K</t>
  </si>
  <si>
    <t>O2139SDV4</t>
  </si>
  <si>
    <t>O13I0ADEG</t>
  </si>
  <si>
    <t>81141</t>
  </si>
  <si>
    <t>OG17T2428</t>
  </si>
  <si>
    <t>97799</t>
  </si>
  <si>
    <t>O1Z5CMM8G</t>
  </si>
  <si>
    <t>92275</t>
  </si>
  <si>
    <t>OE353LVKO</t>
  </si>
  <si>
    <t>80980</t>
  </si>
  <si>
    <t>81401</t>
  </si>
  <si>
    <t>O0900KRVC</t>
  </si>
  <si>
    <t>81161</t>
  </si>
  <si>
    <t>O013W4F88</t>
  </si>
  <si>
    <t>86342</t>
  </si>
  <si>
    <t>O1T8EA908</t>
  </si>
  <si>
    <t>81530</t>
  </si>
  <si>
    <t>O080I0PBS</t>
  </si>
  <si>
    <t>109485</t>
  </si>
  <si>
    <t>O07WH0W1C</t>
  </si>
  <si>
    <t>94874</t>
  </si>
  <si>
    <t>O08VZKYKW</t>
  </si>
  <si>
    <t>89003</t>
  </si>
  <si>
    <t>OFS990K5S</t>
  </si>
  <si>
    <t>IDC19204</t>
  </si>
  <si>
    <t>O1U40UAZ4</t>
  </si>
  <si>
    <t>OG164Z0VK</t>
  </si>
  <si>
    <t>O020MMWC0</t>
  </si>
  <si>
    <t>O1U3VUIAG</t>
  </si>
  <si>
    <t>83654</t>
  </si>
  <si>
    <t>O1S4ZQAL4</t>
  </si>
  <si>
    <t>86622</t>
  </si>
  <si>
    <t>OEB0IXD7C</t>
  </si>
  <si>
    <t>OG06HF40O</t>
  </si>
  <si>
    <t>111272</t>
  </si>
  <si>
    <t>OE33FIM2G</t>
  </si>
  <si>
    <t>OE23S4HSO</t>
  </si>
  <si>
    <t>KQX93589</t>
  </si>
  <si>
    <t>82694</t>
  </si>
  <si>
    <t>O02YWEGJC</t>
  </si>
  <si>
    <t>92432</t>
  </si>
  <si>
    <t>OE90E0OPK</t>
  </si>
  <si>
    <t>111289</t>
  </si>
  <si>
    <t>OG24EQHX4</t>
  </si>
  <si>
    <t>92754</t>
  </si>
  <si>
    <t>OFT9VOJDK</t>
  </si>
  <si>
    <t>82863</t>
  </si>
  <si>
    <t>OFU9E8LY0</t>
  </si>
  <si>
    <t>81482</t>
  </si>
  <si>
    <t>OE43X6U54</t>
  </si>
  <si>
    <t>OE92LRQCW</t>
  </si>
  <si>
    <t>OFV91SCHK</t>
  </si>
  <si>
    <t>88373</t>
  </si>
  <si>
    <t>O1R6LACL4</t>
  </si>
  <si>
    <t>109548</t>
  </si>
  <si>
    <t>O08Y7HO28</t>
  </si>
  <si>
    <t>O03145MVK</t>
  </si>
  <si>
    <t>82870</t>
  </si>
  <si>
    <t>OG26MHHYO</t>
  </si>
  <si>
    <t>OFVA0LB0W</t>
  </si>
  <si>
    <t>90469</t>
  </si>
  <si>
    <t>O1R983MZC</t>
  </si>
  <si>
    <t>SMS36684</t>
  </si>
  <si>
    <t>85436</t>
  </si>
  <si>
    <t>O09XQ1S7K</t>
  </si>
  <si>
    <t>O1T6L7BJK</t>
  </si>
  <si>
    <t>OE92QRJ1S</t>
  </si>
  <si>
    <t>81156</t>
  </si>
  <si>
    <t>OFSBLX0R4</t>
  </si>
  <si>
    <t>OEB1RVMKW</t>
  </si>
  <si>
    <t>96553</t>
  </si>
  <si>
    <t>OG378ZY1K</t>
  </si>
  <si>
    <t>95270</t>
  </si>
  <si>
    <t>O1R8T1FSO</t>
  </si>
  <si>
    <t>WMC57190</t>
  </si>
  <si>
    <t>85746</t>
  </si>
  <si>
    <t>O2037934G</t>
  </si>
  <si>
    <t>88389</t>
  </si>
  <si>
    <t>OG36A72NK</t>
  </si>
  <si>
    <t>TSO79729</t>
  </si>
  <si>
    <t>92457</t>
  </si>
  <si>
    <t>O01375J5C</t>
  </si>
  <si>
    <t>80764</t>
  </si>
  <si>
    <t>OE36RJEHK</t>
  </si>
  <si>
    <t>83492</t>
  </si>
  <si>
    <t>O213YR8S8</t>
  </si>
  <si>
    <t>81435</t>
  </si>
  <si>
    <t>O1T7UB0VS</t>
  </si>
  <si>
    <t>98930</t>
  </si>
  <si>
    <t>OFTC8L4PK</t>
  </si>
  <si>
    <t>O0AVPO368</t>
  </si>
  <si>
    <t>83724</t>
  </si>
  <si>
    <t>OFU8U3UHC</t>
  </si>
  <si>
    <t>OG05XG0FK</t>
  </si>
  <si>
    <t>92603</t>
  </si>
  <si>
    <t>O2116PONK</t>
  </si>
  <si>
    <t>O09X62IA8</t>
  </si>
  <si>
    <t>82219</t>
  </si>
  <si>
    <t>OFSAWY2VK</t>
  </si>
  <si>
    <t>83730</t>
  </si>
  <si>
    <t>OG071ECDS</t>
  </si>
  <si>
    <t>85444</t>
  </si>
  <si>
    <t>OE16MH0K0</t>
  </si>
  <si>
    <t>96939</t>
  </si>
  <si>
    <t>OE15XI0WO</t>
  </si>
  <si>
    <t>OG15G01FC</t>
  </si>
  <si>
    <t>88405</t>
  </si>
  <si>
    <t>O07X5ZYNS</t>
  </si>
  <si>
    <t>81015</t>
  </si>
  <si>
    <t>OE33ZHR88</t>
  </si>
  <si>
    <t>UXR09225</t>
  </si>
  <si>
    <t>89444</t>
  </si>
  <si>
    <t>ABCCXX</t>
  </si>
  <si>
    <t>92870</t>
  </si>
  <si>
    <t>O1S6IO5DK</t>
  </si>
  <si>
    <t>O030K6CZC</t>
  </si>
  <si>
    <t>83688</t>
  </si>
  <si>
    <t>O221O8C2G</t>
  </si>
  <si>
    <t>O0AWTMGQG</t>
  </si>
  <si>
    <t>O030KBZ80</t>
  </si>
  <si>
    <t>HSR13078</t>
  </si>
  <si>
    <t>80202</t>
  </si>
  <si>
    <t>OE25G20J4</t>
  </si>
  <si>
    <t>80786</t>
  </si>
  <si>
    <t>OG35Q7VW0</t>
  </si>
  <si>
    <t>OEBZHNWUW</t>
  </si>
  <si>
    <t>81017</t>
  </si>
  <si>
    <t>84483</t>
  </si>
  <si>
    <t>OE16MBE48</t>
  </si>
  <si>
    <t>98991</t>
  </si>
  <si>
    <t>OG071JX20</t>
  </si>
  <si>
    <t>83045</t>
  </si>
  <si>
    <t>OFU9Y7UBC</t>
  </si>
  <si>
    <t>92484</t>
  </si>
  <si>
    <t>OE367EJV4</t>
  </si>
  <si>
    <t>LVY34288</t>
  </si>
  <si>
    <t>89553</t>
  </si>
  <si>
    <t>O2139MQ7K</t>
  </si>
  <si>
    <t>O222X6LG8</t>
  </si>
  <si>
    <t>OG17NWQWG</t>
  </si>
  <si>
    <t>85454</t>
  </si>
  <si>
    <t>O1Z5CGYM0</t>
  </si>
  <si>
    <t>83760</t>
  </si>
  <si>
    <t>OFTCNEY3C</t>
  </si>
  <si>
    <t>QVZ96551</t>
  </si>
  <si>
    <t>84370</t>
  </si>
  <si>
    <t>O013VYURC</t>
  </si>
  <si>
    <t>81192</t>
  </si>
  <si>
    <t>O032S376G</t>
  </si>
  <si>
    <t>99345</t>
  </si>
  <si>
    <t>OG18WUVJS</t>
  </si>
  <si>
    <t>82131</t>
  </si>
  <si>
    <t>O20500VG8</t>
  </si>
  <si>
    <t>OFSC1214G</t>
  </si>
  <si>
    <t>87183</t>
  </si>
  <si>
    <t>O0YNCDW0G</t>
  </si>
  <si>
    <t>89330</t>
  </si>
  <si>
    <t>OFVAKQ428</t>
  </si>
  <si>
    <t>92820</t>
  </si>
  <si>
    <t>O0AXSQNU8</t>
  </si>
  <si>
    <t>82241</t>
  </si>
  <si>
    <t>O213ES6R4</t>
  </si>
  <si>
    <t>95378</t>
  </si>
  <si>
    <t>OG27BM8FK</t>
  </si>
  <si>
    <t>OG099GRAO</t>
  </si>
  <si>
    <t>94932</t>
  </si>
  <si>
    <t>O1S7RM8FK</t>
  </si>
  <si>
    <t>OEA01BY40</t>
  </si>
  <si>
    <t>OE43WYELS</t>
  </si>
  <si>
    <t>83105</t>
  </si>
  <si>
    <t>OE34JE6A8</t>
  </si>
  <si>
    <t>81096</t>
  </si>
  <si>
    <t>O02YW60Z4</t>
  </si>
  <si>
    <t>81194</t>
  </si>
  <si>
    <t>OFT9VG700</t>
  </si>
  <si>
    <t>109761</t>
  </si>
  <si>
    <t>OFTA0FY40</t>
  </si>
  <si>
    <t>87066</t>
  </si>
  <si>
    <t>O07XKWHVC</t>
  </si>
  <si>
    <t>81269</t>
  </si>
  <si>
    <t>OG062FODS</t>
  </si>
  <si>
    <t>93954</t>
  </si>
  <si>
    <t>OFV7XLKZC</t>
  </si>
  <si>
    <t>99176</t>
  </si>
  <si>
    <t>O1Z1LJREG</t>
  </si>
  <si>
    <t>83117</t>
  </si>
  <si>
    <t>O001GG8D4</t>
  </si>
  <si>
    <t>104147</t>
  </si>
  <si>
    <t>O22057PLK</t>
  </si>
  <si>
    <t>85106</t>
  </si>
  <si>
    <t>O020HKDI0</t>
  </si>
  <si>
    <t>90723</t>
  </si>
  <si>
    <t>O22146DLK</t>
  </si>
  <si>
    <t>83136</t>
  </si>
  <si>
    <t>OG35604U0</t>
  </si>
  <si>
    <t>81533</t>
  </si>
  <si>
    <t>O001LG5SO</t>
  </si>
  <si>
    <t>85112</t>
  </si>
  <si>
    <t>O01ZDRJ3K</t>
  </si>
  <si>
    <t>OG25NG8K8</t>
  </si>
  <si>
    <t>86401</t>
  </si>
  <si>
    <t>O08VZNRKG</t>
  </si>
  <si>
    <t>84268</t>
  </si>
  <si>
    <t>O1Z1GPHTC</t>
  </si>
  <si>
    <t>95424</t>
  </si>
  <si>
    <t>OEBZ2LNXS</t>
  </si>
  <si>
    <t>OGYPGE7W8</t>
  </si>
  <si>
    <t>92317</t>
  </si>
  <si>
    <t>OG3427GQG</t>
  </si>
  <si>
    <t>82214</t>
  </si>
  <si>
    <t>OFU8F769K</t>
  </si>
  <si>
    <t>99078</t>
  </si>
  <si>
    <t>O03059RW8</t>
  </si>
  <si>
    <t>O03142TLC</t>
  </si>
  <si>
    <t>O0122YMWG</t>
  </si>
  <si>
    <t>95435</t>
  </si>
  <si>
    <t>O1Z3OGMKW</t>
  </si>
  <si>
    <t>91096</t>
  </si>
  <si>
    <t>OE92LOX2O</t>
  </si>
  <si>
    <t>95436</t>
  </si>
  <si>
    <t>O20370NLC</t>
  </si>
  <si>
    <t>82253</t>
  </si>
  <si>
    <t>O0AX8J1IO</t>
  </si>
  <si>
    <t>92540</t>
  </si>
  <si>
    <t>O20370QQ8</t>
  </si>
  <si>
    <t>OG178UJJK</t>
  </si>
  <si>
    <t>91850</t>
  </si>
  <si>
    <t>O1T6Q49CG</t>
  </si>
  <si>
    <t>83148</t>
  </si>
  <si>
    <t>O0136X0FK</t>
  </si>
  <si>
    <t>ACL41525</t>
  </si>
  <si>
    <t>81215</t>
  </si>
  <si>
    <t>OFVA5IAGG</t>
  </si>
  <si>
    <t>90640</t>
  </si>
  <si>
    <t>O213YIXYO</t>
  </si>
  <si>
    <t>93777</t>
  </si>
  <si>
    <t>O09XPYXDK</t>
  </si>
  <si>
    <t>99204</t>
  </si>
  <si>
    <t>O013BWXV4</t>
  </si>
  <si>
    <t>96686</t>
  </si>
  <si>
    <t>OFSCPSMKW</t>
  </si>
  <si>
    <t>86230</t>
  </si>
  <si>
    <t>O1S8BILWW</t>
  </si>
  <si>
    <t>O08ZGD100</t>
  </si>
  <si>
    <t>99209</t>
  </si>
  <si>
    <t>O08ZBDD1S</t>
  </si>
  <si>
    <t>80823</t>
  </si>
  <si>
    <t>OEC2EB4NK</t>
  </si>
  <si>
    <t>93784</t>
  </si>
  <si>
    <t>O07WM3HOW</t>
  </si>
  <si>
    <t>85467</t>
  </si>
  <si>
    <t>OE93PSV9S</t>
  </si>
  <si>
    <t>81643</t>
  </si>
  <si>
    <t>OG17907DC</t>
  </si>
  <si>
    <t>86168</t>
  </si>
  <si>
    <t>OE273WODS</t>
  </si>
  <si>
    <t>OE456273K</t>
  </si>
  <si>
    <t>83028</t>
  </si>
  <si>
    <t>O0AYCMZPS</t>
  </si>
  <si>
    <t>89589</t>
  </si>
  <si>
    <t>O1R8O1ONS</t>
  </si>
  <si>
    <t>86242</t>
  </si>
  <si>
    <t>O003TIEEO</t>
  </si>
  <si>
    <t>90373</t>
  </si>
  <si>
    <t>OFTC3IKB4</t>
  </si>
  <si>
    <t>OFVB4MMB4</t>
  </si>
  <si>
    <t>O012846LS</t>
  </si>
  <si>
    <t>DXO71010</t>
  </si>
  <si>
    <t>O08ZGIN9S</t>
  </si>
  <si>
    <t>89700</t>
  </si>
  <si>
    <t>OE16HEEL4</t>
  </si>
  <si>
    <t>89491</t>
  </si>
  <si>
    <t>OE92LUJBS</t>
  </si>
  <si>
    <t>O1T6Q9U2G</t>
  </si>
  <si>
    <t>89454</t>
  </si>
  <si>
    <t>OFUAI47SO</t>
  </si>
  <si>
    <t>86420</t>
  </si>
  <si>
    <t>O203C60ZC</t>
  </si>
  <si>
    <t>83461</t>
  </si>
  <si>
    <t>OE36MGQYG</t>
  </si>
  <si>
    <t>WLF59517</t>
  </si>
  <si>
    <t>92882</t>
  </si>
  <si>
    <t>O1R8O4G2G</t>
  </si>
  <si>
    <t>OG1601ZQO</t>
  </si>
  <si>
    <t>111538</t>
  </si>
  <si>
    <t>OG08UEJY0</t>
  </si>
  <si>
    <t>86322</t>
  </si>
  <si>
    <t>O204G4J94</t>
  </si>
  <si>
    <t>81646</t>
  </si>
  <si>
    <t>OG18CYKXK</t>
  </si>
  <si>
    <t>85477</t>
  </si>
  <si>
    <t>O2116SJ68</t>
  </si>
  <si>
    <t>99489</t>
  </si>
  <si>
    <t>OE912R5G8</t>
  </si>
  <si>
    <t>81649</t>
  </si>
  <si>
    <t>OFT9BH08O</t>
  </si>
  <si>
    <t>96448</t>
  </si>
  <si>
    <t>OFV8CL0MW</t>
  </si>
  <si>
    <t>95508</t>
  </si>
  <si>
    <t>O1U4KQT7C</t>
  </si>
  <si>
    <t>FJN47255</t>
  </si>
  <si>
    <t>83201</t>
  </si>
  <si>
    <t>OG062CV2W</t>
  </si>
  <si>
    <t>90622</t>
  </si>
  <si>
    <t>O1S6ILAHK</t>
  </si>
  <si>
    <t>QPE91544</t>
  </si>
  <si>
    <t>81295</t>
  </si>
  <si>
    <t>OG05XIONK</t>
  </si>
  <si>
    <t>O021QILAW</t>
  </si>
  <si>
    <t>87255</t>
  </si>
  <si>
    <t>O1U7CSBQW</t>
  </si>
  <si>
    <t>85481</t>
  </si>
  <si>
    <t>O1T52C9QW</t>
  </si>
  <si>
    <t>95766</t>
  </si>
  <si>
    <t>OFS9Y2CMW</t>
  </si>
  <si>
    <t>95091</t>
  </si>
  <si>
    <t>O1T52CCXK</t>
  </si>
  <si>
    <t>94038</t>
  </si>
  <si>
    <t>0000000000000</t>
  </si>
  <si>
    <t>86730</t>
  </si>
  <si>
    <t>OE34YJ9SO</t>
  </si>
  <si>
    <t>96754</t>
  </si>
  <si>
    <t>O030K994O</t>
  </si>
  <si>
    <t>81324</t>
  </si>
  <si>
    <t>O1U4KWCC8</t>
  </si>
  <si>
    <t>89145</t>
  </si>
  <si>
    <t>OG16K17X4</t>
  </si>
  <si>
    <t>93005</t>
  </si>
  <si>
    <t>O0211P854</t>
  </si>
  <si>
    <t>85484</t>
  </si>
  <si>
    <t>OFUB1XNJK</t>
  </si>
  <si>
    <t>88486</t>
  </si>
  <si>
    <t>O0034DSOG</t>
  </si>
  <si>
    <t>81080</t>
  </si>
  <si>
    <t>O1U5OUT08</t>
  </si>
  <si>
    <t>81524</t>
  </si>
  <si>
    <t>OEB26S7E8</t>
  </si>
  <si>
    <t>80385</t>
  </si>
  <si>
    <t>OG267L01K</t>
  </si>
  <si>
    <t>99281</t>
  </si>
  <si>
    <t>OEC2TAKB4</t>
  </si>
  <si>
    <t>OE94EM8HK</t>
  </si>
  <si>
    <t>OHT72790</t>
  </si>
  <si>
    <t>81256</t>
  </si>
  <si>
    <t>OFUC5W5SO</t>
  </si>
  <si>
    <t>94061</t>
  </si>
  <si>
    <t>O22412454</t>
  </si>
  <si>
    <t>XBJ65664</t>
  </si>
  <si>
    <t>86328</t>
  </si>
  <si>
    <t>OG28FC6E0</t>
  </si>
  <si>
    <t>86851</t>
  </si>
  <si>
    <t>O012N3HIO</t>
  </si>
  <si>
    <t>88987</t>
  </si>
  <si>
    <t>O031T7DRK</t>
  </si>
  <si>
    <t>98069</t>
  </si>
  <si>
    <t>OG28AHV80</t>
  </si>
  <si>
    <t>ZQP21607</t>
  </si>
  <si>
    <t>80830</t>
  </si>
  <si>
    <t>O213EPDG0</t>
  </si>
  <si>
    <t>86910</t>
  </si>
  <si>
    <t>OE171DGMW</t>
  </si>
  <si>
    <t>83757</t>
  </si>
  <si>
    <t>OEB26XS3C</t>
  </si>
  <si>
    <t>MXD10316</t>
  </si>
  <si>
    <t>87636</t>
  </si>
  <si>
    <t>O07Z8ZRLK</t>
  </si>
  <si>
    <t>OFSC0Z9EG</t>
  </si>
  <si>
    <t>88997</t>
  </si>
  <si>
    <t>O203W5AVS</t>
  </si>
  <si>
    <t>99234</t>
  </si>
  <si>
    <t>OE43WYGCW</t>
  </si>
  <si>
    <t>95584</t>
  </si>
  <si>
    <t>OEC06EFDC</t>
  </si>
  <si>
    <t>UPT09188</t>
  </si>
  <si>
    <t>O1U54PX00</t>
  </si>
  <si>
    <t>93052</t>
  </si>
  <si>
    <t>OG17SZB5K</t>
  </si>
  <si>
    <t>CWC43607</t>
  </si>
  <si>
    <t>O032D6M34</t>
  </si>
  <si>
    <t>92542</t>
  </si>
  <si>
    <t>OE34EEFDK</t>
  </si>
  <si>
    <t>93261</t>
  </si>
  <si>
    <t>OG15ZWDI0</t>
  </si>
  <si>
    <t>VBN05216</t>
  </si>
  <si>
    <t>81628</t>
  </si>
  <si>
    <t>OG06HC9CO</t>
  </si>
  <si>
    <t>92440</t>
  </si>
  <si>
    <t>O1S63LV20</t>
  </si>
  <si>
    <t>83315</t>
  </si>
  <si>
    <t>O1T5M5Z6G</t>
  </si>
  <si>
    <t>99267</t>
  </si>
  <si>
    <t>O2200DMK0</t>
  </si>
  <si>
    <t>81286</t>
  </si>
  <si>
    <t>OE23S1JYO</t>
  </si>
  <si>
    <t>OG05IJASW</t>
  </si>
  <si>
    <t>O002KEP8W</t>
  </si>
  <si>
    <t>OG07LAMWG</t>
  </si>
  <si>
    <t>94066</t>
  </si>
  <si>
    <t>O021QIICW</t>
  </si>
  <si>
    <t>99289</t>
  </si>
  <si>
    <t>O003OD4CW</t>
  </si>
  <si>
    <t>90689</t>
  </si>
  <si>
    <t>O08ZBDBO0</t>
  </si>
  <si>
    <t>95159</t>
  </si>
  <si>
    <t>O1Z4XEW6O</t>
  </si>
  <si>
    <t>95848</t>
  </si>
  <si>
    <t>OE24GUYJC</t>
  </si>
  <si>
    <t>Trending</t>
  </si>
  <si>
    <t>XTHTX549N</t>
  </si>
  <si>
    <t>Express N AL/W Atlanta</t>
  </si>
  <si>
    <t>Express Birmingham South</t>
  </si>
  <si>
    <t>Xclusive Trading AL LLC</t>
  </si>
  <si>
    <t>426 15th St Tuscaloosa AL</t>
  </si>
  <si>
    <t>Jasmine Shoemaker</t>
  </si>
  <si>
    <t>715 Skyland Blvd E Ste E Tuscaloosa AL</t>
  </si>
  <si>
    <t>2507 Lurleen B Wallace Blvd Northport AL</t>
  </si>
  <si>
    <t>940 US Highway 80 E Demopolis AL</t>
  </si>
  <si>
    <t>Express Champaign/Davenport</t>
  </si>
  <si>
    <t>ALABAMA</t>
  </si>
  <si>
    <t>XTHAL940</t>
  </si>
  <si>
    <t>DEMOPOLIS</t>
  </si>
  <si>
    <t>ECY98302</t>
  </si>
  <si>
    <t>O2PODT1JK</t>
  </si>
  <si>
    <t>XTHAL715</t>
  </si>
  <si>
    <t>SKYLAND</t>
  </si>
  <si>
    <t>80180</t>
  </si>
  <si>
    <t>OGWS5MTDC</t>
  </si>
  <si>
    <t>XTHAL426</t>
  </si>
  <si>
    <t>15TH ST</t>
  </si>
  <si>
    <t>KCF16443</t>
  </si>
  <si>
    <t>80386</t>
  </si>
  <si>
    <t>OGVTCA70W</t>
  </si>
  <si>
    <t>AUF28123</t>
  </si>
  <si>
    <t>O2OPK2DRS</t>
  </si>
  <si>
    <t>83549</t>
  </si>
  <si>
    <t>OGOVMA1X4</t>
  </si>
  <si>
    <t>YJM33165</t>
  </si>
  <si>
    <t>85133</t>
  </si>
  <si>
    <t>OFSB1XYS0</t>
  </si>
  <si>
    <t>85181</t>
  </si>
  <si>
    <t>OEYRO38KW</t>
  </si>
  <si>
    <t>O0100A8NS</t>
  </si>
  <si>
    <t>O14HQ95I0</t>
  </si>
  <si>
    <t>O15I7RUOO</t>
  </si>
  <si>
    <t>87601</t>
  </si>
  <si>
    <t>O16IUFV9S</t>
  </si>
  <si>
    <t>86472</t>
  </si>
  <si>
    <t>O0AVKR0I8</t>
  </si>
  <si>
    <t>86481</t>
  </si>
  <si>
    <t>O030P8YTS</t>
  </si>
  <si>
    <t>86535</t>
  </si>
  <si>
    <t>OFSCKYET4</t>
  </si>
  <si>
    <t>OF7MW9R80</t>
  </si>
  <si>
    <t>91614</t>
  </si>
  <si>
    <t>O2OSW0ETS</t>
  </si>
  <si>
    <t>O2VMQ3C40</t>
  </si>
  <si>
    <t>QCU52095</t>
  </si>
  <si>
    <t>91648</t>
  </si>
  <si>
    <t>O0XM3EFQW</t>
  </si>
  <si>
    <t>91679</t>
  </si>
  <si>
    <t>O14IAB5FC</t>
  </si>
  <si>
    <t>96058</t>
  </si>
  <si>
    <t>O210MW41C</t>
  </si>
  <si>
    <t>96639</t>
  </si>
  <si>
    <t>OF6JWRZU8</t>
  </si>
  <si>
    <t>80930</t>
  </si>
  <si>
    <t>O032D3SZC</t>
  </si>
  <si>
    <t>80956</t>
  </si>
  <si>
    <t>O22414VO0</t>
  </si>
  <si>
    <t>81035</t>
  </si>
  <si>
    <t>OF5OA53CO</t>
  </si>
  <si>
    <t>OF7KOCYSW</t>
  </si>
  <si>
    <t>81054</t>
  </si>
  <si>
    <t>O0YMPZKFS</t>
  </si>
  <si>
    <t>81082</t>
  </si>
  <si>
    <t>O15IWQVQW</t>
  </si>
  <si>
    <t>81403</t>
  </si>
  <si>
    <t>OFSDA0AJC</t>
  </si>
  <si>
    <t>81427</t>
  </si>
  <si>
    <t>O003OFVQW</t>
  </si>
  <si>
    <t>81464</t>
  </si>
  <si>
    <t>OGPW3PT74</t>
  </si>
  <si>
    <t>81512</t>
  </si>
  <si>
    <t>O08ZVFD5C</t>
  </si>
  <si>
    <t>O1T66517C</t>
  </si>
  <si>
    <t>XSS29470</t>
  </si>
  <si>
    <t>81600</t>
  </si>
  <si>
    <t>OGPSRUQ7K</t>
  </si>
  <si>
    <t>81799</t>
  </si>
  <si>
    <t>OFV8CTEGG</t>
  </si>
  <si>
    <t>81642</t>
  </si>
  <si>
    <t>OF4LKPQMO</t>
  </si>
  <si>
    <t>82015</t>
  </si>
  <si>
    <t>OGYOF0I6W</t>
  </si>
  <si>
    <t>82354</t>
  </si>
  <si>
    <t>O013W1R2W</t>
  </si>
  <si>
    <t>82357</t>
  </si>
  <si>
    <t>OG05DGOR4</t>
  </si>
  <si>
    <t>OG35L55CG</t>
  </si>
  <si>
    <t>O0020L6C0</t>
  </si>
  <si>
    <t>83211</t>
  </si>
  <si>
    <t>O08XNFSXK</t>
  </si>
  <si>
    <t>83845</t>
  </si>
  <si>
    <t>O0YLLVKEW</t>
  </si>
  <si>
    <t>83974</t>
  </si>
  <si>
    <t>OGOWL5S8G</t>
  </si>
  <si>
    <t>83431</t>
  </si>
  <si>
    <t>O1T756I54</t>
  </si>
  <si>
    <t>83112</t>
  </si>
  <si>
    <t>O0048F0XC</t>
  </si>
  <si>
    <t>84083</t>
  </si>
  <si>
    <t>O1S8QHYL4</t>
  </si>
  <si>
    <t>83736</t>
  </si>
  <si>
    <t>O0XJVKENK</t>
  </si>
  <si>
    <t>83305</t>
  </si>
  <si>
    <t>83829</t>
  </si>
  <si>
    <t>O2VNTZ1A0</t>
  </si>
  <si>
    <t>83499</t>
  </si>
  <si>
    <t>O2VLGZL74</t>
  </si>
  <si>
    <t>O2WM3NP68</t>
  </si>
  <si>
    <t>83994</t>
  </si>
  <si>
    <t>OEYNSEJO0</t>
  </si>
  <si>
    <t>O0WM10R2W</t>
  </si>
  <si>
    <t>OF7NB3EI8</t>
  </si>
  <si>
    <t>84158</t>
  </si>
  <si>
    <t>O13KZL2K0</t>
  </si>
  <si>
    <t>84320</t>
  </si>
  <si>
    <t>O2NR0GZ7C</t>
  </si>
  <si>
    <t>82346</t>
  </si>
  <si>
    <t>O2116SJG8</t>
  </si>
  <si>
    <t>82347</t>
  </si>
  <si>
    <t>O0211P3KO</t>
  </si>
  <si>
    <t>82398</t>
  </si>
  <si>
    <t>OFU9Y26A8</t>
  </si>
  <si>
    <t>EFL04013</t>
  </si>
  <si>
    <t>82426</t>
  </si>
  <si>
    <t>OE45L4FVC</t>
  </si>
  <si>
    <t>OE921SJE8</t>
  </si>
  <si>
    <t>OG099GRBK</t>
  </si>
  <si>
    <t>OF6KLO2ZC</t>
  </si>
  <si>
    <t>87347</t>
  </si>
  <si>
    <t>O08XNLC2G</t>
  </si>
  <si>
    <t>89400</t>
  </si>
  <si>
    <t>O012S654O</t>
  </si>
  <si>
    <t>90092</t>
  </si>
  <si>
    <t>O0WLLSZ7C</t>
  </si>
  <si>
    <t>90162</t>
  </si>
  <si>
    <t>O2VN5008G</t>
  </si>
  <si>
    <t>OG37XW7LK</t>
  </si>
  <si>
    <t>PRI74721</t>
  </si>
  <si>
    <t>89079</t>
  </si>
  <si>
    <t>OG076E4WO</t>
  </si>
  <si>
    <t>89100</t>
  </si>
  <si>
    <t>O1S8VQ834</t>
  </si>
  <si>
    <t>89281</t>
  </si>
  <si>
    <t>OE353LU2G</t>
  </si>
  <si>
    <t>89139</t>
  </si>
  <si>
    <t>OEC29E6VK</t>
  </si>
  <si>
    <t>97047</t>
  </si>
  <si>
    <t>OEBZ2OH94</t>
  </si>
  <si>
    <t>O09XV75N4</t>
  </si>
  <si>
    <t>97213</t>
  </si>
  <si>
    <t>O15I7XGS8</t>
  </si>
  <si>
    <t>95226</t>
  </si>
  <si>
    <t>OE94EM8NS</t>
  </si>
  <si>
    <t>97276</t>
  </si>
  <si>
    <t>O2OSR0H74</t>
  </si>
  <si>
    <t>97286</t>
  </si>
  <si>
    <t>O14KDB02G</t>
  </si>
  <si>
    <t>PDI16465</t>
  </si>
  <si>
    <t>97415</t>
  </si>
  <si>
    <t>OGNUURPYO</t>
  </si>
  <si>
    <t>PYG35556</t>
  </si>
  <si>
    <t>97466</t>
  </si>
  <si>
    <t>OF6LKPGZC</t>
  </si>
  <si>
    <t>95691</t>
  </si>
  <si>
    <t>OEZPNPEZ4</t>
  </si>
  <si>
    <t>95882</t>
  </si>
  <si>
    <t>O16GMLYXK</t>
  </si>
  <si>
    <t>OFUAN6QMO</t>
  </si>
  <si>
    <t>93028</t>
  </si>
  <si>
    <t>OEB3FYUS0</t>
  </si>
  <si>
    <t>93042</t>
  </si>
  <si>
    <t>O2ULYCPIO</t>
  </si>
  <si>
    <t>93118</t>
  </si>
  <si>
    <t>OF5N611YO</t>
  </si>
  <si>
    <t>93187</t>
  </si>
  <si>
    <t>OF6M9LLX4</t>
  </si>
  <si>
    <t>93317</t>
  </si>
  <si>
    <t>O2PQ1L2R4</t>
  </si>
  <si>
    <t>99443</t>
  </si>
  <si>
    <t>OEA3SC6EW</t>
  </si>
  <si>
    <t>99444</t>
  </si>
  <si>
    <t>OE90IUV00</t>
  </si>
  <si>
    <t>99833</t>
  </si>
  <si>
    <t>OF7KOCYKW</t>
  </si>
  <si>
    <t>99870</t>
  </si>
  <si>
    <t>O0XM8H34O</t>
  </si>
  <si>
    <t>99968</t>
  </si>
  <si>
    <t>OGQWBEE60</t>
  </si>
  <si>
    <t>100099</t>
  </si>
  <si>
    <t>OEYQP4KS0</t>
  </si>
  <si>
    <t>85525</t>
  </si>
  <si>
    <t>O1T61AZIW</t>
  </si>
  <si>
    <t>85658</t>
  </si>
  <si>
    <t>OF6N8PXKO</t>
  </si>
  <si>
    <t>85922</t>
  </si>
  <si>
    <t>O2UMNBTP4</t>
  </si>
  <si>
    <t>OF6JWUQ0O</t>
  </si>
  <si>
    <t>85696</t>
  </si>
  <si>
    <t>OEXRQJS4W</t>
  </si>
  <si>
    <t>O2UPADI60</t>
  </si>
  <si>
    <t>85713</t>
  </si>
  <si>
    <t>O0YL71XJK</t>
  </si>
  <si>
    <t>O2XODV40G</t>
  </si>
  <si>
    <t>85723</t>
  </si>
  <si>
    <t>O16IFAWPK</t>
  </si>
  <si>
    <t>86005</t>
  </si>
  <si>
    <t>O2VODSLXS</t>
  </si>
  <si>
    <t>87326</t>
  </si>
  <si>
    <t>O1Z3TJBSG</t>
  </si>
  <si>
    <t>87460</t>
  </si>
  <si>
    <t>O14HL9D00</t>
  </si>
  <si>
    <t>O2WMNK180</t>
  </si>
  <si>
    <t>OE926SAK8</t>
  </si>
  <si>
    <t>93346</t>
  </si>
  <si>
    <t>OE94EUSMO</t>
  </si>
  <si>
    <t>93400</t>
  </si>
  <si>
    <t>OG164YW60</t>
  </si>
  <si>
    <t>93551</t>
  </si>
  <si>
    <t>OF6L0T4WG</t>
  </si>
  <si>
    <t>93613</t>
  </si>
  <si>
    <t>O2POXJUHC</t>
  </si>
  <si>
    <t>93669</t>
  </si>
  <si>
    <t>OGYSAP5IW</t>
  </si>
  <si>
    <t>92451</t>
  </si>
  <si>
    <t>O2OQ479XS</t>
  </si>
  <si>
    <t>93905</t>
  </si>
  <si>
    <t>O2OPZ7FO8</t>
  </si>
  <si>
    <t>93932</t>
  </si>
  <si>
    <t>O14I5BHGW</t>
  </si>
  <si>
    <t>93996</t>
  </si>
  <si>
    <t>OGWS5PMB4</t>
  </si>
  <si>
    <t>90186</t>
  </si>
  <si>
    <t>O09ZDWL14</t>
  </si>
  <si>
    <t>90199</t>
  </si>
  <si>
    <t>O1S8QNKVS</t>
  </si>
  <si>
    <t>94222</t>
  </si>
  <si>
    <t>O214DQOGO</t>
  </si>
  <si>
    <t>95822</t>
  </si>
  <si>
    <t>O07ZXVT5K</t>
  </si>
  <si>
    <t>95952</t>
  </si>
  <si>
    <t>OEC1PKNSO</t>
  </si>
  <si>
    <t>96047</t>
  </si>
  <si>
    <t>OE26015RS</t>
  </si>
  <si>
    <t>96199</t>
  </si>
  <si>
    <t>O15I7RSWO</t>
  </si>
  <si>
    <t>96200</t>
  </si>
  <si>
    <t>OEXQHLNAW</t>
  </si>
  <si>
    <t>96203</t>
  </si>
  <si>
    <t>OGNVYNBWW</t>
  </si>
  <si>
    <t>96309</t>
  </si>
  <si>
    <t>O2WNWCHZS</t>
  </si>
  <si>
    <t>96352</t>
  </si>
  <si>
    <t>OF5LI90Y8</t>
  </si>
  <si>
    <t>96388</t>
  </si>
  <si>
    <t>OGVT71XJK</t>
  </si>
  <si>
    <t>O2VM11OHK</t>
  </si>
  <si>
    <t>OGNUFSDG0</t>
  </si>
  <si>
    <t>108267</t>
  </si>
  <si>
    <t>OG05XIOVK</t>
  </si>
  <si>
    <t>108678</t>
  </si>
  <si>
    <t>OG24JKJNC</t>
  </si>
  <si>
    <t>109359</t>
  </si>
  <si>
    <t>O2MS1TC0G</t>
  </si>
  <si>
    <t>DZZ49781</t>
  </si>
  <si>
    <t>87103</t>
  </si>
  <si>
    <t>OEC0LMC1K</t>
  </si>
  <si>
    <t>89596</t>
  </si>
  <si>
    <t>O1S5ESL0W</t>
  </si>
  <si>
    <t>89603</t>
  </si>
  <si>
    <t>OG071H74O</t>
  </si>
  <si>
    <t>89616</t>
  </si>
  <si>
    <t>O1S8VHUGO</t>
  </si>
  <si>
    <t>O080CY5AW</t>
  </si>
  <si>
    <t>87160</t>
  </si>
  <si>
    <t>O002KN4GG</t>
  </si>
  <si>
    <t>86226</t>
  </si>
  <si>
    <t>O0034JGQ8</t>
  </si>
  <si>
    <t>87521</t>
  </si>
  <si>
    <t>OGWS5SCAG</t>
  </si>
  <si>
    <t>87560</t>
  </si>
  <si>
    <t>OF6L0T53K</t>
  </si>
  <si>
    <t>87561</t>
  </si>
  <si>
    <t>OGXQ0ET5C</t>
  </si>
  <si>
    <t>87563</t>
  </si>
  <si>
    <t>OGPTVYOFK</t>
  </si>
  <si>
    <t>OFUCAYONK</t>
  </si>
  <si>
    <t>87842</t>
  </si>
  <si>
    <t>OF6N8PXRS</t>
  </si>
  <si>
    <t>88626</t>
  </si>
  <si>
    <t>O1U4ZT0M0</t>
  </si>
  <si>
    <t>88650</t>
  </si>
  <si>
    <t>OEC29EA28</t>
  </si>
  <si>
    <t>88713</t>
  </si>
  <si>
    <t>O223WASM0</t>
  </si>
  <si>
    <t>88717</t>
  </si>
  <si>
    <t>OG37T4QYG</t>
  </si>
  <si>
    <t>88751</t>
  </si>
  <si>
    <t>O2UPADHY0</t>
  </si>
  <si>
    <t>88801</t>
  </si>
  <si>
    <t>OGPSX03KO</t>
  </si>
  <si>
    <t>87931</t>
  </si>
  <si>
    <t>OGQTYF2TS</t>
  </si>
  <si>
    <t>93241</t>
  </si>
  <si>
    <t>OGVT77I28</t>
  </si>
  <si>
    <t>93482</t>
  </si>
  <si>
    <t>O2NQ1FI1K</t>
  </si>
  <si>
    <t>O2UPA7XG8</t>
  </si>
  <si>
    <t>92883</t>
  </si>
  <si>
    <t>OGOUI8V88</t>
  </si>
  <si>
    <t>92894</t>
  </si>
  <si>
    <t>OFUBR52K8</t>
  </si>
  <si>
    <t>AIR18453</t>
  </si>
  <si>
    <t>98802</t>
  </si>
  <si>
    <t>O2ORRWD94</t>
  </si>
  <si>
    <t>LPQ29077</t>
  </si>
  <si>
    <t>99011</t>
  </si>
  <si>
    <t>OGVQK8LDK</t>
  </si>
  <si>
    <t>99500</t>
  </si>
  <si>
    <t>OEBYXJ248</t>
  </si>
  <si>
    <t>99585</t>
  </si>
  <si>
    <t>O202S447S</t>
  </si>
  <si>
    <t>99600</t>
  </si>
  <si>
    <t>O031O4OR4</t>
  </si>
  <si>
    <t>99727</t>
  </si>
  <si>
    <t>OE26511M8</t>
  </si>
  <si>
    <t>99730</t>
  </si>
  <si>
    <t>O222DCXU8</t>
  </si>
  <si>
    <t>99851</t>
  </si>
  <si>
    <t>OEYP173FC</t>
  </si>
  <si>
    <t>100006</t>
  </si>
  <si>
    <t>OGXRT6OEO</t>
  </si>
  <si>
    <t>IYA92468</t>
  </si>
  <si>
    <t>100174</t>
  </si>
  <si>
    <t>OGPUKS00O</t>
  </si>
  <si>
    <t>100187</t>
  </si>
  <si>
    <t>OGOUXDR0W</t>
  </si>
  <si>
    <t>99768</t>
  </si>
  <si>
    <t>OFT8WQ1KO</t>
  </si>
  <si>
    <t>HGE77103</t>
  </si>
  <si>
    <t>99917</t>
  </si>
  <si>
    <t>O08X3JAM0</t>
  </si>
  <si>
    <t>100046</t>
  </si>
  <si>
    <t>OFTBJM6WO</t>
  </si>
  <si>
    <t>100069</t>
  </si>
  <si>
    <t>OGVQ06LG0</t>
  </si>
  <si>
    <t>100177</t>
  </si>
  <si>
    <t>O1R8O4CWG</t>
  </si>
  <si>
    <t>111808</t>
  </si>
  <si>
    <t>OEA1PF80O</t>
  </si>
  <si>
    <t>112019</t>
  </si>
  <si>
    <t>OEBZHNTKG</t>
  </si>
  <si>
    <t>112410</t>
  </si>
  <si>
    <t>O2UOV8HM8</t>
  </si>
  <si>
    <t>YQL73498</t>
  </si>
  <si>
    <t>OFT8WPX08</t>
  </si>
  <si>
    <t>NCB34846</t>
  </si>
  <si>
    <t>O1U4ZYJO8</t>
  </si>
  <si>
    <t>YTP43476</t>
  </si>
  <si>
    <t>81049</t>
  </si>
  <si>
    <t>O1U5JS2NS</t>
  </si>
  <si>
    <t>81070</t>
  </si>
  <si>
    <t>OF7JFETXS</t>
  </si>
  <si>
    <t>81145</t>
  </si>
  <si>
    <t>O16HQHHYW</t>
  </si>
  <si>
    <t>ZLZ74588</t>
  </si>
  <si>
    <t>OE278TPPS</t>
  </si>
  <si>
    <t>FOY29311</t>
  </si>
  <si>
    <t>OEXPDNBIW</t>
  </si>
  <si>
    <t>81023</t>
  </si>
  <si>
    <t>OGXQP89BS</t>
  </si>
  <si>
    <t>KRX73022</t>
  </si>
  <si>
    <t>81094</t>
  </si>
  <si>
    <t>OE46OX8PC</t>
  </si>
  <si>
    <t>81172</t>
  </si>
  <si>
    <t>OE46OUCM0</t>
  </si>
  <si>
    <t>81306</t>
  </si>
  <si>
    <t>O0VN7FR4G</t>
  </si>
  <si>
    <t>VTP72685</t>
  </si>
  <si>
    <t>81352</t>
  </si>
  <si>
    <t>OGQSUMA0O</t>
  </si>
  <si>
    <t>OEA0LGW2G</t>
  </si>
  <si>
    <t>81243</t>
  </si>
  <si>
    <t>OGWQHP920</t>
  </si>
  <si>
    <t>DNS83053</t>
  </si>
  <si>
    <t>81254</t>
  </si>
  <si>
    <t>OEZPNPGK0</t>
  </si>
  <si>
    <t>81356</t>
  </si>
  <si>
    <t>O2UN7AZ3S</t>
  </si>
  <si>
    <t>81180</t>
  </si>
  <si>
    <t>O1U3VXG7S</t>
  </si>
  <si>
    <t>O07Y9Y8UO</t>
  </si>
  <si>
    <t>VUN75771</t>
  </si>
  <si>
    <t>81273</t>
  </si>
  <si>
    <t>O013R4RJS</t>
  </si>
  <si>
    <t>81224</t>
  </si>
  <si>
    <t>OFSAI4CIG</t>
  </si>
  <si>
    <t>OE27SSXU8</t>
  </si>
  <si>
    <t>OEB2BUT88</t>
  </si>
  <si>
    <t>81266</t>
  </si>
  <si>
    <t>O1T4IAA1K</t>
  </si>
  <si>
    <t>OE15DD848</t>
  </si>
  <si>
    <t>GYY14587</t>
  </si>
  <si>
    <t>81355</t>
  </si>
  <si>
    <t>O204G7ASW</t>
  </si>
  <si>
    <t>81349</t>
  </si>
  <si>
    <t>O07YU33HS</t>
  </si>
  <si>
    <t>81372</t>
  </si>
  <si>
    <t>O221ODY7S</t>
  </si>
  <si>
    <t>81374</t>
  </si>
  <si>
    <t>OFUB70AXC</t>
  </si>
  <si>
    <t>EWP61557</t>
  </si>
  <si>
    <t>OG085IDLK</t>
  </si>
  <si>
    <t>EJD11977</t>
  </si>
  <si>
    <t>81400</t>
  </si>
  <si>
    <t>OFTB4H3E8</t>
  </si>
  <si>
    <t>OGOVM77DC</t>
  </si>
  <si>
    <t>81428</t>
  </si>
  <si>
    <t>O1Z34PYL4</t>
  </si>
  <si>
    <t>VXW49492</t>
  </si>
  <si>
    <t>81370</t>
  </si>
  <si>
    <t>OGVQKBHU8</t>
  </si>
  <si>
    <t>JHA39345</t>
  </si>
  <si>
    <t>81506</t>
  </si>
  <si>
    <t>OG099GR4O</t>
  </si>
  <si>
    <t>81573</t>
  </si>
  <si>
    <t>OE37BIMWG</t>
  </si>
  <si>
    <t>OGPUZX1YW</t>
  </si>
  <si>
    <t>81711</t>
  </si>
  <si>
    <t>OEB3FT3QW</t>
  </si>
  <si>
    <t>81767</t>
  </si>
  <si>
    <t>OE16HH4K0</t>
  </si>
  <si>
    <t>81824</t>
  </si>
  <si>
    <t>OFVAKQ5I0</t>
  </si>
  <si>
    <t>82072</t>
  </si>
  <si>
    <t>OF6LKPGY8</t>
  </si>
  <si>
    <t>81934</t>
  </si>
  <si>
    <t>O1Z20J3VC</t>
  </si>
  <si>
    <t>81967</t>
  </si>
  <si>
    <t>O2VOXRPCG</t>
  </si>
  <si>
    <t>82062</t>
  </si>
  <si>
    <t>OEYQ0BCC8</t>
  </si>
  <si>
    <t>82063</t>
  </si>
  <si>
    <t>O2PQLMZO8</t>
  </si>
  <si>
    <t>82107</t>
  </si>
  <si>
    <t>OF7NG8V1S</t>
  </si>
  <si>
    <t>82109</t>
  </si>
  <si>
    <t>O2WNRIGJC</t>
  </si>
  <si>
    <t>OF6JWXM48</t>
  </si>
  <si>
    <t>YPZ29209</t>
  </si>
  <si>
    <t>81003</t>
  </si>
  <si>
    <t>O2VM0YQE0</t>
  </si>
  <si>
    <t>81615</t>
  </si>
  <si>
    <t>OFS9E60K8</t>
  </si>
  <si>
    <t>81645</t>
  </si>
  <si>
    <t>O011J7YPK</t>
  </si>
  <si>
    <t>86756</t>
  </si>
  <si>
    <t>OEXPXMGPK</t>
  </si>
  <si>
    <t>86811</t>
  </si>
  <si>
    <t>OF5MMAC6O</t>
  </si>
  <si>
    <t>86278</t>
  </si>
  <si>
    <t>OE45651SG</t>
  </si>
  <si>
    <t>86325</t>
  </si>
  <si>
    <t>OFVA0LB3K</t>
  </si>
  <si>
    <t>OF6KGTV68</t>
  </si>
  <si>
    <t>O002KHF0W</t>
  </si>
  <si>
    <t>91043</t>
  </si>
  <si>
    <t>O000WPLYO</t>
  </si>
  <si>
    <t>91087</t>
  </si>
  <si>
    <t>O16HQHHQW</t>
  </si>
  <si>
    <t>91135</t>
  </si>
  <si>
    <t>OF5N66O8O</t>
  </si>
  <si>
    <t>O09ZDWHVC</t>
  </si>
  <si>
    <t>85988</t>
  </si>
  <si>
    <t>O0WKD0F80</t>
  </si>
  <si>
    <t>85995</t>
  </si>
  <si>
    <t>O2MS6YNN4</t>
  </si>
  <si>
    <t>89669</t>
  </si>
  <si>
    <t>OE176AGCW</t>
  </si>
  <si>
    <t>87719</t>
  </si>
  <si>
    <t>O1Z25OKMO</t>
  </si>
  <si>
    <t>87964</t>
  </si>
  <si>
    <t>OGPUZX3BS</t>
  </si>
  <si>
    <t>93785</t>
  </si>
  <si>
    <t>OG26RN1HS</t>
  </si>
  <si>
    <t>94155</t>
  </si>
  <si>
    <t>O2XNEWM54</t>
  </si>
  <si>
    <t>OF5L36V5C</t>
  </si>
  <si>
    <t>94353</t>
  </si>
  <si>
    <t>93239</t>
  </si>
  <si>
    <t>OEA3SF0WO</t>
  </si>
  <si>
    <t>93107</t>
  </si>
  <si>
    <t>OE25L1Q3C</t>
  </si>
  <si>
    <t>95216</t>
  </si>
  <si>
    <t>OEC0LJIVK</t>
  </si>
  <si>
    <t>O2XMV309K</t>
  </si>
  <si>
    <t>94156</t>
  </si>
  <si>
    <t>OEA2ODR9S</t>
  </si>
  <si>
    <t>JQW14135</t>
  </si>
  <si>
    <t>95329</t>
  </si>
  <si>
    <t>OE93PQ254</t>
  </si>
  <si>
    <t>O1S7MS3FC</t>
  </si>
  <si>
    <t>94308</t>
  </si>
  <si>
    <t>OFVA0QXDK</t>
  </si>
  <si>
    <t>95546</t>
  </si>
  <si>
    <t>OEC0QM35K</t>
  </si>
  <si>
    <t>90716</t>
  </si>
  <si>
    <t>OFS9Y2CTS</t>
  </si>
  <si>
    <t>90860</t>
  </si>
  <si>
    <t>OE949P8XK</t>
  </si>
  <si>
    <t>91223</t>
  </si>
  <si>
    <t>OF5M2B5EG</t>
  </si>
  <si>
    <t>93149</t>
  </si>
  <si>
    <t>OG35L2FDC</t>
  </si>
  <si>
    <t>OFV8HNMGO</t>
  </si>
  <si>
    <t>OGNWIS6JC</t>
  </si>
  <si>
    <t>99675</t>
  </si>
  <si>
    <t>OFTAZEHJS</t>
  </si>
  <si>
    <t>84381</t>
  </si>
  <si>
    <t>O080CSFVC</t>
  </si>
  <si>
    <t>83665</t>
  </si>
  <si>
    <t>OG05IGJ20</t>
  </si>
  <si>
    <t>83812</t>
  </si>
  <si>
    <t>OG33X4RPS</t>
  </si>
  <si>
    <t>83864</t>
  </si>
  <si>
    <t>O1Z4DNZVC</t>
  </si>
  <si>
    <t>TFU05332</t>
  </si>
  <si>
    <t>84005</t>
  </si>
  <si>
    <t>OEYOWA5GW</t>
  </si>
  <si>
    <t>84802</t>
  </si>
  <si>
    <t>OGXP1G840</t>
  </si>
  <si>
    <t>84953</t>
  </si>
  <si>
    <t>OGVQ0EZAO</t>
  </si>
  <si>
    <t>88452</t>
  </si>
  <si>
    <t>OEC2TANO8</t>
  </si>
  <si>
    <t>OE16HBJV4</t>
  </si>
  <si>
    <t>92912</t>
  </si>
  <si>
    <t>OEWOW4PIO</t>
  </si>
  <si>
    <t>93111</t>
  </si>
  <si>
    <t>OGYOK328G</t>
  </si>
  <si>
    <t>81751</t>
  </si>
  <si>
    <t>O15K0UTYW</t>
  </si>
  <si>
    <t>81861</t>
  </si>
  <si>
    <t>O022PJXP4</t>
  </si>
  <si>
    <t>O010K6MHC</t>
  </si>
  <si>
    <t>82065</t>
  </si>
  <si>
    <t>O09X65G7K</t>
  </si>
  <si>
    <t>82597</t>
  </si>
  <si>
    <t>OEB0J34AG</t>
  </si>
  <si>
    <t>82613</t>
  </si>
  <si>
    <t>O0319B1WW</t>
  </si>
  <si>
    <t>O2VLGWTN4</t>
  </si>
  <si>
    <t>84625</t>
  </si>
  <si>
    <t>OE43D4UBC</t>
  </si>
  <si>
    <t>O2NQGEZAW</t>
  </si>
  <si>
    <t>85199</t>
  </si>
  <si>
    <t>O15JBQ52O</t>
  </si>
  <si>
    <t>OEYPL91RS</t>
  </si>
  <si>
    <t>O1U4ZSVVC</t>
  </si>
  <si>
    <t>86763</t>
  </si>
  <si>
    <t>OF6JWUOFK</t>
  </si>
  <si>
    <t>86785</t>
  </si>
  <si>
    <t>O2XL6ZVA0</t>
  </si>
  <si>
    <t>O0YL24T2W</t>
  </si>
  <si>
    <t>86367</t>
  </si>
  <si>
    <t>O09VN4QRC</t>
  </si>
  <si>
    <t>86450</t>
  </si>
  <si>
    <t>O2OSVUNN4</t>
  </si>
  <si>
    <t>92641</t>
  </si>
  <si>
    <t>O09YF0RIO</t>
  </si>
  <si>
    <t>92677</t>
  </si>
  <si>
    <t>OEBYXJ3V4</t>
  </si>
  <si>
    <t>92687</t>
  </si>
  <si>
    <t>O08X8J4UW</t>
  </si>
  <si>
    <t>98269</t>
  </si>
  <si>
    <t>O214DQPZK</t>
  </si>
  <si>
    <t>98286</t>
  </si>
  <si>
    <t>OE44H0EIG</t>
  </si>
  <si>
    <t>98320</t>
  </si>
  <si>
    <t>OE45L4EBC</t>
  </si>
  <si>
    <t>98343</t>
  </si>
  <si>
    <t>OEB0IXI0O</t>
  </si>
  <si>
    <t>98463</t>
  </si>
  <si>
    <t>O0AXXKSQG</t>
  </si>
  <si>
    <t>98549</t>
  </si>
  <si>
    <t>OF7LSBC54</t>
  </si>
  <si>
    <t>110313</t>
  </si>
  <si>
    <t>OG07LDHF4</t>
  </si>
  <si>
    <t>110335</t>
  </si>
  <si>
    <t>OG3795K6O</t>
  </si>
  <si>
    <t>110351</t>
  </si>
  <si>
    <t>OE921SHU8</t>
  </si>
  <si>
    <t>110379</t>
  </si>
  <si>
    <t>O09W79L5C</t>
  </si>
  <si>
    <t>82558</t>
  </si>
  <si>
    <t>OE162EXKG</t>
  </si>
  <si>
    <t>82598</t>
  </si>
  <si>
    <t>O001GONRS</t>
  </si>
  <si>
    <t>82627</t>
  </si>
  <si>
    <t>OE949UWS0</t>
  </si>
  <si>
    <t>94116</t>
  </si>
  <si>
    <t>OGYOJUPZK</t>
  </si>
  <si>
    <t>104648</t>
  </si>
  <si>
    <t>O204V3SS8</t>
  </si>
  <si>
    <t>104684</t>
  </si>
  <si>
    <t>O07WH10M0</t>
  </si>
  <si>
    <t>105337</t>
  </si>
  <si>
    <t>O2UO69JQ0</t>
  </si>
  <si>
    <t>105655</t>
  </si>
  <si>
    <t>OE93PSVGW</t>
  </si>
  <si>
    <t>87556</t>
  </si>
  <si>
    <t>OE25FWAYG</t>
  </si>
  <si>
    <t>85652</t>
  </si>
  <si>
    <t>O2OS71AFS</t>
  </si>
  <si>
    <t>O2VM0VX94</t>
  </si>
  <si>
    <t>O1T894SJ4</t>
  </si>
  <si>
    <t>OFTAKHV20</t>
  </si>
  <si>
    <t>O0AV0M8VS</t>
  </si>
  <si>
    <t>97903</t>
  </si>
  <si>
    <t>O1R706SSW</t>
  </si>
  <si>
    <t>O1R7K8U40</t>
  </si>
  <si>
    <t>OEAZEZ4GG</t>
  </si>
  <si>
    <t>87394</t>
  </si>
  <si>
    <t>OEB26V0J4</t>
  </si>
  <si>
    <t>OFVAPN6UW</t>
  </si>
  <si>
    <t>89694</t>
  </si>
  <si>
    <t>OG262IE7S</t>
  </si>
  <si>
    <t>89751</t>
  </si>
  <si>
    <t>OEB0J2ZJS</t>
  </si>
  <si>
    <t>OE23X4AJC</t>
  </si>
  <si>
    <t>90345</t>
  </si>
  <si>
    <t>OFSCQ13LC</t>
  </si>
  <si>
    <t>90501</t>
  </si>
  <si>
    <t>O2XMUXGY8</t>
  </si>
  <si>
    <t>91109</t>
  </si>
  <si>
    <t>O07X62RTC</t>
  </si>
  <si>
    <t>90549</t>
  </si>
  <si>
    <t>OEXPXS2SW</t>
  </si>
  <si>
    <t>90725</t>
  </si>
  <si>
    <t>O2NR0GXLK</t>
  </si>
  <si>
    <t>93447</t>
  </si>
  <si>
    <t>OE93AQPNC</t>
  </si>
  <si>
    <t>93863</t>
  </si>
  <si>
    <t>OF5MM4PW8</t>
  </si>
  <si>
    <t>89859</t>
  </si>
  <si>
    <t>OE42Y87LK</t>
  </si>
  <si>
    <t>93903</t>
  </si>
  <si>
    <t>OF7K4AX4O</t>
  </si>
  <si>
    <t>90180</t>
  </si>
  <si>
    <t>O15GJUBZK</t>
  </si>
  <si>
    <t>KGH80259</t>
  </si>
  <si>
    <t>91062</t>
  </si>
  <si>
    <t>O0XKZIWXC</t>
  </si>
  <si>
    <t>XTHAL2507</t>
  </si>
  <si>
    <t>NORTHPORT</t>
  </si>
  <si>
    <t>MOHIUDDIN MOHAMMED</t>
  </si>
  <si>
    <t>MALEAH HARROW</t>
  </si>
  <si>
    <t>SUDHA GONDHI</t>
  </si>
  <si>
    <t>HEMANTH SAI GUNTUR</t>
  </si>
  <si>
    <t>JESSICA MORALES</t>
  </si>
  <si>
    <t>ANGEL FELICIANO ORTIZ</t>
  </si>
  <si>
    <t>NASAR MOHAMED</t>
  </si>
  <si>
    <t>NIKHIL MAROJU</t>
  </si>
  <si>
    <t>JAWAD QURESHI</t>
  </si>
  <si>
    <t>GYSSEL BENITEZ JARAMILLO</t>
  </si>
  <si>
    <t>DHANUSH CHEPURI</t>
  </si>
  <si>
    <t>BHANU PRAKASH</t>
  </si>
  <si>
    <t>GOPI VALLURI</t>
  </si>
  <si>
    <t>TATIANA SEGOVIA</t>
  </si>
  <si>
    <t>RAHUL REDDY</t>
  </si>
  <si>
    <t>SNEHA SHAH</t>
  </si>
  <si>
    <t>MITESH HASNANI</t>
  </si>
  <si>
    <t>IMTIAZ RAFIQ</t>
  </si>
  <si>
    <t>ABDUL SUBHAN</t>
  </si>
  <si>
    <t>MUZNAH FAWAD</t>
  </si>
  <si>
    <t>JUAN MONTENEGRO</t>
  </si>
  <si>
    <t>SYED RAZA</t>
  </si>
  <si>
    <t>MELANYE GONZALEZ</t>
  </si>
  <si>
    <t>LUCY FUSTE</t>
  </si>
  <si>
    <t>JHONATHAN SANDOVAL</t>
  </si>
  <si>
    <t>LUIS CISNEROS</t>
  </si>
  <si>
    <t>NARCIZA MORALES</t>
  </si>
  <si>
    <t>LUIS HERNANDEZ MENDEZ</t>
  </si>
  <si>
    <t>ABDUL RAZZAK</t>
  </si>
  <si>
    <t>MOHAMMAD SHEHZAD</t>
  </si>
  <si>
    <t>AALIM KHOJA</t>
  </si>
  <si>
    <t>SUNNY SWARNA</t>
  </si>
  <si>
    <t>AZELDIN IDRIS</t>
  </si>
  <si>
    <t>GLENDA BASS</t>
  </si>
  <si>
    <t>TRACY FRECKS</t>
  </si>
  <si>
    <t>ANVITH UMENTHALA</t>
  </si>
  <si>
    <t>HUSSAIN SD</t>
  </si>
  <si>
    <t xml:space="preserve">1 (405) 888 4568 </t>
  </si>
  <si>
    <t>KRISH RAJ</t>
  </si>
  <si>
    <t>RAYMOND MAYSONET</t>
  </si>
  <si>
    <t>CHRISTIAN PITRE</t>
  </si>
  <si>
    <t>KARMEN HERNANDEZ</t>
  </si>
  <si>
    <t>JOSE ORTIZ</t>
  </si>
  <si>
    <t>STEPHANIE NEGRON</t>
  </si>
  <si>
    <t>JONUEL JOVER</t>
  </si>
  <si>
    <t>RACHEL ALVES</t>
  </si>
  <si>
    <t>MADDULA SIVA</t>
  </si>
  <si>
    <t>MINA BASILY</t>
  </si>
  <si>
    <t>LAVONTE COLLINS</t>
  </si>
  <si>
    <t>AZAM KHAN</t>
  </si>
  <si>
    <t>1 (503) 498-1056</t>
  </si>
  <si>
    <t>XTAL</t>
  </si>
  <si>
    <t>2507 LURLEEN B WALLACE BLVD - NORTHPORT, AL 35476</t>
  </si>
  <si>
    <t>426 15TH ST - TUSCALOOSA, AL 35401</t>
  </si>
  <si>
    <t>715 SKYLAND BLVD E STE E - TUSCALOOSA, AL 35405</t>
  </si>
  <si>
    <t>940 US HIGHWAY 80 E - DEMOPOLIS, AL 36732</t>
  </si>
  <si>
    <t>ALABAMA total</t>
  </si>
  <si>
    <t>GINEET SINGH ARORA</t>
  </si>
  <si>
    <t>JATIN ANAND</t>
  </si>
  <si>
    <t>1 (737) 376-4421</t>
  </si>
  <si>
    <t>1 (832) 526-3348</t>
  </si>
  <si>
    <t>1 (469) 934-8737</t>
  </si>
  <si>
    <t>1 (281) 330-1518</t>
  </si>
  <si>
    <t>1 (346) 479-9901</t>
  </si>
  <si>
    <t>XTNYC</t>
  </si>
  <si>
    <t>XTHNY25</t>
  </si>
  <si>
    <t>NEW YORK</t>
  </si>
  <si>
    <t>XTHNY375</t>
  </si>
  <si>
    <t>XTHNY440</t>
  </si>
  <si>
    <t>XTHNY514</t>
  </si>
  <si>
    <t>XTHNY54</t>
  </si>
  <si>
    <t>XTHNY799</t>
  </si>
  <si>
    <t>XTHNY11912</t>
  </si>
  <si>
    <t>XTHNY476</t>
  </si>
  <si>
    <t>XTHNY7525</t>
  </si>
  <si>
    <t>XTHNY3460</t>
  </si>
  <si>
    <t>XTHNY106</t>
  </si>
  <si>
    <t>XTHMA1131</t>
  </si>
  <si>
    <t>MASSACHUSETTS</t>
  </si>
  <si>
    <t>XTHMA2460</t>
  </si>
  <si>
    <t>XTHMA326</t>
  </si>
  <si>
    <t>XTHCT55</t>
  </si>
  <si>
    <t>CONNECTICUT</t>
  </si>
  <si>
    <t>PROSPECT</t>
  </si>
  <si>
    <t>VERNON</t>
  </si>
  <si>
    <t>514 MAIN ST</t>
  </si>
  <si>
    <t>MAMARONECK</t>
  </si>
  <si>
    <t>799 YONKERS</t>
  </si>
  <si>
    <t>OZONE PARK</t>
  </si>
  <si>
    <t>ELMONT</t>
  </si>
  <si>
    <t>PARSONS BLVD</t>
  </si>
  <si>
    <t>BOSTON RD</t>
  </si>
  <si>
    <t>106 YONKERS</t>
  </si>
  <si>
    <t>1131 SPRINGFIELD</t>
  </si>
  <si>
    <t>2460 SPRINGFIELD</t>
  </si>
  <si>
    <t>HOLYOKE</t>
  </si>
  <si>
    <t>WHALLEY AVE</t>
  </si>
  <si>
    <t>302 S 8th St, Rogers, AR 72756</t>
  </si>
  <si>
    <t>549 Greens Rd, Houston, TX 77060 </t>
  </si>
  <si>
    <t>25-43 Prospect St. Yonkers 10701</t>
  </si>
  <si>
    <t>375 North Ave New Rochelle 10801</t>
  </si>
  <si>
    <t>440 E Sandford Blvd Vernon 10550</t>
  </si>
  <si>
    <t>514 Main St New Rochelle 10801</t>
  </si>
  <si>
    <t>54 Mamaroneck Ave White Plains 10601</t>
  </si>
  <si>
    <t>799 Yonkers Ave Yonkers 10704</t>
  </si>
  <si>
    <t>11912 Rockaway Blvd South Ozone Park 11420</t>
  </si>
  <si>
    <t>476 Hempstead tpk Elmont 11003</t>
  </si>
  <si>
    <t>7525 parsons blvd Flushing 11366</t>
  </si>
  <si>
    <t>3460 boston rd Bronx 10469</t>
  </si>
  <si>
    <t>106 new main st Yonkers 10701</t>
  </si>
  <si>
    <t>1131 State St Springfield 1109</t>
  </si>
  <si>
    <t>2460 Main St Springfield 1107</t>
  </si>
  <si>
    <t>326 High St Holyoke 1040</t>
  </si>
  <si>
    <t>55 Whalley Ave New Haven 6511</t>
  </si>
  <si>
    <t>80552</t>
  </si>
  <si>
    <t>OGQSUGMC0</t>
  </si>
  <si>
    <t>80561</t>
  </si>
  <si>
    <t>OF7KO79CO</t>
  </si>
  <si>
    <t>OEZOYYY34</t>
  </si>
  <si>
    <t>80624</t>
  </si>
  <si>
    <t>O2OOV0N00</t>
  </si>
  <si>
    <t>O0WO8P4K8</t>
  </si>
  <si>
    <t>O2NPWFU60</t>
  </si>
  <si>
    <t>UEP54184</t>
  </si>
  <si>
    <t>O2POXS9Y0</t>
  </si>
  <si>
    <t>IAB97106</t>
  </si>
  <si>
    <t>80955</t>
  </si>
  <si>
    <t>OEZQ7X180</t>
  </si>
  <si>
    <t>81088</t>
  </si>
  <si>
    <t>OGYOJURTK</t>
  </si>
  <si>
    <t>81107</t>
  </si>
  <si>
    <t>O2NSOBS60</t>
  </si>
  <si>
    <t>KBJ07767</t>
  </si>
  <si>
    <t>81399</t>
  </si>
  <si>
    <t>O2XMB6PO8</t>
  </si>
  <si>
    <t>81455</t>
  </si>
  <si>
    <t>O15HNVIPC</t>
  </si>
  <si>
    <t>O2NT8JCKW</t>
  </si>
  <si>
    <t>81638</t>
  </si>
  <si>
    <t>OEWSN21JS</t>
  </si>
  <si>
    <t>YHG00763</t>
  </si>
  <si>
    <t>O2POXJUQG</t>
  </si>
  <si>
    <t>85274</t>
  </si>
  <si>
    <t>OEYRTBDIW</t>
  </si>
  <si>
    <t>85344</t>
  </si>
  <si>
    <t>OF4LFK9Y0</t>
  </si>
  <si>
    <t>OEXQHODAO</t>
  </si>
  <si>
    <t>O2XLM7N20</t>
  </si>
  <si>
    <t>86790</t>
  </si>
  <si>
    <t>O0XL4LH7C</t>
  </si>
  <si>
    <t>OF5NQ2YY8</t>
  </si>
  <si>
    <t>87869</t>
  </si>
  <si>
    <t>O16IZIE60</t>
  </si>
  <si>
    <t>87882</t>
  </si>
  <si>
    <t>O0VLYEUZ4</t>
  </si>
  <si>
    <t>86786</t>
  </si>
  <si>
    <t>O2MRI2J2O</t>
  </si>
  <si>
    <t>86787</t>
  </si>
  <si>
    <t>O0VMNGM4W</t>
  </si>
  <si>
    <t>OGYOYWU3C</t>
  </si>
  <si>
    <t>91749</t>
  </si>
  <si>
    <t>O2NQGNGGG</t>
  </si>
  <si>
    <t>92032</t>
  </si>
  <si>
    <t>OGYPJ1QBC</t>
  </si>
  <si>
    <t>92051</t>
  </si>
  <si>
    <t>OF7K4AYR4</t>
  </si>
  <si>
    <t>96879</t>
  </si>
  <si>
    <t>O0WKX2DRK</t>
  </si>
  <si>
    <t>96887</t>
  </si>
  <si>
    <t>OGNTVT8GO</t>
  </si>
  <si>
    <t>O2XKN95CO</t>
  </si>
  <si>
    <t>81264</t>
  </si>
  <si>
    <t>O15JGYG6O</t>
  </si>
  <si>
    <t>81305</t>
  </si>
  <si>
    <t>O2MTUZ4AG</t>
  </si>
  <si>
    <t>O16IADX88</t>
  </si>
  <si>
    <t>81633</t>
  </si>
  <si>
    <t>O2MQJ1854</t>
  </si>
  <si>
    <t>81635</t>
  </si>
  <si>
    <t>O2PP2P6D4</t>
  </si>
  <si>
    <t>O2MQY3DRS</t>
  </si>
  <si>
    <t>81785</t>
  </si>
  <si>
    <t>OGOWQE0DS</t>
  </si>
  <si>
    <t>81787</t>
  </si>
  <si>
    <t>OEWQZA3JS</t>
  </si>
  <si>
    <t>LIB35399</t>
  </si>
  <si>
    <t>81884</t>
  </si>
  <si>
    <t>OGOUDENHS</t>
  </si>
  <si>
    <t>81954</t>
  </si>
  <si>
    <t>OF6NXROM0</t>
  </si>
  <si>
    <t>CPJ90031</t>
  </si>
  <si>
    <t>82263</t>
  </si>
  <si>
    <t>OGQSFK4EO</t>
  </si>
  <si>
    <t>82002</t>
  </si>
  <si>
    <t>OGPWNXC9C</t>
  </si>
  <si>
    <t>82330</t>
  </si>
  <si>
    <t>OF7NG3714</t>
  </si>
  <si>
    <t>82328</t>
  </si>
  <si>
    <t>82334</t>
  </si>
  <si>
    <t>OF5NB6IJ4</t>
  </si>
  <si>
    <t>82428</t>
  </si>
  <si>
    <t>O2NQLN4AG</t>
  </si>
  <si>
    <t>82443</t>
  </si>
  <si>
    <t>O16IUIMWG</t>
  </si>
  <si>
    <t>82442</t>
  </si>
  <si>
    <t>82451</t>
  </si>
  <si>
    <t>O0WL1WN68</t>
  </si>
  <si>
    <t>82880</t>
  </si>
  <si>
    <t>OEZNUXO54</t>
  </si>
  <si>
    <t>83121</t>
  </si>
  <si>
    <t>O2VPCTWU0</t>
  </si>
  <si>
    <t>84478</t>
  </si>
  <si>
    <t>O2VM61CAG</t>
  </si>
  <si>
    <t>83998</t>
  </si>
  <si>
    <t>O2UOBC41C</t>
  </si>
  <si>
    <t>84106</t>
  </si>
  <si>
    <t>O0WNTSI1K</t>
  </si>
  <si>
    <t>84130</t>
  </si>
  <si>
    <t>OGXS8EDF4</t>
  </si>
  <si>
    <t>UPV60383</t>
  </si>
  <si>
    <t>84723</t>
  </si>
  <si>
    <t>OEXOERJM8</t>
  </si>
  <si>
    <t>O13HNPZE8</t>
  </si>
  <si>
    <t>85066</t>
  </si>
  <si>
    <t>OEYOWA5IO</t>
  </si>
  <si>
    <t>85132</t>
  </si>
  <si>
    <t>O2MT5UFCO</t>
  </si>
  <si>
    <t>85225</t>
  </si>
  <si>
    <t>OGPUL0GUO</t>
  </si>
  <si>
    <t>85229</t>
  </si>
  <si>
    <t>O2NPWO4T4</t>
  </si>
  <si>
    <t>O0XLJKTP4</t>
  </si>
  <si>
    <t>85250</t>
  </si>
  <si>
    <t>OEYPLEPO8</t>
  </si>
  <si>
    <t>85469</t>
  </si>
  <si>
    <t>OF7JZB68O</t>
  </si>
  <si>
    <t>85499</t>
  </si>
  <si>
    <t>O2NR0MIJC</t>
  </si>
  <si>
    <t>82687</t>
  </si>
  <si>
    <t>OGNX7LLHS</t>
  </si>
  <si>
    <t>UOX02214</t>
  </si>
  <si>
    <t>85863</t>
  </si>
  <si>
    <t>O2NPWLD94</t>
  </si>
  <si>
    <t>87643</t>
  </si>
  <si>
    <t>O0WLH1NOW</t>
  </si>
  <si>
    <t>85937</t>
  </si>
  <si>
    <t>OF4NNGZN4</t>
  </si>
  <si>
    <t>VID41088</t>
  </si>
  <si>
    <t>89025</t>
  </si>
  <si>
    <t>O2VMPXUSW</t>
  </si>
  <si>
    <t>O2UPZF95K</t>
  </si>
  <si>
    <t>90605</t>
  </si>
  <si>
    <t>OGOT9AKC0</t>
  </si>
  <si>
    <t>91883</t>
  </si>
  <si>
    <t>OGNVJTNJS</t>
  </si>
  <si>
    <t>VUZ50391</t>
  </si>
  <si>
    <t>89498</t>
  </si>
  <si>
    <t>O16G7MGC0</t>
  </si>
  <si>
    <t>PWD66412</t>
  </si>
  <si>
    <t>94495</t>
  </si>
  <si>
    <t>O1R68JY9C</t>
  </si>
  <si>
    <t>97673</t>
  </si>
  <si>
    <t>O0YJIYM40</t>
  </si>
  <si>
    <t>96052</t>
  </si>
  <si>
    <t>OEZNFYA28</t>
  </si>
  <si>
    <t>96173</t>
  </si>
  <si>
    <t>O0WKCUUT4</t>
  </si>
  <si>
    <t>96254</t>
  </si>
  <si>
    <t>O2NR0JR08</t>
  </si>
  <si>
    <t>BOF25318</t>
  </si>
  <si>
    <t>96296</t>
  </si>
  <si>
    <t>OEZNFVGWG</t>
  </si>
  <si>
    <t>96409</t>
  </si>
  <si>
    <t>OGPVJYYK0</t>
  </si>
  <si>
    <t>93597</t>
  </si>
  <si>
    <t>O13KUTP2W</t>
  </si>
  <si>
    <t>93811</t>
  </si>
  <si>
    <t>OGQUNE0Y8</t>
  </si>
  <si>
    <t>100412</t>
  </si>
  <si>
    <t>O13HNYEXK</t>
  </si>
  <si>
    <t>100512</t>
  </si>
  <si>
    <t>O2NSTBJ2O</t>
  </si>
  <si>
    <t>100768</t>
  </si>
  <si>
    <t>O2PSEKCQ8</t>
  </si>
  <si>
    <t>100809</t>
  </si>
  <si>
    <t>OGPU118JC</t>
  </si>
  <si>
    <t>100821</t>
  </si>
  <si>
    <t>O15ICUGCW</t>
  </si>
  <si>
    <t>100869</t>
  </si>
  <si>
    <t>OGXPGCT4O</t>
  </si>
  <si>
    <t>101084</t>
  </si>
  <si>
    <t>OF5O9ZH3S</t>
  </si>
  <si>
    <t>96174</t>
  </si>
  <si>
    <t>O2ORS4SNS</t>
  </si>
  <si>
    <t>85797</t>
  </si>
  <si>
    <t>O2OPK81SO</t>
  </si>
  <si>
    <t>OGYR6Z7LC</t>
  </si>
  <si>
    <t>OEZR6SUB4</t>
  </si>
  <si>
    <t>OF5OF4UHC</t>
  </si>
  <si>
    <t>85862</t>
  </si>
  <si>
    <t>OF4O7LSNK</t>
  </si>
  <si>
    <t>O2VLGZJP4</t>
  </si>
  <si>
    <t>OGWRQVRKG</t>
  </si>
  <si>
    <t>O15JVS86W</t>
  </si>
  <si>
    <t>85966</t>
  </si>
  <si>
    <t>OGYSAXL5C</t>
  </si>
  <si>
    <t>86314</t>
  </si>
  <si>
    <t>OEWOWAAGO</t>
  </si>
  <si>
    <t>86407</t>
  </si>
  <si>
    <t>O0XLOF048</t>
  </si>
  <si>
    <t>87656</t>
  </si>
  <si>
    <t>OF6KGOAK8</t>
  </si>
  <si>
    <t>BJD17642</t>
  </si>
  <si>
    <t>90090</t>
  </si>
  <si>
    <t>OEXPIN14G</t>
  </si>
  <si>
    <t>90356</t>
  </si>
  <si>
    <t>O15G53BSO</t>
  </si>
  <si>
    <t>90473</t>
  </si>
  <si>
    <t>OG064UIB4</t>
  </si>
  <si>
    <t>94178</t>
  </si>
  <si>
    <t>O0XMSJ38W</t>
  </si>
  <si>
    <t>94203</t>
  </si>
  <si>
    <t>OEXOEOQJ4</t>
  </si>
  <si>
    <t>92863</t>
  </si>
  <si>
    <t>O2OPJZJAW</t>
  </si>
  <si>
    <t>XAB78321</t>
  </si>
  <si>
    <t>94366</t>
  </si>
  <si>
    <t>OGWQMP1TC</t>
  </si>
  <si>
    <t>93023</t>
  </si>
  <si>
    <t>O15K0XLDC</t>
  </si>
  <si>
    <t>94488</t>
  </si>
  <si>
    <t>OF5NB6H68</t>
  </si>
  <si>
    <t>O14HQES1K</t>
  </si>
  <si>
    <t>91918</t>
  </si>
  <si>
    <t>O2NPCGIUW</t>
  </si>
  <si>
    <t>92004</t>
  </si>
  <si>
    <t>O0YJY3MMW</t>
  </si>
  <si>
    <t>94740</t>
  </si>
  <si>
    <t>O0XKKM914</t>
  </si>
  <si>
    <t>95224</t>
  </si>
  <si>
    <t>OF5NB3PF4</t>
  </si>
  <si>
    <t>JBG02485</t>
  </si>
  <si>
    <t>OGPV4U1KG</t>
  </si>
  <si>
    <t>96825</t>
  </si>
  <si>
    <t>O2WNCLSFS</t>
  </si>
  <si>
    <t>96987</t>
  </si>
  <si>
    <t>OGWQHUV7C</t>
  </si>
  <si>
    <t>97015</t>
  </si>
  <si>
    <t>O0XKKDV0W</t>
  </si>
  <si>
    <t>97370</t>
  </si>
  <si>
    <t>OGVQK8LEG</t>
  </si>
  <si>
    <t>97456</t>
  </si>
  <si>
    <t>OGXQP867K</t>
  </si>
  <si>
    <t>97617</t>
  </si>
  <si>
    <t>O2UM3FEK8</t>
  </si>
  <si>
    <t>87163</t>
  </si>
  <si>
    <t>OEYNXBHO8</t>
  </si>
  <si>
    <t>87191</t>
  </si>
  <si>
    <t>O2NS4KXM8</t>
  </si>
  <si>
    <t>O0YMPTY7S</t>
  </si>
  <si>
    <t>ATR79950</t>
  </si>
  <si>
    <t>O15IRWNRK</t>
  </si>
  <si>
    <t>90034</t>
  </si>
  <si>
    <t>OEYOHG94O</t>
  </si>
  <si>
    <t>LXP18450</t>
  </si>
  <si>
    <t>86564</t>
  </si>
  <si>
    <t>OGQTED4S0</t>
  </si>
  <si>
    <t>86591</t>
  </si>
  <si>
    <t>OGOTT9UFS</t>
  </si>
  <si>
    <t>O13KAOW8O</t>
  </si>
  <si>
    <t>88011</t>
  </si>
  <si>
    <t>O0WM60N4G</t>
  </si>
  <si>
    <t>88265</t>
  </si>
  <si>
    <t>O16G2JZ3S</t>
  </si>
  <si>
    <t>88350</t>
  </si>
  <si>
    <t>O2MPTZCE0</t>
  </si>
  <si>
    <t>88415</t>
  </si>
  <si>
    <t>O0YMUWOKW</t>
  </si>
  <si>
    <t>88553</t>
  </si>
  <si>
    <t>OEYP19YDS</t>
  </si>
  <si>
    <t>OGOV2DMR4</t>
  </si>
  <si>
    <t>93442</t>
  </si>
  <si>
    <t>O2OSVXGRC</t>
  </si>
  <si>
    <t>EWU67312</t>
  </si>
  <si>
    <t>92038</t>
  </si>
  <si>
    <t>O14KDDUT4</t>
  </si>
  <si>
    <t>CTI89939</t>
  </si>
  <si>
    <t>93782</t>
  </si>
  <si>
    <t>O16G7JN20</t>
  </si>
  <si>
    <t>XTY21426</t>
  </si>
  <si>
    <t>O14KDDT88</t>
  </si>
  <si>
    <t>GHW32310</t>
  </si>
  <si>
    <t>93341</t>
  </si>
  <si>
    <t>O0VMNAZVC</t>
  </si>
  <si>
    <t>93349</t>
  </si>
  <si>
    <t>OEZNV0HE8</t>
  </si>
  <si>
    <t>93368</t>
  </si>
  <si>
    <t>OEZNV0KK8</t>
  </si>
  <si>
    <t>93379</t>
  </si>
  <si>
    <t>OEZQ2RM7S</t>
  </si>
  <si>
    <t>93399</t>
  </si>
  <si>
    <t>O0XNRHO3C</t>
  </si>
  <si>
    <t>93410</t>
  </si>
  <si>
    <t>OGVPV6SSW</t>
  </si>
  <si>
    <t>93455</t>
  </si>
  <si>
    <t>O2UNMAEKW</t>
  </si>
  <si>
    <t>93594</t>
  </si>
  <si>
    <t>O2PQ6NOU0</t>
  </si>
  <si>
    <t>99131</t>
  </si>
  <si>
    <t>OGWRLQE54</t>
  </si>
  <si>
    <t>99248</t>
  </si>
  <si>
    <t>O0WNOVIB4</t>
  </si>
  <si>
    <t>99562</t>
  </si>
  <si>
    <t>OF5KEDGM0</t>
  </si>
  <si>
    <t>100591</t>
  </si>
  <si>
    <t>O2WLOO9PS</t>
  </si>
  <si>
    <t>100717</t>
  </si>
  <si>
    <t>OEXQHLNBS</t>
  </si>
  <si>
    <t>100721</t>
  </si>
  <si>
    <t>O2NRPD5KO</t>
  </si>
  <si>
    <t>100773</t>
  </si>
  <si>
    <t>O2POINB4G</t>
  </si>
  <si>
    <t>100792</t>
  </si>
  <si>
    <t>OGOW66AU0</t>
  </si>
  <si>
    <t>O2MPYWFAO</t>
  </si>
  <si>
    <t>100863</t>
  </si>
  <si>
    <t>O2VLM27A0</t>
  </si>
  <si>
    <t>OEXPIVGC8</t>
  </si>
  <si>
    <t>101045</t>
  </si>
  <si>
    <t>OEWQZ4CC0</t>
  </si>
  <si>
    <t>101179</t>
  </si>
  <si>
    <t>O2MTPZ9ZK</t>
  </si>
  <si>
    <t>106506</t>
  </si>
  <si>
    <t>O0YJY3PTK</t>
  </si>
  <si>
    <t>100601</t>
  </si>
  <si>
    <t>O0WKD3700</t>
  </si>
  <si>
    <t>100867</t>
  </si>
  <si>
    <t>OEZNZRZAW</t>
  </si>
  <si>
    <t>101355</t>
  </si>
  <si>
    <t>OF6NXLZ7C</t>
  </si>
  <si>
    <t>YAE10027</t>
  </si>
  <si>
    <t>81164</t>
  </si>
  <si>
    <t>OEZRBPWZC</t>
  </si>
  <si>
    <t>81508</t>
  </si>
  <si>
    <t>O2NS4L0L4</t>
  </si>
  <si>
    <t>81529</t>
  </si>
  <si>
    <t>O0VOB8LRK</t>
  </si>
  <si>
    <t>81333</t>
  </si>
  <si>
    <t>O2MS71GTS</t>
  </si>
  <si>
    <t>81555</t>
  </si>
  <si>
    <t>O0WN4Z9JK</t>
  </si>
  <si>
    <t>OFE93437</t>
  </si>
  <si>
    <t>81449</t>
  </si>
  <si>
    <t>O2OS6VRDC</t>
  </si>
  <si>
    <t>NXY42417</t>
  </si>
  <si>
    <t>81597</t>
  </si>
  <si>
    <t>OGXP1GBBK</t>
  </si>
  <si>
    <t>OGPV4WUIG</t>
  </si>
  <si>
    <t>81667</t>
  </si>
  <si>
    <t>O16HBI5AO</t>
  </si>
  <si>
    <t>OEWPB9PX4</t>
  </si>
  <si>
    <t>VIM01728</t>
  </si>
  <si>
    <t>81442</t>
  </si>
  <si>
    <t>O0VOQDIRC</t>
  </si>
  <si>
    <t>81571</t>
  </si>
  <si>
    <t>OGYPNVV4G</t>
  </si>
  <si>
    <t>MPG72454</t>
  </si>
  <si>
    <t>81728</t>
  </si>
  <si>
    <t>O0YLQY6B4</t>
  </si>
  <si>
    <t>81732</t>
  </si>
  <si>
    <t>O0YMUWJU8</t>
  </si>
  <si>
    <t>CPX70157</t>
  </si>
  <si>
    <t>OEWPB40HK</t>
  </si>
  <si>
    <t>81786</t>
  </si>
  <si>
    <t>O2WN7DKE0</t>
  </si>
  <si>
    <t>81827</t>
  </si>
  <si>
    <t>O2WMSGXV4</t>
  </si>
  <si>
    <t>81576</t>
  </si>
  <si>
    <t>O16HBI5HS</t>
  </si>
  <si>
    <t>OGVS88XGW</t>
  </si>
  <si>
    <t>ZVG19550</t>
  </si>
  <si>
    <t>81640</t>
  </si>
  <si>
    <t>O2VN4X74O</t>
  </si>
  <si>
    <t>81665</t>
  </si>
  <si>
    <t>O13KUTSA8</t>
  </si>
  <si>
    <t>81977</t>
  </si>
  <si>
    <t>O0WM60N08</t>
  </si>
  <si>
    <t>HYH86725</t>
  </si>
  <si>
    <t>OF6LKSACW</t>
  </si>
  <si>
    <t>KNJ50268</t>
  </si>
  <si>
    <t>81882</t>
  </si>
  <si>
    <t>O2NPHOQRC</t>
  </si>
  <si>
    <t>82186</t>
  </si>
  <si>
    <t>COLM145800</t>
  </si>
  <si>
    <t>82075</t>
  </si>
  <si>
    <t>OGXQKBBKG</t>
  </si>
  <si>
    <t>82333</t>
  </si>
  <si>
    <t>O2XOIUYD4</t>
  </si>
  <si>
    <t>WWW35570</t>
  </si>
  <si>
    <t>O2OSVXLOW</t>
  </si>
  <si>
    <t>O16FIKNLK</t>
  </si>
  <si>
    <t>82435</t>
  </si>
  <si>
    <t>O2PPMOI1C</t>
  </si>
  <si>
    <t>82520</t>
  </si>
  <si>
    <t>O15JVV2WG</t>
  </si>
  <si>
    <t>82511</t>
  </si>
  <si>
    <t>O2MSQS8D4</t>
  </si>
  <si>
    <t>82604</t>
  </si>
  <si>
    <t>OGXPLI83C</t>
  </si>
  <si>
    <t>82657</t>
  </si>
  <si>
    <t>OEXQHODHS</t>
  </si>
  <si>
    <t>NPW32623</t>
  </si>
  <si>
    <t>81016</t>
  </si>
  <si>
    <t>O2VOE115K</t>
  </si>
  <si>
    <t>DUD98262</t>
  </si>
  <si>
    <t>O14JYEGWO</t>
  </si>
  <si>
    <t>82018</t>
  </si>
  <si>
    <t>O0VKZAJBS</t>
  </si>
  <si>
    <t>O0WN9Z0GO</t>
  </si>
  <si>
    <t>85380</t>
  </si>
  <si>
    <t>O2UM3CK0G</t>
  </si>
  <si>
    <t>84705</t>
  </si>
  <si>
    <t>O2PRUICKW</t>
  </si>
  <si>
    <t>85807</t>
  </si>
  <si>
    <t>OEXOYNXIO</t>
  </si>
  <si>
    <t>84827</t>
  </si>
  <si>
    <t>OGNUAPRW8</t>
  </si>
  <si>
    <t>84701</t>
  </si>
  <si>
    <t>OGWSPORO8</t>
  </si>
  <si>
    <t>NQP24516</t>
  </si>
  <si>
    <t>86024</t>
  </si>
  <si>
    <t>.</t>
  </si>
  <si>
    <t>O14HQHL6G</t>
  </si>
  <si>
    <t>87354</t>
  </si>
  <si>
    <t>O2UOBHS34</t>
  </si>
  <si>
    <t>ZVA34140</t>
  </si>
  <si>
    <t>85088</t>
  </si>
  <si>
    <t>O0WNOYD0W</t>
  </si>
  <si>
    <t>86091</t>
  </si>
  <si>
    <t>O2MPYZ6UW</t>
  </si>
  <si>
    <t>86545</t>
  </si>
  <si>
    <t>O0WMPU980</t>
  </si>
  <si>
    <t>87137</t>
  </si>
  <si>
    <t>O2UN2GPKO</t>
  </si>
  <si>
    <t>91305</t>
  </si>
  <si>
    <t>O2XNA5AFS</t>
  </si>
  <si>
    <t>86145</t>
  </si>
  <si>
    <t>O14GMJ95C</t>
  </si>
  <si>
    <t>86197</t>
  </si>
  <si>
    <t>O0YNEVSB4</t>
  </si>
  <si>
    <t>86216</t>
  </si>
  <si>
    <t>O0XMSANO8</t>
  </si>
  <si>
    <t>86306</t>
  </si>
  <si>
    <t>OEWQF55JK</t>
  </si>
  <si>
    <t>86404</t>
  </si>
  <si>
    <t>O01Z145YW</t>
  </si>
  <si>
    <t>YNZ65192</t>
  </si>
  <si>
    <t>89889</t>
  </si>
  <si>
    <t>O0YJJ1GYG</t>
  </si>
  <si>
    <t>90022</t>
  </si>
  <si>
    <t>O2NPWFPF4</t>
  </si>
  <si>
    <t>90195</t>
  </si>
  <si>
    <t>O0WN4QPGW</t>
  </si>
  <si>
    <t>88422</t>
  </si>
  <si>
    <t>O2MPYZ52W</t>
  </si>
  <si>
    <t>OEXPXUW60</t>
  </si>
  <si>
    <t>PFC00736</t>
  </si>
  <si>
    <t>O15GOWUIG</t>
  </si>
  <si>
    <t>91072</t>
  </si>
  <si>
    <t>94434</t>
  </si>
  <si>
    <t>O15H3WAAG</t>
  </si>
  <si>
    <t>94861</t>
  </si>
  <si>
    <t>OGXRTF3TC</t>
  </si>
  <si>
    <t>94941</t>
  </si>
  <si>
    <t>O0WMKUBMG</t>
  </si>
  <si>
    <t>94991</t>
  </si>
  <si>
    <t>OGVRJ74OO</t>
  </si>
  <si>
    <t>93960</t>
  </si>
  <si>
    <t>OF5OF4SWG</t>
  </si>
  <si>
    <t>93982</t>
  </si>
  <si>
    <t>OEYNX8RQ0</t>
  </si>
  <si>
    <t>O0YM5USSW</t>
  </si>
  <si>
    <t>95080</t>
  </si>
  <si>
    <t>OGQUNJLN4</t>
  </si>
  <si>
    <t>95151</t>
  </si>
  <si>
    <t>OE9ZJUCY8</t>
  </si>
  <si>
    <t>96066</t>
  </si>
  <si>
    <t>OGPSX2TJK</t>
  </si>
  <si>
    <t>93801</t>
  </si>
  <si>
    <t>OEZNZXH08</t>
  </si>
  <si>
    <t>O0YN9VY2G</t>
  </si>
  <si>
    <t>96171</t>
  </si>
  <si>
    <t>FVY34126</t>
  </si>
  <si>
    <t>94983</t>
  </si>
  <si>
    <t>OF4NNMLWW</t>
  </si>
  <si>
    <t>91477</t>
  </si>
  <si>
    <t>OF6L0T55K</t>
  </si>
  <si>
    <t>96302</t>
  </si>
  <si>
    <t>OGVRO45ZK</t>
  </si>
  <si>
    <t>97620</t>
  </si>
  <si>
    <t>O14KI81FC</t>
  </si>
  <si>
    <t>91725</t>
  </si>
  <si>
    <t>OF5NV8H1S</t>
  </si>
  <si>
    <t>96580</t>
  </si>
  <si>
    <t>OGQUIE6OG</t>
  </si>
  <si>
    <t>95816</t>
  </si>
  <si>
    <t>O0WNOQ0ZC</t>
  </si>
  <si>
    <t>95821</t>
  </si>
  <si>
    <t>O2VNTZ1HS</t>
  </si>
  <si>
    <t>93861</t>
  </si>
  <si>
    <t>O2NS4FBCO</t>
  </si>
  <si>
    <t>93970</t>
  </si>
  <si>
    <t>O13I2PGU0</t>
  </si>
  <si>
    <t>93147</t>
  </si>
  <si>
    <t>OF6K1XBTC</t>
  </si>
  <si>
    <t>ILI95095</t>
  </si>
  <si>
    <t>93348</t>
  </si>
  <si>
    <t>O13GYWNYW</t>
  </si>
  <si>
    <t>94277</t>
  </si>
  <si>
    <t>O0WN9TFUG</t>
  </si>
  <si>
    <t>100659</t>
  </si>
  <si>
    <t>OF4N8KENS</t>
  </si>
  <si>
    <t>100703</t>
  </si>
  <si>
    <t>O0WM0V6L4</t>
  </si>
  <si>
    <t>100976</t>
  </si>
  <si>
    <t>O2OSC1854</t>
  </si>
  <si>
    <t>101200</t>
  </si>
  <si>
    <t>O2VM646ZC</t>
  </si>
  <si>
    <t>101346</t>
  </si>
  <si>
    <t>OF7NBBWWG</t>
  </si>
  <si>
    <t>O2UOVH08G</t>
  </si>
  <si>
    <t>97392</t>
  </si>
  <si>
    <t>O14I5BG4W</t>
  </si>
  <si>
    <t>85348</t>
  </si>
  <si>
    <t>OGOUIH9BK</t>
  </si>
  <si>
    <t>89437</t>
  </si>
  <si>
    <t>O0VLYHO54</t>
  </si>
  <si>
    <t>89449</t>
  </si>
  <si>
    <t>O2UOBC5LC</t>
  </si>
  <si>
    <t>93404</t>
  </si>
  <si>
    <t>O16FIKSC8</t>
  </si>
  <si>
    <t>93527</t>
  </si>
  <si>
    <t>O0WLLYOVS</t>
  </si>
  <si>
    <t>93675</t>
  </si>
  <si>
    <t>OGYOK35H4</t>
  </si>
  <si>
    <t>93710</t>
  </si>
  <si>
    <t>O2VNOWFGW</t>
  </si>
  <si>
    <t>84325</t>
  </si>
  <si>
    <t>OGXR9D100</t>
  </si>
  <si>
    <t>OGXR9D2KW</t>
  </si>
  <si>
    <t>85238</t>
  </si>
  <si>
    <t>OEWQF55KG</t>
  </si>
  <si>
    <t>OYE22682</t>
  </si>
  <si>
    <t>80216</t>
  </si>
  <si>
    <t>O2PSEHHTK</t>
  </si>
  <si>
    <t>VCS36681</t>
  </si>
  <si>
    <t>80485</t>
  </si>
  <si>
    <t>OGNTQTE1C</t>
  </si>
  <si>
    <t>80590</t>
  </si>
  <si>
    <t>O0XKKGMLS</t>
  </si>
  <si>
    <t>R205875369706</t>
  </si>
  <si>
    <t>XEK31888</t>
  </si>
  <si>
    <t>80283</t>
  </si>
  <si>
    <t>80280</t>
  </si>
  <si>
    <t>80222</t>
  </si>
  <si>
    <t>80157</t>
  </si>
  <si>
    <t>ULM13163</t>
  </si>
  <si>
    <t>80058</t>
  </si>
  <si>
    <t>80028</t>
  </si>
  <si>
    <t>80082</t>
  </si>
  <si>
    <t>80029</t>
  </si>
  <si>
    <t>80080</t>
  </si>
  <si>
    <t>80039</t>
  </si>
  <si>
    <t>80079</t>
  </si>
  <si>
    <t>80017</t>
  </si>
  <si>
    <t>80078</t>
  </si>
  <si>
    <t>80022</t>
  </si>
  <si>
    <t>86963</t>
  </si>
  <si>
    <t>OF5KY75SG</t>
  </si>
  <si>
    <t>86967</t>
  </si>
  <si>
    <t>O13J6QK3C</t>
  </si>
  <si>
    <t>OEWQK7RKO</t>
  </si>
  <si>
    <t>86764</t>
  </si>
  <si>
    <t>OGYQ80O54</t>
  </si>
  <si>
    <t>93104</t>
  </si>
  <si>
    <t>O2UMNK9AO</t>
  </si>
  <si>
    <t>93161</t>
  </si>
  <si>
    <t>OEWOWAA8G</t>
  </si>
  <si>
    <t>92667</t>
  </si>
  <si>
    <t>OF4LZRW28</t>
  </si>
  <si>
    <t>99037</t>
  </si>
  <si>
    <t>O14H1IN94</t>
  </si>
  <si>
    <t>99265</t>
  </si>
  <si>
    <t>OGOWL5TVC</t>
  </si>
  <si>
    <t>111876</t>
  </si>
  <si>
    <t>OGOWQB8M0</t>
  </si>
  <si>
    <t>112121</t>
  </si>
  <si>
    <t>OF7L86HRK</t>
  </si>
  <si>
    <t>112426</t>
  </si>
  <si>
    <t>OEWRJ3J3K</t>
  </si>
  <si>
    <t>95004</t>
  </si>
  <si>
    <t>OF4LFK6XC</t>
  </si>
  <si>
    <t>95126</t>
  </si>
  <si>
    <t>O15HT0UA8</t>
  </si>
  <si>
    <t>106787</t>
  </si>
  <si>
    <t>OEWS7ZUD4</t>
  </si>
  <si>
    <t>107415</t>
  </si>
  <si>
    <t>O2VOT0AR4</t>
  </si>
  <si>
    <t>83547</t>
  </si>
  <si>
    <t>OF5N69IY8</t>
  </si>
  <si>
    <t>85850</t>
  </si>
  <si>
    <t>OEWPB4228</t>
  </si>
  <si>
    <t>88179</t>
  </si>
  <si>
    <t>OF7KJAEKW</t>
  </si>
  <si>
    <t>OGQSAKBY0</t>
  </si>
  <si>
    <t>87152</t>
  </si>
  <si>
    <t>O2WMNMSZC</t>
  </si>
  <si>
    <t>OEXOEU828</t>
  </si>
  <si>
    <t>87231</t>
  </si>
  <si>
    <t>O15JBVRDC</t>
  </si>
  <si>
    <t>89685</t>
  </si>
  <si>
    <t>OF4KVNTAW</t>
  </si>
  <si>
    <t>90001</t>
  </si>
  <si>
    <t>O2MRMWR4G</t>
  </si>
  <si>
    <t>98768</t>
  </si>
  <si>
    <t>OGWRLT74G</t>
  </si>
  <si>
    <t>98791</t>
  </si>
  <si>
    <t>O2VN4UE0G</t>
  </si>
  <si>
    <t>CDC16931</t>
  </si>
  <si>
    <t>99124</t>
  </si>
  <si>
    <t>OGYPJ1NBS</t>
  </si>
  <si>
    <t>86165</t>
  </si>
  <si>
    <t>OEWPB6TRK</t>
  </si>
  <si>
    <t>86568</t>
  </si>
  <si>
    <t>O0XN79YQ8</t>
  </si>
  <si>
    <t>JVU38393</t>
  </si>
  <si>
    <t>86699</t>
  </si>
  <si>
    <t>OGQSAER0W</t>
  </si>
  <si>
    <t>86746</t>
  </si>
  <si>
    <t>OGPWSOU3C</t>
  </si>
  <si>
    <t>FRS81630</t>
  </si>
  <si>
    <t>86654</t>
  </si>
  <si>
    <t>O2UMNBP00</t>
  </si>
  <si>
    <t>86707</t>
  </si>
  <si>
    <t>O0VOB5SOO</t>
  </si>
  <si>
    <t>87833</t>
  </si>
  <si>
    <t>OEWRJ973K</t>
  </si>
  <si>
    <t>88004</t>
  </si>
  <si>
    <t>O2NPHJ7MG</t>
  </si>
  <si>
    <t>90253</t>
  </si>
  <si>
    <t>OEZPIPQVS</t>
  </si>
  <si>
    <t>90413</t>
  </si>
  <si>
    <t>OGPSRXJ6G</t>
  </si>
  <si>
    <t>90651</t>
  </si>
  <si>
    <t>OF4L0KXG0</t>
  </si>
  <si>
    <t>88291</t>
  </si>
  <si>
    <t>O2NQLEOVS</t>
  </si>
  <si>
    <t>91572</t>
  </si>
  <si>
    <t>OGPTGTMK0</t>
  </si>
  <si>
    <t>Johnnell Robertson-XCLUSIVE TRADING HOLDINGS LLC</t>
  </si>
  <si>
    <t>Johnnell Robertson</t>
  </si>
  <si>
    <t>Johnnell.Robertson@T-Mobile.com</t>
  </si>
  <si>
    <t>Express Northeast</t>
  </si>
  <si>
    <t>Express Connecticut/RI/Westchester</t>
  </si>
  <si>
    <t>Express CT Fairfield/Westchester</t>
  </si>
  <si>
    <t>Xclusive Trading NY LLC</t>
  </si>
  <si>
    <t>514 Main St New Rochelle NY</t>
  </si>
  <si>
    <t>Anthony Octave</t>
  </si>
  <si>
    <t>54 Mamaroneck Avenue White Plains NY</t>
  </si>
  <si>
    <t>799 Yonkers Ave Yonkers NY</t>
  </si>
  <si>
    <t>Express Queens/Long Island</t>
  </si>
  <si>
    <t>Express Queens Jackson Heights/Corona</t>
  </si>
  <si>
    <t>7525 Parsons Blvd Flushing NY</t>
  </si>
  <si>
    <t>Stacy Juehrs</t>
  </si>
  <si>
    <t>106 New Main St Yonkers NY</t>
  </si>
  <si>
    <t>440 E SANDFORD BLVD MOUNT VERNON NY</t>
  </si>
  <si>
    <t>Express Upstate NY/Western Mass</t>
  </si>
  <si>
    <t>1131 State St Springfield MA</t>
  </si>
  <si>
    <t>John Ceneviva</t>
  </si>
  <si>
    <t>Express Bronx/Manhattan/North Jersey</t>
  </si>
  <si>
    <t>Express Bronx North</t>
  </si>
  <si>
    <t>3460 Boston Road Bronx NY</t>
  </si>
  <si>
    <t>Benny Scalia</t>
  </si>
  <si>
    <t>Express Springfield MA/Albany</t>
  </si>
  <si>
    <t>326 High St Holyoke MA</t>
  </si>
  <si>
    <t>2460 Main St Springfield MA</t>
  </si>
  <si>
    <t>Express Queens Jamaica/Richmond Hill</t>
  </si>
  <si>
    <t>11912 Rockaway Blvd South Ozone Park NY</t>
  </si>
  <si>
    <t>Express New Haven/Waterbury</t>
  </si>
  <si>
    <t>55 Whalley Ave New Haven CT</t>
  </si>
  <si>
    <t>375 North Ave New Rochelle NY</t>
  </si>
  <si>
    <t>Express Queens East</t>
  </si>
  <si>
    <t>476 Hempstead Tpke Elmont NY</t>
  </si>
  <si>
    <t>25-43 Prospect St Yonkers NY</t>
  </si>
  <si>
    <t>New York total</t>
  </si>
  <si>
    <t>Magenta in Metro</t>
  </si>
  <si>
    <t>MOE IMANI</t>
  </si>
  <si>
    <t>+1 (281) 729-3620</t>
  </si>
  <si>
    <t>(407) 467-6821</t>
  </si>
  <si>
    <t>PAVAN CHANDRA</t>
  </si>
  <si>
    <t>YOUMNA FIRDOUSE</t>
  </si>
  <si>
    <t>GAYATRI BODDU</t>
  </si>
  <si>
    <t>BHANU POTHULA</t>
  </si>
  <si>
    <t>SAHITI REDDI</t>
  </si>
  <si>
    <t>ARUN KRISHNA</t>
  </si>
  <si>
    <t>LAIBA KAMRAN</t>
  </si>
  <si>
    <t>KEERTHANA PYATA</t>
  </si>
  <si>
    <t>SALAM BZEIH</t>
  </si>
  <si>
    <t>ELIUD LAMBERT</t>
  </si>
  <si>
    <t>ASAD ALI</t>
  </si>
  <si>
    <t>MARIA SANCHEZ</t>
  </si>
  <si>
    <t>DAVRICK CROSS</t>
  </si>
  <si>
    <t>ANGEL SANCHEZ</t>
  </si>
  <si>
    <t>TERMEKA LOWE</t>
  </si>
  <si>
    <t>CHARLENE PICKENS</t>
  </si>
  <si>
    <t>DONAVYN POWELL</t>
  </si>
  <si>
    <t>PRINCESS HALL</t>
  </si>
  <si>
    <t>SARAH BABB</t>
  </si>
  <si>
    <t>LAKISHA FARRIS</t>
  </si>
  <si>
    <t>SHEMEKA BRATTON</t>
  </si>
  <si>
    <t>JEANNIE BUSTAMANTE</t>
  </si>
  <si>
    <t>MOUINI TANINKI</t>
  </si>
  <si>
    <t>PHANI AB</t>
  </si>
  <si>
    <t>STEVE DYE</t>
  </si>
  <si>
    <t>SARAH GENCO</t>
  </si>
  <si>
    <t>GABRIELLA GRINER</t>
  </si>
  <si>
    <t>IBRAHIM HOSSAIN</t>
  </si>
  <si>
    <t>ISHPREET KALRA</t>
  </si>
  <si>
    <t>RIYA SINGH</t>
  </si>
  <si>
    <t>SABER MUHAMMAD</t>
  </si>
  <si>
    <t>VARUN CHADHA</t>
  </si>
  <si>
    <t>375 NORTH AVE</t>
  </si>
  <si>
    <t>81569</t>
  </si>
  <si>
    <t>O09YMNNLC</t>
  </si>
  <si>
    <t>OFT8F5IK8</t>
  </si>
  <si>
    <t>82044</t>
  </si>
  <si>
    <t>O1U6V4ZKG</t>
  </si>
  <si>
    <t>TTQ89207</t>
  </si>
  <si>
    <t>O1U7F4B4G</t>
  </si>
  <si>
    <t>HSX59158</t>
  </si>
  <si>
    <t>83207</t>
  </si>
  <si>
    <t>OG06504U0</t>
  </si>
  <si>
    <t>83862</t>
  </si>
  <si>
    <t>O1Z2S5840</t>
  </si>
  <si>
    <t>85566</t>
  </si>
  <si>
    <t>O213M6LH4</t>
  </si>
  <si>
    <t>AHQ89171</t>
  </si>
  <si>
    <t>85688</t>
  </si>
  <si>
    <t>O08ZO2UR4</t>
  </si>
  <si>
    <t>87039</t>
  </si>
  <si>
    <t>O07WOI8U0</t>
  </si>
  <si>
    <t>87040</t>
  </si>
  <si>
    <t>OEAZMGH7C</t>
  </si>
  <si>
    <t>87074</t>
  </si>
  <si>
    <t>OE36EYSS8</t>
  </si>
  <si>
    <t>88296</t>
  </si>
  <si>
    <t>OG25UXIC0</t>
  </si>
  <si>
    <t>ERU36650</t>
  </si>
  <si>
    <t>92280</t>
  </si>
  <si>
    <t>OE35UZM0O</t>
  </si>
  <si>
    <t>97807</t>
  </si>
  <si>
    <t>O0AWC7IGG</t>
  </si>
  <si>
    <t>XQJ61874</t>
  </si>
  <si>
    <t>97820</t>
  </si>
  <si>
    <t>OEB0VHGK8</t>
  </si>
  <si>
    <t>98087</t>
  </si>
  <si>
    <t>O08XZZPXS</t>
  </si>
  <si>
    <t>98152</t>
  </si>
  <si>
    <t>OE91PASS0</t>
  </si>
  <si>
    <t>98330</t>
  </si>
  <si>
    <t>OE369TDUG</t>
  </si>
  <si>
    <t>98426</t>
  </si>
  <si>
    <t>O1Z3W3LO8</t>
  </si>
  <si>
    <t>OG18KA6U0</t>
  </si>
  <si>
    <t>81439</t>
  </si>
  <si>
    <t>O08WR77DK</t>
  </si>
  <si>
    <t>81490</t>
  </si>
  <si>
    <t>O1U4NB514</t>
  </si>
  <si>
    <t>81493</t>
  </si>
  <si>
    <t>OE1510VNC</t>
  </si>
  <si>
    <t>81502</t>
  </si>
  <si>
    <t>OE14GW5QO</t>
  </si>
  <si>
    <t>O02323T5C</t>
  </si>
  <si>
    <t>OE36YXY0G</t>
  </si>
  <si>
    <t>81930</t>
  </si>
  <si>
    <t>O1T6XR700</t>
  </si>
  <si>
    <t>81943</t>
  </si>
  <si>
    <t>OG27IXYQG</t>
  </si>
  <si>
    <t>82108</t>
  </si>
  <si>
    <t>OEC21TFN4</t>
  </si>
  <si>
    <t>82674</t>
  </si>
  <si>
    <t>O011BN2TS</t>
  </si>
  <si>
    <t>82739</t>
  </si>
  <si>
    <t>O200RU914</t>
  </si>
  <si>
    <t>HPE47518</t>
  </si>
  <si>
    <t>82780</t>
  </si>
  <si>
    <t>O1Z3W0QVK</t>
  </si>
  <si>
    <t>82805</t>
  </si>
  <si>
    <t>O1U4SAUK0</t>
  </si>
  <si>
    <t>82804</t>
  </si>
  <si>
    <t>82807</t>
  </si>
  <si>
    <t>O1T59QYA8</t>
  </si>
  <si>
    <t>82806</t>
  </si>
  <si>
    <t>82809</t>
  </si>
  <si>
    <t>O00ZIMYBC</t>
  </si>
  <si>
    <t>82808</t>
  </si>
  <si>
    <t>82890</t>
  </si>
  <si>
    <t>O1R68K1G0</t>
  </si>
  <si>
    <t>82950</t>
  </si>
  <si>
    <t>O00193V5K</t>
  </si>
  <si>
    <t>OE929FIFK</t>
  </si>
  <si>
    <t>O1R8BPFE8</t>
  </si>
  <si>
    <t>85536</t>
  </si>
  <si>
    <t>O003BY1W8</t>
  </si>
  <si>
    <t>85800</t>
  </si>
  <si>
    <t>OFSCX9ZE8</t>
  </si>
  <si>
    <t>FSV84633</t>
  </si>
  <si>
    <t>85596</t>
  </si>
  <si>
    <t>OG14OLHKO</t>
  </si>
  <si>
    <t>85673</t>
  </si>
  <si>
    <t>OFSCDGGEW</t>
  </si>
  <si>
    <t>85703</t>
  </si>
  <si>
    <t>OG24M4Y6O</t>
  </si>
  <si>
    <t>OG06TZ0VK</t>
  </si>
  <si>
    <t>86074</t>
  </si>
  <si>
    <t>O210AED68</t>
  </si>
  <si>
    <t>86121</t>
  </si>
  <si>
    <t>O1T4KUQ6O</t>
  </si>
  <si>
    <t>OFV944EUO</t>
  </si>
  <si>
    <t>O2MT5UIRC</t>
  </si>
  <si>
    <t>86252</t>
  </si>
  <si>
    <t>O021Y8DGW</t>
  </si>
  <si>
    <t>OG27Y2VWW</t>
  </si>
  <si>
    <t>86275</t>
  </si>
  <si>
    <t>O09XXONX4</t>
  </si>
  <si>
    <t>86299</t>
  </si>
  <si>
    <t>OFSA0H3QO</t>
  </si>
  <si>
    <t>86445</t>
  </si>
  <si>
    <t>OG349RL80</t>
  </si>
  <si>
    <t>OEA0NYB94</t>
  </si>
  <si>
    <t>83096</t>
  </si>
  <si>
    <t>O07Z1C2EW</t>
  </si>
  <si>
    <t>83415</t>
  </si>
  <si>
    <t>O220RU63C</t>
  </si>
  <si>
    <t>86241</t>
  </si>
  <si>
    <t>O1S6VATYW</t>
  </si>
  <si>
    <t>OE23ZG6Q8</t>
  </si>
  <si>
    <t>OEB0QKCAG</t>
  </si>
  <si>
    <t>86334</t>
  </si>
  <si>
    <t>OEBZU263C</t>
  </si>
  <si>
    <t>IYM13789</t>
  </si>
  <si>
    <t>88189</t>
  </si>
  <si>
    <t>O1S5M46KW</t>
  </si>
  <si>
    <t>91017</t>
  </si>
  <si>
    <t>O1R7RHUT4</t>
  </si>
  <si>
    <t>94759</t>
  </si>
  <si>
    <t>O08Z3Y1Q0</t>
  </si>
  <si>
    <t>94881</t>
  </si>
  <si>
    <t>OE36F1M34</t>
  </si>
  <si>
    <t>98197</t>
  </si>
  <si>
    <t>O2220SAIG</t>
  </si>
  <si>
    <t>98373</t>
  </si>
  <si>
    <t>OEB2Y8NY0</t>
  </si>
  <si>
    <t>98468</t>
  </si>
  <si>
    <t>OG349RO60</t>
  </si>
  <si>
    <t>96703</t>
  </si>
  <si>
    <t>O08VN5ZBK</t>
  </si>
  <si>
    <t>98572</t>
  </si>
  <si>
    <t>O1T7HTA1C</t>
  </si>
  <si>
    <t>93989</t>
  </si>
  <si>
    <t>O010RI88G</t>
  </si>
  <si>
    <t>OE155SC3C</t>
  </si>
  <si>
    <t>101794</t>
  </si>
  <si>
    <t>O09W9OC4W</t>
  </si>
  <si>
    <t>101876</t>
  </si>
  <si>
    <t>O221BNN88</t>
  </si>
  <si>
    <t>85999</t>
  </si>
  <si>
    <t>OG24R4PAO</t>
  </si>
  <si>
    <t>86013</t>
  </si>
  <si>
    <t>OFTCAUAT4</t>
  </si>
  <si>
    <t>86018</t>
  </si>
  <si>
    <t>OEB33E49K</t>
  </si>
  <si>
    <t>86019</t>
  </si>
  <si>
    <t>O204ILYK8</t>
  </si>
  <si>
    <t>OE42GI780</t>
  </si>
  <si>
    <t>86032</t>
  </si>
  <si>
    <t>O220WU0C0</t>
  </si>
  <si>
    <t>OG282U9EG</t>
  </si>
  <si>
    <t>OE16TVINK</t>
  </si>
  <si>
    <t>ZOB29448</t>
  </si>
  <si>
    <t>OEA1CUM8G</t>
  </si>
  <si>
    <t>86118</t>
  </si>
  <si>
    <t>OE901D8HK</t>
  </si>
  <si>
    <t>86129</t>
  </si>
  <si>
    <t>O09WELF08</t>
  </si>
  <si>
    <t>86134</t>
  </si>
  <si>
    <t>O0AUOCSUO</t>
  </si>
  <si>
    <t>NEK21082</t>
  </si>
  <si>
    <t>O010RICTS</t>
  </si>
  <si>
    <t>OG25AYD00</t>
  </si>
  <si>
    <t>86212</t>
  </si>
  <si>
    <t>OFTBW0J14</t>
  </si>
  <si>
    <t>86247</t>
  </si>
  <si>
    <t>O1S6Q2NGW</t>
  </si>
  <si>
    <t>O1T7CL1ZK</t>
  </si>
  <si>
    <t>O09VPP6WG</t>
  </si>
  <si>
    <t>86715</t>
  </si>
  <si>
    <t>OFU96QIVK</t>
  </si>
  <si>
    <t>WTE43847</t>
  </si>
  <si>
    <t>87894</t>
  </si>
  <si>
    <t>O010RNUHC</t>
  </si>
  <si>
    <t>87902</t>
  </si>
  <si>
    <t>O2OQNXZZK</t>
  </si>
  <si>
    <t>87948</t>
  </si>
  <si>
    <t>OG35SH0KW</t>
  </si>
  <si>
    <t>90526</t>
  </si>
  <si>
    <t>O1T5ONFV4</t>
  </si>
  <si>
    <t>90591</t>
  </si>
  <si>
    <t>OE32Y3U40</t>
  </si>
  <si>
    <t>90609</t>
  </si>
  <si>
    <t>O07ZLGX88</t>
  </si>
  <si>
    <t>90805</t>
  </si>
  <si>
    <t>OG153I7G0</t>
  </si>
  <si>
    <t>FHS65056</t>
  </si>
  <si>
    <t>OG35SGXA0</t>
  </si>
  <si>
    <t>94990</t>
  </si>
  <si>
    <t>OE26C9X6G</t>
  </si>
  <si>
    <t>93688</t>
  </si>
  <si>
    <t>O1U5CCUA8</t>
  </si>
  <si>
    <t>95137</t>
  </si>
  <si>
    <t>OG371F22G</t>
  </si>
  <si>
    <t>95361</t>
  </si>
  <si>
    <t>OG26Z4B2O</t>
  </si>
  <si>
    <t>95434</t>
  </si>
  <si>
    <t>O210AEDDK</t>
  </si>
  <si>
    <t>95441</t>
  </si>
  <si>
    <t>OG34OR2GO</t>
  </si>
  <si>
    <t>91386</t>
  </si>
  <si>
    <t>OFUAUO37C</t>
  </si>
  <si>
    <t>93184</t>
  </si>
  <si>
    <t>O013EEET4</t>
  </si>
  <si>
    <t>96015</t>
  </si>
  <si>
    <t>O09VAPUFS</t>
  </si>
  <si>
    <t>97762</t>
  </si>
  <si>
    <t>OFV991CSW</t>
  </si>
  <si>
    <t>97767</t>
  </si>
  <si>
    <t>OE253HBN4</t>
  </si>
  <si>
    <t>97787</t>
  </si>
  <si>
    <t>OG158KOBC</t>
  </si>
  <si>
    <t>97966</t>
  </si>
  <si>
    <t>O012ZKQAG</t>
  </si>
  <si>
    <t>90443</t>
  </si>
  <si>
    <t>O020P7CQ8</t>
  </si>
  <si>
    <t>88224</t>
  </si>
  <si>
    <t>OE93X4LRS</t>
  </si>
  <si>
    <t>86921</t>
  </si>
  <si>
    <t>OFSAPLNW8</t>
  </si>
  <si>
    <t>88328</t>
  </si>
  <si>
    <t>O0800J2NS</t>
  </si>
  <si>
    <t>87301</t>
  </si>
  <si>
    <t>OE444LC34</t>
  </si>
  <si>
    <t>88852</t>
  </si>
  <si>
    <t>OG15NEHWW</t>
  </si>
  <si>
    <t>89059</t>
  </si>
  <si>
    <t>OE355XRTK</t>
  </si>
  <si>
    <t>YPK56043</t>
  </si>
  <si>
    <t>OEAZMGDU8</t>
  </si>
  <si>
    <t>89274</t>
  </si>
  <si>
    <t>OFUBENDAW</t>
  </si>
  <si>
    <t>89532</t>
  </si>
  <si>
    <t>O0805G29C</t>
  </si>
  <si>
    <t>88403</t>
  </si>
  <si>
    <t>O021E3HGW</t>
  </si>
  <si>
    <t>89902</t>
  </si>
  <si>
    <t>O211T98OO</t>
  </si>
  <si>
    <t>89736</t>
  </si>
  <si>
    <t>OFVAX7CPC</t>
  </si>
  <si>
    <t>92480</t>
  </si>
  <si>
    <t>OE14LT6OG</t>
  </si>
  <si>
    <t>94045</t>
  </si>
  <si>
    <t>OEA0SSKYG</t>
  </si>
  <si>
    <t>99899</t>
  </si>
  <si>
    <t>O0320LYYG</t>
  </si>
  <si>
    <t>101576</t>
  </si>
  <si>
    <t>O1U3OFA4W</t>
  </si>
  <si>
    <t>101660</t>
  </si>
  <si>
    <t>O1Z2X50Z4</t>
  </si>
  <si>
    <t>101683</t>
  </si>
  <si>
    <t>O1R6SOUMW</t>
  </si>
  <si>
    <t>101788</t>
  </si>
  <si>
    <t>OEA08W74G</t>
  </si>
  <si>
    <t>102107</t>
  </si>
  <si>
    <t>OFT9NY0Z4</t>
  </si>
  <si>
    <t>102279</t>
  </si>
  <si>
    <t>O203JNIHK</t>
  </si>
  <si>
    <t>102356</t>
  </si>
  <si>
    <t>OE34720D4</t>
  </si>
  <si>
    <t>102375</t>
  </si>
  <si>
    <t>OFUB9F3O0</t>
  </si>
  <si>
    <t>107963</t>
  </si>
  <si>
    <t>O203JNGWG</t>
  </si>
  <si>
    <t>102345</t>
  </si>
  <si>
    <t>O202FJH3S</t>
  </si>
  <si>
    <t>81568</t>
  </si>
  <si>
    <t>OG078YGIG</t>
  </si>
  <si>
    <t>81419</t>
  </si>
  <si>
    <t>O08WR4B3S</t>
  </si>
  <si>
    <t>81525</t>
  </si>
  <si>
    <t>OFSC8DUL4</t>
  </si>
  <si>
    <t>XXX39267</t>
  </si>
  <si>
    <t>81753</t>
  </si>
  <si>
    <t>O1T6SLWL4</t>
  </si>
  <si>
    <t>81692</t>
  </si>
  <si>
    <t>OFT8K5EFS</t>
  </si>
  <si>
    <t>81782</t>
  </si>
  <si>
    <t>O212D8K6W</t>
  </si>
  <si>
    <t>JYL53300</t>
  </si>
  <si>
    <t>81906</t>
  </si>
  <si>
    <t>O1U707LLK</t>
  </si>
  <si>
    <t>81831</t>
  </si>
  <si>
    <t>OE13X2HX4</t>
  </si>
  <si>
    <t>OE449L82G</t>
  </si>
  <si>
    <t>VXG01078</t>
  </si>
  <si>
    <t>O09XIGUPC</t>
  </si>
  <si>
    <t>HPB73528</t>
  </si>
  <si>
    <t>O1T4PRRJK</t>
  </si>
  <si>
    <t>O1R63SMK0</t>
  </si>
  <si>
    <t>81885</t>
  </si>
  <si>
    <t>OE42GQMGO</t>
  </si>
  <si>
    <t>82001</t>
  </si>
  <si>
    <t>OG180JFH4</t>
  </si>
  <si>
    <t>O1U3JFHAO</t>
  </si>
  <si>
    <t>81989</t>
  </si>
  <si>
    <t>OE35AUT08</t>
  </si>
  <si>
    <t>82010</t>
  </si>
  <si>
    <t>O1R90IR00</t>
  </si>
  <si>
    <t>82031</t>
  </si>
  <si>
    <t>OG37GN09K</t>
  </si>
  <si>
    <t>82052</t>
  </si>
  <si>
    <t>OG36WFCCW</t>
  </si>
  <si>
    <t>OE36YXXY0</t>
  </si>
  <si>
    <t>EIM87621</t>
  </si>
  <si>
    <t>OG167M5N4</t>
  </si>
  <si>
    <t>OE26CCOWO</t>
  </si>
  <si>
    <t>82223</t>
  </si>
  <si>
    <t>OFUAPFVA0</t>
  </si>
  <si>
    <t>O09W9IRMG</t>
  </si>
  <si>
    <t>82303</t>
  </si>
  <si>
    <t>OFSBTHBA0</t>
  </si>
  <si>
    <t>KXU07116</t>
  </si>
  <si>
    <t>O09W9LKQ8</t>
  </si>
  <si>
    <t>O020PA7FC</t>
  </si>
  <si>
    <t>82409</t>
  </si>
  <si>
    <t>O08ZNXA9C</t>
  </si>
  <si>
    <t>82413</t>
  </si>
  <si>
    <t>OFSCXCVU8</t>
  </si>
  <si>
    <t>82477</t>
  </si>
  <si>
    <t>OE45SDDG0</t>
  </si>
  <si>
    <t>OEC2H15PS</t>
  </si>
  <si>
    <t>OE25SAOTS</t>
  </si>
  <si>
    <t>OG078SXFC</t>
  </si>
  <si>
    <t>82952</t>
  </si>
  <si>
    <t>O1U5RC8E0</t>
  </si>
  <si>
    <t>82936</t>
  </si>
  <si>
    <t>OG15NHE0G</t>
  </si>
  <si>
    <t>83029</t>
  </si>
  <si>
    <t>O032KL5Q0</t>
  </si>
  <si>
    <t>UYP22880</t>
  </si>
  <si>
    <t>83179</t>
  </si>
  <si>
    <t>O0AVXB29K</t>
  </si>
  <si>
    <t>83200</t>
  </si>
  <si>
    <t>O022D7RPS</t>
  </si>
  <si>
    <t>83133</t>
  </si>
  <si>
    <t>O1R5JTEE0</t>
  </si>
  <si>
    <t>O02326R7C</t>
  </si>
  <si>
    <t>83334</t>
  </si>
  <si>
    <t>O1R8GMGCW</t>
  </si>
  <si>
    <t>83276</t>
  </si>
  <si>
    <t>OE9ZOZVCG</t>
  </si>
  <si>
    <t>LRH49984</t>
  </si>
  <si>
    <t>81362</t>
  </si>
  <si>
    <t>OFSB4CL0W</t>
  </si>
  <si>
    <t>82239</t>
  </si>
  <si>
    <t>OG33KK6C0</t>
  </si>
  <si>
    <t>OE444FPSG</t>
  </si>
  <si>
    <t>RTX01520</t>
  </si>
  <si>
    <t>85664</t>
  </si>
  <si>
    <t>OE44THIK0</t>
  </si>
  <si>
    <t>86485</t>
  </si>
  <si>
    <t>O02ZSRWGG</t>
  </si>
  <si>
    <t>O022I4MC8</t>
  </si>
  <si>
    <t>BMS16055</t>
  </si>
  <si>
    <t>O0320J194</t>
  </si>
  <si>
    <t>86783</t>
  </si>
  <si>
    <t>O09WELBTC</t>
  </si>
  <si>
    <t>85820</t>
  </si>
  <si>
    <t>OE23KMBSO</t>
  </si>
  <si>
    <t>87088</t>
  </si>
  <si>
    <t>OG358HTO8</t>
  </si>
  <si>
    <t>87239</t>
  </si>
  <si>
    <t>O203YH7CG</t>
  </si>
  <si>
    <t>86975</t>
  </si>
  <si>
    <t>OG16WIDEG</t>
  </si>
  <si>
    <t>87000</t>
  </si>
  <si>
    <t>O1R6NJH3S</t>
  </si>
  <si>
    <t>YTK03224</t>
  </si>
  <si>
    <t>O211T98NS</t>
  </si>
  <si>
    <t>O21ZSSRV4</t>
  </si>
  <si>
    <t>87568</t>
  </si>
  <si>
    <t>O02ZNMKJ4</t>
  </si>
  <si>
    <t>OE33HXFZK</t>
  </si>
  <si>
    <t>91735</t>
  </si>
  <si>
    <t>OEA1CXC8G</t>
  </si>
  <si>
    <t>91745</t>
  </si>
  <si>
    <t>OFVBGY0PC</t>
  </si>
  <si>
    <t>87657</t>
  </si>
  <si>
    <t>OE44TN9CG</t>
  </si>
  <si>
    <t>86694</t>
  </si>
  <si>
    <t>O07WOL3E8</t>
  </si>
  <si>
    <t>HXN79321</t>
  </si>
  <si>
    <t>92146</t>
  </si>
  <si>
    <t>OFT8F5KDS</t>
  </si>
  <si>
    <t>92504</t>
  </si>
  <si>
    <t>O220WR77C</t>
  </si>
  <si>
    <t>92707</t>
  </si>
  <si>
    <t>OEAZ2EFLK</t>
  </si>
  <si>
    <t>88644</t>
  </si>
  <si>
    <t>OE26WEN1S</t>
  </si>
  <si>
    <t>WVA07927</t>
  </si>
  <si>
    <t>90299</t>
  </si>
  <si>
    <t>OE14GW46O</t>
  </si>
  <si>
    <t>89120</t>
  </si>
  <si>
    <t>OEC2LY3Q0</t>
  </si>
  <si>
    <t>95284</t>
  </si>
  <si>
    <t>OFV8P27UG</t>
  </si>
  <si>
    <t>95345</t>
  </si>
  <si>
    <t>OG24R4SOG</t>
  </si>
  <si>
    <t>95480</t>
  </si>
  <si>
    <t>OE244FXNC</t>
  </si>
  <si>
    <t>94401</t>
  </si>
  <si>
    <t>O202AS26W</t>
  </si>
  <si>
    <t>95818</t>
  </si>
  <si>
    <t>O0004ZWXK</t>
  </si>
  <si>
    <t>95820</t>
  </si>
  <si>
    <t>OE23FE3QO</t>
  </si>
  <si>
    <t>95472</t>
  </si>
  <si>
    <t>OG25643KG</t>
  </si>
  <si>
    <t>91949</t>
  </si>
  <si>
    <t>OG34OLFZK</t>
  </si>
  <si>
    <t>O1Z3VY2PK</t>
  </si>
  <si>
    <t>95907</t>
  </si>
  <si>
    <t>OFTBC45KG</t>
  </si>
  <si>
    <t>95947</t>
  </si>
  <si>
    <t>O210ABK34</t>
  </si>
  <si>
    <t>OE929CSIG</t>
  </si>
  <si>
    <t>97275</t>
  </si>
  <si>
    <t>O07W9G4LS</t>
  </si>
  <si>
    <t>96453</t>
  </si>
  <si>
    <t>O031VJA7K</t>
  </si>
  <si>
    <t>93852</t>
  </si>
  <si>
    <t>OFTB71I4W</t>
  </si>
  <si>
    <t>VLY07952</t>
  </si>
  <si>
    <t>94720</t>
  </si>
  <si>
    <t>OG06OZD3K</t>
  </si>
  <si>
    <t>OE92974M0</t>
  </si>
  <si>
    <t>102153</t>
  </si>
  <si>
    <t>O1U5CFQRC</t>
  </si>
  <si>
    <t>99561</t>
  </si>
  <si>
    <t>OG2425RO0</t>
  </si>
  <si>
    <t>85567</t>
  </si>
  <si>
    <t>O1S7Z98VS</t>
  </si>
  <si>
    <t>94105</t>
  </si>
  <si>
    <t>O0AXZZJN4</t>
  </si>
  <si>
    <t>OTB08717</t>
  </si>
  <si>
    <t>83232</t>
  </si>
  <si>
    <t>OEB1ZCZDK</t>
  </si>
  <si>
    <t>OFVBBY87S</t>
  </si>
  <si>
    <t>86631</t>
  </si>
  <si>
    <t>OEBYQ0Z74</t>
  </si>
  <si>
    <t>86037</t>
  </si>
  <si>
    <t>OG255YIR4</t>
  </si>
  <si>
    <t>MNE32599</t>
  </si>
  <si>
    <t>O002X1ID4</t>
  </si>
  <si>
    <t>QQL00950</t>
  </si>
  <si>
    <t>O1S6V2G54</t>
  </si>
  <si>
    <t>WEX48770</t>
  </si>
  <si>
    <t>80883</t>
  </si>
  <si>
    <t>80881 PHONE OVR</t>
  </si>
  <si>
    <t>HRM58180</t>
  </si>
  <si>
    <t>81048</t>
  </si>
  <si>
    <t>OE3563FV4</t>
  </si>
  <si>
    <t>O21462ZA0</t>
  </si>
  <si>
    <t>GQX99067</t>
  </si>
  <si>
    <t>81197</t>
  </si>
  <si>
    <t>O09XIGUOG</t>
  </si>
  <si>
    <t>O01Z69L4G</t>
  </si>
  <si>
    <t>HAV35866</t>
  </si>
  <si>
    <t>O0AWW3XH4</t>
  </si>
  <si>
    <t>81391</t>
  </si>
  <si>
    <t>OFTA35Z4G</t>
  </si>
  <si>
    <t>NAT74764</t>
  </si>
  <si>
    <t>OEA30S1TK</t>
  </si>
  <si>
    <t>81723</t>
  </si>
  <si>
    <t>81716 PHONE EXT</t>
  </si>
  <si>
    <t>PNP25418</t>
  </si>
  <si>
    <t>80798</t>
  </si>
  <si>
    <t>80760</t>
  </si>
  <si>
    <t>80759</t>
  </si>
  <si>
    <t>80754</t>
  </si>
  <si>
    <t>80753</t>
  </si>
  <si>
    <t>80706</t>
  </si>
  <si>
    <t>80704</t>
  </si>
  <si>
    <t>80696</t>
  </si>
  <si>
    <t>80694</t>
  </si>
  <si>
    <t>80683</t>
  </si>
  <si>
    <t>80682</t>
  </si>
  <si>
    <t>80671</t>
  </si>
  <si>
    <t>80666</t>
  </si>
  <si>
    <t>80670</t>
  </si>
  <si>
    <t>80668</t>
  </si>
  <si>
    <t>80660</t>
  </si>
  <si>
    <t>80644</t>
  </si>
  <si>
    <t>80641</t>
  </si>
  <si>
    <t>80631</t>
  </si>
  <si>
    <t>80630</t>
  </si>
  <si>
    <t>80578</t>
  </si>
  <si>
    <t>80570</t>
  </si>
  <si>
    <t>80564</t>
  </si>
  <si>
    <t>80568</t>
  </si>
  <si>
    <t>80567</t>
  </si>
  <si>
    <t>80559</t>
  </si>
  <si>
    <t>80527</t>
  </si>
  <si>
    <t>80506</t>
  </si>
  <si>
    <t>80499</t>
  </si>
  <si>
    <t>80505</t>
  </si>
  <si>
    <t>80503</t>
  </si>
  <si>
    <t>80455</t>
  </si>
  <si>
    <t>80454</t>
  </si>
  <si>
    <t>80447</t>
  </si>
  <si>
    <t>80430</t>
  </si>
  <si>
    <t>80434</t>
  </si>
  <si>
    <t>80408</t>
  </si>
  <si>
    <t>80407</t>
  </si>
  <si>
    <t>80405</t>
  </si>
  <si>
    <t>80399</t>
  </si>
  <si>
    <t>80395</t>
  </si>
  <si>
    <t>80389</t>
  </si>
  <si>
    <t>80393</t>
  </si>
  <si>
    <t>80391</t>
  </si>
  <si>
    <t>80376</t>
  </si>
  <si>
    <t>80373</t>
  </si>
  <si>
    <t>80371</t>
  </si>
  <si>
    <t>80370</t>
  </si>
  <si>
    <t>80367</t>
  </si>
  <si>
    <t>80366</t>
  </si>
  <si>
    <t>80356</t>
  </si>
  <si>
    <t>80365</t>
  </si>
  <si>
    <t>80349</t>
  </si>
  <si>
    <t>BNN10885</t>
  </si>
  <si>
    <t>80405 ACC IN PR</t>
  </si>
  <si>
    <t>87252</t>
  </si>
  <si>
    <t>OFTA309WW</t>
  </si>
  <si>
    <t>87155</t>
  </si>
  <si>
    <t>O202UOFUG</t>
  </si>
  <si>
    <t>87156</t>
  </si>
  <si>
    <t>O0YMAXEU0</t>
  </si>
  <si>
    <t>87197</t>
  </si>
  <si>
    <t>O1R54RBY0</t>
  </si>
  <si>
    <t>86872</t>
  </si>
  <si>
    <t>O1T6DMFCG</t>
  </si>
  <si>
    <t>OE164QVEG</t>
  </si>
  <si>
    <t>93517</t>
  </si>
  <si>
    <t>OE13WU780</t>
  </si>
  <si>
    <t>100040</t>
  </si>
  <si>
    <t>O201BNTI0</t>
  </si>
  <si>
    <t>114219</t>
  </si>
  <si>
    <t>O1U3J9YEW</t>
  </si>
  <si>
    <t>107745</t>
  </si>
  <si>
    <t>OEAZRJ2TS</t>
  </si>
  <si>
    <t>108342</t>
  </si>
  <si>
    <t>OEA03WCVS</t>
  </si>
  <si>
    <t>108590</t>
  </si>
  <si>
    <t>O09YMNP5C</t>
  </si>
  <si>
    <t>108795</t>
  </si>
  <si>
    <t>OE155XY6O</t>
  </si>
  <si>
    <t>109022</t>
  </si>
  <si>
    <t>OEB2YEES0</t>
  </si>
  <si>
    <t>109109</t>
  </si>
  <si>
    <t>OG06501NC</t>
  </si>
  <si>
    <t>109115</t>
  </si>
  <si>
    <t>OE43PM1DK</t>
  </si>
  <si>
    <t>83679</t>
  </si>
  <si>
    <t>OE43PGDGW</t>
  </si>
  <si>
    <t>86084</t>
  </si>
  <si>
    <t>OFV7L6LO0</t>
  </si>
  <si>
    <t>87495</t>
  </si>
  <si>
    <t>OE42LKT20</t>
  </si>
  <si>
    <t>90161</t>
  </si>
  <si>
    <t>O1S5MCNJS</t>
  </si>
  <si>
    <t>99682</t>
  </si>
  <si>
    <t>O1Z4L5FZK</t>
  </si>
  <si>
    <t>99737</t>
  </si>
  <si>
    <t>OFTA85S0O</t>
  </si>
  <si>
    <t>87130</t>
  </si>
  <si>
    <t>O07W9G1O8</t>
  </si>
  <si>
    <t>88351</t>
  </si>
  <si>
    <t>OFS9LN8L4</t>
  </si>
  <si>
    <t>OEB0QHKK0</t>
  </si>
  <si>
    <t>88555</t>
  </si>
  <si>
    <t>OFSCXFN80</t>
  </si>
  <si>
    <t>90807</t>
  </si>
  <si>
    <t>O010MQUQ8</t>
  </si>
  <si>
    <t>O0AUOCVTK</t>
  </si>
  <si>
    <t>91339</t>
  </si>
  <si>
    <t>OEC0Y0KZC</t>
  </si>
  <si>
    <t>90236</t>
  </si>
  <si>
    <t>O00ZIMZO8</t>
  </si>
  <si>
    <t>88611</t>
  </si>
  <si>
    <t>O1S6Q2OSW</t>
  </si>
  <si>
    <t>94652</t>
  </si>
  <si>
    <t>OEAZRJ2UO</t>
  </si>
  <si>
    <t>94656</t>
  </si>
  <si>
    <t>O1R5JQMMO</t>
  </si>
  <si>
    <t>94746</t>
  </si>
  <si>
    <t>O1S7Z0TO0</t>
  </si>
  <si>
    <t>88737</t>
  </si>
  <si>
    <t>OEB1ZA4NS</t>
  </si>
  <si>
    <t>91582</t>
  </si>
  <si>
    <t>O203JNDP4</t>
  </si>
  <si>
    <t>91967</t>
  </si>
  <si>
    <t>O1S66BUB4</t>
  </si>
  <si>
    <t>Magenta In Metro</t>
  </si>
  <si>
    <t>XTI GOALS SEP 2024</t>
  </si>
  <si>
    <t>ST MIM</t>
  </si>
  <si>
    <t>Big 5 Target</t>
  </si>
  <si>
    <t>Express Birmingham North</t>
  </si>
  <si>
    <t>430 Green Springs Hwy Unit 11 Homewood AL</t>
  </si>
  <si>
    <t>Express Atlanta Southwest</t>
  </si>
  <si>
    <t>147 Plaza Ln Oxford AL</t>
  </si>
  <si>
    <t>1149 FORESTDALE BLVD BIRMINGHAM AL</t>
  </si>
  <si>
    <t>7911 Crestwood Blvd Irondale AL</t>
  </si>
  <si>
    <t>Express SE Florida</t>
  </si>
  <si>
    <t>Express Miami North</t>
  </si>
  <si>
    <t>XCLUSIVE TRADING SF LLC</t>
  </si>
  <si>
    <t>1681 NE 163rd St North Miami Beach FL</t>
  </si>
  <si>
    <t>Rob Alvarez</t>
  </si>
  <si>
    <t>475 NE 167th St Miami FL</t>
  </si>
  <si>
    <t>Express South Florida</t>
  </si>
  <si>
    <t>Express Miami Northeast</t>
  </si>
  <si>
    <t>7900 NW 27th Ave Ste 407 Miami FL</t>
  </si>
  <si>
    <t>Katya Raskin - Singh</t>
  </si>
  <si>
    <t>Express Miramar</t>
  </si>
  <si>
    <t>9969 Miramar Pkwy Miramar FL</t>
  </si>
  <si>
    <t>8191 NW 27th Ave Miami FL</t>
  </si>
  <si>
    <t>4880 NW 183rd St Miami Gardens FL</t>
  </si>
  <si>
    <t>2617 NW 54th St Miami FL</t>
  </si>
  <si>
    <t>3599 Nw 183Rd St Miami Gardens FL</t>
  </si>
  <si>
    <t>Express Hialeah</t>
  </si>
  <si>
    <t>4063 E 8th Ave Hialeah FL</t>
  </si>
  <si>
    <t>3408 NW 79th St Miami FL</t>
  </si>
  <si>
    <t>Express Bradenton</t>
  </si>
  <si>
    <t>AIM Communications LLC</t>
  </si>
  <si>
    <t>Express Nashville North</t>
  </si>
  <si>
    <t>Xclusive Trading TN LLC</t>
  </si>
  <si>
    <t>1404 Gallatin Pike N Madison TN</t>
  </si>
  <si>
    <t>Express Nashville South</t>
  </si>
  <si>
    <t>152 N Lowry St Smyrna TN</t>
  </si>
  <si>
    <t>1104 Murfreesboro Pike Nashville TN</t>
  </si>
  <si>
    <t>911A Gallatin Pike S Madison TN</t>
  </si>
  <si>
    <t>FAHAD RIAZ</t>
  </si>
  <si>
    <t>GILINA REA</t>
  </si>
  <si>
    <t>ALI CHAMADIA</t>
  </si>
  <si>
    <t>TAIMUR KHAN</t>
  </si>
  <si>
    <t>MEKAIL DURRANI</t>
  </si>
  <si>
    <t>FAISAL MUGHAL</t>
  </si>
  <si>
    <t>KASHIF DESHMUKH</t>
  </si>
  <si>
    <t>TAUSEEF AHMED</t>
  </si>
  <si>
    <t>+1 (361) 453-5145</t>
  </si>
  <si>
    <t xml:space="preserve">1 (713) 838-2915 </t>
  </si>
  <si>
    <t>1 (281) 808-6123</t>
  </si>
  <si>
    <t>1 (281) 226-2421</t>
  </si>
  <si>
    <t>(713) 562-7408</t>
  </si>
  <si>
    <t>+1 (832) 382-5886</t>
  </si>
  <si>
    <t>+1 (346) 395-9457</t>
  </si>
  <si>
    <t>+1 (409) 350-2189</t>
  </si>
  <si>
    <t>XTTN</t>
  </si>
  <si>
    <t>XTSF</t>
  </si>
  <si>
    <t>XTHAL7911</t>
  </si>
  <si>
    <t>IRONDALE</t>
  </si>
  <si>
    <t>XTHAL309</t>
  </si>
  <si>
    <t>HOMEWOOD</t>
  </si>
  <si>
    <t>XTHAL147</t>
  </si>
  <si>
    <t>OXFORD</t>
  </si>
  <si>
    <t>XTHAL1149</t>
  </si>
  <si>
    <t>FORESTDALE</t>
  </si>
  <si>
    <t>OZONE PARK - 2123361-DCWP</t>
  </si>
  <si>
    <t>PARSONS BLVD - 2123360-DCWP</t>
  </si>
  <si>
    <t>XTHTN1404</t>
  </si>
  <si>
    <t>TENNESSEE</t>
  </si>
  <si>
    <t>1404 MADISON</t>
  </si>
  <si>
    <t>XTHTN1104</t>
  </si>
  <si>
    <t>MURFREESBORO</t>
  </si>
  <si>
    <t>XTHTN911</t>
  </si>
  <si>
    <t>911 MADISON</t>
  </si>
  <si>
    <t>XTHSF1681</t>
  </si>
  <si>
    <t> </t>
  </si>
  <si>
    <t>SOUTH FLORIDA 1</t>
  </si>
  <si>
    <t>1681 NE 163RD</t>
  </si>
  <si>
    <t>XTHSF2617</t>
  </si>
  <si>
    <t>2617 NW 54TH</t>
  </si>
  <si>
    <t>XTHSF3408</t>
  </si>
  <si>
    <t>3408 NW 79TH</t>
  </si>
  <si>
    <t>XTHSF3599</t>
  </si>
  <si>
    <t>3599 NW 183RD</t>
  </si>
  <si>
    <t>XTHSF4063</t>
  </si>
  <si>
    <t>4061 E 8TH</t>
  </si>
  <si>
    <t>XTHSF475</t>
  </si>
  <si>
    <t>475 NE 167TH</t>
  </si>
  <si>
    <t>XTHSF4880</t>
  </si>
  <si>
    <t>4880 NW 183RD</t>
  </si>
  <si>
    <t>XTHSF7900</t>
  </si>
  <si>
    <t>7900 NW 27TH</t>
  </si>
  <si>
    <t>XTHSF8191</t>
  </si>
  <si>
    <t>8191 NW 27TH</t>
  </si>
  <si>
    <t>XTHSF9969</t>
  </si>
  <si>
    <t>9969 MIRAMAR</t>
  </si>
  <si>
    <t>XTHSF214</t>
  </si>
  <si>
    <t>SOUTH FLORIDA 2</t>
  </si>
  <si>
    <t>214 NORTH FEDERAL</t>
  </si>
  <si>
    <t>XTHSF928</t>
  </si>
  <si>
    <t>928 W HALLANDALE</t>
  </si>
  <si>
    <t>XTHSF3934</t>
  </si>
  <si>
    <t>3934 PEMBROKE BLVD</t>
  </si>
  <si>
    <t>XTHSF3102</t>
  </si>
  <si>
    <t>3102 MIRAMAR</t>
  </si>
  <si>
    <t>XTHSF629</t>
  </si>
  <si>
    <t>629 SOUTH STATE</t>
  </si>
  <si>
    <t>XTHSF6115</t>
  </si>
  <si>
    <t>6115 HOLLYWOOD</t>
  </si>
  <si>
    <t>XTHSF7960</t>
  </si>
  <si>
    <t>7960 PINES BLVD</t>
  </si>
  <si>
    <t>XTHSF5050</t>
  </si>
  <si>
    <t>MARGATE</t>
  </si>
  <si>
    <t>XTHSF1020</t>
  </si>
  <si>
    <t>1020 NW 10TH</t>
  </si>
  <si>
    <t>XTHSF1949</t>
  </si>
  <si>
    <t>1949 NW</t>
  </si>
  <si>
    <t>XTHSF6049</t>
  </si>
  <si>
    <t>PLANTANTION</t>
  </si>
  <si>
    <t>XTHSF912</t>
  </si>
  <si>
    <t>910 SUNRISE</t>
  </si>
  <si>
    <t>XTHSF3808</t>
  </si>
  <si>
    <t>3808 SUNRISE</t>
  </si>
  <si>
    <t>XTHSF1138</t>
  </si>
  <si>
    <t>1138 WEST</t>
  </si>
  <si>
    <t>XTHSF957</t>
  </si>
  <si>
    <t>957 SW 27TH</t>
  </si>
  <si>
    <t>XTHSF18362</t>
  </si>
  <si>
    <t>18362 NW</t>
  </si>
  <si>
    <t>XTHSF19567</t>
  </si>
  <si>
    <t>19567 NW</t>
  </si>
  <si>
    <t>XTHSF1512</t>
  </si>
  <si>
    <t>MIAMA BEACH</t>
  </si>
  <si>
    <t>7911 Crestwood Blvd 35210</t>
  </si>
  <si>
    <t>430 Green Springs Hwy Unit 11 35209</t>
  </si>
  <si>
    <t>147 Plaza Ln 36203</t>
  </si>
  <si>
    <t>1149 Forestdale Blvd 35214</t>
  </si>
  <si>
    <t xml:space="preserve"> 1422 N Richmond Rd   TX 77488</t>
  </si>
  <si>
    <t xml:space="preserve"> 2705 Avenue H  TX 77471</t>
  </si>
  <si>
    <t xml:space="preserve"> 5042 Avenue H # 207 TX 77471</t>
  </si>
  <si>
    <t xml:space="preserve"> 232 East Crosstimbers St Suite C TX 77022	</t>
  </si>
  <si>
    <t>1404 Gallatin Pike N</t>
  </si>
  <si>
    <t>1104 Murfreesboro Pike</t>
  </si>
  <si>
    <t>911a Gallatin Pike S</t>
  </si>
  <si>
    <t>1681 NE 163rd Street</t>
  </si>
  <si>
    <t>2617 NW 54th Street</t>
  </si>
  <si>
    <t>3408 NW 79th Street</t>
  </si>
  <si>
    <t>3599 NW 183rd Street</t>
  </si>
  <si>
    <t>4061 E 8th Ave</t>
  </si>
  <si>
    <t>475 NE 167th Street</t>
  </si>
  <si>
    <t>4880 NW 183RD STREET</t>
  </si>
  <si>
    <t>7900 NW 27TH AVE, #407</t>
  </si>
  <si>
    <t>8191 NW 27th AVE</t>
  </si>
  <si>
    <t>9969 MIRAMAR PARKWAY</t>
  </si>
  <si>
    <t>214 North Federal Hwy</t>
  </si>
  <si>
    <t>928 W Hallandale Bch. Blvd.</t>
  </si>
  <si>
    <t>3934 Pembroke Road</t>
  </si>
  <si>
    <t>3102 S University Drive</t>
  </si>
  <si>
    <t>629 South State Road 7</t>
  </si>
  <si>
    <t>6115 Hollywood Blvd.</t>
  </si>
  <si>
    <t>7960 Pines Blvd</t>
  </si>
  <si>
    <t>5050 W Atlantic Blvd.</t>
  </si>
  <si>
    <t>1020 NW 10th Avenue Ft.</t>
  </si>
  <si>
    <t>1949 NW 9th Avenue Ft.</t>
  </si>
  <si>
    <t xml:space="preserve">6049 West Sunrise Blvd  </t>
  </si>
  <si>
    <t>910 West Sunrise Blvd Ft.</t>
  </si>
  <si>
    <t>3808 N University Dr</t>
  </si>
  <si>
    <t>1138 West 49 St</t>
  </si>
  <si>
    <t>957 SW 27th Ave</t>
  </si>
  <si>
    <t>18362 NW 7th Ave</t>
  </si>
  <si>
    <t>19567 NW 2nd Avenue</t>
  </si>
  <si>
    <t>1512 NE 205th Street</t>
  </si>
  <si>
    <t>81929</t>
  </si>
  <si>
    <t>OG25V60XC</t>
  </si>
  <si>
    <t>81986</t>
  </si>
  <si>
    <t>OG055YS8O</t>
  </si>
  <si>
    <t>83475</t>
  </si>
  <si>
    <t>O1U3JCT3S</t>
  </si>
  <si>
    <t>OGVQRN3G0</t>
  </si>
  <si>
    <t>83889</t>
  </si>
  <si>
    <t>O001O3974</t>
  </si>
  <si>
    <t>PIJ70988</t>
  </si>
  <si>
    <t>85893</t>
  </si>
  <si>
    <t>OE90LHZRS</t>
  </si>
  <si>
    <t>87170</t>
  </si>
  <si>
    <t>O0AWC4SBC</t>
  </si>
  <si>
    <t>87444</t>
  </si>
  <si>
    <t>O1Z2839TK</t>
  </si>
  <si>
    <t>OEB2YBIPC</t>
  </si>
  <si>
    <t>OF5MYJ0NS</t>
  </si>
  <si>
    <t>92864</t>
  </si>
  <si>
    <t>O09Y2OLE8</t>
  </si>
  <si>
    <t>92873</t>
  </si>
  <si>
    <t>OEBYQ12KW</t>
  </si>
  <si>
    <t>WVH72513</t>
  </si>
  <si>
    <t>98781</t>
  </si>
  <si>
    <t>OE355XOPC</t>
  </si>
  <si>
    <t>81655</t>
  </si>
  <si>
    <t>O1Z194NEG</t>
  </si>
  <si>
    <t>81731</t>
  </si>
  <si>
    <t>OE449IEZC</t>
  </si>
  <si>
    <t>OGYPBB6KW</t>
  </si>
  <si>
    <t>82150</t>
  </si>
  <si>
    <t>O204NLRHS</t>
  </si>
  <si>
    <t>82202</t>
  </si>
  <si>
    <t>OFUAUO6DS</t>
  </si>
  <si>
    <t>83023</t>
  </si>
  <si>
    <t>O021T5RVC</t>
  </si>
  <si>
    <t>83047</t>
  </si>
  <si>
    <t>O1S4NE2QG</t>
  </si>
  <si>
    <t>83068</t>
  </si>
  <si>
    <t>OEB0VEK4W</t>
  </si>
  <si>
    <t>83607</t>
  </si>
  <si>
    <t>OG180GMEW</t>
  </si>
  <si>
    <t>O08XFXOIG</t>
  </si>
  <si>
    <t>87071</t>
  </si>
  <si>
    <t>OEC1D02GO</t>
  </si>
  <si>
    <t>87350</t>
  </si>
  <si>
    <t>OFSCXIESW</t>
  </si>
  <si>
    <t>87353</t>
  </si>
  <si>
    <t>O204NONKG</t>
  </si>
  <si>
    <t>83490</t>
  </si>
  <si>
    <t>O010MLBO8</t>
  </si>
  <si>
    <t>83506</t>
  </si>
  <si>
    <t>O02YOWBY0</t>
  </si>
  <si>
    <t>GGG53234</t>
  </si>
  <si>
    <t>86537</t>
  </si>
  <si>
    <t>O2PPP5X68</t>
  </si>
  <si>
    <t>O15HVA0PC</t>
  </si>
  <si>
    <t>OE901D5DK</t>
  </si>
  <si>
    <t>OEA0SVFQW</t>
  </si>
  <si>
    <t>OEB1AJM2G</t>
  </si>
  <si>
    <t>OE14GW5MG</t>
  </si>
  <si>
    <t>95313</t>
  </si>
  <si>
    <t>O0102RO0G</t>
  </si>
  <si>
    <t>95398</t>
  </si>
  <si>
    <t>OE44OHRGW</t>
  </si>
  <si>
    <t>QZB29144</t>
  </si>
  <si>
    <t>95712</t>
  </si>
  <si>
    <t>OGYO2FTAO</t>
  </si>
  <si>
    <t>98859</t>
  </si>
  <si>
    <t>OEAZMDJE8</t>
  </si>
  <si>
    <t>98906</t>
  </si>
  <si>
    <t>OFVBBYBG0</t>
  </si>
  <si>
    <t>99053</t>
  </si>
  <si>
    <t>O07WTNNNC</t>
  </si>
  <si>
    <t>97287</t>
  </si>
  <si>
    <t>O202AJLG0</t>
  </si>
  <si>
    <t>99211</t>
  </si>
  <si>
    <t>O21324QJ4</t>
  </si>
  <si>
    <t>99245</t>
  </si>
  <si>
    <t>OGWQA795K</t>
  </si>
  <si>
    <t>99247</t>
  </si>
  <si>
    <t>OG24M500G</t>
  </si>
  <si>
    <t>99327</t>
  </si>
  <si>
    <t>OF6L8AG48</t>
  </si>
  <si>
    <t>99402</t>
  </si>
  <si>
    <t>O0YJQG3SG</t>
  </si>
  <si>
    <t>99462</t>
  </si>
  <si>
    <t>OGXRGUFCO</t>
  </si>
  <si>
    <t>99476</t>
  </si>
  <si>
    <t>OGXPNU5U8</t>
  </si>
  <si>
    <t>94517</t>
  </si>
  <si>
    <t>O09VASM0O</t>
  </si>
  <si>
    <t>94578</t>
  </si>
  <si>
    <t>OG358Q5X4</t>
  </si>
  <si>
    <t>94877</t>
  </si>
  <si>
    <t>O2OSED15K</t>
  </si>
  <si>
    <t>102012</t>
  </si>
  <si>
    <t>OE929CSPC</t>
  </si>
  <si>
    <t>102113</t>
  </si>
  <si>
    <t>OG37GK41C</t>
  </si>
  <si>
    <t>102138</t>
  </si>
  <si>
    <t>O1S8E5QWO</t>
  </si>
  <si>
    <t>102391</t>
  </si>
  <si>
    <t>OEC21W40O</t>
  </si>
  <si>
    <t>102430</t>
  </si>
  <si>
    <t>OE91P7Y40</t>
  </si>
  <si>
    <t>102523</t>
  </si>
  <si>
    <t>O0VLLWZE8</t>
  </si>
  <si>
    <t>102545</t>
  </si>
  <si>
    <t>O2UNTRRBS</t>
  </si>
  <si>
    <t>102567</t>
  </si>
  <si>
    <t>OEWOYM6GG</t>
  </si>
  <si>
    <t>102635</t>
  </si>
  <si>
    <t>O2XO6ITJS</t>
  </si>
  <si>
    <t>102703</t>
  </si>
  <si>
    <t>OEXPL4OB4</t>
  </si>
  <si>
    <t>102732</t>
  </si>
  <si>
    <t>O0VM5W37C</t>
  </si>
  <si>
    <t>102738</t>
  </si>
  <si>
    <t>O0WMS8X14</t>
  </si>
  <si>
    <t>102749</t>
  </si>
  <si>
    <t>O13KI3KM0</t>
  </si>
  <si>
    <t>86264</t>
  </si>
  <si>
    <t>OG24LZFCG</t>
  </si>
  <si>
    <t>OE26WHJEG</t>
  </si>
  <si>
    <t>O0107LXLK</t>
  </si>
  <si>
    <t>86427</t>
  </si>
  <si>
    <t>OF4MW5C1K</t>
  </si>
  <si>
    <t>OGPVRDID4</t>
  </si>
  <si>
    <t>86491</t>
  </si>
  <si>
    <t>O0WMXEBZS</t>
  </si>
  <si>
    <t>OF6KT5FSO</t>
  </si>
  <si>
    <t>87360</t>
  </si>
  <si>
    <t>O2XKPNRQO</t>
  </si>
  <si>
    <t>88518</t>
  </si>
  <si>
    <t>OGQUPYFIO</t>
  </si>
  <si>
    <t>88307</t>
  </si>
  <si>
    <t>O01Z66QFS</t>
  </si>
  <si>
    <t>O0YKAKV88</t>
  </si>
  <si>
    <t>POP56984</t>
  </si>
  <si>
    <t>91063</t>
  </si>
  <si>
    <t>OE3474UVS</t>
  </si>
  <si>
    <t>91084</t>
  </si>
  <si>
    <t>OE45SG6EW</t>
  </si>
  <si>
    <t>93775</t>
  </si>
  <si>
    <t>OFUB9F21K</t>
  </si>
  <si>
    <t>OFU7XSFW8</t>
  </si>
  <si>
    <t>98818</t>
  </si>
  <si>
    <t>O1T59QTE8</t>
  </si>
  <si>
    <t>98892</t>
  </si>
  <si>
    <t>OFVAS1XLK</t>
  </si>
  <si>
    <t>98964</t>
  </si>
  <si>
    <t>O21413B68</t>
  </si>
  <si>
    <t>99089</t>
  </si>
  <si>
    <t>OEC1X22C8</t>
  </si>
  <si>
    <t>99478</t>
  </si>
  <si>
    <t>O2MS9AOT4</t>
  </si>
  <si>
    <t>87820</t>
  </si>
  <si>
    <t>OGPUS9B0W</t>
  </si>
  <si>
    <t>90730</t>
  </si>
  <si>
    <t>OFV8036UO</t>
  </si>
  <si>
    <t>90943</t>
  </si>
  <si>
    <t>O1T6SUANK</t>
  </si>
  <si>
    <t>87340</t>
  </si>
  <si>
    <t>O1T6SREC0</t>
  </si>
  <si>
    <t>88618</t>
  </si>
  <si>
    <t>O213H3ZP4</t>
  </si>
  <si>
    <t>O16FB2R00</t>
  </si>
  <si>
    <t>94762</t>
  </si>
  <si>
    <t>OE17SU3JS</t>
  </si>
  <si>
    <t>94918</t>
  </si>
  <si>
    <t>O1U5WEUEW</t>
  </si>
  <si>
    <t>O000K7RYO</t>
  </si>
  <si>
    <t>94963</t>
  </si>
  <si>
    <t>O0WL4GYS0</t>
  </si>
  <si>
    <t>94925</t>
  </si>
  <si>
    <t>O0AXL8HUG</t>
  </si>
  <si>
    <t>100400</t>
  </si>
  <si>
    <t>O0019107K</t>
  </si>
  <si>
    <t>DSL90677</t>
  </si>
  <si>
    <t>100731</t>
  </si>
  <si>
    <t>OEXPQA1IO</t>
  </si>
  <si>
    <t>102834</t>
  </si>
  <si>
    <t>O1T5OVX3S</t>
  </si>
  <si>
    <t>102867</t>
  </si>
  <si>
    <t>OG17BKHO8</t>
  </si>
  <si>
    <t>102994</t>
  </si>
  <si>
    <t>O14GOXZXS</t>
  </si>
  <si>
    <t>103081</t>
  </si>
  <si>
    <t>O2NSGTNOW</t>
  </si>
  <si>
    <t>103131</t>
  </si>
  <si>
    <t>OEZPQ6Z3S</t>
  </si>
  <si>
    <t>102464</t>
  </si>
  <si>
    <t>OE92ECGOG</t>
  </si>
  <si>
    <t>102553</t>
  </si>
  <si>
    <t>OG27XUIC0</t>
  </si>
  <si>
    <t>115505</t>
  </si>
  <si>
    <t>OE901D3KO</t>
  </si>
  <si>
    <t>115491</t>
  </si>
  <si>
    <t>81936</t>
  </si>
  <si>
    <t>OG36CLTO0</t>
  </si>
  <si>
    <t>81938</t>
  </si>
  <si>
    <t>OEB1ZFSK0</t>
  </si>
  <si>
    <t>LDY99439</t>
  </si>
  <si>
    <t>81765</t>
  </si>
  <si>
    <t>OG055YQMO</t>
  </si>
  <si>
    <t>IUT54296</t>
  </si>
  <si>
    <t>81830</t>
  </si>
  <si>
    <t>OG36COMKW</t>
  </si>
  <si>
    <t>81834</t>
  </si>
  <si>
    <t>OEXQP8J74</t>
  </si>
  <si>
    <t>82036</t>
  </si>
  <si>
    <t>O1T7CQPUG</t>
  </si>
  <si>
    <t>82042</t>
  </si>
  <si>
    <t>OE91P7ZO0</t>
  </si>
  <si>
    <t>O001SXE28</t>
  </si>
  <si>
    <t>82076</t>
  </si>
  <si>
    <t>OFUAUL8Q8</t>
  </si>
  <si>
    <t>O201VSRBS</t>
  </si>
  <si>
    <t>OE91AH10W</t>
  </si>
  <si>
    <t>82294</t>
  </si>
  <si>
    <t>OEXNXCQ40</t>
  </si>
  <si>
    <t>82154</t>
  </si>
  <si>
    <t>O09XIJQS8</t>
  </si>
  <si>
    <t>82301</t>
  </si>
  <si>
    <t>O2WMZVLZS</t>
  </si>
  <si>
    <t>82343</t>
  </si>
  <si>
    <t>OEZQFBPJK</t>
  </si>
  <si>
    <t>82345</t>
  </si>
  <si>
    <t>O0800AK40</t>
  </si>
  <si>
    <t>OFU9LHKZC</t>
  </si>
  <si>
    <t>82153</t>
  </si>
  <si>
    <t>OG08HZHIO</t>
  </si>
  <si>
    <t>82237</t>
  </si>
  <si>
    <t>O1U5WEVSO</t>
  </si>
  <si>
    <t>82372</t>
  </si>
  <si>
    <t>OFV808PYO</t>
  </si>
  <si>
    <t>82411</t>
  </si>
  <si>
    <t>OE915BIOO</t>
  </si>
  <si>
    <t>82401</t>
  </si>
  <si>
    <t>OG25B6SFS</t>
  </si>
  <si>
    <t>82403</t>
  </si>
  <si>
    <t>O0YK5L2JC</t>
  </si>
  <si>
    <t>82623</t>
  </si>
  <si>
    <t>OE23KMDEG</t>
  </si>
  <si>
    <t>82647</t>
  </si>
  <si>
    <t>OE32Y6LIW</t>
  </si>
  <si>
    <t>O2VLOE3HS</t>
  </si>
  <si>
    <t>LCL86412</t>
  </si>
  <si>
    <t>83070</t>
  </si>
  <si>
    <t>O2234QO9K</t>
  </si>
  <si>
    <t>O1T4KXJIW</t>
  </si>
  <si>
    <t>83233</t>
  </si>
  <si>
    <t>O221VVAZC</t>
  </si>
  <si>
    <t>83393</t>
  </si>
  <si>
    <t>OG25V368O</t>
  </si>
  <si>
    <t>83420</t>
  </si>
  <si>
    <t>O09WEQXY0</t>
  </si>
  <si>
    <t>83494</t>
  </si>
  <si>
    <t>O08WC23X4</t>
  </si>
  <si>
    <t>OF6KO5LI0</t>
  </si>
  <si>
    <t>82710</t>
  </si>
  <si>
    <t>OEXQP2YOO</t>
  </si>
  <si>
    <t>87287</t>
  </si>
  <si>
    <t>O14HXW4R4</t>
  </si>
  <si>
    <t>86386</t>
  </si>
  <si>
    <t>OE369W28O</t>
  </si>
  <si>
    <t>OEWQRJMM0</t>
  </si>
  <si>
    <t>87928</t>
  </si>
  <si>
    <t>O0WLTG1F4</t>
  </si>
  <si>
    <t>89306</t>
  </si>
  <si>
    <t>O13JY9ZY0</t>
  </si>
  <si>
    <t>OGQS2WMRC</t>
  </si>
  <si>
    <t>KIU60457</t>
  </si>
  <si>
    <t>86822</t>
  </si>
  <si>
    <t>OEA0T11TC</t>
  </si>
  <si>
    <t>86890</t>
  </si>
  <si>
    <t>O003H3FBK</t>
  </si>
  <si>
    <t>O02326MI8</t>
  </si>
  <si>
    <t>88123</t>
  </si>
  <si>
    <t>OGYQUELU8</t>
  </si>
  <si>
    <t>87026</t>
  </si>
  <si>
    <t>OEXQU8C3C</t>
  </si>
  <si>
    <t>92303</t>
  </si>
  <si>
    <t>O07Z1KGA8</t>
  </si>
  <si>
    <t>92417</t>
  </si>
  <si>
    <t>O15FSIMTS</t>
  </si>
  <si>
    <t>SDB41094</t>
  </si>
  <si>
    <t>90922</t>
  </si>
  <si>
    <t>OE17XWM54</t>
  </si>
  <si>
    <t>ZFI18620</t>
  </si>
  <si>
    <t>93139</t>
  </si>
  <si>
    <t>O2VOL9X68</t>
  </si>
  <si>
    <t>90602</t>
  </si>
  <si>
    <t>O08XUZTYO</t>
  </si>
  <si>
    <t>89313</t>
  </si>
  <si>
    <t>OFS91IFQ0</t>
  </si>
  <si>
    <t>89421</t>
  </si>
  <si>
    <t>O031BSLZS</t>
  </si>
  <si>
    <t>89489</t>
  </si>
  <si>
    <t>OGVTJONIW</t>
  </si>
  <si>
    <t>WKU79476</t>
  </si>
  <si>
    <t>91112</t>
  </si>
  <si>
    <t>O220CUTM8</t>
  </si>
  <si>
    <t>91758</t>
  </si>
  <si>
    <t>OG167M5I0</t>
  </si>
  <si>
    <t>95353</t>
  </si>
  <si>
    <t>O1R68MUM0</t>
  </si>
  <si>
    <t>96262</t>
  </si>
  <si>
    <t>O221GVX4O</t>
  </si>
  <si>
    <t>96382</t>
  </si>
  <si>
    <t>O213H9P3K</t>
  </si>
  <si>
    <t>MPX78067</t>
  </si>
  <si>
    <t>95386</t>
  </si>
  <si>
    <t>O2ULQUO8O</t>
  </si>
  <si>
    <t>92608</t>
  </si>
  <si>
    <t>O2NRRUREG</t>
  </si>
  <si>
    <t>97503</t>
  </si>
  <si>
    <t>OFSB9I35C</t>
  </si>
  <si>
    <t>95222</t>
  </si>
  <si>
    <t>OGNWQ3U40</t>
  </si>
  <si>
    <t>O0XMZRVW0</t>
  </si>
  <si>
    <t>95232</t>
  </si>
  <si>
    <t>OGQVEXC0G</t>
  </si>
  <si>
    <t>96314</t>
  </si>
  <si>
    <t>OEA0O15Y0</t>
  </si>
  <si>
    <t>ZZQ13480</t>
  </si>
  <si>
    <t>92148</t>
  </si>
  <si>
    <t>O1R6NMA9K</t>
  </si>
  <si>
    <t>94690</t>
  </si>
  <si>
    <t>O0YJLLSMW</t>
  </si>
  <si>
    <t>95605</t>
  </si>
  <si>
    <t>OFSAPG314</t>
  </si>
  <si>
    <t>98794</t>
  </si>
  <si>
    <t>OGNVM5JJS</t>
  </si>
  <si>
    <t>100021</t>
  </si>
  <si>
    <t>OE435PM60</t>
  </si>
  <si>
    <t>LZP96358</t>
  </si>
  <si>
    <t>84470</t>
  </si>
  <si>
    <t>OFVAS7LO8</t>
  </si>
  <si>
    <t>84471</t>
  </si>
  <si>
    <t>O003H3IHK</t>
  </si>
  <si>
    <t>84562</t>
  </si>
  <si>
    <t>OGNV26BDC</t>
  </si>
  <si>
    <t>DFQ17228</t>
  </si>
  <si>
    <t>84608</t>
  </si>
  <si>
    <t>O0307RDRK</t>
  </si>
  <si>
    <t>90910</t>
  </si>
  <si>
    <t>OFUAPO95K</t>
  </si>
  <si>
    <t>90977</t>
  </si>
  <si>
    <t>O2UPMP4J4</t>
  </si>
  <si>
    <t>95362</t>
  </si>
  <si>
    <t>O2NP51AGG</t>
  </si>
  <si>
    <t>83147</t>
  </si>
  <si>
    <t>O2VOLFJG0</t>
  </si>
  <si>
    <t>83149</t>
  </si>
  <si>
    <t>OF7LATO2G</t>
  </si>
  <si>
    <t>OGWPQDK54</t>
  </si>
  <si>
    <t>RWS38464</t>
  </si>
  <si>
    <t>84508</t>
  </si>
  <si>
    <t>OGYRY7DAW</t>
  </si>
  <si>
    <t>85439</t>
  </si>
  <si>
    <t>OFU9LN5O0</t>
  </si>
  <si>
    <t>85630</t>
  </si>
  <si>
    <t>OFT8K84M0</t>
  </si>
  <si>
    <t>ABN98398</t>
  </si>
  <si>
    <t>81290</t>
  </si>
  <si>
    <t>O09WYKLMG</t>
  </si>
  <si>
    <t>ITM19371</t>
  </si>
  <si>
    <t>81739</t>
  </si>
  <si>
    <t>OE3330VA0</t>
  </si>
  <si>
    <t>81783</t>
  </si>
  <si>
    <t>O1T68V5H4</t>
  </si>
  <si>
    <t>81798</t>
  </si>
  <si>
    <t>OE34QYCEO</t>
  </si>
  <si>
    <t>81807</t>
  </si>
  <si>
    <t>O012UNP88</t>
  </si>
  <si>
    <t>81819</t>
  </si>
  <si>
    <t>OEBZA5X7C</t>
  </si>
  <si>
    <t>82571</t>
  </si>
  <si>
    <t>O07XXGJUG</t>
  </si>
  <si>
    <t>83213</t>
  </si>
  <si>
    <t>O020AARU8</t>
  </si>
  <si>
    <t>83267</t>
  </si>
  <si>
    <t>OEWQ7Q234</t>
  </si>
  <si>
    <t>87458</t>
  </si>
  <si>
    <t>O08YEWAY8</t>
  </si>
  <si>
    <t>87271</t>
  </si>
  <si>
    <t>OG33KN2PK</t>
  </si>
  <si>
    <t>JMQ40493</t>
  </si>
  <si>
    <t>87313</t>
  </si>
  <si>
    <t>OG26U4H2O</t>
  </si>
  <si>
    <t>OEWOJSHTC</t>
  </si>
  <si>
    <t>94089</t>
  </si>
  <si>
    <t>OFU82S8K8</t>
  </si>
  <si>
    <t>100895</t>
  </si>
  <si>
    <t>O1U57AA9C</t>
  </si>
  <si>
    <t>101054</t>
  </si>
  <si>
    <t>O2VLOE6FK</t>
  </si>
  <si>
    <t>114389</t>
  </si>
  <si>
    <t>O08WBZE4W</t>
  </si>
  <si>
    <t>114499</t>
  </si>
  <si>
    <t>O08YK1OC0</t>
  </si>
  <si>
    <t>114611</t>
  </si>
  <si>
    <t>OE3336FRS</t>
  </si>
  <si>
    <t>114764</t>
  </si>
  <si>
    <t>O1R6SLZSO</t>
  </si>
  <si>
    <t>96278</t>
  </si>
  <si>
    <t>O1T54WRQW</t>
  </si>
  <si>
    <t>109455</t>
  </si>
  <si>
    <t>OE43POVW0</t>
  </si>
  <si>
    <t>109508</t>
  </si>
  <si>
    <t>O012ZHVG0</t>
  </si>
  <si>
    <t>OHZ78577</t>
  </si>
  <si>
    <t>110205</t>
  </si>
  <si>
    <t>O13K341LC</t>
  </si>
  <si>
    <t>87628</t>
  </si>
  <si>
    <t>OFSB4IAFK</t>
  </si>
  <si>
    <t>87795</t>
  </si>
  <si>
    <t>O2NSBZINS</t>
  </si>
  <si>
    <t>90580</t>
  </si>
  <si>
    <t>OE435PPBS</t>
  </si>
  <si>
    <t>86266</t>
  </si>
  <si>
    <t>OFT9O0VW0</t>
  </si>
  <si>
    <t>87368</t>
  </si>
  <si>
    <t>OGPTOGJYW</t>
  </si>
  <si>
    <t>87316</t>
  </si>
  <si>
    <t>OEA1CROMW</t>
  </si>
  <si>
    <t>PTB91122</t>
  </si>
  <si>
    <t>87230</t>
  </si>
  <si>
    <t>OG05L0WGG</t>
  </si>
  <si>
    <t>88590</t>
  </si>
  <si>
    <t>O01ZQ3434</t>
  </si>
  <si>
    <t>90911</t>
  </si>
  <si>
    <t>O0AVD3EJ4</t>
  </si>
  <si>
    <t>91413</t>
  </si>
  <si>
    <t>O21ZSSQC0</t>
  </si>
  <si>
    <t>91445</t>
  </si>
  <si>
    <t>OGWQACSAG</t>
  </si>
  <si>
    <t>91446</t>
  </si>
  <si>
    <t>OEWQMJP68</t>
  </si>
  <si>
    <t>91999</t>
  </si>
  <si>
    <t>OFT9J6QU0</t>
  </si>
  <si>
    <t>XTHTX1185N</t>
  </si>
  <si>
    <t>TIDWELL</t>
  </si>
  <si>
    <t>OWN43041</t>
  </si>
  <si>
    <t>OG2478GNS</t>
  </si>
  <si>
    <t>XTHTX3318N</t>
  </si>
  <si>
    <t>FUQUA</t>
  </si>
  <si>
    <t>90031</t>
  </si>
  <si>
    <t>O0YMIC00G</t>
  </si>
  <si>
    <t>90886</t>
  </si>
  <si>
    <t>O15JO7AJ4</t>
  </si>
  <si>
    <t>Sep 2024 MTD</t>
  </si>
  <si>
    <t>CAVALCADE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</si>
</sst>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[$-9]mm\/dd\/yyyy\ hh:mm"/>
    <numFmt numFmtId="167" formatCode="\$#,##0.00_);\(\$#,##0.00\)"/>
    <numFmt numFmtId="168" formatCode="&quot;$&quot;#,##0.00"/>
    <numFmt numFmtId="169" formatCode="0.0%"/>
    <numFmt numFmtId="170" formatCode="_([$$-409]* #,##0.00_);_([$$-409]* \(#,##0.00\);_([$$-409]* &quot;-&quot;??_);_(@_)"/>
    <numFmt numFmtId="171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8"/>
      <color theme="2" tint="-0.74999237037263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1" fontId="7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8" fillId="10" borderId="1" xfId="0" applyNumberFormat="1" applyFont="1" applyFill="1" applyBorder="1" applyAlignment="1">
      <alignment horizontal="center" vertical="center"/>
    </xf>
    <xf numFmtId="1" fontId="3" fillId="10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164" fontId="4" fillId="2" borderId="1" xfId="1" applyNumberFormat="1" applyFont="1" applyFill="1" applyBorder="1" applyAlignment="1">
      <alignment vertical="center" wrapText="1"/>
    </xf>
    <xf numFmtId="9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1" fontId="6" fillId="6" borderId="1" xfId="0" applyNumberFormat="1" applyFont="1" applyFill="1" applyBorder="1" applyAlignment="1">
      <alignment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9" fontId="3" fillId="7" borderId="1" xfId="3" applyFont="1" applyFill="1" applyBorder="1" applyAlignment="1">
      <alignment horizontal="center" vertical="center"/>
    </xf>
    <xf numFmtId="1" fontId="3" fillId="7" borderId="1" xfId="3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4" fontId="3" fillId="8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right" vertical="top"/>
    </xf>
    <xf numFmtId="1" fontId="3" fillId="3" borderId="1" xfId="2" applyNumberFormat="1" applyFont="1" applyFill="1" applyBorder="1" applyAlignment="1">
      <alignment horizontal="center" vertical="center"/>
    </xf>
    <xf numFmtId="168" fontId="3" fillId="3" borderId="1" xfId="2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9" fontId="3" fillId="3" borderId="1" xfId="3" applyFont="1" applyFill="1" applyBorder="1" applyAlignment="1">
      <alignment horizontal="center" vertical="center"/>
    </xf>
    <xf numFmtId="9" fontId="0" fillId="0" borderId="0" xfId="3" applyFont="1"/>
    <xf numFmtId="0" fontId="3" fillId="3" borderId="1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11" fillId="5" borderId="1" xfId="2" applyFont="1" applyFill="1" applyBorder="1" applyAlignment="1">
      <alignment horizontal="center" vertical="center"/>
    </xf>
    <xf numFmtId="1" fontId="3" fillId="14" borderId="1" xfId="2" applyNumberFormat="1" applyFont="1" applyFill="1" applyBorder="1" applyAlignment="1">
      <alignment horizontal="center" vertical="center"/>
    </xf>
    <xf numFmtId="44" fontId="3" fillId="14" borderId="1" xfId="2" applyFont="1" applyFill="1" applyBorder="1" applyAlignment="1">
      <alignment horizontal="center" vertical="center"/>
    </xf>
    <xf numFmtId="1" fontId="3" fillId="14" borderId="1" xfId="0" applyNumberFormat="1" applyFont="1" applyFill="1" applyBorder="1" applyAlignment="1">
      <alignment horizontal="center" vertical="center"/>
    </xf>
    <xf numFmtId="1" fontId="12" fillId="10" borderId="1" xfId="0" applyNumberFormat="1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1" fontId="9" fillId="10" borderId="1" xfId="2" applyNumberFormat="1" applyFont="1" applyFill="1" applyBorder="1" applyAlignment="1">
      <alignment horizontal="center" vertical="center"/>
    </xf>
    <xf numFmtId="1" fontId="9" fillId="14" borderId="1" xfId="2" applyNumberFormat="1" applyFont="1" applyFill="1" applyBorder="1" applyAlignment="1">
      <alignment horizontal="center" vertical="center"/>
    </xf>
    <xf numFmtId="168" fontId="9" fillId="10" borderId="1" xfId="2" applyNumberFormat="1" applyFont="1" applyFill="1" applyBorder="1" applyAlignment="1">
      <alignment horizontal="center" vertical="center"/>
    </xf>
    <xf numFmtId="9" fontId="9" fillId="10" borderId="1" xfId="3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 wrapText="1"/>
    </xf>
    <xf numFmtId="164" fontId="9" fillId="7" borderId="1" xfId="1" applyNumberFormat="1" applyFont="1" applyFill="1" applyBorder="1" applyAlignment="1">
      <alignment horizontal="center" vertical="center" wrapText="1"/>
    </xf>
    <xf numFmtId="165" fontId="13" fillId="2" borderId="1" xfId="2" applyNumberFormat="1" applyFont="1" applyFill="1" applyBorder="1" applyAlignment="1">
      <alignment horizontal="center" vertical="center"/>
    </xf>
    <xf numFmtId="9" fontId="9" fillId="7" borderId="1" xfId="3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9" fontId="9" fillId="8" borderId="1" xfId="2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64" fontId="13" fillId="2" borderId="1" xfId="1" applyNumberFormat="1" applyFont="1" applyFill="1" applyBorder="1" applyAlignment="1">
      <alignment horizontal="center" vertical="center" wrapText="1"/>
    </xf>
    <xf numFmtId="165" fontId="13" fillId="11" borderId="1" xfId="2" applyNumberFormat="1" applyFont="1" applyFill="1" applyBorder="1" applyAlignment="1">
      <alignment horizontal="center" vertical="center"/>
    </xf>
    <xf numFmtId="0" fontId="11" fillId="5" borderId="1" xfId="2" applyNumberFormat="1" applyFont="1" applyFill="1" applyBorder="1" applyAlignment="1">
      <alignment horizontal="center" vertical="center"/>
    </xf>
    <xf numFmtId="168" fontId="13" fillId="2" borderId="1" xfId="2" applyNumberFormat="1" applyFont="1" applyFill="1" applyBorder="1" applyAlignment="1">
      <alignment horizontal="center" vertical="center"/>
    </xf>
    <xf numFmtId="9" fontId="13" fillId="2" borderId="1" xfId="3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1" fontId="15" fillId="4" borderId="1" xfId="2" applyNumberFormat="1" applyFont="1" applyFill="1" applyBorder="1" applyAlignment="1">
      <alignment horizontal="center" vertical="center"/>
    </xf>
    <xf numFmtId="168" fontId="15" fillId="4" borderId="1" xfId="2" applyNumberFormat="1" applyFont="1" applyFill="1" applyBorder="1" applyAlignment="1">
      <alignment horizontal="center" vertical="center"/>
    </xf>
    <xf numFmtId="9" fontId="15" fillId="4" borderId="1" xfId="3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2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2" applyFon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69" fontId="11" fillId="5" borderId="1" xfId="3" applyNumberFormat="1" applyFont="1" applyFill="1" applyBorder="1" applyAlignment="1">
      <alignment horizontal="center" vertical="center"/>
    </xf>
    <xf numFmtId="2" fontId="16" fillId="2" borderId="1" xfId="2" applyNumberFormat="1" applyFont="1" applyFill="1" applyBorder="1" applyAlignment="1">
      <alignment horizontal="center" vertical="center"/>
    </xf>
    <xf numFmtId="165" fontId="16" fillId="2" borderId="1" xfId="2" applyNumberFormat="1" applyFont="1" applyFill="1" applyBorder="1" applyAlignment="1">
      <alignment horizontal="center" vertical="center"/>
    </xf>
    <xf numFmtId="1" fontId="16" fillId="2" borderId="1" xfId="2" applyNumberFormat="1" applyFont="1" applyFill="1" applyBorder="1" applyAlignment="1">
      <alignment horizontal="center" vertical="center"/>
    </xf>
    <xf numFmtId="2" fontId="17" fillId="8" borderId="1" xfId="2" applyNumberFormat="1" applyFont="1" applyFill="1" applyBorder="1" applyAlignment="1">
      <alignment horizontal="center" vertical="center" wrapText="1"/>
    </xf>
    <xf numFmtId="2" fontId="17" fillId="3" borderId="1" xfId="2" applyNumberFormat="1" applyFont="1" applyFill="1" applyBorder="1" applyAlignment="1">
      <alignment horizontal="center" vertical="center"/>
    </xf>
    <xf numFmtId="1" fontId="17" fillId="3" borderId="1" xfId="2" applyNumberFormat="1" applyFont="1" applyFill="1" applyBorder="1" applyAlignment="1">
      <alignment horizontal="center" vertical="center"/>
    </xf>
    <xf numFmtId="2" fontId="17" fillId="10" borderId="1" xfId="2" applyNumberFormat="1" applyFont="1" applyFill="1" applyBorder="1" applyAlignment="1">
      <alignment horizontal="center" vertical="center"/>
    </xf>
    <xf numFmtId="1" fontId="17" fillId="10" borderId="1" xfId="2" applyNumberFormat="1" applyFont="1" applyFill="1" applyBorder="1" applyAlignment="1">
      <alignment horizontal="center" vertical="center"/>
    </xf>
    <xf numFmtId="9" fontId="17" fillId="8" borderId="1" xfId="2" applyNumberFormat="1" applyFont="1" applyFill="1" applyBorder="1" applyAlignment="1">
      <alignment horizontal="center" vertical="center" wrapText="1"/>
    </xf>
    <xf numFmtId="2" fontId="18" fillId="4" borderId="1" xfId="2" applyNumberFormat="1" applyFont="1" applyFill="1" applyBorder="1" applyAlignment="1">
      <alignment horizontal="center" vertical="center"/>
    </xf>
    <xf numFmtId="1" fontId="18" fillId="4" borderId="1" xfId="2" applyNumberFormat="1" applyFont="1" applyFill="1" applyBorder="1" applyAlignment="1">
      <alignment horizontal="center" vertical="center"/>
    </xf>
    <xf numFmtId="2" fontId="19" fillId="0" borderId="0" xfId="2" applyNumberFormat="1" applyFont="1" applyBorder="1" applyAlignment="1">
      <alignment horizontal="center" vertical="center"/>
    </xf>
    <xf numFmtId="44" fontId="19" fillId="0" borderId="0" xfId="2" applyFont="1" applyBorder="1" applyAlignment="1">
      <alignment horizontal="center" vertical="center"/>
    </xf>
    <xf numFmtId="1" fontId="19" fillId="0" borderId="0" xfId="2" applyNumberFormat="1" applyFont="1" applyBorder="1" applyAlignment="1">
      <alignment horizontal="center" vertical="center"/>
    </xf>
    <xf numFmtId="2" fontId="19" fillId="0" borderId="0" xfId="2" applyNumberFormat="1" applyFont="1" applyAlignment="1">
      <alignment horizontal="center" vertical="center"/>
    </xf>
    <xf numFmtId="44" fontId="19" fillId="0" borderId="0" xfId="2" applyFont="1" applyAlignment="1">
      <alignment horizontal="center" vertical="center"/>
    </xf>
    <xf numFmtId="1" fontId="19" fillId="0" borderId="0" xfId="2" applyNumberFormat="1" applyFont="1" applyAlignment="1">
      <alignment horizontal="center" vertical="center"/>
    </xf>
    <xf numFmtId="9" fontId="9" fillId="11" borderId="1" xfId="2" applyNumberFormat="1" applyFont="1" applyFill="1" applyBorder="1" applyAlignment="1">
      <alignment horizontal="center" vertical="center" wrapText="1"/>
    </xf>
    <xf numFmtId="168" fontId="9" fillId="11" borderId="1" xfId="2" applyNumberFormat="1" applyFont="1" applyFill="1" applyBorder="1" applyAlignment="1">
      <alignment horizontal="center" vertical="center" wrapText="1"/>
    </xf>
    <xf numFmtId="9" fontId="9" fillId="11" borderId="1" xfId="3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11" fillId="5" borderId="1" xfId="2" applyNumberFormat="1" applyFont="1" applyFill="1" applyBorder="1" applyAlignment="1">
      <alignment horizontal="center" vertical="center"/>
    </xf>
    <xf numFmtId="9" fontId="11" fillId="5" borderId="1" xfId="3" applyFont="1" applyFill="1" applyBorder="1" applyAlignment="1">
      <alignment horizontal="center" vertical="center"/>
    </xf>
    <xf numFmtId="170" fontId="15" fillId="4" borderId="1" xfId="2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1" fontId="9" fillId="15" borderId="1" xfId="0" applyNumberFormat="1" applyFont="1" applyFill="1" applyBorder="1" applyAlignment="1">
      <alignment horizontal="center" vertical="center"/>
    </xf>
    <xf numFmtId="44" fontId="9" fillId="15" borderId="1" xfId="2" applyFont="1" applyFill="1" applyBorder="1" applyAlignment="1">
      <alignment horizontal="center" vertical="center"/>
    </xf>
    <xf numFmtId="1" fontId="3" fillId="15" borderId="1" xfId="2" applyNumberFormat="1" applyFont="1" applyFill="1" applyBorder="1" applyAlignment="1">
      <alignment horizontal="center" vertical="center"/>
    </xf>
    <xf numFmtId="1" fontId="9" fillId="15" borderId="1" xfId="2" applyNumberFormat="1" applyFont="1" applyFill="1" applyBorder="1" applyAlignment="1">
      <alignment horizontal="center" vertical="center"/>
    </xf>
    <xf numFmtId="1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0" fontId="12" fillId="10" borderId="1" xfId="0" applyNumberFormat="1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/>
    </xf>
    <xf numFmtId="0" fontId="20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 wrapText="1"/>
    </xf>
    <xf numFmtId="164" fontId="2" fillId="5" borderId="0" xfId="1" applyNumberFormat="1" applyFont="1" applyFill="1" applyAlignment="1">
      <alignment vertical="center" wrapText="1"/>
    </xf>
    <xf numFmtId="1" fontId="2" fillId="5" borderId="0" xfId="1" applyNumberFormat="1" applyFont="1" applyFill="1" applyAlignment="1">
      <alignment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" fontId="7" fillId="0" borderId="0" xfId="0" applyNumberFormat="1" applyFont="1"/>
    <xf numFmtId="170" fontId="15" fillId="4" borderId="1" xfId="0" applyNumberFormat="1" applyFont="1" applyFill="1" applyBorder="1" applyAlignment="1">
      <alignment horizontal="center" vertical="center"/>
    </xf>
    <xf numFmtId="170" fontId="0" fillId="0" borderId="0" xfId="2" applyNumberFormat="1" applyFont="1" applyBorder="1" applyAlignment="1">
      <alignment horizontal="center" vertical="center"/>
    </xf>
    <xf numFmtId="170" fontId="0" fillId="0" borderId="0" xfId="2" applyNumberFormat="1" applyFont="1" applyAlignment="1">
      <alignment horizontal="center" vertical="center"/>
    </xf>
    <xf numFmtId="168" fontId="12" fillId="10" borderId="1" xfId="0" applyNumberFormat="1" applyFont="1" applyFill="1" applyBorder="1" applyAlignment="1">
      <alignment horizontal="center" vertical="center"/>
    </xf>
    <xf numFmtId="168" fontId="15" fillId="4" borderId="1" xfId="0" applyNumberFormat="1" applyFont="1" applyFill="1" applyBorder="1" applyAlignment="1">
      <alignment horizontal="center" vertical="center"/>
    </xf>
    <xf numFmtId="170" fontId="11" fillId="5" borderId="1" xfId="2" applyNumberFormat="1" applyFont="1" applyFill="1" applyBorder="1" applyAlignment="1">
      <alignment horizontal="center" vertical="center"/>
    </xf>
    <xf numFmtId="170" fontId="3" fillId="14" borderId="1" xfId="2" applyNumberFormat="1" applyFont="1" applyFill="1" applyBorder="1" applyAlignment="1">
      <alignment horizontal="center" vertical="center"/>
    </xf>
    <xf numFmtId="170" fontId="9" fillId="15" borderId="1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21" fillId="7" borderId="2" xfId="1" applyNumberFormat="1" applyFont="1" applyFill="1" applyBorder="1" applyAlignment="1">
      <alignment horizontal="center" vertical="center" wrapText="1"/>
    </xf>
    <xf numFmtId="0" fontId="0" fillId="0" borderId="1" xfId="3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70" fontId="0" fillId="0" borderId="0" xfId="0" applyNumberFormat="1"/>
    <xf numFmtId="169" fontId="9" fillId="14" borderId="1" xfId="3" applyNumberFormat="1" applyFont="1" applyFill="1" applyBorder="1" applyAlignment="1">
      <alignment horizontal="center" vertical="center"/>
    </xf>
    <xf numFmtId="171" fontId="13" fillId="2" borderId="1" xfId="2" applyNumberFormat="1" applyFont="1" applyFill="1" applyBorder="1" applyAlignment="1">
      <alignment horizontal="center" vertical="center"/>
    </xf>
    <xf numFmtId="171" fontId="12" fillId="10" borderId="1" xfId="0" applyNumberFormat="1" applyFont="1" applyFill="1" applyBorder="1" applyAlignment="1">
      <alignment horizontal="center" vertical="center"/>
    </xf>
    <xf numFmtId="171" fontId="0" fillId="0" borderId="0" xfId="0" applyNumberFormat="1"/>
    <xf numFmtId="0" fontId="0" fillId="13" borderId="1" xfId="0" applyFill="1" applyBorder="1" applyAlignment="1">
      <alignment horizontal="center" vertical="center"/>
    </xf>
    <xf numFmtId="164" fontId="21" fillId="7" borderId="2" xfId="1" applyNumberFormat="1" applyFont="1" applyFill="1" applyBorder="1" applyAlignment="1">
      <alignment horizontal="center" vertical="center" wrapText="1"/>
    </xf>
    <xf numFmtId="164" fontId="21" fillId="7" borderId="5" xfId="1" applyNumberFormat="1" applyFont="1" applyFill="1" applyBorder="1" applyAlignment="1">
      <alignment horizontal="center" vertical="center" wrapText="1"/>
    </xf>
    <xf numFmtId="164" fontId="21" fillId="7" borderId="3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2"/>
  <sheetViews>
    <sheetView zoomScale="80" zoomScaleNormal="8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O4" sqref="O4"/>
    </sheetView>
  </sheetViews>
  <sheetFormatPr defaultColWidth="9.140625" defaultRowHeight="18.75" x14ac:dyDescent="0.25"/>
  <cols>
    <col min="1" max="1" width="19.28515625" style="62" bestFit="1" customWidth="1"/>
    <col min="2" max="2" width="30" style="62" bestFit="1" customWidth="1"/>
    <col min="3" max="3" width="33" style="62" bestFit="1" customWidth="1"/>
    <col min="4" max="4" width="43.140625" style="62" bestFit="1" customWidth="1"/>
    <col min="5" max="5" width="15.42578125" style="62" bestFit="1" customWidth="1"/>
    <col min="6" max="6" width="12.7109375" style="62" bestFit="1" customWidth="1"/>
    <col min="7" max="7" width="14" style="62" bestFit="1" customWidth="1"/>
    <col min="8" max="8" width="24.28515625" style="62" customWidth="1"/>
    <col min="9" max="9" width="12" style="64" customWidth="1"/>
    <col min="10" max="10" width="11.5703125" style="64" bestFit="1" customWidth="1"/>
    <col min="11" max="11" width="7.42578125" style="64" bestFit="1" customWidth="1"/>
    <col min="12" max="12" width="9.7109375" style="64" bestFit="1" customWidth="1"/>
    <col min="13" max="13" width="13.42578125" style="62" customWidth="1"/>
    <col min="14" max="14" width="7.42578125" style="65" bestFit="1" customWidth="1"/>
    <col min="15" max="15" width="16.85546875" style="118" bestFit="1" customWidth="1"/>
    <col min="16" max="16" width="17.5703125" style="94" bestFit="1" customWidth="1"/>
    <col min="17" max="17" width="13.28515625" style="65" hidden="1" customWidth="1"/>
    <col min="18" max="18" width="16.85546875" style="70" hidden="1" customWidth="1"/>
    <col min="19" max="19" width="31.140625" style="70" bestFit="1" customWidth="1"/>
    <col min="20" max="20" width="21.7109375" style="70" bestFit="1" customWidth="1"/>
    <col min="21" max="21" width="38.85546875" style="87" hidden="1" customWidth="1"/>
    <col min="22" max="22" width="19" style="88" hidden="1" customWidth="1"/>
    <col min="23" max="23" width="17.140625" style="89" hidden="1" customWidth="1"/>
    <col min="24" max="24" width="21.42578125" style="88" hidden="1" customWidth="1"/>
    <col min="25" max="25" width="27" style="70" bestFit="1" customWidth="1"/>
    <col min="26" max="26" width="25" style="70" bestFit="1" customWidth="1"/>
    <col min="27" max="27" width="24.85546875" style="71" bestFit="1" customWidth="1"/>
    <col min="28" max="28" width="23" style="71" bestFit="1" customWidth="1"/>
    <col min="29" max="29" width="10.140625" style="71" bestFit="1" customWidth="1"/>
    <col min="30" max="30" width="17" style="71" hidden="1" customWidth="1"/>
    <col min="31" max="31" width="20" style="71" bestFit="1" customWidth="1"/>
    <col min="32" max="32" width="21.7109375" style="63" bestFit="1" customWidth="1"/>
    <col min="33" max="33" width="11.5703125" style="69" bestFit="1" customWidth="1"/>
    <col min="34" max="34" width="11.140625" style="62" customWidth="1"/>
    <col min="35" max="35" width="8" style="62" customWidth="1"/>
    <col min="36" max="37" width="24.28515625" style="62" customWidth="1"/>
    <col min="38" max="38" width="14.7109375"/>
    <col min="39" max="41" width="24.28515625" style="62" customWidth="1"/>
    <col min="42" max="42" width="8.42578125" style="62" customWidth="1"/>
    <col min="43" max="43" width="24.28515625" style="62" customWidth="1"/>
    <col min="44" max="44" width="15.140625" style="62" customWidth="1"/>
    <col min="45" max="45" width="13.140625" style="62" customWidth="1"/>
    <col min="46" max="47" width="7.140625" style="62" customWidth="1"/>
    <col min="48" max="48" width="11.140625" style="62" customWidth="1"/>
    <col min="49" max="49" width="8" style="62" customWidth="1"/>
    <col min="50" max="50" width="8.42578125" style="62" customWidth="1"/>
    <col min="51" max="57" width="24.28515625" style="62" customWidth="1"/>
    <col min="58" max="58" width="8" style="62" customWidth="1"/>
    <col min="59" max="59" width="8.42578125" style="62" customWidth="1"/>
    <col min="60" max="76" width="24.28515625" style="62" customWidth="1"/>
    <col min="77" max="77" width="9.140625" style="62" customWidth="1"/>
    <col min="78" max="16384" width="9.140625" style="62"/>
  </cols>
  <sheetData>
    <row r="1" spans="1:33" ht="18" customHeight="1" x14ac:dyDescent="0.25">
      <c r="A1" s="135" t="s">
        <v>6129</v>
      </c>
      <c r="B1" s="136"/>
      <c r="C1" s="137"/>
      <c r="D1" s="50"/>
      <c r="E1" s="45" t="s">
        <v>1039</v>
      </c>
      <c r="F1" s="45" t="s">
        <v>1040</v>
      </c>
      <c r="G1" s="45" t="s">
        <v>1041</v>
      </c>
      <c r="H1" s="45" t="s">
        <v>6128</v>
      </c>
      <c r="I1" s="46" t="s">
        <v>1049</v>
      </c>
      <c r="J1" s="46" t="s">
        <v>1048</v>
      </c>
      <c r="K1" s="46" t="s">
        <v>1046</v>
      </c>
      <c r="L1" s="46" t="s">
        <v>1047</v>
      </c>
      <c r="M1" s="46" t="s">
        <v>6130</v>
      </c>
      <c r="N1" s="47" t="s">
        <v>9</v>
      </c>
      <c r="O1" s="121" t="s">
        <v>10</v>
      </c>
      <c r="P1" s="97" t="s">
        <v>3043</v>
      </c>
      <c r="Q1" s="47" t="s">
        <v>9</v>
      </c>
      <c r="R1" s="33" t="s">
        <v>10</v>
      </c>
      <c r="S1" s="51" t="s">
        <v>913</v>
      </c>
      <c r="T1" s="52" t="s">
        <v>446</v>
      </c>
      <c r="U1" s="73" t="s">
        <v>1050</v>
      </c>
      <c r="V1" s="74" t="s">
        <v>1051</v>
      </c>
      <c r="W1" s="75" t="s">
        <v>1053</v>
      </c>
      <c r="X1" s="74" t="s">
        <v>1052</v>
      </c>
      <c r="Y1" s="45" t="s">
        <v>909</v>
      </c>
      <c r="Z1" s="45" t="s">
        <v>910</v>
      </c>
      <c r="AA1" s="53" t="s">
        <v>911</v>
      </c>
      <c r="AB1" s="53" t="s">
        <v>912</v>
      </c>
      <c r="AC1" s="53" t="s">
        <v>944</v>
      </c>
      <c r="AD1" s="53" t="s">
        <v>1044</v>
      </c>
      <c r="AE1" s="53" t="s">
        <v>1042</v>
      </c>
      <c r="AF1" s="54" t="s">
        <v>947</v>
      </c>
      <c r="AG1" s="55"/>
    </row>
    <row r="2" spans="1:33" s="124" customFormat="1" ht="15" customHeight="1" x14ac:dyDescent="0.25">
      <c r="A2" s="44" t="s">
        <v>3</v>
      </c>
      <c r="B2" s="44" t="s">
        <v>4</v>
      </c>
      <c r="C2" s="15" t="s">
        <v>5</v>
      </c>
      <c r="D2" s="15" t="s">
        <v>6</v>
      </c>
      <c r="E2" s="45" t="s">
        <v>1039</v>
      </c>
      <c r="F2" s="45" t="s">
        <v>1040</v>
      </c>
      <c r="G2" s="45" t="s">
        <v>1041</v>
      </c>
      <c r="H2" s="45" t="s">
        <v>6128</v>
      </c>
      <c r="I2" s="46" t="s">
        <v>1049</v>
      </c>
      <c r="J2" s="46">
        <v>0.35</v>
      </c>
      <c r="K2" s="46" t="s">
        <v>1046</v>
      </c>
      <c r="L2" s="46" t="s">
        <v>1047</v>
      </c>
      <c r="M2" s="46" t="s">
        <v>6130</v>
      </c>
      <c r="N2" s="47" t="s">
        <v>2</v>
      </c>
      <c r="O2" s="121">
        <v>50</v>
      </c>
      <c r="P2" s="98">
        <v>0.6</v>
      </c>
      <c r="Q2" s="47" t="s">
        <v>4038</v>
      </c>
      <c r="R2" s="47" t="s">
        <v>4038</v>
      </c>
      <c r="S2" s="48" t="s">
        <v>459</v>
      </c>
      <c r="T2" s="72">
        <v>0.13500000000000001</v>
      </c>
      <c r="U2" s="76"/>
      <c r="V2" s="76"/>
      <c r="W2" s="76">
        <v>0.35</v>
      </c>
      <c r="X2" s="81"/>
      <c r="Y2" s="90" t="s">
        <v>12</v>
      </c>
      <c r="Z2" s="90" t="s">
        <v>941</v>
      </c>
      <c r="AA2" s="91" t="s">
        <v>942</v>
      </c>
      <c r="AB2" s="91" t="s">
        <v>943</v>
      </c>
      <c r="AC2" s="91" t="s">
        <v>944</v>
      </c>
      <c r="AD2" s="91" t="s">
        <v>1044</v>
      </c>
      <c r="AE2" s="91" t="s">
        <v>1043</v>
      </c>
      <c r="AF2" s="92" t="s">
        <v>947</v>
      </c>
      <c r="AG2" s="49" t="s">
        <v>11</v>
      </c>
    </row>
    <row r="3" spans="1:33" ht="15" customHeight="1" x14ac:dyDescent="0.25">
      <c r="A3" s="1" t="str">
        <f>INDEX(MAPING!K:K,MATCH('Sep GOALS'!B3,MAPING!L:L,0))</f>
        <v>ALABAMA</v>
      </c>
      <c r="B3" s="1" t="s">
        <v>4696</v>
      </c>
      <c r="C3" s="1" t="str">
        <f>INDEX(MAPING!D:D,MATCH('Sep GOALS'!B3,MAPING!L:L,0))</f>
        <v>AZAM KHAN</v>
      </c>
      <c r="D3" s="1" t="str">
        <f>INDEX(MAPING!F:F,MATCH('Sep GOALS'!B3,MAPING!L:L,0))</f>
        <v>NO RSM</v>
      </c>
      <c r="E3" s="1" t="e">
        <f>SUMIFS('Metro Target'!#REF!,'Metro Target'!#REF!,'Sep GOALS'!B3)</f>
        <v>#REF!</v>
      </c>
      <c r="F3" s="1" t="e">
        <f>SUMIFS('Metro Target'!#REF!,'Metro Target'!#REF!,'Sep GOALS'!B3)</f>
        <v>#REF!</v>
      </c>
      <c r="G3" s="1" t="e">
        <f>SUMIFS('Metro Target'!#REF!,'Metro Target'!#REF!,'Sep GOALS'!B3)</f>
        <v>#REF!</v>
      </c>
      <c r="H3" s="1" t="e">
        <f>SUMIFS('Metro Target'!#REF!,'Metro Target'!#REF!,'Sep GOALS'!B3)</f>
        <v>#REF!</v>
      </c>
      <c r="I3" s="56" t="e">
        <f>IF($T$2&gt;0,SUMIFS(ShopperTrak!#REF!,ShopperTrak!D:D,'Sep GOALS'!B3),E3)</f>
        <v>#REF!</v>
      </c>
      <c r="J3" s="56" t="e">
        <f>+I3*$J$216</f>
        <v>#REF!</v>
      </c>
      <c r="K3" s="56" t="e">
        <f>IF($T$2&gt;0,SUMIFS(ShopperTrak!#REF!,ShopperTrak!D:D,'Sep GOALS'!B3),F3)</f>
        <v>#REF!</v>
      </c>
      <c r="L3" s="56" t="e">
        <f>IF($T$2&gt;0,SUMIFS(ShopperTrak!#REF!,ShopperTrak!D:D,'Sep GOALS'!B3),G3)</f>
        <v>#REF!</v>
      </c>
      <c r="M3" s="56" t="e">
        <f>IF($T$2&gt;0,SUMIFS(ShopperTrak!#REF!,ShopperTrak!D:D,'Sep GOALS'!B3),H3)</f>
        <v>#REF!</v>
      </c>
      <c r="N3" s="36" t="e">
        <f>SUBTOTAL(9,I3:M3)</f>
        <v>#REF!</v>
      </c>
      <c r="O3" s="122" t="e">
        <f>N3*$O$2</f>
        <v>#REF!</v>
      </c>
      <c r="P3" s="34" t="e">
        <f>+I3*$P$2</f>
        <v>#REF!</v>
      </c>
      <c r="Q3" s="36">
        <v>195</v>
      </c>
      <c r="R3" s="35">
        <v>7704.7800000000007</v>
      </c>
      <c r="S3" s="24">
        <f>SUMIFS(ShopperTrak!R:R,ShopperTrak!D:D,'Sep GOALS'!B3)</f>
        <v>2293.5833333333335</v>
      </c>
      <c r="T3" s="34">
        <f>S3*$T$2</f>
        <v>309.63375000000002</v>
      </c>
      <c r="U3" s="77">
        <f>SUMIFS('Perf by Market'!X:X,'Perf by Market'!C:C,'Sep GOALS'!B3)</f>
        <v>0</v>
      </c>
      <c r="V3" s="77" t="e">
        <f t="shared" ref="V3:V6" si="0">N3/U3</f>
        <v>#REF!</v>
      </c>
      <c r="W3" s="78">
        <f>U3*$W$216</f>
        <v>0</v>
      </c>
      <c r="X3" s="77">
        <f>SUMIFS('Perf by Market'!O:O,'Perf by Market'!C:C,'Sep GOALS'!B3)</f>
        <v>0.48</v>
      </c>
      <c r="Y3" s="24">
        <f>SUMIFS('Perf by Market'!H:H,'Perf by Market'!C:C,'Sep GOALS'!B3)</f>
        <v>406</v>
      </c>
      <c r="Z3" s="24">
        <f>SUMIFS('Last Month Goals'!J:J,'Last Month Goals'!B:B,'Sep GOALS'!B3)</f>
        <v>0</v>
      </c>
      <c r="AA3" s="25">
        <f>SUMIFS('Perf by Market'!J:J,'Perf by Market'!C:C,'Sep GOALS'!B3)</f>
        <v>32030.560000000001</v>
      </c>
      <c r="AB3" s="25">
        <f>SUMIFS('Last Month Goals'!K:K,'Last Month Goals'!B:B,'Sep GOALS'!B3)</f>
        <v>0</v>
      </c>
      <c r="AC3" s="25">
        <f t="shared" ref="AC3:AC6" si="1">AA3/Y3</f>
        <v>78.893004926108375</v>
      </c>
      <c r="AD3" s="24">
        <f>SUMIFS('Perf by Market'!W:W,'Perf by Market'!C:C,'Sep GOALS'!B3)/6</f>
        <v>0</v>
      </c>
      <c r="AE3" s="31">
        <f>SUMIFS('Perf by Market'!M:M,'Perf by Market'!C:C,'Sep GOALS'!B3)</f>
        <v>624</v>
      </c>
      <c r="AF3" s="29">
        <f>Y3/(SUMIFS('Perf by Market'!M:M,'Perf by Market'!C:C,'Sep GOALS'!B3))</f>
        <v>0.65064102564102566</v>
      </c>
      <c r="AG3" s="4"/>
    </row>
    <row r="4" spans="1:33" ht="15" customHeight="1" x14ac:dyDescent="0.25">
      <c r="A4" s="1" t="str">
        <f>INDEX(MAPING!K:K,MATCH('Sep GOALS'!B4,MAPING!L:L,0))</f>
        <v>ALABAMA</v>
      </c>
      <c r="B4" s="1" t="s">
        <v>4059</v>
      </c>
      <c r="C4" s="1" t="str">
        <f>INDEX(MAPING!D:D,MATCH('Sep GOALS'!B4,MAPING!L:L,0))</f>
        <v>AZAM KHAN</v>
      </c>
      <c r="D4" s="1" t="str">
        <f>INDEX(MAPING!F:F,MATCH('Sep GOALS'!B4,MAPING!L:L,0))</f>
        <v>NO RSM</v>
      </c>
      <c r="E4" s="1" t="e">
        <f>SUMIFS('Metro Target'!#REF!,'Metro Target'!#REF!,'Sep GOALS'!B4)</f>
        <v>#REF!</v>
      </c>
      <c r="F4" s="1" t="e">
        <f>SUMIFS('Metro Target'!#REF!,'Metro Target'!#REF!,'Sep GOALS'!B4)</f>
        <v>#REF!</v>
      </c>
      <c r="G4" s="1" t="e">
        <f>SUMIFS('Metro Target'!#REF!,'Metro Target'!#REF!,'Sep GOALS'!B4)</f>
        <v>#REF!</v>
      </c>
      <c r="H4" s="1" t="e">
        <f>SUMIFS('Metro Target'!#REF!,'Metro Target'!#REF!,'Sep GOALS'!B4)</f>
        <v>#REF!</v>
      </c>
      <c r="I4" s="56" t="e">
        <f>IF($T$216&gt;0,SUMIFS(ShopperTrak!#REF!,ShopperTrak!D:D,'Sep GOALS'!B4),E4)</f>
        <v>#REF!</v>
      </c>
      <c r="J4" s="56" t="e">
        <f>+I4*$J$216</f>
        <v>#REF!</v>
      </c>
      <c r="K4" s="56" t="e">
        <f>IF($T$216&gt;0,SUMIFS(ShopperTrak!#REF!,ShopperTrak!D:D,'Sep GOALS'!B4),F4)</f>
        <v>#REF!</v>
      </c>
      <c r="L4" s="56" t="e">
        <f>IF($T$216&gt;0,SUMIFS(ShopperTrak!#REF!,ShopperTrak!D:D,'Sep GOALS'!B4),G4)</f>
        <v>#REF!</v>
      </c>
      <c r="M4" s="56" t="e">
        <f>IF($T$2&gt;0,SUMIFS(ShopperTrak!#REF!,ShopperTrak!D:D,'Sep GOALS'!B4),H4)</f>
        <v>#REF!</v>
      </c>
      <c r="N4" s="36" t="e">
        <f t="shared" ref="N4:N6" si="2">SUBTOTAL(9,I4:M4)</f>
        <v>#REF!</v>
      </c>
      <c r="O4" s="122" t="e">
        <f>N4*$O$2</f>
        <v>#REF!</v>
      </c>
      <c r="P4" s="34" t="e">
        <f>+I4*$P$2</f>
        <v>#REF!</v>
      </c>
      <c r="Q4" s="36">
        <v>141</v>
      </c>
      <c r="R4" s="35">
        <v>4183.7700000000004</v>
      </c>
      <c r="S4" s="24">
        <f>SUMIFS(ShopperTrak!R:R,ShopperTrak!D:D,'Sep GOALS'!B4)</f>
        <v>3204.5833333333335</v>
      </c>
      <c r="T4" s="34">
        <f>S4*$T$2</f>
        <v>432.61875000000003</v>
      </c>
      <c r="U4" s="77">
        <f>SUMIFS('Perf by Market'!X:X,'Perf by Market'!C:C,'Sep GOALS'!B4)</f>
        <v>0</v>
      </c>
      <c r="V4" s="77" t="e">
        <f t="shared" si="0"/>
        <v>#REF!</v>
      </c>
      <c r="W4" s="78">
        <f>U4*$W$216</f>
        <v>0</v>
      </c>
      <c r="X4" s="77">
        <f>SUMIFS('Perf by Market'!O:O,'Perf by Market'!C:C,'Sep GOALS'!B4)</f>
        <v>0.43</v>
      </c>
      <c r="Y4" s="24">
        <f>SUMIFS('Perf by Market'!H:H,'Perf by Market'!C:C,'Sep GOALS'!B4)</f>
        <v>481</v>
      </c>
      <c r="Z4" s="24">
        <f>SUMIFS('Last Month Goals'!J:J,'Last Month Goals'!B:B,'Sep GOALS'!B4)</f>
        <v>0</v>
      </c>
      <c r="AA4" s="25">
        <f>SUMIFS('Perf by Market'!J:J,'Perf by Market'!C:C,'Sep GOALS'!B4)</f>
        <v>29003.99</v>
      </c>
      <c r="AB4" s="25">
        <f>SUMIFS('Last Month Goals'!K:K,'Last Month Goals'!B:B,'Sep GOALS'!B4)</f>
        <v>0</v>
      </c>
      <c r="AC4" s="25">
        <f t="shared" si="1"/>
        <v>60.299355509355514</v>
      </c>
      <c r="AD4" s="24">
        <f>SUMIFS('Perf by Market'!W:W,'Perf by Market'!C:C,'Sep GOALS'!B4)/6</f>
        <v>0</v>
      </c>
      <c r="AE4" s="31">
        <f>SUMIFS('Perf by Market'!M:M,'Perf by Market'!C:C,'Sep GOALS'!B4)</f>
        <v>582</v>
      </c>
      <c r="AF4" s="29">
        <f>Y4/(SUMIFS('Perf by Market'!M:M,'Perf by Market'!C:C,'Sep GOALS'!B4))</f>
        <v>0.82646048109965631</v>
      </c>
      <c r="AG4" s="4"/>
    </row>
    <row r="5" spans="1:33" ht="15" customHeight="1" x14ac:dyDescent="0.25">
      <c r="A5" s="1" t="str">
        <f>INDEX(MAPING!K:K,MATCH('Sep GOALS'!B5,MAPING!L:L,0))</f>
        <v>ALABAMA</v>
      </c>
      <c r="B5" s="1" t="s">
        <v>4055</v>
      </c>
      <c r="C5" s="1" t="str">
        <f>INDEX(MAPING!D:D,MATCH('Sep GOALS'!B5,MAPING!L:L,0))</f>
        <v>AZAM KHAN</v>
      </c>
      <c r="D5" s="1" t="str">
        <f>INDEX(MAPING!F:F,MATCH('Sep GOALS'!B5,MAPING!L:L,0))</f>
        <v>NO RSM</v>
      </c>
      <c r="E5" s="1" t="e">
        <f>SUMIFS('Metro Target'!#REF!,'Metro Target'!#REF!,'Sep GOALS'!B5)</f>
        <v>#REF!</v>
      </c>
      <c r="F5" s="1" t="e">
        <f>SUMIFS('Metro Target'!#REF!,'Metro Target'!#REF!,'Sep GOALS'!B5)</f>
        <v>#REF!</v>
      </c>
      <c r="G5" s="1" t="e">
        <f>SUMIFS('Metro Target'!#REF!,'Metro Target'!#REF!,'Sep GOALS'!B5)</f>
        <v>#REF!</v>
      </c>
      <c r="H5" s="1" t="e">
        <f>SUMIFS('Metro Target'!#REF!,'Metro Target'!#REF!,'Sep GOALS'!B5)</f>
        <v>#REF!</v>
      </c>
      <c r="I5" s="56" t="e">
        <f>IF($T$216&gt;0,SUMIFS(ShopperTrak!#REF!,ShopperTrak!D:D,'Sep GOALS'!B5),E5)</f>
        <v>#REF!</v>
      </c>
      <c r="J5" s="56" t="e">
        <f>+I5*$J$216</f>
        <v>#REF!</v>
      </c>
      <c r="K5" s="56" t="e">
        <f>IF($T$216&gt;0,SUMIFS(ShopperTrak!#REF!,ShopperTrak!D:D,'Sep GOALS'!B5),F5)</f>
        <v>#REF!</v>
      </c>
      <c r="L5" s="56" t="e">
        <f>IF($T$216&gt;0,SUMIFS(ShopperTrak!#REF!,ShopperTrak!D:D,'Sep GOALS'!B5),G5)</f>
        <v>#REF!</v>
      </c>
      <c r="M5" s="56" t="e">
        <f>IF($T$2&gt;0,SUMIFS(ShopperTrak!#REF!,ShopperTrak!D:D,'Sep GOALS'!B5),H5)</f>
        <v>#REF!</v>
      </c>
      <c r="N5" s="36" t="e">
        <f t="shared" si="2"/>
        <v>#REF!</v>
      </c>
      <c r="O5" s="122" t="e">
        <f>N5*$O$2</f>
        <v>#REF!</v>
      </c>
      <c r="P5" s="34" t="e">
        <f>+I5*$P$2</f>
        <v>#REF!</v>
      </c>
      <c r="Q5" s="36">
        <v>132</v>
      </c>
      <c r="R5" s="35">
        <v>3690.12</v>
      </c>
      <c r="S5" s="24">
        <f>SUMIFS(ShopperTrak!R:R,ShopperTrak!D:D,'Sep GOALS'!B5)</f>
        <v>2920.5</v>
      </c>
      <c r="T5" s="34">
        <f>S5*$T$2</f>
        <v>394.26750000000004</v>
      </c>
      <c r="U5" s="77">
        <f>SUMIFS('Perf by Market'!X:X,'Perf by Market'!C:C,'Sep GOALS'!B5)</f>
        <v>0</v>
      </c>
      <c r="V5" s="77" t="e">
        <f t="shared" si="0"/>
        <v>#REF!</v>
      </c>
      <c r="W5" s="78">
        <f>U5*$W$216</f>
        <v>0</v>
      </c>
      <c r="X5" s="77">
        <f>SUMIFS('Perf by Market'!O:O,'Perf by Market'!C:C,'Sep GOALS'!B5)</f>
        <v>0.36</v>
      </c>
      <c r="Y5" s="24">
        <f>SUMIFS('Perf by Market'!H:H,'Perf by Market'!C:C,'Sep GOALS'!B5)</f>
        <v>568</v>
      </c>
      <c r="Z5" s="24">
        <f>SUMIFS('Last Month Goals'!J:J,'Last Month Goals'!B:B,'Sep GOALS'!B5)</f>
        <v>0</v>
      </c>
      <c r="AA5" s="25">
        <f>SUMIFS('Perf by Market'!J:J,'Perf by Market'!C:C,'Sep GOALS'!B5)</f>
        <v>32698.63</v>
      </c>
      <c r="AB5" s="25">
        <f>SUMIFS('Last Month Goals'!K:K,'Last Month Goals'!B:B,'Sep GOALS'!B5)</f>
        <v>0</v>
      </c>
      <c r="AC5" s="25">
        <f t="shared" si="1"/>
        <v>57.568010563380284</v>
      </c>
      <c r="AD5" s="24">
        <f>SUMIFS('Perf by Market'!W:W,'Perf by Market'!C:C,'Sep GOALS'!B5)/6</f>
        <v>0</v>
      </c>
      <c r="AE5" s="31">
        <f>SUMIFS('Perf by Market'!M:M,'Perf by Market'!C:C,'Sep GOALS'!B5)</f>
        <v>608</v>
      </c>
      <c r="AF5" s="29">
        <f>Y5/(SUMIFS('Perf by Market'!M:M,'Perf by Market'!C:C,'Sep GOALS'!B5))</f>
        <v>0.93421052631578949</v>
      </c>
      <c r="AG5" s="4"/>
    </row>
    <row r="6" spans="1:33" ht="15" customHeight="1" x14ac:dyDescent="0.25">
      <c r="A6" s="1" t="str">
        <f>INDEX(MAPING!K:K,MATCH('Sep GOALS'!B6,MAPING!L:L,0))</f>
        <v>ALABAMA</v>
      </c>
      <c r="B6" s="1" t="s">
        <v>4051</v>
      </c>
      <c r="C6" s="1" t="str">
        <f>INDEX(MAPING!D:D,MATCH('Sep GOALS'!B6,MAPING!L:L,0))</f>
        <v>AZAM KHAN</v>
      </c>
      <c r="D6" s="1" t="str">
        <f>INDEX(MAPING!F:F,MATCH('Sep GOALS'!B6,MAPING!L:L,0))</f>
        <v>NO RSM</v>
      </c>
      <c r="E6" s="1" t="e">
        <f>SUMIFS('Metro Target'!#REF!,'Metro Target'!#REF!,'Sep GOALS'!B6)</f>
        <v>#REF!</v>
      </c>
      <c r="F6" s="1" t="e">
        <f>SUMIFS('Metro Target'!#REF!,'Metro Target'!#REF!,'Sep GOALS'!B6)</f>
        <v>#REF!</v>
      </c>
      <c r="G6" s="1" t="e">
        <f>SUMIFS('Metro Target'!#REF!,'Metro Target'!#REF!,'Sep GOALS'!B6)</f>
        <v>#REF!</v>
      </c>
      <c r="H6" s="1" t="e">
        <f>SUMIFS('Metro Target'!#REF!,'Metro Target'!#REF!,'Sep GOALS'!B6)</f>
        <v>#REF!</v>
      </c>
      <c r="I6" s="56" t="e">
        <f>IF($T$216&gt;0,SUMIFS(ShopperTrak!#REF!,ShopperTrak!D:D,'Sep GOALS'!B6),E6)</f>
        <v>#REF!</v>
      </c>
      <c r="J6" s="56" t="e">
        <f>+I6*$J$216</f>
        <v>#REF!</v>
      </c>
      <c r="K6" s="56" t="e">
        <f>IF($T$216&gt;0,SUMIFS(ShopperTrak!#REF!,ShopperTrak!D:D,'Sep GOALS'!B6),F6)</f>
        <v>#REF!</v>
      </c>
      <c r="L6" s="56" t="e">
        <f>IF($T$216&gt;0,SUMIFS(ShopperTrak!#REF!,ShopperTrak!D:D,'Sep GOALS'!B6),G6)</f>
        <v>#REF!</v>
      </c>
      <c r="M6" s="56" t="e">
        <f>IF($T$2&gt;0,SUMIFS(ShopperTrak!#REF!,ShopperTrak!D:D,'Sep GOALS'!B6),H6)</f>
        <v>#REF!</v>
      </c>
      <c r="N6" s="36" t="e">
        <f t="shared" si="2"/>
        <v>#REF!</v>
      </c>
      <c r="O6" s="122" t="e">
        <f>N6*$O$2</f>
        <v>#REF!</v>
      </c>
      <c r="P6" s="34" t="e">
        <f>+I6*$P$2</f>
        <v>#REF!</v>
      </c>
      <c r="Q6" s="36">
        <v>186</v>
      </c>
      <c r="R6" s="35">
        <v>7754.9099999999989</v>
      </c>
      <c r="S6" s="24">
        <f>SUMIFS(ShopperTrak!R:R,ShopperTrak!D:D,'Sep GOALS'!B6)</f>
        <v>2552</v>
      </c>
      <c r="T6" s="34">
        <f>S6*$T$2</f>
        <v>344.52000000000004</v>
      </c>
      <c r="U6" s="77">
        <f>SUMIFS('Perf by Market'!X:X,'Perf by Market'!C:C,'Sep GOALS'!B6)</f>
        <v>0</v>
      </c>
      <c r="V6" s="77" t="e">
        <f t="shared" si="0"/>
        <v>#REF!</v>
      </c>
      <c r="W6" s="78">
        <f>U6*$W$216</f>
        <v>0</v>
      </c>
      <c r="X6" s="77">
        <f>SUMIFS('Perf by Market'!O:O,'Perf by Market'!C:C,'Sep GOALS'!B6)</f>
        <v>0.42</v>
      </c>
      <c r="Y6" s="24">
        <f>SUMIFS('Perf by Market'!H:H,'Perf by Market'!C:C,'Sep GOALS'!B6)</f>
        <v>273</v>
      </c>
      <c r="Z6" s="24">
        <f>SUMIFS('Last Month Goals'!J:J,'Last Month Goals'!B:B,'Sep GOALS'!B6)</f>
        <v>0</v>
      </c>
      <c r="AA6" s="25">
        <f>SUMIFS('Perf by Market'!J:J,'Perf by Market'!C:C,'Sep GOALS'!B6)</f>
        <v>8560.3799999999992</v>
      </c>
      <c r="AB6" s="25">
        <f>SUMIFS('Last Month Goals'!K:K,'Last Month Goals'!B:B,'Sep GOALS'!B6)</f>
        <v>0</v>
      </c>
      <c r="AC6" s="25">
        <f t="shared" si="1"/>
        <v>31.356703296703294</v>
      </c>
      <c r="AD6" s="24">
        <f>SUMIFS('Perf by Market'!W:W,'Perf by Market'!C:C,'Sep GOALS'!B6)/6</f>
        <v>0</v>
      </c>
      <c r="AE6" s="31">
        <f>SUMIFS('Perf by Market'!M:M,'Perf by Market'!C:C,'Sep GOALS'!B6)</f>
        <v>402</v>
      </c>
      <c r="AF6" s="29">
        <f>Y6/(SUMIFS('Perf by Market'!M:M,'Perf by Market'!C:C,'Sep GOALS'!B6))</f>
        <v>0.67910447761194026</v>
      </c>
      <c r="AG6" s="4"/>
    </row>
    <row r="7" spans="1:33" s="124" customFormat="1" ht="15" customHeight="1" x14ac:dyDescent="0.25">
      <c r="A7" s="37" t="s">
        <v>4753</v>
      </c>
      <c r="B7" s="37"/>
      <c r="C7" s="5"/>
      <c r="D7" s="5"/>
      <c r="E7" s="37" t="e">
        <f t="shared" ref="E7:P7" si="3">SUM(E3:E6)</f>
        <v>#REF!</v>
      </c>
      <c r="F7" s="37" t="e">
        <f t="shared" si="3"/>
        <v>#REF!</v>
      </c>
      <c r="G7" s="37" t="e">
        <f t="shared" si="3"/>
        <v>#REF!</v>
      </c>
      <c r="H7" s="37" t="e">
        <f t="shared" si="3"/>
        <v>#REF!</v>
      </c>
      <c r="I7" s="37" t="e">
        <f t="shared" si="3"/>
        <v>#REF!</v>
      </c>
      <c r="J7" s="37" t="e">
        <f t="shared" si="3"/>
        <v>#REF!</v>
      </c>
      <c r="K7" s="37" t="e">
        <f t="shared" si="3"/>
        <v>#REF!</v>
      </c>
      <c r="L7" s="37" t="e">
        <f t="shared" si="3"/>
        <v>#REF!</v>
      </c>
      <c r="M7" s="37" t="e">
        <f t="shared" si="3"/>
        <v>#REF!</v>
      </c>
      <c r="N7" s="37" t="e">
        <f>SUM(N3:N6)</f>
        <v>#REF!</v>
      </c>
      <c r="O7" s="108" t="e">
        <f t="shared" si="3"/>
        <v>#REF!</v>
      </c>
      <c r="P7" s="37" t="e">
        <f t="shared" si="3"/>
        <v>#REF!</v>
      </c>
      <c r="Q7" s="102">
        <v>1599</v>
      </c>
      <c r="R7" s="103">
        <v>62570.85</v>
      </c>
      <c r="S7" s="37">
        <f>SUM(S3:S6)</f>
        <v>10970.666666666668</v>
      </c>
      <c r="T7" s="37">
        <f>SUM(T3:T6)</f>
        <v>1481.04</v>
      </c>
      <c r="U7" s="79"/>
      <c r="V7" s="80"/>
      <c r="W7" s="80">
        <f>SUM(W223:W228)</f>
        <v>0</v>
      </c>
      <c r="X7" s="80"/>
      <c r="Y7" s="37">
        <f>SUM(Y3:Y6)</f>
        <v>1728</v>
      </c>
      <c r="Z7" s="37">
        <f>SUM(Z3:Z6)</f>
        <v>0</v>
      </c>
      <c r="AA7" s="119">
        <f>SUM(AA3:AA6)</f>
        <v>102293.56000000001</v>
      </c>
      <c r="AB7" s="119">
        <f>SUM(AB3:AB6)</f>
        <v>0</v>
      </c>
      <c r="AC7" s="108">
        <f>+AVERAGE(AC3:AC6)</f>
        <v>57.029268573886867</v>
      </c>
      <c r="AD7" s="39">
        <f>AVERAGE(AD223:AD228)</f>
        <v>0</v>
      </c>
      <c r="AE7" s="39">
        <f>AVERAGE(AE223:AE228)</f>
        <v>213.24242424242425</v>
      </c>
      <c r="AF7" s="42">
        <f>AVERAGE(AF223:AF228)</f>
        <v>0.76007387927406889</v>
      </c>
      <c r="AG7" s="43"/>
    </row>
    <row r="8" spans="1:33" s="124" customFormat="1" ht="15" customHeight="1" x14ac:dyDescent="0.25">
      <c r="A8" s="44" t="s">
        <v>3</v>
      </c>
      <c r="B8" s="44" t="s">
        <v>4</v>
      </c>
      <c r="C8" s="15" t="s">
        <v>5</v>
      </c>
      <c r="D8" s="15" t="s">
        <v>6</v>
      </c>
      <c r="E8" s="45" t="s">
        <v>1039</v>
      </c>
      <c r="F8" s="45" t="s">
        <v>1040</v>
      </c>
      <c r="G8" s="45" t="s">
        <v>1041</v>
      </c>
      <c r="H8" s="45" t="s">
        <v>6128</v>
      </c>
      <c r="I8" s="46" t="s">
        <v>1049</v>
      </c>
      <c r="J8" s="46">
        <v>0.35</v>
      </c>
      <c r="K8" s="46" t="s">
        <v>1046</v>
      </c>
      <c r="L8" s="46" t="s">
        <v>1047</v>
      </c>
      <c r="M8" s="46" t="s">
        <v>6130</v>
      </c>
      <c r="N8" s="47" t="s">
        <v>2</v>
      </c>
      <c r="O8" s="121">
        <v>37.5</v>
      </c>
      <c r="P8" s="98">
        <v>0.6</v>
      </c>
      <c r="Q8" s="47" t="s">
        <v>4038</v>
      </c>
      <c r="R8" s="47" t="s">
        <v>4038</v>
      </c>
      <c r="S8" s="48" t="s">
        <v>459</v>
      </c>
      <c r="T8" s="72">
        <v>0.11</v>
      </c>
      <c r="U8" s="76"/>
      <c r="V8" s="76"/>
      <c r="W8" s="76">
        <v>0.35</v>
      </c>
      <c r="X8" s="76"/>
      <c r="Y8" s="90" t="s">
        <v>12</v>
      </c>
      <c r="Z8" s="90" t="s">
        <v>941</v>
      </c>
      <c r="AA8" s="91" t="s">
        <v>942</v>
      </c>
      <c r="AB8" s="91" t="s">
        <v>943</v>
      </c>
      <c r="AC8" s="91" t="s">
        <v>944</v>
      </c>
      <c r="AD8" s="91" t="s">
        <v>1044</v>
      </c>
      <c r="AE8" s="91" t="s">
        <v>1043</v>
      </c>
      <c r="AF8" s="92" t="s">
        <v>947</v>
      </c>
      <c r="AG8" s="49" t="s">
        <v>11</v>
      </c>
    </row>
    <row r="9" spans="1:33" ht="15" customHeight="1" x14ac:dyDescent="0.25">
      <c r="A9" s="1" t="str">
        <f>INDEX(MAPING!K:K,MATCH('Sep GOALS'!B9,MAPING!L:L,0))</f>
        <v>AMARILLO</v>
      </c>
      <c r="B9" s="1" t="s">
        <v>25</v>
      </c>
      <c r="C9" s="1" t="str">
        <f>INDEX(MAPING!D:D,MATCH('Sep GOALS'!B9,MAPING!L:L,0))</f>
        <v>GILINA REA</v>
      </c>
      <c r="D9" s="1" t="str">
        <f>INDEX(MAPING!F:F,MATCH('Sep GOALS'!B9,MAPING!L:L,0))</f>
        <v>MALEAH HARROW</v>
      </c>
      <c r="E9" s="1" t="e">
        <f>SUMIFS('Metro Target'!#REF!,'Metro Target'!#REF!,'Sep GOALS'!B9)</f>
        <v>#REF!</v>
      </c>
      <c r="F9" s="1" t="e">
        <f>SUMIFS('Metro Target'!#REF!,'Metro Target'!#REF!,'Sep GOALS'!B9)</f>
        <v>#REF!</v>
      </c>
      <c r="G9" s="1" t="e">
        <f>SUMIFS('Metro Target'!#REF!,'Metro Target'!#REF!,'Sep GOALS'!B9)</f>
        <v>#REF!</v>
      </c>
      <c r="H9" s="1" t="e">
        <f>SUMIFS('Metro Target'!#REF!,'Metro Target'!#REF!,'Sep GOALS'!B9)</f>
        <v>#REF!</v>
      </c>
      <c r="I9" s="56" t="e">
        <f>IF($T$8&gt;0,SUMIFS(ShopperTrak!#REF!,ShopperTrak!D:D,'Sep GOALS'!B9),E9)</f>
        <v>#REF!</v>
      </c>
      <c r="J9" s="56" t="e">
        <f>+I9*$J$8</f>
        <v>#REF!</v>
      </c>
      <c r="K9" s="56" t="e">
        <f>IF($T$8&gt;0,SUMIFS(ShopperTrak!#REF!,ShopperTrak!D:D,'Sep GOALS'!B9),F9)</f>
        <v>#REF!</v>
      </c>
      <c r="L9" s="56" t="e">
        <f>IF($T$8&gt;0,SUMIFS(ShopperTrak!#REF!,ShopperTrak!D:D,'Sep GOALS'!B9),G9)</f>
        <v>#REF!</v>
      </c>
      <c r="M9" s="56" t="e">
        <f>IF($T$2&gt;0,SUMIFS(ShopperTrak!#REF!,ShopperTrak!D:D,'Sep GOALS'!B9),H9)</f>
        <v>#REF!</v>
      </c>
      <c r="N9" s="36" t="e">
        <f t="shared" ref="N9:N15" si="4">SUBTOTAL(9,I9:M9)</f>
        <v>#REF!</v>
      </c>
      <c r="O9" s="122" t="e">
        <f>N9*$O$8</f>
        <v>#REF!</v>
      </c>
      <c r="P9" s="34" t="e">
        <f>+I9*$P$8</f>
        <v>#REF!</v>
      </c>
      <c r="Q9" s="36">
        <v>111</v>
      </c>
      <c r="R9" s="35">
        <v>3293.2200000000003</v>
      </c>
      <c r="S9" s="24">
        <f>SUMIFS(ShopperTrak!R:R,ShopperTrak!D:D,'Sep GOALS'!B9)</f>
        <v>1594.0833333333333</v>
      </c>
      <c r="T9" s="34">
        <f>S9*$T$8</f>
        <v>175.34916666666666</v>
      </c>
      <c r="U9" s="77">
        <f>SUMIFS('Perf by Market'!X:X,'Perf by Market'!C:C,'Sep GOALS'!B9)</f>
        <v>0</v>
      </c>
      <c r="V9" s="77" t="e">
        <f>N9/U9</f>
        <v>#REF!</v>
      </c>
      <c r="W9" s="78">
        <f>U9*$W$8</f>
        <v>0</v>
      </c>
      <c r="X9" s="77">
        <f>SUMIFS('Perf by Market'!O:O,'Perf by Market'!C:C,'Sep GOALS'!B9)</f>
        <v>0.62</v>
      </c>
      <c r="Y9" s="24">
        <f>SUMIFS('Perf by Market'!H:H,'Perf by Market'!C:C,'Sep GOALS'!B9)</f>
        <v>243</v>
      </c>
      <c r="Z9" s="24">
        <f>SUMIFS('Last Month Goals'!J:J,'Last Month Goals'!B:B,'Sep GOALS'!B9)</f>
        <v>173.03916666666669</v>
      </c>
      <c r="AA9" s="25">
        <f>SUMIFS('Perf by Market'!J:J,'Perf by Market'!C:C,'Sep GOALS'!B9)</f>
        <v>11052.38</v>
      </c>
      <c r="AB9" s="25">
        <f>SUMIFS('Last Month Goals'!K:K,'Last Month Goals'!B:B,'Sep GOALS'!B9)</f>
        <v>6488.9687500000009</v>
      </c>
      <c r="AC9" s="25">
        <f>AA9/Y9</f>
        <v>45.483045267489707</v>
      </c>
      <c r="AD9" s="24">
        <f>SUMIFS('Perf by Market'!W:W,'Perf by Market'!C:C,'Sep GOALS'!B9)/6</f>
        <v>0</v>
      </c>
      <c r="AE9" s="31">
        <f>SUMIFS('Perf by Market'!M:M,'Perf by Market'!C:C,'Sep GOALS'!B9)</f>
        <v>206</v>
      </c>
      <c r="AF9" s="29">
        <f>Y9/(SUMIFS('Perf by Market'!M:M,'Perf by Market'!C:C,'Sep GOALS'!B9))</f>
        <v>1.1796116504854368</v>
      </c>
      <c r="AG9" s="4"/>
    </row>
    <row r="10" spans="1:33" ht="15" customHeight="1" x14ac:dyDescent="0.25">
      <c r="A10" s="1" t="str">
        <f>INDEX(MAPING!K:K,MATCH('Sep GOALS'!B10,MAPING!L:L,0))</f>
        <v>AMARILLO</v>
      </c>
      <c r="B10" s="1" t="s">
        <v>24</v>
      </c>
      <c r="C10" s="1" t="str">
        <f>INDEX(MAPING!D:D,MATCH('Sep GOALS'!B10,MAPING!L:L,0))</f>
        <v>GILINA REA</v>
      </c>
      <c r="D10" s="1" t="str">
        <f>INDEX(MAPING!F:F,MATCH('Sep GOALS'!B10,MAPING!L:L,0))</f>
        <v>MOHIUDDIN MOHAMMED</v>
      </c>
      <c r="E10" s="1" t="e">
        <f>SUMIFS('Metro Target'!#REF!,'Metro Target'!#REF!,'Sep GOALS'!B10)</f>
        <v>#REF!</v>
      </c>
      <c r="F10" s="1" t="e">
        <f>SUMIFS('Metro Target'!#REF!,'Metro Target'!#REF!,'Sep GOALS'!B10)</f>
        <v>#REF!</v>
      </c>
      <c r="G10" s="1" t="e">
        <f>SUMIFS('Metro Target'!#REF!,'Metro Target'!#REF!,'Sep GOALS'!B10)</f>
        <v>#REF!</v>
      </c>
      <c r="H10" s="1" t="e">
        <f>SUMIFS('Metro Target'!#REF!,'Metro Target'!#REF!,'Sep GOALS'!B10)</f>
        <v>#REF!</v>
      </c>
      <c r="I10" s="56" t="e">
        <f>IF($T$8&gt;0,SUMIFS(ShopperTrak!#REF!,ShopperTrak!D:D,'Sep GOALS'!B10),E10)</f>
        <v>#REF!</v>
      </c>
      <c r="J10" s="56" t="e">
        <f t="shared" ref="J10:J15" si="5">+I10*$J$8</f>
        <v>#REF!</v>
      </c>
      <c r="K10" s="56" t="e">
        <f>IF($T$8&gt;0,SUMIFS(ShopperTrak!#REF!,ShopperTrak!D:D,'Sep GOALS'!B10),F10)</f>
        <v>#REF!</v>
      </c>
      <c r="L10" s="56" t="e">
        <f>IF($T$8&gt;0,SUMIFS(ShopperTrak!#REF!,ShopperTrak!D:D,'Sep GOALS'!B10),G10)</f>
        <v>#REF!</v>
      </c>
      <c r="M10" s="56" t="e">
        <f>IF($T$2&gt;0,SUMIFS(ShopperTrak!#REF!,ShopperTrak!D:D,'Sep GOALS'!B10),H10)</f>
        <v>#REF!</v>
      </c>
      <c r="N10" s="36" t="e">
        <f t="shared" si="4"/>
        <v>#REF!</v>
      </c>
      <c r="O10" s="122" t="e">
        <f t="shared" ref="O10:O15" si="6">N10*$O$8</f>
        <v>#REF!</v>
      </c>
      <c r="P10" s="34" t="e">
        <f>+I10*$P$8</f>
        <v>#REF!</v>
      </c>
      <c r="Q10" s="36">
        <v>255</v>
      </c>
      <c r="R10" s="35">
        <v>7627.14</v>
      </c>
      <c r="S10" s="24">
        <f>SUMIFS(ShopperTrak!R:R,ShopperTrak!D:D,'Sep GOALS'!B10)</f>
        <v>2512.5</v>
      </c>
      <c r="T10" s="34">
        <f t="shared" ref="T10:T15" si="7">S10*$T$8</f>
        <v>276.375</v>
      </c>
      <c r="U10" s="77">
        <f>SUMIFS('Perf by Market'!X:X,'Perf by Market'!C:C,'Sep GOALS'!B10)</f>
        <v>0</v>
      </c>
      <c r="V10" s="77" t="e">
        <f t="shared" ref="V10:V15" si="8">N10/U10</f>
        <v>#REF!</v>
      </c>
      <c r="W10" s="78">
        <f t="shared" ref="W10:W15" si="9">U10*$W$8</f>
        <v>0</v>
      </c>
      <c r="X10" s="77">
        <f>SUMIFS('Perf by Market'!O:O,'Perf by Market'!C:C,'Sep GOALS'!B10)</f>
        <v>0.36</v>
      </c>
      <c r="Y10" s="24">
        <f>SUMIFS('Perf by Market'!H:H,'Perf by Market'!C:C,'Sep GOALS'!B10)</f>
        <v>394</v>
      </c>
      <c r="Z10" s="24">
        <f>SUMIFS('Last Month Goals'!J:J,'Last Month Goals'!B:B,'Sep GOALS'!B10)</f>
        <v>271.00333333333333</v>
      </c>
      <c r="AA10" s="25">
        <f>SUMIFS('Perf by Market'!J:J,'Perf by Market'!C:C,'Sep GOALS'!B10)</f>
        <v>21229.01</v>
      </c>
      <c r="AB10" s="25">
        <f>SUMIFS('Last Month Goals'!K:K,'Last Month Goals'!B:B,'Sep GOALS'!B10)</f>
        <v>10162.625</v>
      </c>
      <c r="AC10" s="25">
        <f t="shared" ref="AC10:AC15" si="10">AA10/Y10</f>
        <v>53.880736040609136</v>
      </c>
      <c r="AD10" s="24">
        <f>SUMIFS('Perf by Market'!W:W,'Perf by Market'!C:C,'Sep GOALS'!B10)/6</f>
        <v>0</v>
      </c>
      <c r="AE10" s="31">
        <f>SUMIFS('Perf by Market'!M:M,'Perf by Market'!C:C,'Sep GOALS'!B10)</f>
        <v>419</v>
      </c>
      <c r="AF10" s="29">
        <f>Y10/(SUMIFS('Perf by Market'!M:M,'Perf by Market'!C:C,'Sep GOALS'!B10))</f>
        <v>0.94033412887828161</v>
      </c>
      <c r="AG10" s="32"/>
    </row>
    <row r="11" spans="1:33" ht="15" customHeight="1" x14ac:dyDescent="0.25">
      <c r="A11" s="1" t="str">
        <f>INDEX(MAPING!K:K,MATCH('Sep GOALS'!B11,MAPING!L:L,0))</f>
        <v>AMARILLO</v>
      </c>
      <c r="B11" s="1" t="s">
        <v>27</v>
      </c>
      <c r="C11" s="1" t="str">
        <f>INDEX(MAPING!D:D,MATCH('Sep GOALS'!B11,MAPING!L:L,0))</f>
        <v>GILINA REA</v>
      </c>
      <c r="D11" s="1" t="str">
        <f>INDEX(MAPING!F:F,MATCH('Sep GOALS'!B11,MAPING!L:L,0))</f>
        <v>NASER SYED</v>
      </c>
      <c r="E11" s="1" t="e">
        <f>SUMIFS('Metro Target'!#REF!,'Metro Target'!#REF!,'Sep GOALS'!B11)</f>
        <v>#REF!</v>
      </c>
      <c r="F11" s="1" t="e">
        <f>SUMIFS('Metro Target'!#REF!,'Metro Target'!#REF!,'Sep GOALS'!B11)</f>
        <v>#REF!</v>
      </c>
      <c r="G11" s="1" t="e">
        <f>SUMIFS('Metro Target'!#REF!,'Metro Target'!#REF!,'Sep GOALS'!B11)</f>
        <v>#REF!</v>
      </c>
      <c r="H11" s="1" t="e">
        <f>SUMIFS('Metro Target'!#REF!,'Metro Target'!#REF!,'Sep GOALS'!B11)</f>
        <v>#REF!</v>
      </c>
      <c r="I11" s="56" t="e">
        <f>IF($T$8&gt;0,SUMIFS(ShopperTrak!#REF!,ShopperTrak!D:D,'Sep GOALS'!B11),E11)</f>
        <v>#REF!</v>
      </c>
      <c r="J11" s="56" t="e">
        <f t="shared" si="5"/>
        <v>#REF!</v>
      </c>
      <c r="K11" s="56" t="e">
        <f>IF($T$8&gt;0,SUMIFS(ShopperTrak!#REF!,ShopperTrak!D:D,'Sep GOALS'!B11),F11)</f>
        <v>#REF!</v>
      </c>
      <c r="L11" s="56" t="e">
        <f>IF($T$8&gt;0,SUMIFS(ShopperTrak!#REF!,ShopperTrak!D:D,'Sep GOALS'!B11),G11)</f>
        <v>#REF!</v>
      </c>
      <c r="M11" s="56" t="e">
        <f>IF($T$2&gt;0,SUMIFS(ShopperTrak!#REF!,ShopperTrak!D:D,'Sep GOALS'!B11),H11)</f>
        <v>#REF!</v>
      </c>
      <c r="N11" s="36" t="e">
        <f t="shared" si="4"/>
        <v>#REF!</v>
      </c>
      <c r="O11" s="122" t="e">
        <f t="shared" si="6"/>
        <v>#REF!</v>
      </c>
      <c r="P11" s="34" t="e">
        <f t="shared" ref="P11:P14" si="11">+I11*$P$8</f>
        <v>#REF!</v>
      </c>
      <c r="Q11" s="36">
        <v>147</v>
      </c>
      <c r="R11" s="35">
        <v>6339.36</v>
      </c>
      <c r="S11" s="24">
        <f>SUMIFS(ShopperTrak!R:R,ShopperTrak!D:D,'Sep GOALS'!B11)</f>
        <v>1406.5833333333333</v>
      </c>
      <c r="T11" s="34">
        <f t="shared" si="7"/>
        <v>154.72416666666666</v>
      </c>
      <c r="U11" s="77">
        <f>SUMIFS('Perf by Market'!X:X,'Perf by Market'!C:C,'Sep GOALS'!B11)</f>
        <v>0</v>
      </c>
      <c r="V11" s="77" t="e">
        <f t="shared" si="8"/>
        <v>#REF!</v>
      </c>
      <c r="W11" s="78">
        <f t="shared" si="9"/>
        <v>0</v>
      </c>
      <c r="X11" s="77">
        <f>SUMIFS('Perf by Market'!O:O,'Perf by Market'!C:C,'Sep GOALS'!B11)</f>
        <v>0.41</v>
      </c>
      <c r="Y11" s="24">
        <f>SUMIFS('Perf by Market'!H:H,'Perf by Market'!C:C,'Sep GOALS'!B11)</f>
        <v>143</v>
      </c>
      <c r="Z11" s="24">
        <f>SUMIFS('Last Month Goals'!J:J,'Last Month Goals'!B:B,'Sep GOALS'!B11)</f>
        <v>157.84999999999997</v>
      </c>
      <c r="AA11" s="25">
        <f>SUMIFS('Perf by Market'!J:J,'Perf by Market'!C:C,'Sep GOALS'!B11)</f>
        <v>7826.11</v>
      </c>
      <c r="AB11" s="25">
        <f>SUMIFS('Last Month Goals'!K:K,'Last Month Goals'!B:B,'Sep GOALS'!B11)</f>
        <v>5919.3749999999991</v>
      </c>
      <c r="AC11" s="25">
        <f t="shared" si="10"/>
        <v>54.728041958041956</v>
      </c>
      <c r="AD11" s="24">
        <f>SUMIFS('Perf by Market'!W:W,'Perf by Market'!C:C,'Sep GOALS'!B11)/6</f>
        <v>0</v>
      </c>
      <c r="AE11" s="31">
        <f>SUMIFS('Perf by Market'!M:M,'Perf by Market'!C:C,'Sep GOALS'!B11)</f>
        <v>121</v>
      </c>
      <c r="AF11" s="29">
        <f>Y11/(SUMIFS('Perf by Market'!M:M,'Perf by Market'!C:C,'Sep GOALS'!B11))</f>
        <v>1.1818181818181819</v>
      </c>
      <c r="AG11" s="4"/>
    </row>
    <row r="12" spans="1:33" ht="15" customHeight="1" x14ac:dyDescent="0.25">
      <c r="A12" s="1" t="str">
        <f>INDEX(MAPING!K:K,MATCH('Sep GOALS'!B12,MAPING!L:L,0))</f>
        <v>AMARILLO</v>
      </c>
      <c r="B12" s="1" t="s">
        <v>28</v>
      </c>
      <c r="C12" s="1" t="str">
        <f>INDEX(MAPING!D:D,MATCH('Sep GOALS'!B12,MAPING!L:L,0))</f>
        <v>GILINA REA</v>
      </c>
      <c r="D12" s="1" t="str">
        <f>INDEX(MAPING!F:F,MATCH('Sep GOALS'!B12,MAPING!L:L,0))</f>
        <v>TBD</v>
      </c>
      <c r="E12" s="1" t="e">
        <f>SUMIFS('Metro Target'!#REF!,'Metro Target'!#REF!,'Sep GOALS'!B12)</f>
        <v>#REF!</v>
      </c>
      <c r="F12" s="1" t="e">
        <f>SUMIFS('Metro Target'!#REF!,'Metro Target'!#REF!,'Sep GOALS'!B12)</f>
        <v>#REF!</v>
      </c>
      <c r="G12" s="1" t="e">
        <f>SUMIFS('Metro Target'!#REF!,'Metro Target'!#REF!,'Sep GOALS'!B12)</f>
        <v>#REF!</v>
      </c>
      <c r="H12" s="1" t="e">
        <f>SUMIFS('Metro Target'!#REF!,'Metro Target'!#REF!,'Sep GOALS'!B12)</f>
        <v>#REF!</v>
      </c>
      <c r="I12" s="56" t="e">
        <f>IF($T$8&gt;0,SUMIFS(ShopperTrak!#REF!,ShopperTrak!D:D,'Sep GOALS'!B12),E12)</f>
        <v>#REF!</v>
      </c>
      <c r="J12" s="56" t="e">
        <f t="shared" si="5"/>
        <v>#REF!</v>
      </c>
      <c r="K12" s="56" t="e">
        <f>IF($T$8&gt;0,SUMIFS(ShopperTrak!#REF!,ShopperTrak!D:D,'Sep GOALS'!B12),F12)</f>
        <v>#REF!</v>
      </c>
      <c r="L12" s="56" t="e">
        <f>IF($T$8&gt;0,SUMIFS(ShopperTrak!#REF!,ShopperTrak!D:D,'Sep GOALS'!B12),G12)</f>
        <v>#REF!</v>
      </c>
      <c r="M12" s="56" t="e">
        <f>IF($T$2&gt;0,SUMIFS(ShopperTrak!#REF!,ShopperTrak!D:D,'Sep GOALS'!B12),H12)</f>
        <v>#REF!</v>
      </c>
      <c r="N12" s="36" t="e">
        <f t="shared" si="4"/>
        <v>#REF!</v>
      </c>
      <c r="O12" s="122" t="e">
        <f>N12*$O$8</f>
        <v>#REF!</v>
      </c>
      <c r="P12" s="34" t="e">
        <f>+I12*$P$8</f>
        <v>#REF!</v>
      </c>
      <c r="Q12" s="36">
        <v>78</v>
      </c>
      <c r="R12" s="35">
        <v>2078.37</v>
      </c>
      <c r="S12" s="24">
        <f>SUMIFS(ShopperTrak!R:R,ShopperTrak!D:D,'Sep GOALS'!B12)</f>
        <v>1036.4166666666667</v>
      </c>
      <c r="T12" s="34">
        <f t="shared" si="7"/>
        <v>114.00583333333334</v>
      </c>
      <c r="U12" s="77">
        <f>SUMIFS('Perf by Market'!X:X,'Perf by Market'!C:C,'Sep GOALS'!B12)</f>
        <v>0</v>
      </c>
      <c r="V12" s="77" t="e">
        <f t="shared" si="8"/>
        <v>#REF!</v>
      </c>
      <c r="W12" s="78">
        <f t="shared" si="9"/>
        <v>0</v>
      </c>
      <c r="X12" s="77">
        <f>SUMIFS('Perf by Market'!O:O,'Perf by Market'!C:C,'Sep GOALS'!B12)</f>
        <v>0.2</v>
      </c>
      <c r="Y12" s="24">
        <f>SUMIFS('Perf by Market'!H:H,'Perf by Market'!C:C,'Sep GOALS'!B12)</f>
        <v>94</v>
      </c>
      <c r="Z12" s="24">
        <f>SUMIFS('Last Month Goals'!J:J,'Last Month Goals'!B:B,'Sep GOALS'!B12)</f>
        <v>123.97</v>
      </c>
      <c r="AA12" s="25">
        <f>SUMIFS('Perf by Market'!J:J,'Perf by Market'!C:C,'Sep GOALS'!B12)</f>
        <v>2921.06</v>
      </c>
      <c r="AB12" s="25">
        <f>SUMIFS('Last Month Goals'!K:K,'Last Month Goals'!B:B,'Sep GOALS'!B12)</f>
        <v>4648.875</v>
      </c>
      <c r="AC12" s="25">
        <f t="shared" si="10"/>
        <v>31.075106382978724</v>
      </c>
      <c r="AD12" s="24">
        <f>SUMIFS('Perf by Market'!W:W,'Perf by Market'!C:C,'Sep GOALS'!B12)/6</f>
        <v>0</v>
      </c>
      <c r="AE12" s="31">
        <f>SUMIFS('Perf by Market'!M:M,'Perf by Market'!C:C,'Sep GOALS'!B12)</f>
        <v>125</v>
      </c>
      <c r="AF12" s="29">
        <f>Y12/(SUMIFS('Perf by Market'!M:M,'Perf by Market'!C:C,'Sep GOALS'!B12))</f>
        <v>0.752</v>
      </c>
      <c r="AG12" s="4"/>
    </row>
    <row r="13" spans="1:33" ht="15" customHeight="1" x14ac:dyDescent="0.25">
      <c r="A13" s="1" t="str">
        <f>INDEX(MAPING!K:K,MATCH('Sep GOALS'!B13,MAPING!L:L,0))</f>
        <v>AMARILLO</v>
      </c>
      <c r="B13" s="1" t="s">
        <v>29</v>
      </c>
      <c r="C13" s="1" t="str">
        <f>INDEX(MAPING!D:D,MATCH('Sep GOALS'!B13,MAPING!L:L,0))</f>
        <v>GILINA REA</v>
      </c>
      <c r="D13" s="1" t="str">
        <f>INDEX(MAPING!F:F,MATCH('Sep GOALS'!B13,MAPING!L:L,0))</f>
        <v>TBD</v>
      </c>
      <c r="E13" s="1" t="e">
        <f>SUMIFS('Metro Target'!#REF!,'Metro Target'!#REF!,'Sep GOALS'!B13)</f>
        <v>#REF!</v>
      </c>
      <c r="F13" s="1" t="e">
        <f>SUMIFS('Metro Target'!#REF!,'Metro Target'!#REF!,'Sep GOALS'!B13)</f>
        <v>#REF!</v>
      </c>
      <c r="G13" s="1" t="e">
        <f>SUMIFS('Metro Target'!#REF!,'Metro Target'!#REF!,'Sep GOALS'!B13)</f>
        <v>#REF!</v>
      </c>
      <c r="H13" s="1" t="e">
        <f>SUMIFS('Metro Target'!#REF!,'Metro Target'!#REF!,'Sep GOALS'!B13)</f>
        <v>#REF!</v>
      </c>
      <c r="I13" s="56" t="e">
        <f>IF($T$8&gt;0,SUMIFS(ShopperTrak!#REF!,ShopperTrak!D:D,'Sep GOALS'!B13),E13)</f>
        <v>#REF!</v>
      </c>
      <c r="J13" s="56" t="e">
        <f t="shared" si="5"/>
        <v>#REF!</v>
      </c>
      <c r="K13" s="56" t="e">
        <f>IF($T$8&gt;0,SUMIFS(ShopperTrak!#REF!,ShopperTrak!D:D,'Sep GOALS'!B13),F13)</f>
        <v>#REF!</v>
      </c>
      <c r="L13" s="56" t="e">
        <f>IF($T$8&gt;0,SUMIFS(ShopperTrak!#REF!,ShopperTrak!D:D,'Sep GOALS'!B13),G13)</f>
        <v>#REF!</v>
      </c>
      <c r="M13" s="56" t="e">
        <f>IF($T$2&gt;0,SUMIFS(ShopperTrak!#REF!,ShopperTrak!D:D,'Sep GOALS'!B13),H13)</f>
        <v>#REF!</v>
      </c>
      <c r="N13" s="36" t="e">
        <f t="shared" si="4"/>
        <v>#REF!</v>
      </c>
      <c r="O13" s="122" t="e">
        <f t="shared" si="6"/>
        <v>#REF!</v>
      </c>
      <c r="P13" s="34" t="e">
        <f t="shared" si="11"/>
        <v>#REF!</v>
      </c>
      <c r="Q13" s="36">
        <v>48</v>
      </c>
      <c r="R13" s="35">
        <v>1154.6399999999999</v>
      </c>
      <c r="S13" s="24">
        <f>SUMIFS(ShopperTrak!R:R,ShopperTrak!D:D,'Sep GOALS'!B13)</f>
        <v>737.33333333333337</v>
      </c>
      <c r="T13" s="34">
        <f t="shared" si="7"/>
        <v>81.106666666666669</v>
      </c>
      <c r="U13" s="77">
        <f>SUMIFS('Perf by Market'!X:X,'Perf by Market'!C:C,'Sep GOALS'!B13)</f>
        <v>0</v>
      </c>
      <c r="V13" s="77" t="e">
        <f t="shared" si="8"/>
        <v>#REF!</v>
      </c>
      <c r="W13" s="78">
        <f t="shared" si="9"/>
        <v>0</v>
      </c>
      <c r="X13" s="77">
        <f>SUMIFS('Perf by Market'!O:O,'Perf by Market'!C:C,'Sep GOALS'!B13)</f>
        <v>0.18</v>
      </c>
      <c r="Y13" s="24">
        <f>SUMIFS('Perf by Market'!H:H,'Perf by Market'!C:C,'Sep GOALS'!B13)</f>
        <v>55</v>
      </c>
      <c r="Z13" s="24">
        <f>SUMIFS('Last Month Goals'!J:J,'Last Month Goals'!B:B,'Sep GOALS'!B13)</f>
        <v>76.459166666666675</v>
      </c>
      <c r="AA13" s="25">
        <f>SUMIFS('Perf by Market'!J:J,'Perf by Market'!C:C,'Sep GOALS'!B13)</f>
        <v>2094.27</v>
      </c>
      <c r="AB13" s="25">
        <f>SUMIFS('Last Month Goals'!K:K,'Last Month Goals'!B:B,'Sep GOALS'!B13)</f>
        <v>2867.2187500000005</v>
      </c>
      <c r="AC13" s="25">
        <f t="shared" si="10"/>
        <v>38.077636363636366</v>
      </c>
      <c r="AD13" s="24">
        <f>SUMIFS('Perf by Market'!W:W,'Perf by Market'!C:C,'Sep GOALS'!B13)/6</f>
        <v>0</v>
      </c>
      <c r="AE13" s="31">
        <f>SUMIFS('Perf by Market'!M:M,'Perf by Market'!C:C,'Sep GOALS'!B13)</f>
        <v>97</v>
      </c>
      <c r="AF13" s="29">
        <f>Y13/(SUMIFS('Perf by Market'!M:M,'Perf by Market'!C:C,'Sep GOALS'!B13))</f>
        <v>0.5670103092783505</v>
      </c>
      <c r="AG13" s="4"/>
    </row>
    <row r="14" spans="1:33" ht="15" customHeight="1" x14ac:dyDescent="0.25">
      <c r="A14" s="1" t="str">
        <f>INDEX(MAPING!K:K,MATCH('Sep GOALS'!B14,MAPING!L:L,0))</f>
        <v>AMARILLO</v>
      </c>
      <c r="B14" s="1" t="s">
        <v>30</v>
      </c>
      <c r="C14" s="1" t="str">
        <f>INDEX(MAPING!D:D,MATCH('Sep GOALS'!B14,MAPING!L:L,0))</f>
        <v>GILINA REA</v>
      </c>
      <c r="D14" s="1" t="str">
        <f>INDEX(MAPING!F:F,MATCH('Sep GOALS'!B14,MAPING!L:L,0))</f>
        <v>TBD</v>
      </c>
      <c r="E14" s="1" t="e">
        <f>SUMIFS('Metro Target'!#REF!,'Metro Target'!#REF!,'Sep GOALS'!B14)</f>
        <v>#REF!</v>
      </c>
      <c r="F14" s="1" t="e">
        <f>SUMIFS('Metro Target'!#REF!,'Metro Target'!#REF!,'Sep GOALS'!B14)</f>
        <v>#REF!</v>
      </c>
      <c r="G14" s="1" t="e">
        <f>SUMIFS('Metro Target'!#REF!,'Metro Target'!#REF!,'Sep GOALS'!B14)</f>
        <v>#REF!</v>
      </c>
      <c r="H14" s="1" t="e">
        <f>SUMIFS('Metro Target'!#REF!,'Metro Target'!#REF!,'Sep GOALS'!B14)</f>
        <v>#REF!</v>
      </c>
      <c r="I14" s="56" t="e">
        <f>IF($T$8&gt;0,SUMIFS(ShopperTrak!#REF!,ShopperTrak!D:D,'Sep GOALS'!B14),E14)</f>
        <v>#REF!</v>
      </c>
      <c r="J14" s="56" t="e">
        <f t="shared" si="5"/>
        <v>#REF!</v>
      </c>
      <c r="K14" s="56" t="e">
        <f>IF($T$8&gt;0,SUMIFS(ShopperTrak!#REF!,ShopperTrak!D:D,'Sep GOALS'!B14),F14)</f>
        <v>#REF!</v>
      </c>
      <c r="L14" s="56" t="e">
        <f>IF($T$8&gt;0,SUMIFS(ShopperTrak!#REF!,ShopperTrak!D:D,'Sep GOALS'!B14),G14)</f>
        <v>#REF!</v>
      </c>
      <c r="M14" s="56" t="e">
        <f>IF($T$2&gt;0,SUMIFS(ShopperTrak!#REF!,ShopperTrak!D:D,'Sep GOALS'!B14),H14)</f>
        <v>#REF!</v>
      </c>
      <c r="N14" s="36" t="e">
        <f t="shared" si="4"/>
        <v>#REF!</v>
      </c>
      <c r="O14" s="122" t="e">
        <f t="shared" si="6"/>
        <v>#REF!</v>
      </c>
      <c r="P14" s="34" t="e">
        <f t="shared" si="11"/>
        <v>#REF!</v>
      </c>
      <c r="Q14" s="36">
        <v>84</v>
      </c>
      <c r="R14" s="35">
        <v>2192.61</v>
      </c>
      <c r="S14" s="24">
        <f>SUMIFS(ShopperTrak!R:R,ShopperTrak!D:D,'Sep GOALS'!B14)</f>
        <v>975.77777777777771</v>
      </c>
      <c r="T14" s="34">
        <f t="shared" si="7"/>
        <v>107.33555555555554</v>
      </c>
      <c r="U14" s="77">
        <f>SUMIFS('Perf by Market'!X:X,'Perf by Market'!C:C,'Sep GOALS'!B14)</f>
        <v>0</v>
      </c>
      <c r="V14" s="77" t="e">
        <f t="shared" si="8"/>
        <v>#REF!</v>
      </c>
      <c r="W14" s="78">
        <f t="shared" si="9"/>
        <v>0</v>
      </c>
      <c r="X14" s="77">
        <f>SUMIFS('Perf by Market'!O:O,'Perf by Market'!C:C,'Sep GOALS'!B14)</f>
        <v>0.34</v>
      </c>
      <c r="Y14" s="24">
        <f>SUMIFS('Perf by Market'!H:H,'Perf by Market'!C:C,'Sep GOALS'!B14)</f>
        <v>123</v>
      </c>
      <c r="Z14" s="24">
        <f>SUMIFS('Last Month Goals'!J:J,'Last Month Goals'!B:B,'Sep GOALS'!B14)</f>
        <v>112.42</v>
      </c>
      <c r="AA14" s="25">
        <f>SUMIFS('Perf by Market'!J:J,'Perf by Market'!C:C,'Sep GOALS'!B14)</f>
        <v>2884.06</v>
      </c>
      <c r="AB14" s="25">
        <f>SUMIFS('Last Month Goals'!K:K,'Last Month Goals'!B:B,'Sep GOALS'!B14)</f>
        <v>4215.75</v>
      </c>
      <c r="AC14" s="25">
        <f t="shared" si="10"/>
        <v>23.447642276422762</v>
      </c>
      <c r="AD14" s="24">
        <f>SUMIFS('Perf by Market'!W:W,'Perf by Market'!C:C,'Sep GOALS'!B14)/6</f>
        <v>0</v>
      </c>
      <c r="AE14" s="31">
        <f>SUMIFS('Perf by Market'!M:M,'Perf by Market'!C:C,'Sep GOALS'!B14)</f>
        <v>143</v>
      </c>
      <c r="AF14" s="29">
        <f>Y14/(SUMIFS('Perf by Market'!M:M,'Perf by Market'!C:C,'Sep GOALS'!B14))</f>
        <v>0.8601398601398601</v>
      </c>
      <c r="AG14" s="4"/>
    </row>
    <row r="15" spans="1:33" ht="15" customHeight="1" x14ac:dyDescent="0.25">
      <c r="A15" s="1" t="str">
        <f>INDEX(MAPING!K:K,MATCH('Sep GOALS'!B15,MAPING!L:L,0))</f>
        <v>AMARILLO</v>
      </c>
      <c r="B15" s="1" t="s">
        <v>31</v>
      </c>
      <c r="C15" s="1" t="str">
        <f>INDEX(MAPING!D:D,MATCH('Sep GOALS'!B15,MAPING!L:L,0))</f>
        <v>GILINA REA</v>
      </c>
      <c r="D15" s="1" t="str">
        <f>INDEX(MAPING!F:F,MATCH('Sep GOALS'!B15,MAPING!L:L,0))</f>
        <v>TBD</v>
      </c>
      <c r="E15" s="1" t="e">
        <f>SUMIFS('Metro Target'!#REF!,'Metro Target'!#REF!,'Sep GOALS'!B15)</f>
        <v>#REF!</v>
      </c>
      <c r="F15" s="1" t="e">
        <f>SUMIFS('Metro Target'!#REF!,'Metro Target'!#REF!,'Sep GOALS'!B15)</f>
        <v>#REF!</v>
      </c>
      <c r="G15" s="1" t="e">
        <f>SUMIFS('Metro Target'!#REF!,'Metro Target'!#REF!,'Sep GOALS'!B15)</f>
        <v>#REF!</v>
      </c>
      <c r="H15" s="1" t="e">
        <f>SUMIFS('Metro Target'!#REF!,'Metro Target'!#REF!,'Sep GOALS'!B15)</f>
        <v>#REF!</v>
      </c>
      <c r="I15" s="56" t="e">
        <f>IF($T$8&gt;0,SUMIFS(ShopperTrak!#REF!,ShopperTrak!D:D,'Sep GOALS'!B15),E15)</f>
        <v>#REF!</v>
      </c>
      <c r="J15" s="56" t="e">
        <f t="shared" si="5"/>
        <v>#REF!</v>
      </c>
      <c r="K15" s="56" t="e">
        <f>IF($T$8&gt;0,SUMIFS(ShopperTrak!#REF!,ShopperTrak!D:D,'Sep GOALS'!B15),F15)</f>
        <v>#REF!</v>
      </c>
      <c r="L15" s="56" t="e">
        <f>IF($T$8&gt;0,SUMIFS(ShopperTrak!#REF!,ShopperTrak!D:D,'Sep GOALS'!B15),G15)</f>
        <v>#REF!</v>
      </c>
      <c r="M15" s="56" t="e">
        <f>IF($T$2&gt;0,SUMIFS(ShopperTrak!#REF!,ShopperTrak!D:D,'Sep GOALS'!B15),H15)</f>
        <v>#REF!</v>
      </c>
      <c r="N15" s="36" t="e">
        <f t="shared" si="4"/>
        <v>#REF!</v>
      </c>
      <c r="O15" s="122" t="e">
        <f t="shared" si="6"/>
        <v>#REF!</v>
      </c>
      <c r="P15" s="34" t="e">
        <f>+I15*$P$8</f>
        <v>#REF!</v>
      </c>
      <c r="Q15" s="36">
        <v>195</v>
      </c>
      <c r="R15" s="35">
        <v>5314.74</v>
      </c>
      <c r="S15" s="24">
        <f>SUMIFS(ShopperTrak!R:R,ShopperTrak!D:D,'Sep GOALS'!B15)</f>
        <v>1263.8333333333333</v>
      </c>
      <c r="T15" s="34">
        <f t="shared" si="7"/>
        <v>139.02166666666665</v>
      </c>
      <c r="U15" s="77">
        <f>SUMIFS('Perf by Market'!X:X,'Perf by Market'!C:C,'Sep GOALS'!B15)</f>
        <v>0</v>
      </c>
      <c r="V15" s="77" t="e">
        <f t="shared" si="8"/>
        <v>#REF!</v>
      </c>
      <c r="W15" s="78">
        <f t="shared" si="9"/>
        <v>0</v>
      </c>
      <c r="X15" s="77">
        <f>SUMIFS('Perf by Market'!O:O,'Perf by Market'!C:C,'Sep GOALS'!B15)</f>
        <v>0.49</v>
      </c>
      <c r="Y15" s="24">
        <f>SUMIFS('Perf by Market'!H:H,'Perf by Market'!C:C,'Sep GOALS'!B15)</f>
        <v>168</v>
      </c>
      <c r="Z15" s="24">
        <f>SUMIFS('Last Month Goals'!J:J,'Last Month Goals'!B:B,'Sep GOALS'!B15)</f>
        <v>137.005</v>
      </c>
      <c r="AA15" s="25">
        <f>SUMIFS('Perf by Market'!J:J,'Perf by Market'!C:C,'Sep GOALS'!B15)</f>
        <v>6235.42</v>
      </c>
      <c r="AB15" s="25">
        <f>SUMIFS('Last Month Goals'!K:K,'Last Month Goals'!B:B,'Sep GOALS'!B15)</f>
        <v>5137.6875</v>
      </c>
      <c r="AC15" s="25">
        <f t="shared" si="10"/>
        <v>37.115595238095239</v>
      </c>
      <c r="AD15" s="24">
        <f>SUMIFS('Perf by Market'!W:W,'Perf by Market'!C:C,'Sep GOALS'!B15)/6</f>
        <v>0</v>
      </c>
      <c r="AE15" s="31">
        <f>SUMIFS('Perf by Market'!M:M,'Perf by Market'!C:C,'Sep GOALS'!B15)</f>
        <v>212</v>
      </c>
      <c r="AF15" s="29">
        <f>Y15/(SUMIFS('Perf by Market'!M:M,'Perf by Market'!C:C,'Sep GOALS'!B15))</f>
        <v>0.79245283018867929</v>
      </c>
      <c r="AG15" s="4"/>
    </row>
    <row r="16" spans="1:33" s="124" customFormat="1" ht="15" customHeight="1" x14ac:dyDescent="0.25">
      <c r="A16" s="37" t="s">
        <v>13</v>
      </c>
      <c r="B16" s="37"/>
      <c r="C16" s="5"/>
      <c r="D16" s="5"/>
      <c r="E16" s="37" t="e">
        <f>SUM(E9:E15)</f>
        <v>#REF!</v>
      </c>
      <c r="F16" s="37" t="e">
        <f>SUM(F9:F15)</f>
        <v>#REF!</v>
      </c>
      <c r="G16" s="37" t="e">
        <f>SUM(G9:G15)</f>
        <v>#REF!</v>
      </c>
      <c r="H16" s="37" t="e">
        <f>SUM(H9:H15)</f>
        <v>#REF!</v>
      </c>
      <c r="I16" s="38" t="e">
        <f t="shared" ref="I16:M16" si="12">SUM(I9:I15)</f>
        <v>#REF!</v>
      </c>
      <c r="J16" s="38" t="e">
        <f t="shared" si="12"/>
        <v>#REF!</v>
      </c>
      <c r="K16" s="38" t="e">
        <f t="shared" si="12"/>
        <v>#REF!</v>
      </c>
      <c r="L16" s="38" t="e">
        <f t="shared" si="12"/>
        <v>#REF!</v>
      </c>
      <c r="M16" s="38" t="e">
        <f t="shared" si="12"/>
        <v>#REF!</v>
      </c>
      <c r="N16" s="102" t="e">
        <f>SUM(N9:N15)</f>
        <v>#REF!</v>
      </c>
      <c r="O16" s="123" t="e">
        <f>SUM(O9:O15)</f>
        <v>#REF!</v>
      </c>
      <c r="P16" s="104" t="e">
        <f>+I16*$P$8</f>
        <v>#REF!</v>
      </c>
      <c r="Q16" s="102">
        <v>918</v>
      </c>
      <c r="R16" s="103">
        <v>28000.080000000002</v>
      </c>
      <c r="S16" s="6">
        <f>SUM(S9:S15)</f>
        <v>9526.5277777777774</v>
      </c>
      <c r="T16" s="40">
        <f>SUM(T9:T15)</f>
        <v>1047.9180555555554</v>
      </c>
      <c r="U16" s="79"/>
      <c r="V16" s="80"/>
      <c r="W16" s="80">
        <f>SUM(W9:W15)</f>
        <v>0</v>
      </c>
      <c r="X16" s="80"/>
      <c r="Y16" s="39">
        <f>SUM(Y9:Y15)</f>
        <v>1220</v>
      </c>
      <c r="Z16" s="39">
        <f>SUM(Z9:Z15)</f>
        <v>1051.7466666666664</v>
      </c>
      <c r="AA16" s="41">
        <f>SUM(AA9:AA15)</f>
        <v>54242.30999999999</v>
      </c>
      <c r="AB16" s="41">
        <f>SUM(AB9:AB15)</f>
        <v>39440.5</v>
      </c>
      <c r="AC16" s="41">
        <f>AVERAGE(AC9:AC15)</f>
        <v>40.543971932467699</v>
      </c>
      <c r="AD16" s="39">
        <f>AVERAGE(AD9:AD15)</f>
        <v>0</v>
      </c>
      <c r="AE16" s="39">
        <f>AVERAGE(AE9:AE15)</f>
        <v>189</v>
      </c>
      <c r="AF16" s="42">
        <f>AVERAGE(AF9:AF15)</f>
        <v>0.89619528011268434</v>
      </c>
      <c r="AG16" s="43"/>
    </row>
    <row r="17" spans="1:33" s="124" customFormat="1" ht="15" customHeight="1" x14ac:dyDescent="0.25">
      <c r="A17" s="44" t="s">
        <v>3</v>
      </c>
      <c r="B17" s="44" t="s">
        <v>4</v>
      </c>
      <c r="C17" s="15" t="s">
        <v>5</v>
      </c>
      <c r="D17" s="15" t="s">
        <v>6</v>
      </c>
      <c r="E17" s="45" t="s">
        <v>1039</v>
      </c>
      <c r="F17" s="45" t="s">
        <v>1040</v>
      </c>
      <c r="G17" s="45" t="s">
        <v>1041</v>
      </c>
      <c r="H17" s="45" t="s">
        <v>6128</v>
      </c>
      <c r="I17" s="46" t="s">
        <v>1049</v>
      </c>
      <c r="J17" s="46">
        <v>0.35</v>
      </c>
      <c r="K17" s="46" t="s">
        <v>1046</v>
      </c>
      <c r="L17" s="46" t="s">
        <v>1047</v>
      </c>
      <c r="M17" s="46" t="s">
        <v>6130</v>
      </c>
      <c r="N17" s="47" t="s">
        <v>2</v>
      </c>
      <c r="O17" s="121">
        <v>40</v>
      </c>
      <c r="P17" s="98">
        <v>0.6</v>
      </c>
      <c r="Q17" s="47" t="s">
        <v>4038</v>
      </c>
      <c r="R17" s="47" t="s">
        <v>4038</v>
      </c>
      <c r="S17" s="48" t="s">
        <v>459</v>
      </c>
      <c r="T17" s="72">
        <v>0.11</v>
      </c>
      <c r="U17" s="76"/>
      <c r="V17" s="81"/>
      <c r="W17" s="76">
        <v>0.35</v>
      </c>
      <c r="X17" s="81"/>
      <c r="Y17" s="90" t="s">
        <v>12</v>
      </c>
      <c r="Z17" s="90" t="s">
        <v>941</v>
      </c>
      <c r="AA17" s="91" t="s">
        <v>942</v>
      </c>
      <c r="AB17" s="91" t="s">
        <v>943</v>
      </c>
      <c r="AC17" s="91" t="s">
        <v>944</v>
      </c>
      <c r="AD17" s="91" t="s">
        <v>1044</v>
      </c>
      <c r="AE17" s="91" t="s">
        <v>1043</v>
      </c>
      <c r="AF17" s="92" t="s">
        <v>947</v>
      </c>
      <c r="AG17" s="49" t="s">
        <v>11</v>
      </c>
    </row>
    <row r="18" spans="1:33" s="124" customFormat="1" ht="15" customHeight="1" x14ac:dyDescent="0.25">
      <c r="A18" s="1" t="str">
        <f>INDEX(MAPING!K:K,MATCH('Sep GOALS'!B18,MAPING!L:L,0))</f>
        <v>ARKANSAS</v>
      </c>
      <c r="B18" s="1" t="s">
        <v>1061</v>
      </c>
      <c r="C18" s="1" t="str">
        <f>INDEX(MAPING!D:D,MATCH('Sep GOALS'!B18,MAPING!L:L,0))</f>
        <v>SRIYA POKHAREL</v>
      </c>
      <c r="D18" s="1" t="str">
        <f>INDEX(MAPING!F:F,MATCH('Sep GOALS'!B18,MAPING!L:L,0))</f>
        <v>SUDHA GONDHI</v>
      </c>
      <c r="E18" s="1" t="e">
        <f>SUMIFS('Metro Target'!#REF!,'Metro Target'!#REF!,'Sep GOALS'!B18)</f>
        <v>#REF!</v>
      </c>
      <c r="F18" s="1" t="e">
        <f>SUMIFS('Metro Target'!#REF!,'Metro Target'!#REF!,'Sep GOALS'!B18)</f>
        <v>#REF!</v>
      </c>
      <c r="G18" s="1" t="e">
        <f>SUMIFS('Metro Target'!#REF!,'Metro Target'!#REF!,'Sep GOALS'!B18)</f>
        <v>#REF!</v>
      </c>
      <c r="H18" s="1" t="e">
        <f>SUMIFS('Metro Target'!#REF!,'Metro Target'!#REF!,'Sep GOALS'!B18)</f>
        <v>#REF!</v>
      </c>
      <c r="I18" s="56" t="e">
        <f>IF($T$27&gt;0,SUMIFS(ShopperTrak!#REF!,ShopperTrak!D:D,'Sep GOALS'!B18),E18)</f>
        <v>#REF!</v>
      </c>
      <c r="J18" s="56" t="e">
        <f t="shared" ref="J18" si="13">+I18*$J$27</f>
        <v>#REF!</v>
      </c>
      <c r="K18" s="56" t="e">
        <f>IF($T$27&gt;0,SUMIFS(ShopperTrak!#REF!,ShopperTrak!D:D,'Sep GOALS'!B18),F18)</f>
        <v>#REF!</v>
      </c>
      <c r="L18" s="56" t="e">
        <f>IF($T$27&gt;0,SUMIFS(ShopperTrak!#REF!,ShopperTrak!D:D,'Sep GOALS'!B18),G18)</f>
        <v>#REF!</v>
      </c>
      <c r="M18" s="56" t="e">
        <f>IF($T$2&gt;0,SUMIFS(ShopperTrak!#REF!,ShopperTrak!D:D,'Sep GOALS'!B18),H18)</f>
        <v>#REF!</v>
      </c>
      <c r="N18" s="36" t="e">
        <f t="shared" ref="N18:N25" si="14">SUBTOTAL(9,I18:M18)</f>
        <v>#REF!</v>
      </c>
      <c r="O18" s="122" t="e">
        <f>N18*$O$17</f>
        <v>#REF!</v>
      </c>
      <c r="P18" s="34" t="e">
        <f t="shared" ref="P18:P25" si="15">+I18*$P$17</f>
        <v>#REF!</v>
      </c>
      <c r="Q18" s="36">
        <v>480</v>
      </c>
      <c r="R18" s="35">
        <v>31101.719999999998</v>
      </c>
      <c r="S18" s="24">
        <f>SUMIFS(ShopperTrak!R:R,ShopperTrak!D:D,'Sep GOALS'!B18)</f>
        <v>3601</v>
      </c>
      <c r="T18" s="34">
        <f t="shared" ref="T18:T25" si="16">S18*$T$17</f>
        <v>396.11</v>
      </c>
      <c r="U18" s="77">
        <f>SUMIFS('Perf by Market'!X:X,'Perf by Market'!C:C,'Sep GOALS'!B18)</f>
        <v>0</v>
      </c>
      <c r="V18" s="77" t="e">
        <f t="shared" ref="V18:V25" si="17">N18/U18</f>
        <v>#REF!</v>
      </c>
      <c r="W18" s="78">
        <f t="shared" ref="W18:W25" si="18">U18*$W$17</f>
        <v>0</v>
      </c>
      <c r="X18" s="77">
        <f>SUMIFS('Perf by Market'!O:O,'Perf by Market'!C:C,'Sep GOALS'!B18)</f>
        <v>0.67</v>
      </c>
      <c r="Y18" s="24">
        <f>SUMIFS('Perf by Market'!H:H,'Perf by Market'!C:C,'Sep GOALS'!B18)</f>
        <v>509</v>
      </c>
      <c r="Z18" s="24">
        <f>SUMIFS('Last Month Goals'!J:J,'Last Month Goals'!B:B,'Sep GOALS'!B18)</f>
        <v>334.82776018099548</v>
      </c>
      <c r="AA18" s="25">
        <f>SUMIFS('Perf by Market'!J:J,'Perf by Market'!C:C,'Sep GOALS'!B18)</f>
        <v>28436.59</v>
      </c>
      <c r="AB18" s="25">
        <f>SUMIFS('Last Month Goals'!K:K,'Last Month Goals'!B:B,'Sep GOALS'!B18)</f>
        <v>12556.041006787331</v>
      </c>
      <c r="AC18" s="25">
        <f t="shared" ref="AC18:AC25" si="19">AA18/Y18</f>
        <v>55.867563850687624</v>
      </c>
      <c r="AD18" s="24">
        <f>SUMIFS('Perf by Market'!W:W,'Perf by Market'!C:C,'Sep GOALS'!B18)/6</f>
        <v>0</v>
      </c>
      <c r="AE18" s="31">
        <f>SUMIFS('Perf by Market'!M:M,'Perf by Market'!C:C,'Sep GOALS'!B18)</f>
        <v>689</v>
      </c>
      <c r="AF18" s="29">
        <f>Y18/(SUMIFS('Perf by Market'!M:M,'Perf by Market'!C:C,'Sep GOALS'!B18))</f>
        <v>0.73875181422351233</v>
      </c>
      <c r="AG18" s="4"/>
    </row>
    <row r="19" spans="1:33" s="124" customFormat="1" ht="15" customHeight="1" x14ac:dyDescent="0.25">
      <c r="A19" s="1" t="str">
        <f>INDEX(MAPING!K:K,MATCH('Sep GOALS'!B19,MAPING!L:L,0))</f>
        <v>ARKANSAS</v>
      </c>
      <c r="B19" s="1" t="s">
        <v>1062</v>
      </c>
      <c r="C19" s="1" t="str">
        <f>INDEX(MAPING!D:D,MATCH('Sep GOALS'!B19,MAPING!L:L,0))</f>
        <v>SRIYA POKHAREL</v>
      </c>
      <c r="D19" s="1" t="str">
        <f>INDEX(MAPING!F:F,MATCH('Sep GOALS'!B19,MAPING!L:L,0))</f>
        <v>DAVID HUGHES</v>
      </c>
      <c r="E19" s="1" t="e">
        <f>SUMIFS('Metro Target'!#REF!,'Metro Target'!#REF!,'Sep GOALS'!B19)</f>
        <v>#REF!</v>
      </c>
      <c r="F19" s="1" t="e">
        <f>SUMIFS('Metro Target'!#REF!,'Metro Target'!#REF!,'Sep GOALS'!B19)</f>
        <v>#REF!</v>
      </c>
      <c r="G19" s="1" t="e">
        <f>SUMIFS('Metro Target'!#REF!,'Metro Target'!#REF!,'Sep GOALS'!B19)</f>
        <v>#REF!</v>
      </c>
      <c r="H19" s="1" t="e">
        <f>SUMIFS('Metro Target'!#REF!,'Metro Target'!#REF!,'Sep GOALS'!B19)</f>
        <v>#REF!</v>
      </c>
      <c r="I19" s="56" t="e">
        <f>IF($T$27&gt;0,SUMIFS(ShopperTrak!#REF!,ShopperTrak!D:D,'Sep GOALS'!B19),E19)</f>
        <v>#REF!</v>
      </c>
      <c r="J19" s="56" t="e">
        <f t="shared" ref="J19:J25" si="20">+I19*$J$27</f>
        <v>#REF!</v>
      </c>
      <c r="K19" s="56" t="e">
        <f>IF($T$27&gt;0,SUMIFS(ShopperTrak!#REF!,ShopperTrak!D:D,'Sep GOALS'!B19),F19)</f>
        <v>#REF!</v>
      </c>
      <c r="L19" s="56" t="e">
        <f>IF($T$27&gt;0,SUMIFS(ShopperTrak!#REF!,ShopperTrak!D:D,'Sep GOALS'!B19),G19)</f>
        <v>#REF!</v>
      </c>
      <c r="M19" s="56" t="e">
        <f>IF($T$2&gt;0,SUMIFS(ShopperTrak!#REF!,ShopperTrak!D:D,'Sep GOALS'!B19),H19)</f>
        <v>#REF!</v>
      </c>
      <c r="N19" s="36" t="e">
        <f t="shared" si="14"/>
        <v>#REF!</v>
      </c>
      <c r="O19" s="122" t="e">
        <f>N19*$O$17</f>
        <v>#REF!</v>
      </c>
      <c r="P19" s="34" t="e">
        <f t="shared" si="15"/>
        <v>#REF!</v>
      </c>
      <c r="Q19" s="36">
        <v>93</v>
      </c>
      <c r="R19" s="35">
        <v>1709.37</v>
      </c>
      <c r="S19" s="24">
        <f>SUMIFS(ShopperTrak!R:R,ShopperTrak!D:D,'Sep GOALS'!B19)</f>
        <v>975.88888888888891</v>
      </c>
      <c r="T19" s="34">
        <f t="shared" si="16"/>
        <v>107.34777777777778</v>
      </c>
      <c r="U19" s="77">
        <f>SUMIFS('Perf by Market'!X:X,'Perf by Market'!C:C,'Sep GOALS'!B19)</f>
        <v>0</v>
      </c>
      <c r="V19" s="77" t="e">
        <f t="shared" si="17"/>
        <v>#REF!</v>
      </c>
      <c r="W19" s="78">
        <f t="shared" si="18"/>
        <v>0</v>
      </c>
      <c r="X19" s="77">
        <f>SUMIFS('Perf by Market'!O:O,'Perf by Market'!C:C,'Sep GOALS'!B19)</f>
        <v>0.28999999999999998</v>
      </c>
      <c r="Y19" s="24">
        <f>SUMIFS('Perf by Market'!H:H,'Perf by Market'!C:C,'Sep GOALS'!B19)</f>
        <v>96</v>
      </c>
      <c r="Z19" s="24">
        <f>SUMIFS('Last Month Goals'!J:J,'Last Month Goals'!B:B,'Sep GOALS'!B19)</f>
        <v>123.28000000000002</v>
      </c>
      <c r="AA19" s="25">
        <f>SUMIFS('Perf by Market'!J:J,'Perf by Market'!C:C,'Sep GOALS'!B19)</f>
        <v>3472.46</v>
      </c>
      <c r="AB19" s="25">
        <f>SUMIFS('Last Month Goals'!K:K,'Last Month Goals'!B:B,'Sep GOALS'!B19)</f>
        <v>4623.0000000000009</v>
      </c>
      <c r="AC19" s="25">
        <f t="shared" si="19"/>
        <v>36.171458333333334</v>
      </c>
      <c r="AD19" s="24">
        <f>SUMIFS('Perf by Market'!W:W,'Perf by Market'!C:C,'Sep GOALS'!B19)/6</f>
        <v>0</v>
      </c>
      <c r="AE19" s="31">
        <f>SUMIFS('Perf by Market'!M:M,'Perf by Market'!C:C,'Sep GOALS'!B19)</f>
        <v>116</v>
      </c>
      <c r="AF19" s="29">
        <f>Y19/(SUMIFS('Perf by Market'!M:M,'Perf by Market'!C:C,'Sep GOALS'!B19))</f>
        <v>0.82758620689655171</v>
      </c>
      <c r="AG19" s="4"/>
    </row>
    <row r="20" spans="1:33" s="124" customFormat="1" ht="15" customHeight="1" x14ac:dyDescent="0.25">
      <c r="A20" s="1" t="str">
        <f>INDEX(MAPING!K:K,MATCH('Sep GOALS'!B20,MAPING!L:L,0))</f>
        <v>ARKANSAS</v>
      </c>
      <c r="B20" s="1" t="s">
        <v>1063</v>
      </c>
      <c r="C20" s="1" t="str">
        <f>INDEX(MAPING!D:D,MATCH('Sep GOALS'!B20,MAPING!L:L,0))</f>
        <v>SRIYA POKHAREL</v>
      </c>
      <c r="D20" s="1" t="str">
        <f>INDEX(MAPING!F:F,MATCH('Sep GOALS'!B20,MAPING!L:L,0))</f>
        <v>TBD</v>
      </c>
      <c r="E20" s="1" t="e">
        <f>SUMIFS('Metro Target'!#REF!,'Metro Target'!#REF!,'Sep GOALS'!B20)</f>
        <v>#REF!</v>
      </c>
      <c r="F20" s="1" t="e">
        <f>SUMIFS('Metro Target'!#REF!,'Metro Target'!#REF!,'Sep GOALS'!B20)</f>
        <v>#REF!</v>
      </c>
      <c r="G20" s="1" t="e">
        <f>SUMIFS('Metro Target'!#REF!,'Metro Target'!#REF!,'Sep GOALS'!B20)</f>
        <v>#REF!</v>
      </c>
      <c r="H20" s="1" t="e">
        <f>SUMIFS('Metro Target'!#REF!,'Metro Target'!#REF!,'Sep GOALS'!B20)</f>
        <v>#REF!</v>
      </c>
      <c r="I20" s="56" t="e">
        <f>IF($T$27&gt;0,SUMIFS(ShopperTrak!#REF!,ShopperTrak!D:D,'Sep GOALS'!B20),E20)</f>
        <v>#REF!</v>
      </c>
      <c r="J20" s="56" t="e">
        <f t="shared" si="20"/>
        <v>#REF!</v>
      </c>
      <c r="K20" s="56" t="e">
        <f>IF($T$27&gt;0,SUMIFS(ShopperTrak!#REF!,ShopperTrak!D:D,'Sep GOALS'!B20),F20)</f>
        <v>#REF!</v>
      </c>
      <c r="L20" s="56" t="e">
        <f>IF($T$27&gt;0,SUMIFS(ShopperTrak!#REF!,ShopperTrak!D:D,'Sep GOALS'!B20),G20)</f>
        <v>#REF!</v>
      </c>
      <c r="M20" s="56" t="e">
        <f>IF($T$2&gt;0,SUMIFS(ShopperTrak!#REF!,ShopperTrak!D:D,'Sep GOALS'!B20),H20)</f>
        <v>#REF!</v>
      </c>
      <c r="N20" s="36" t="e">
        <f t="shared" si="14"/>
        <v>#REF!</v>
      </c>
      <c r="O20" s="122" t="e">
        <f>N20*$O$17</f>
        <v>#REF!</v>
      </c>
      <c r="P20" s="34" t="e">
        <f t="shared" si="15"/>
        <v>#REF!</v>
      </c>
      <c r="Q20" s="36">
        <v>96</v>
      </c>
      <c r="R20" s="35">
        <v>1769.4299999999998</v>
      </c>
      <c r="S20" s="24">
        <f>SUMIFS(ShopperTrak!R:R,ShopperTrak!D:D,'Sep GOALS'!B20)</f>
        <v>1096.4444444444443</v>
      </c>
      <c r="T20" s="34">
        <f t="shared" si="16"/>
        <v>120.60888888888888</v>
      </c>
      <c r="U20" s="77">
        <f>SUMIFS('Perf by Market'!X:X,'Perf by Market'!C:C,'Sep GOALS'!B20)</f>
        <v>0</v>
      </c>
      <c r="V20" s="77" t="e">
        <f t="shared" si="17"/>
        <v>#REF!</v>
      </c>
      <c r="W20" s="78">
        <f t="shared" si="18"/>
        <v>0</v>
      </c>
      <c r="X20" s="77">
        <f>SUMIFS('Perf by Market'!O:O,'Perf by Market'!C:C,'Sep GOALS'!B20)</f>
        <v>0.28000000000000003</v>
      </c>
      <c r="Y20" s="24">
        <f>SUMIFS('Perf by Market'!H:H,'Perf by Market'!C:C,'Sep GOALS'!B20)</f>
        <v>107</v>
      </c>
      <c r="Z20" s="24">
        <f>SUMIFS('Last Month Goals'!J:J,'Last Month Goals'!B:B,'Sep GOALS'!B20)</f>
        <v>151.82875000000001</v>
      </c>
      <c r="AA20" s="25">
        <f>SUMIFS('Perf by Market'!J:J,'Perf by Market'!C:C,'Sep GOALS'!B20)</f>
        <v>2513.67</v>
      </c>
      <c r="AB20" s="25">
        <f>SUMIFS('Last Month Goals'!K:K,'Last Month Goals'!B:B,'Sep GOALS'!B20)</f>
        <v>5693.5781250000009</v>
      </c>
      <c r="AC20" s="25">
        <f t="shared" si="19"/>
        <v>23.492242990654205</v>
      </c>
      <c r="AD20" s="24">
        <f>SUMIFS('Perf by Market'!W:W,'Perf by Market'!C:C,'Sep GOALS'!B20)/6</f>
        <v>0</v>
      </c>
      <c r="AE20" s="31">
        <f>SUMIFS('Perf by Market'!M:M,'Perf by Market'!C:C,'Sep GOALS'!B20)</f>
        <v>116</v>
      </c>
      <c r="AF20" s="29">
        <f>Y20/(SUMIFS('Perf by Market'!M:M,'Perf by Market'!C:C,'Sep GOALS'!B20))</f>
        <v>0.92241379310344829</v>
      </c>
      <c r="AG20" s="4"/>
    </row>
    <row r="21" spans="1:33" s="124" customFormat="1" ht="15" customHeight="1" x14ac:dyDescent="0.25">
      <c r="A21" s="1" t="str">
        <f>INDEX(MAPING!K:K,MATCH('Sep GOALS'!B21,MAPING!L:L,0))</f>
        <v>ARKANSAS</v>
      </c>
      <c r="B21" s="1" t="s">
        <v>1064</v>
      </c>
      <c r="C21" s="1" t="str">
        <f>INDEX(MAPING!D:D,MATCH('Sep GOALS'!B21,MAPING!L:L,0))</f>
        <v>SRIYA POKHAREL</v>
      </c>
      <c r="D21" s="1" t="str">
        <f>INDEX(MAPING!F:F,MATCH('Sep GOALS'!B21,MAPING!L:L,0))</f>
        <v>TBD</v>
      </c>
      <c r="E21" s="1" t="e">
        <f>SUMIFS('Metro Target'!#REF!,'Metro Target'!#REF!,'Sep GOALS'!B21)</f>
        <v>#REF!</v>
      </c>
      <c r="F21" s="1" t="e">
        <f>SUMIFS('Metro Target'!#REF!,'Metro Target'!#REF!,'Sep GOALS'!B21)</f>
        <v>#REF!</v>
      </c>
      <c r="G21" s="1" t="e">
        <f>SUMIFS('Metro Target'!#REF!,'Metro Target'!#REF!,'Sep GOALS'!B21)</f>
        <v>#REF!</v>
      </c>
      <c r="H21" s="1" t="e">
        <f>SUMIFS('Metro Target'!#REF!,'Metro Target'!#REF!,'Sep GOALS'!B21)</f>
        <v>#REF!</v>
      </c>
      <c r="I21" s="56" t="e">
        <f>IF($T$27&gt;0,SUMIFS(ShopperTrak!#REF!,ShopperTrak!D:D,'Sep GOALS'!B21),E21)</f>
        <v>#REF!</v>
      </c>
      <c r="J21" s="56" t="e">
        <f t="shared" si="20"/>
        <v>#REF!</v>
      </c>
      <c r="K21" s="56" t="e">
        <f>IF($T$27&gt;0,SUMIFS(ShopperTrak!#REF!,ShopperTrak!D:D,'Sep GOALS'!B21),F21)</f>
        <v>#REF!</v>
      </c>
      <c r="L21" s="56" t="e">
        <f>IF($T$27&gt;0,SUMIFS(ShopperTrak!#REF!,ShopperTrak!D:D,'Sep GOALS'!B21),G21)</f>
        <v>#REF!</v>
      </c>
      <c r="M21" s="56" t="e">
        <f>IF($T$2&gt;0,SUMIFS(ShopperTrak!#REF!,ShopperTrak!D:D,'Sep GOALS'!B21),H21)</f>
        <v>#REF!</v>
      </c>
      <c r="N21" s="36" t="e">
        <f t="shared" si="14"/>
        <v>#REF!</v>
      </c>
      <c r="O21" s="122" t="e">
        <f t="shared" ref="O21:O25" si="21">N21*$O$17</f>
        <v>#REF!</v>
      </c>
      <c r="P21" s="34" t="e">
        <f t="shared" si="15"/>
        <v>#REF!</v>
      </c>
      <c r="Q21" s="36">
        <v>120</v>
      </c>
      <c r="R21" s="35">
        <v>3013.77</v>
      </c>
      <c r="S21" s="24">
        <f>SUMIFS(ShopperTrak!R:R,ShopperTrak!D:D,'Sep GOALS'!B21)</f>
        <v>1400.8888888888889</v>
      </c>
      <c r="T21" s="34">
        <f t="shared" si="16"/>
        <v>154.09777777777779</v>
      </c>
      <c r="U21" s="77">
        <f>SUMIFS('Perf by Market'!X:X,'Perf by Market'!C:C,'Sep GOALS'!B21)</f>
        <v>0</v>
      </c>
      <c r="V21" s="77" t="e">
        <f t="shared" si="17"/>
        <v>#REF!</v>
      </c>
      <c r="W21" s="78">
        <f t="shared" si="18"/>
        <v>0</v>
      </c>
      <c r="X21" s="77">
        <f>SUMIFS('Perf by Market'!O:O,'Perf by Market'!C:C,'Sep GOALS'!B21)</f>
        <v>0.41</v>
      </c>
      <c r="Y21" s="24">
        <f>SUMIFS('Perf by Market'!H:H,'Perf by Market'!C:C,'Sep GOALS'!B21)</f>
        <v>178</v>
      </c>
      <c r="Z21" s="24">
        <f>SUMIFS('Last Month Goals'!J:J,'Last Month Goals'!B:B,'Sep GOALS'!B21)</f>
        <v>158.55625000000001</v>
      </c>
      <c r="AA21" s="25">
        <f>SUMIFS('Perf by Market'!J:J,'Perf by Market'!C:C,'Sep GOALS'!B21)</f>
        <v>6701.47</v>
      </c>
      <c r="AB21" s="25">
        <f>SUMIFS('Last Month Goals'!K:K,'Last Month Goals'!B:B,'Sep GOALS'!B21)</f>
        <v>5945.859375</v>
      </c>
      <c r="AC21" s="25">
        <f t="shared" si="19"/>
        <v>37.648707865168539</v>
      </c>
      <c r="AD21" s="24">
        <f>SUMIFS('Perf by Market'!W:W,'Perf by Market'!C:C,'Sep GOALS'!B21)/6</f>
        <v>0</v>
      </c>
      <c r="AE21" s="31">
        <f>SUMIFS('Perf by Market'!M:M,'Perf by Market'!C:C,'Sep GOALS'!B21)</f>
        <v>219</v>
      </c>
      <c r="AF21" s="29">
        <f>Y21/(SUMIFS('Perf by Market'!M:M,'Perf by Market'!C:C,'Sep GOALS'!B21))</f>
        <v>0.81278538812785384</v>
      </c>
      <c r="AG21" s="4"/>
    </row>
    <row r="22" spans="1:33" s="124" customFormat="1" ht="15" customHeight="1" x14ac:dyDescent="0.25">
      <c r="A22" s="1" t="str">
        <f>INDEX(MAPING!K:K,MATCH('Sep GOALS'!B22,MAPING!L:L,0))</f>
        <v>ARKANSAS</v>
      </c>
      <c r="B22" s="1" t="s">
        <v>1065</v>
      </c>
      <c r="C22" s="1" t="str">
        <f>INDEX(MAPING!D:D,MATCH('Sep GOALS'!B22,MAPING!L:L,0))</f>
        <v>SRIYA POKHAREL</v>
      </c>
      <c r="D22" s="1" t="str">
        <f>INDEX(MAPING!F:F,MATCH('Sep GOALS'!B22,MAPING!L:L,0))</f>
        <v>TBD</v>
      </c>
      <c r="E22" s="1" t="e">
        <f>SUMIFS('Metro Target'!#REF!,'Metro Target'!#REF!,'Sep GOALS'!B22)</f>
        <v>#REF!</v>
      </c>
      <c r="F22" s="1" t="e">
        <f>SUMIFS('Metro Target'!#REF!,'Metro Target'!#REF!,'Sep GOALS'!B22)</f>
        <v>#REF!</v>
      </c>
      <c r="G22" s="1" t="e">
        <f>SUMIFS('Metro Target'!#REF!,'Metro Target'!#REF!,'Sep GOALS'!B22)</f>
        <v>#REF!</v>
      </c>
      <c r="H22" s="1" t="e">
        <f>SUMIFS('Metro Target'!#REF!,'Metro Target'!#REF!,'Sep GOALS'!B22)</f>
        <v>#REF!</v>
      </c>
      <c r="I22" s="56" t="e">
        <f>IF($T$27&gt;0,SUMIFS(ShopperTrak!#REF!,ShopperTrak!D:D,'Sep GOALS'!B22),E22)</f>
        <v>#REF!</v>
      </c>
      <c r="J22" s="56" t="e">
        <f t="shared" si="20"/>
        <v>#REF!</v>
      </c>
      <c r="K22" s="56" t="e">
        <f>IF($T$27&gt;0,SUMIFS(ShopperTrak!#REF!,ShopperTrak!D:D,'Sep GOALS'!B22),F22)</f>
        <v>#REF!</v>
      </c>
      <c r="L22" s="56" t="e">
        <f>IF($T$27&gt;0,SUMIFS(ShopperTrak!#REF!,ShopperTrak!D:D,'Sep GOALS'!B22),G22)</f>
        <v>#REF!</v>
      </c>
      <c r="M22" s="56" t="e">
        <f>IF($T$2&gt;0,SUMIFS(ShopperTrak!#REF!,ShopperTrak!D:D,'Sep GOALS'!B22),H22)</f>
        <v>#REF!</v>
      </c>
      <c r="N22" s="36" t="e">
        <f t="shared" si="14"/>
        <v>#REF!</v>
      </c>
      <c r="O22" s="122" t="e">
        <f t="shared" si="21"/>
        <v>#REF!</v>
      </c>
      <c r="P22" s="34" t="e">
        <f t="shared" si="15"/>
        <v>#REF!</v>
      </c>
      <c r="Q22" s="36">
        <v>303</v>
      </c>
      <c r="R22" s="35">
        <v>8603.49</v>
      </c>
      <c r="S22" s="24">
        <f>SUMIFS(ShopperTrak!R:R,ShopperTrak!D:D,'Sep GOALS'!B22)</f>
        <v>2428.3333333333335</v>
      </c>
      <c r="T22" s="34">
        <f t="shared" si="16"/>
        <v>267.11666666666667</v>
      </c>
      <c r="U22" s="77">
        <f>SUMIFS('Perf by Market'!X:X,'Perf by Market'!C:C,'Sep GOALS'!B22)</f>
        <v>0</v>
      </c>
      <c r="V22" s="77" t="e">
        <f t="shared" si="17"/>
        <v>#REF!</v>
      </c>
      <c r="W22" s="78">
        <f t="shared" si="18"/>
        <v>0</v>
      </c>
      <c r="X22" s="77">
        <f>SUMIFS('Perf by Market'!O:O,'Perf by Market'!C:C,'Sep GOALS'!B22)</f>
        <v>0.25</v>
      </c>
      <c r="Y22" s="24">
        <f>SUMIFS('Perf by Market'!H:H,'Perf by Market'!C:C,'Sep GOALS'!B22)</f>
        <v>279</v>
      </c>
      <c r="Z22" s="24">
        <f>SUMIFS('Last Month Goals'!J:J,'Last Month Goals'!B:B,'Sep GOALS'!B22)</f>
        <v>292.12875000000003</v>
      </c>
      <c r="AA22" s="25">
        <f>SUMIFS('Perf by Market'!J:J,'Perf by Market'!C:C,'Sep GOALS'!B22)</f>
        <v>14227.15</v>
      </c>
      <c r="AB22" s="25">
        <f>SUMIFS('Last Month Goals'!K:K,'Last Month Goals'!B:B,'Sep GOALS'!B22)</f>
        <v>10954.828125000002</v>
      </c>
      <c r="AC22" s="25">
        <f t="shared" si="19"/>
        <v>50.993369175627237</v>
      </c>
      <c r="AD22" s="24">
        <f>SUMIFS('Perf by Market'!W:W,'Perf by Market'!C:C,'Sep GOALS'!B22)/6</f>
        <v>0</v>
      </c>
      <c r="AE22" s="31">
        <f>SUMIFS('Perf by Market'!M:M,'Perf by Market'!C:C,'Sep GOALS'!B22)</f>
        <v>546</v>
      </c>
      <c r="AF22" s="29">
        <f>Y22/(SUMIFS('Perf by Market'!M:M,'Perf by Market'!C:C,'Sep GOALS'!B22))</f>
        <v>0.51098901098901095</v>
      </c>
      <c r="AG22" s="4"/>
    </row>
    <row r="23" spans="1:33" s="124" customFormat="1" ht="15" customHeight="1" x14ac:dyDescent="0.25">
      <c r="A23" s="1" t="str">
        <f>INDEX(MAPING!K:K,MATCH('Sep GOALS'!B23,MAPING!L:L,0))</f>
        <v>ARKANSAS</v>
      </c>
      <c r="B23" s="1" t="s">
        <v>1066</v>
      </c>
      <c r="C23" s="1" t="str">
        <f>INDEX(MAPING!D:D,MATCH('Sep GOALS'!B23,MAPING!L:L,0))</f>
        <v>SRIYA POKHAREL</v>
      </c>
      <c r="D23" s="1" t="str">
        <f>INDEX(MAPING!F:F,MATCH('Sep GOALS'!B23,MAPING!L:L,0))</f>
        <v>JESSICA MORALES</v>
      </c>
      <c r="E23" s="1" t="e">
        <f>SUMIFS('Metro Target'!#REF!,'Metro Target'!#REF!,'Sep GOALS'!B23)</f>
        <v>#REF!</v>
      </c>
      <c r="F23" s="1" t="e">
        <f>SUMIFS('Metro Target'!#REF!,'Metro Target'!#REF!,'Sep GOALS'!B23)</f>
        <v>#REF!</v>
      </c>
      <c r="G23" s="1" t="e">
        <f>SUMIFS('Metro Target'!#REF!,'Metro Target'!#REF!,'Sep GOALS'!B23)</f>
        <v>#REF!</v>
      </c>
      <c r="H23" s="1" t="e">
        <f>SUMIFS('Metro Target'!#REF!,'Metro Target'!#REF!,'Sep GOALS'!B23)</f>
        <v>#REF!</v>
      </c>
      <c r="I23" s="56" t="e">
        <f>IF($T$27&gt;0,SUMIFS(ShopperTrak!#REF!,ShopperTrak!D:D,'Sep GOALS'!B23),E23)</f>
        <v>#REF!</v>
      </c>
      <c r="J23" s="56" t="e">
        <f t="shared" si="20"/>
        <v>#REF!</v>
      </c>
      <c r="K23" s="56" t="e">
        <f>IF($T$27&gt;0,SUMIFS(ShopperTrak!#REF!,ShopperTrak!D:D,'Sep GOALS'!B23),F23)</f>
        <v>#REF!</v>
      </c>
      <c r="L23" s="56" t="e">
        <f>IF($T$27&gt;0,SUMIFS(ShopperTrak!#REF!,ShopperTrak!D:D,'Sep GOALS'!B23),G23)</f>
        <v>#REF!</v>
      </c>
      <c r="M23" s="56" t="e">
        <f>IF($T$2&gt;0,SUMIFS(ShopperTrak!#REF!,ShopperTrak!D:D,'Sep GOALS'!B23),H23)</f>
        <v>#REF!</v>
      </c>
      <c r="N23" s="36" t="e">
        <f t="shared" si="14"/>
        <v>#REF!</v>
      </c>
      <c r="O23" s="122" t="e">
        <f t="shared" si="21"/>
        <v>#REF!</v>
      </c>
      <c r="P23" s="34" t="e">
        <f t="shared" si="15"/>
        <v>#REF!</v>
      </c>
      <c r="Q23" s="36">
        <v>72</v>
      </c>
      <c r="R23" s="35">
        <v>1115.5500000000002</v>
      </c>
      <c r="S23" s="24">
        <f>SUMIFS(ShopperTrak!R:R,ShopperTrak!D:D,'Sep GOALS'!B23)</f>
        <v>1133</v>
      </c>
      <c r="T23" s="34">
        <f t="shared" si="16"/>
        <v>124.63</v>
      </c>
      <c r="U23" s="77">
        <f>SUMIFS('Perf by Market'!X:X,'Perf by Market'!C:C,'Sep GOALS'!B23)</f>
        <v>0</v>
      </c>
      <c r="V23" s="77" t="e">
        <f t="shared" si="17"/>
        <v>#REF!</v>
      </c>
      <c r="W23" s="78">
        <f t="shared" si="18"/>
        <v>0</v>
      </c>
      <c r="X23" s="77">
        <f>SUMIFS('Perf by Market'!O:O,'Perf by Market'!C:C,'Sep GOALS'!B23)</f>
        <v>0.34</v>
      </c>
      <c r="Y23" s="24">
        <f>SUMIFS('Perf by Market'!H:H,'Perf by Market'!C:C,'Sep GOALS'!B23)</f>
        <v>113</v>
      </c>
      <c r="Z23" s="24">
        <f>SUMIFS('Last Month Goals'!J:J,'Last Month Goals'!B:B,'Sep GOALS'!B23)</f>
        <v>137.13750000000002</v>
      </c>
      <c r="AA23" s="25">
        <f>SUMIFS('Perf by Market'!J:J,'Perf by Market'!C:C,'Sep GOALS'!B23)</f>
        <v>4494.57</v>
      </c>
      <c r="AB23" s="25">
        <f>SUMIFS('Last Month Goals'!K:K,'Last Month Goals'!B:B,'Sep GOALS'!B23)</f>
        <v>5142.6562500000009</v>
      </c>
      <c r="AC23" s="25">
        <f t="shared" si="19"/>
        <v>39.774955752212385</v>
      </c>
      <c r="AD23" s="24">
        <f>SUMIFS('Perf by Market'!W:W,'Perf by Market'!C:C,'Sep GOALS'!B23)/6</f>
        <v>0</v>
      </c>
      <c r="AE23" s="31">
        <f>SUMIFS('Perf by Market'!M:M,'Perf by Market'!C:C,'Sep GOALS'!B23)</f>
        <v>150</v>
      </c>
      <c r="AF23" s="29">
        <f>Y23/(SUMIFS('Perf by Market'!M:M,'Perf by Market'!C:C,'Sep GOALS'!B23))</f>
        <v>0.7533333333333333</v>
      </c>
      <c r="AG23" s="4"/>
    </row>
    <row r="24" spans="1:33" s="124" customFormat="1" ht="15" customHeight="1" x14ac:dyDescent="0.25">
      <c r="A24" s="1" t="str">
        <f>INDEX(MAPING!K:K,MATCH('Sep GOALS'!B24,MAPING!L:L,0))</f>
        <v>ARKANSAS</v>
      </c>
      <c r="B24" s="1" t="s">
        <v>1067</v>
      </c>
      <c r="C24" s="1" t="str">
        <f>INDEX(MAPING!D:D,MATCH('Sep GOALS'!B24,MAPING!L:L,0))</f>
        <v>SRIYA POKHAREL</v>
      </c>
      <c r="D24" s="1" t="str">
        <f>INDEX(MAPING!F:F,MATCH('Sep GOALS'!B24,MAPING!L:L,0))</f>
        <v>TBD</v>
      </c>
      <c r="E24" s="1" t="e">
        <f>SUMIFS('Metro Target'!#REF!,'Metro Target'!#REF!,'Sep GOALS'!B24)</f>
        <v>#REF!</v>
      </c>
      <c r="F24" s="1" t="e">
        <f>SUMIFS('Metro Target'!#REF!,'Metro Target'!#REF!,'Sep GOALS'!B24)</f>
        <v>#REF!</v>
      </c>
      <c r="G24" s="1" t="e">
        <f>SUMIFS('Metro Target'!#REF!,'Metro Target'!#REF!,'Sep GOALS'!B24)</f>
        <v>#REF!</v>
      </c>
      <c r="H24" s="1" t="e">
        <f>SUMIFS('Metro Target'!#REF!,'Metro Target'!#REF!,'Sep GOALS'!B24)</f>
        <v>#REF!</v>
      </c>
      <c r="I24" s="56" t="e">
        <f>IF($T$27&gt;0,SUMIFS(ShopperTrak!#REF!,ShopperTrak!D:D,'Sep GOALS'!B24),E24)</f>
        <v>#REF!</v>
      </c>
      <c r="J24" s="56" t="e">
        <f t="shared" si="20"/>
        <v>#REF!</v>
      </c>
      <c r="K24" s="56" t="e">
        <f>IF($T$27&gt;0,SUMIFS(ShopperTrak!#REF!,ShopperTrak!D:D,'Sep GOALS'!B24),F24)</f>
        <v>#REF!</v>
      </c>
      <c r="L24" s="56" t="e">
        <f>IF($T$27&gt;0,SUMIFS(ShopperTrak!#REF!,ShopperTrak!D:D,'Sep GOALS'!B24),G24)</f>
        <v>#REF!</v>
      </c>
      <c r="M24" s="56" t="e">
        <f>IF($T$2&gt;0,SUMIFS(ShopperTrak!#REF!,ShopperTrak!D:D,'Sep GOALS'!B24),H24)</f>
        <v>#REF!</v>
      </c>
      <c r="N24" s="36" t="e">
        <f t="shared" si="14"/>
        <v>#REF!</v>
      </c>
      <c r="O24" s="122" t="e">
        <f t="shared" si="21"/>
        <v>#REF!</v>
      </c>
      <c r="P24" s="34" t="e">
        <f t="shared" si="15"/>
        <v>#REF!</v>
      </c>
      <c r="Q24" s="36">
        <v>222</v>
      </c>
      <c r="R24" s="35">
        <v>5856.84</v>
      </c>
      <c r="S24" s="24">
        <f>SUMIFS(ShopperTrak!R:R,ShopperTrak!D:D,'Sep GOALS'!B24)</f>
        <v>2260.8888888888887</v>
      </c>
      <c r="T24" s="34">
        <f t="shared" si="16"/>
        <v>248.69777777777776</v>
      </c>
      <c r="U24" s="77">
        <f>SUMIFS('Perf by Market'!X:X,'Perf by Market'!C:C,'Sep GOALS'!B24)</f>
        <v>0</v>
      </c>
      <c r="V24" s="77" t="e">
        <f t="shared" si="17"/>
        <v>#REF!</v>
      </c>
      <c r="W24" s="78">
        <f t="shared" si="18"/>
        <v>0</v>
      </c>
      <c r="X24" s="77">
        <f>SUMIFS('Perf by Market'!O:O,'Perf by Market'!C:C,'Sep GOALS'!B24)</f>
        <v>0.55000000000000004</v>
      </c>
      <c r="Y24" s="24">
        <f>SUMIFS('Perf by Market'!H:H,'Perf by Market'!C:C,'Sep GOALS'!B24)</f>
        <v>264</v>
      </c>
      <c r="Z24" s="24">
        <f>SUMIFS('Last Month Goals'!J:J,'Last Month Goals'!B:B,'Sep GOALS'!B24)</f>
        <v>262.17124999999993</v>
      </c>
      <c r="AA24" s="25">
        <f>SUMIFS('Perf by Market'!J:J,'Perf by Market'!C:C,'Sep GOALS'!B24)</f>
        <v>7732.43</v>
      </c>
      <c r="AB24" s="25">
        <f>SUMIFS('Last Month Goals'!K:K,'Last Month Goals'!B:B,'Sep GOALS'!B24)</f>
        <v>9831.4218749999982</v>
      </c>
      <c r="AC24" s="25">
        <f t="shared" si="19"/>
        <v>29.289507575757575</v>
      </c>
      <c r="AD24" s="24">
        <f>SUMIFS('Perf by Market'!W:W,'Perf by Market'!C:C,'Sep GOALS'!B24)/6</f>
        <v>0</v>
      </c>
      <c r="AE24" s="31">
        <f>SUMIFS('Perf by Market'!M:M,'Perf by Market'!C:C,'Sep GOALS'!B24)</f>
        <v>385</v>
      </c>
      <c r="AF24" s="29">
        <f>Y24/(SUMIFS('Perf by Market'!M:M,'Perf by Market'!C:C,'Sep GOALS'!B24))</f>
        <v>0.68571428571428572</v>
      </c>
      <c r="AG24" s="4"/>
    </row>
    <row r="25" spans="1:33" s="124" customFormat="1" ht="15" customHeight="1" x14ac:dyDescent="0.25">
      <c r="A25" s="1" t="str">
        <f>INDEX(MAPING!K:K,MATCH('Sep GOALS'!B25,MAPING!L:L,0))</f>
        <v>ARKANSAS</v>
      </c>
      <c r="B25" s="1" t="s">
        <v>1068</v>
      </c>
      <c r="C25" s="1" t="str">
        <f>INDEX(MAPING!D:D,MATCH('Sep GOALS'!B25,MAPING!L:L,0))</f>
        <v>SRIYA POKHAREL</v>
      </c>
      <c r="D25" s="1" t="str">
        <f>INDEX(MAPING!F:F,MATCH('Sep GOALS'!B25,MAPING!L:L,0))</f>
        <v>HEMANTH SAI GUNTUR</v>
      </c>
      <c r="E25" s="1" t="e">
        <f>SUMIFS('Metro Target'!#REF!,'Metro Target'!#REF!,'Sep GOALS'!B25)</f>
        <v>#REF!</v>
      </c>
      <c r="F25" s="1" t="e">
        <f>SUMIFS('Metro Target'!#REF!,'Metro Target'!#REF!,'Sep GOALS'!B25)</f>
        <v>#REF!</v>
      </c>
      <c r="G25" s="1" t="e">
        <f>SUMIFS('Metro Target'!#REF!,'Metro Target'!#REF!,'Sep GOALS'!B25)</f>
        <v>#REF!</v>
      </c>
      <c r="H25" s="1" t="e">
        <f>SUMIFS('Metro Target'!#REF!,'Metro Target'!#REF!,'Sep GOALS'!B25)</f>
        <v>#REF!</v>
      </c>
      <c r="I25" s="56" t="e">
        <f>IF($T$27&gt;0,SUMIFS(ShopperTrak!#REF!,ShopperTrak!D:D,'Sep GOALS'!B25),E25)</f>
        <v>#REF!</v>
      </c>
      <c r="J25" s="56" t="e">
        <f t="shared" si="20"/>
        <v>#REF!</v>
      </c>
      <c r="K25" s="56" t="e">
        <f>IF($T$27&gt;0,SUMIFS(ShopperTrak!#REF!,ShopperTrak!D:D,'Sep GOALS'!B25),F25)</f>
        <v>#REF!</v>
      </c>
      <c r="L25" s="56" t="e">
        <f>IF($T$27&gt;0,SUMIFS(ShopperTrak!#REF!,ShopperTrak!D:D,'Sep GOALS'!B25),G25)</f>
        <v>#REF!</v>
      </c>
      <c r="M25" s="56" t="e">
        <f>IF($T$2&gt;0,SUMIFS(ShopperTrak!#REF!,ShopperTrak!D:D,'Sep GOALS'!B25),H25)</f>
        <v>#REF!</v>
      </c>
      <c r="N25" s="36" t="e">
        <f t="shared" si="14"/>
        <v>#REF!</v>
      </c>
      <c r="O25" s="122" t="e">
        <f t="shared" si="21"/>
        <v>#REF!</v>
      </c>
      <c r="P25" s="34" t="e">
        <f t="shared" si="15"/>
        <v>#REF!</v>
      </c>
      <c r="Q25" s="36">
        <v>156</v>
      </c>
      <c r="R25" s="35">
        <v>5113.29</v>
      </c>
      <c r="S25" s="24">
        <f>SUMIFS(ShopperTrak!R:R,ShopperTrak!D:D,'Sep GOALS'!B25)</f>
        <v>1802.5555555555557</v>
      </c>
      <c r="T25" s="34">
        <f t="shared" si="16"/>
        <v>198.28111111111113</v>
      </c>
      <c r="U25" s="77">
        <f>SUMIFS('Perf by Market'!X:X,'Perf by Market'!C:C,'Sep GOALS'!B25)</f>
        <v>0</v>
      </c>
      <c r="V25" s="77" t="e">
        <f t="shared" si="17"/>
        <v>#REF!</v>
      </c>
      <c r="W25" s="78">
        <f t="shared" si="18"/>
        <v>0</v>
      </c>
      <c r="X25" s="77">
        <f>SUMIFS('Perf by Market'!O:O,'Perf by Market'!C:C,'Sep GOALS'!B25)</f>
        <v>0.46</v>
      </c>
      <c r="Y25" s="24">
        <f>SUMIFS('Perf by Market'!H:H,'Perf by Market'!C:C,'Sep GOALS'!B25)</f>
        <v>175</v>
      </c>
      <c r="Z25" s="24">
        <f>SUMIFS('Last Month Goals'!J:J,'Last Month Goals'!B:B,'Sep GOALS'!B25)</f>
        <v>227.38375000000005</v>
      </c>
      <c r="AA25" s="25">
        <f>SUMIFS('Perf by Market'!J:J,'Perf by Market'!C:C,'Sep GOALS'!B25)</f>
        <v>6929.01</v>
      </c>
      <c r="AB25" s="25">
        <f>SUMIFS('Last Month Goals'!K:K,'Last Month Goals'!B:B,'Sep GOALS'!B25)</f>
        <v>8526.8906250000018</v>
      </c>
      <c r="AC25" s="25">
        <f t="shared" si="19"/>
        <v>39.594342857142856</v>
      </c>
      <c r="AD25" s="24">
        <f>SUMIFS('Perf by Market'!W:W,'Perf by Market'!C:C,'Sep GOALS'!B25)/6</f>
        <v>0</v>
      </c>
      <c r="AE25" s="31">
        <f>SUMIFS('Perf by Market'!M:M,'Perf by Market'!C:C,'Sep GOALS'!B25)</f>
        <v>261</v>
      </c>
      <c r="AF25" s="29">
        <f>Y25/(SUMIFS('Perf by Market'!M:M,'Perf by Market'!C:C,'Sep GOALS'!B25))</f>
        <v>0.67049808429118773</v>
      </c>
      <c r="AG25" s="4"/>
    </row>
    <row r="26" spans="1:33" s="124" customFormat="1" ht="15" customHeight="1" x14ac:dyDescent="0.25">
      <c r="A26" s="37" t="s">
        <v>1059</v>
      </c>
      <c r="B26" s="37"/>
      <c r="C26" s="5"/>
      <c r="D26" s="5"/>
      <c r="E26" s="37" t="e">
        <f t="shared" ref="E26:M26" si="22">SUM(E18:E25)</f>
        <v>#REF!</v>
      </c>
      <c r="F26" s="37" t="e">
        <f t="shared" si="22"/>
        <v>#REF!</v>
      </c>
      <c r="G26" s="37" t="e">
        <f t="shared" si="22"/>
        <v>#REF!</v>
      </c>
      <c r="H26" s="37" t="e">
        <f t="shared" si="22"/>
        <v>#REF!</v>
      </c>
      <c r="I26" s="38" t="e">
        <f t="shared" si="22"/>
        <v>#REF!</v>
      </c>
      <c r="J26" s="38" t="e">
        <f t="shared" si="22"/>
        <v>#REF!</v>
      </c>
      <c r="K26" s="38" t="e">
        <f t="shared" si="22"/>
        <v>#REF!</v>
      </c>
      <c r="L26" s="38" t="e">
        <f t="shared" si="22"/>
        <v>#REF!</v>
      </c>
      <c r="M26" s="38" t="e">
        <f t="shared" si="22"/>
        <v>#REF!</v>
      </c>
      <c r="N26" s="102" t="e">
        <f>SUM(N18:N25)</f>
        <v>#REF!</v>
      </c>
      <c r="O26" s="123" t="e">
        <f>SUM(O18:O25)</f>
        <v>#REF!</v>
      </c>
      <c r="P26" s="105" t="e">
        <f>+I26/100*60</f>
        <v>#REF!</v>
      </c>
      <c r="Q26" s="102">
        <v>1542</v>
      </c>
      <c r="R26" s="103">
        <v>58283.46</v>
      </c>
      <c r="S26" s="6">
        <f>SUM(S18:S25)</f>
        <v>14699</v>
      </c>
      <c r="T26" s="40">
        <f>SUM(T18:T25)</f>
        <v>1616.8899999999999</v>
      </c>
      <c r="U26" s="79"/>
      <c r="V26" s="80"/>
      <c r="W26" s="80">
        <f>SUM(W18:W25)</f>
        <v>0</v>
      </c>
      <c r="X26" s="80"/>
      <c r="Y26" s="39">
        <f>SUM(Y18:Y25)</f>
        <v>1721</v>
      </c>
      <c r="Z26" s="39">
        <f>SUM(Z18:Z25)</f>
        <v>1687.3140101809954</v>
      </c>
      <c r="AA26" s="41">
        <f>SUM(AA18:AA25)</f>
        <v>74507.349999999991</v>
      </c>
      <c r="AB26" s="41">
        <f>SUM(AB18:AB25)</f>
        <v>63274.275381787331</v>
      </c>
      <c r="AC26" s="41">
        <f>AVERAGE(AC18:AC25)</f>
        <v>39.104018550072972</v>
      </c>
      <c r="AD26" s="39">
        <f>AVERAGE(AD18:AD25)</f>
        <v>0</v>
      </c>
      <c r="AE26" s="39">
        <f>AVERAGE(AE18:AE25)</f>
        <v>310.25</v>
      </c>
      <c r="AF26" s="42">
        <f>AVERAGE(AF18:AF25)</f>
        <v>0.740258989584898</v>
      </c>
      <c r="AG26" s="43"/>
    </row>
    <row r="27" spans="1:33" s="124" customFormat="1" ht="15" customHeight="1" x14ac:dyDescent="0.25">
      <c r="A27" s="44" t="s">
        <v>3</v>
      </c>
      <c r="B27" s="44" t="s">
        <v>4</v>
      </c>
      <c r="C27" s="15" t="s">
        <v>5</v>
      </c>
      <c r="D27" s="15" t="s">
        <v>6</v>
      </c>
      <c r="E27" s="45" t="s">
        <v>1039</v>
      </c>
      <c r="F27" s="45" t="s">
        <v>1040</v>
      </c>
      <c r="G27" s="45" t="s">
        <v>1041</v>
      </c>
      <c r="H27" s="45" t="s">
        <v>6128</v>
      </c>
      <c r="I27" s="46" t="s">
        <v>1049</v>
      </c>
      <c r="J27" s="46">
        <v>0.35</v>
      </c>
      <c r="K27" s="46" t="s">
        <v>1046</v>
      </c>
      <c r="L27" s="46" t="s">
        <v>1047</v>
      </c>
      <c r="M27" s="46" t="s">
        <v>6130</v>
      </c>
      <c r="N27" s="47" t="s">
        <v>2</v>
      </c>
      <c r="O27" s="121">
        <v>42.5</v>
      </c>
      <c r="P27" s="98">
        <v>0.6</v>
      </c>
      <c r="Q27" s="47" t="s">
        <v>4038</v>
      </c>
      <c r="R27" s="47" t="s">
        <v>4038</v>
      </c>
      <c r="S27" s="48" t="s">
        <v>459</v>
      </c>
      <c r="T27" s="72">
        <v>0.115</v>
      </c>
      <c r="U27" s="76"/>
      <c r="V27" s="81"/>
      <c r="W27" s="76">
        <v>0.35</v>
      </c>
      <c r="X27" s="81"/>
      <c r="Y27" s="90" t="s">
        <v>12</v>
      </c>
      <c r="Z27" s="90" t="s">
        <v>941</v>
      </c>
      <c r="AA27" s="91" t="s">
        <v>942</v>
      </c>
      <c r="AB27" s="91" t="s">
        <v>943</v>
      </c>
      <c r="AC27" s="91" t="s">
        <v>944</v>
      </c>
      <c r="AD27" s="91" t="s">
        <v>1044</v>
      </c>
      <c r="AE27" s="91" t="s">
        <v>1043</v>
      </c>
      <c r="AF27" s="92" t="s">
        <v>947</v>
      </c>
      <c r="AG27" s="49" t="s">
        <v>11</v>
      </c>
    </row>
    <row r="28" spans="1:33" ht="15" customHeight="1" x14ac:dyDescent="0.25">
      <c r="A28" s="1" t="str">
        <f>INDEX(MAPING!K:K,MATCH('Sep GOALS'!B28,MAPING!L:L,0))</f>
        <v>AUSTIN</v>
      </c>
      <c r="B28" s="1" t="s">
        <v>33</v>
      </c>
      <c r="C28" s="1" t="str">
        <f>INDEX(MAPING!D:D,MATCH('Sep GOALS'!B28,MAPING!L:L,0))</f>
        <v>ANGEL FELICIANO ORTIZ</v>
      </c>
      <c r="D28" s="1" t="str">
        <f>INDEX(MAPING!F:F,MATCH('Sep GOALS'!B28,MAPING!L:L,0))</f>
        <v>NASAR MOHAMED</v>
      </c>
      <c r="E28" s="1" t="e">
        <f>SUMIFS('Metro Target'!#REF!,'Metro Target'!#REF!,'Sep GOALS'!B28)</f>
        <v>#REF!</v>
      </c>
      <c r="F28" s="1" t="e">
        <f>SUMIFS('Metro Target'!#REF!,'Metro Target'!#REF!,'Sep GOALS'!B28)</f>
        <v>#REF!</v>
      </c>
      <c r="G28" s="1" t="e">
        <f>SUMIFS('Metro Target'!#REF!,'Metro Target'!#REF!,'Sep GOALS'!B28)</f>
        <v>#REF!</v>
      </c>
      <c r="H28" s="1" t="e">
        <f>SUMIFS('Metro Target'!#REF!,'Metro Target'!#REF!,'Sep GOALS'!B28)</f>
        <v>#REF!</v>
      </c>
      <c r="I28" s="56" t="e">
        <f>IF($T$27&gt;0,SUMIFS(ShopperTrak!#REF!,ShopperTrak!D:D,'Sep GOALS'!B28),E28)</f>
        <v>#REF!</v>
      </c>
      <c r="J28" s="56" t="e">
        <f>+I28*$J$27</f>
        <v>#REF!</v>
      </c>
      <c r="K28" s="56" t="e">
        <f>IF($T$27&gt;0,SUMIFS(ShopperTrak!#REF!,ShopperTrak!D:D,'Sep GOALS'!B28),F28)</f>
        <v>#REF!</v>
      </c>
      <c r="L28" s="56" t="e">
        <f>IF($T$27&gt;0,SUMIFS(ShopperTrak!#REF!,ShopperTrak!D:D,'Sep GOALS'!B28),G28)</f>
        <v>#REF!</v>
      </c>
      <c r="M28" s="56" t="e">
        <f>IF($T$2&gt;0,SUMIFS(ShopperTrak!#REF!,ShopperTrak!D:D,'Sep GOALS'!B28),H28)</f>
        <v>#REF!</v>
      </c>
      <c r="N28" s="36" t="e">
        <f t="shared" ref="N28:N45" si="23">SUBTOTAL(9,I28:M28)</f>
        <v>#REF!</v>
      </c>
      <c r="O28" s="122" t="e">
        <f t="shared" ref="O28:O41" si="24">N28*$O$27</f>
        <v>#REF!</v>
      </c>
      <c r="P28" s="34" t="e">
        <f t="shared" ref="P28:P34" si="25">+I28*$P$27</f>
        <v>#REF!</v>
      </c>
      <c r="Q28" s="36">
        <v>168</v>
      </c>
      <c r="R28" s="35">
        <v>5828.2800000000007</v>
      </c>
      <c r="S28" s="24">
        <f>SUMIFS(ShopperTrak!R:R,ShopperTrak!D:D,'Sep GOALS'!B28)</f>
        <v>1671.5833333333333</v>
      </c>
      <c r="T28" s="34">
        <f>S28*$T$27</f>
        <v>192.23208333333332</v>
      </c>
      <c r="U28" s="77">
        <f>SUMIFS('Perf by Market'!X:X,'Perf by Market'!C:C,'Sep GOALS'!B28)</f>
        <v>0</v>
      </c>
      <c r="V28" s="77" t="e">
        <f t="shared" ref="V28" si="26">N28/U28</f>
        <v>#REF!</v>
      </c>
      <c r="W28" s="78">
        <f>U28*$W$27</f>
        <v>0</v>
      </c>
      <c r="X28" s="77">
        <f>SUMIFS('Perf by Market'!O:O,'Perf by Market'!C:C,'Sep GOALS'!B28)</f>
        <v>0.59</v>
      </c>
      <c r="Y28" s="24">
        <f>SUMIFS('Perf by Market'!H:H,'Perf by Market'!C:C,'Sep GOALS'!B28)</f>
        <v>224</v>
      </c>
      <c r="Z28" s="24">
        <f>SUMIFS('Last Month Goals'!J:J,'Last Month Goals'!B:B,'Sep GOALS'!B28)</f>
        <v>202.63000000000002</v>
      </c>
      <c r="AA28" s="25">
        <f>SUMIFS('Perf by Market'!J:J,'Perf by Market'!C:C,'Sep GOALS'!B28)</f>
        <v>5866.18</v>
      </c>
      <c r="AB28" s="25">
        <f>SUMIFS('Last Month Goals'!K:K,'Last Month Goals'!B:B,'Sep GOALS'!B28)</f>
        <v>8105.2000000000007</v>
      </c>
      <c r="AC28" s="25">
        <f t="shared" ref="AC28" si="27">AA28/Y28</f>
        <v>26.188303571428573</v>
      </c>
      <c r="AD28" s="24">
        <f>SUMIFS('Perf by Market'!W:W,'Perf by Market'!C:C,'Sep GOALS'!B28)/6</f>
        <v>0</v>
      </c>
      <c r="AE28" s="31">
        <f>SUMIFS('Perf by Market'!M:M,'Perf by Market'!C:C,'Sep GOALS'!B28)</f>
        <v>304</v>
      </c>
      <c r="AF28" s="29">
        <f>Y28/(SUMIFS('Perf by Market'!M:M,'Perf by Market'!C:C,'Sep GOALS'!B28))</f>
        <v>0.73684210526315785</v>
      </c>
      <c r="AG28" s="4"/>
    </row>
    <row r="29" spans="1:33" ht="15" customHeight="1" x14ac:dyDescent="0.25">
      <c r="A29" s="1" t="str">
        <f>INDEX(MAPING!K:K,MATCH('Sep GOALS'!B29,MAPING!L:L,0))</f>
        <v>AUSTIN</v>
      </c>
      <c r="B29" s="1" t="s">
        <v>34</v>
      </c>
      <c r="C29" s="1" t="str">
        <f>INDEX(MAPING!D:D,MATCH('Sep GOALS'!B29,MAPING!L:L,0))</f>
        <v>ANGEL FELICIANO ORTIZ</v>
      </c>
      <c r="D29" s="1" t="str">
        <f>INDEX(MAPING!F:F,MATCH('Sep GOALS'!B29,MAPING!L:L,0))</f>
        <v>PAVAN CHANDRA</v>
      </c>
      <c r="E29" s="1" t="e">
        <f>SUMIFS('Metro Target'!#REF!,'Metro Target'!#REF!,'Sep GOALS'!B29)</f>
        <v>#REF!</v>
      </c>
      <c r="F29" s="1" t="e">
        <f>SUMIFS('Metro Target'!#REF!,'Metro Target'!#REF!,'Sep GOALS'!B29)</f>
        <v>#REF!</v>
      </c>
      <c r="G29" s="1" t="e">
        <f>SUMIFS('Metro Target'!#REF!,'Metro Target'!#REF!,'Sep GOALS'!B29)</f>
        <v>#REF!</v>
      </c>
      <c r="H29" s="1" t="e">
        <f>SUMIFS('Metro Target'!#REF!,'Metro Target'!#REF!,'Sep GOALS'!B29)</f>
        <v>#REF!</v>
      </c>
      <c r="I29" s="56" t="e">
        <f>IF($T$27&gt;0,SUMIFS(ShopperTrak!#REF!,ShopperTrak!D:D,'Sep GOALS'!B29),E29)</f>
        <v>#REF!</v>
      </c>
      <c r="J29" s="56" t="e">
        <f t="shared" ref="J29:J45" si="28">+I29*$J$27</f>
        <v>#REF!</v>
      </c>
      <c r="K29" s="56" t="e">
        <f>IF($T$27&gt;0,SUMIFS(ShopperTrak!#REF!,ShopperTrak!D:D,'Sep GOALS'!B29),F29)</f>
        <v>#REF!</v>
      </c>
      <c r="L29" s="56" t="e">
        <f>IF($T$27&gt;0,SUMIFS(ShopperTrak!#REF!,ShopperTrak!D:D,'Sep GOALS'!B29),G29)</f>
        <v>#REF!</v>
      </c>
      <c r="M29" s="56" t="e">
        <f>IF($T$2&gt;0,SUMIFS(ShopperTrak!#REF!,ShopperTrak!D:D,'Sep GOALS'!B29),H29)</f>
        <v>#REF!</v>
      </c>
      <c r="N29" s="36" t="e">
        <f t="shared" si="23"/>
        <v>#REF!</v>
      </c>
      <c r="O29" s="122" t="e">
        <f>N29*$O$27</f>
        <v>#REF!</v>
      </c>
      <c r="P29" s="34" t="e">
        <f t="shared" si="25"/>
        <v>#REF!</v>
      </c>
      <c r="Q29" s="36">
        <v>93</v>
      </c>
      <c r="R29" s="35">
        <v>3944.0400000000004</v>
      </c>
      <c r="S29" s="24">
        <f>SUMIFS(ShopperTrak!R:R,ShopperTrak!D:D,'Sep GOALS'!B29)</f>
        <v>1181</v>
      </c>
      <c r="T29" s="34">
        <f t="shared" ref="T29:T45" si="29">S29*$T$27</f>
        <v>135.815</v>
      </c>
      <c r="U29" s="77">
        <f>SUMIFS('Perf by Market'!X:X,'Perf by Market'!C:C,'Sep GOALS'!B29)</f>
        <v>0</v>
      </c>
      <c r="V29" s="77" t="e">
        <f t="shared" ref="V29:V45" si="30">N29/U29</f>
        <v>#REF!</v>
      </c>
      <c r="W29" s="78">
        <f t="shared" ref="W29:W45" si="31">U29*$W$27</f>
        <v>0</v>
      </c>
      <c r="X29" s="77">
        <f>SUMIFS('Perf by Market'!O:O,'Perf by Market'!C:C,'Sep GOALS'!B29)</f>
        <v>0.45</v>
      </c>
      <c r="Y29" s="24">
        <f>SUMIFS('Perf by Market'!H:H,'Perf by Market'!C:C,'Sep GOALS'!B29)</f>
        <v>145</v>
      </c>
      <c r="Z29" s="24">
        <f>SUMIFS('Last Month Goals'!J:J,'Last Month Goals'!B:B,'Sep GOALS'!B29)</f>
        <v>141.6</v>
      </c>
      <c r="AA29" s="25">
        <f>SUMIFS('Perf by Market'!J:J,'Perf by Market'!C:C,'Sep GOALS'!B29)</f>
        <v>3691.3</v>
      </c>
      <c r="AB29" s="25">
        <f>SUMIFS('Last Month Goals'!K:K,'Last Month Goals'!B:B,'Sep GOALS'!B29)</f>
        <v>5664</v>
      </c>
      <c r="AC29" s="25">
        <f t="shared" ref="AC29:AC45" si="32">AA29/Y29</f>
        <v>25.457241379310346</v>
      </c>
      <c r="AD29" s="24">
        <f>SUMIFS('Perf by Market'!W:W,'Perf by Market'!C:C,'Sep GOALS'!B29)/6</f>
        <v>0</v>
      </c>
      <c r="AE29" s="31">
        <f>SUMIFS('Perf by Market'!M:M,'Perf by Market'!C:C,'Sep GOALS'!B29)</f>
        <v>189</v>
      </c>
      <c r="AF29" s="29">
        <f>Y29/(SUMIFS('Perf by Market'!M:M,'Perf by Market'!C:C,'Sep GOALS'!B29))</f>
        <v>0.76719576719576721</v>
      </c>
      <c r="AG29" s="4"/>
    </row>
    <row r="30" spans="1:33" ht="15" customHeight="1" x14ac:dyDescent="0.25">
      <c r="A30" s="1" t="str">
        <f>INDEX(MAPING!K:K,MATCH('Sep GOALS'!B30,MAPING!L:L,0))</f>
        <v>AUSTIN</v>
      </c>
      <c r="B30" s="1" t="s">
        <v>35</v>
      </c>
      <c r="C30" s="1" t="str">
        <f>INDEX(MAPING!D:D,MATCH('Sep GOALS'!B30,MAPING!L:L,0))</f>
        <v>ANGEL FELICIANO ORTIZ</v>
      </c>
      <c r="D30" s="1" t="str">
        <f>INDEX(MAPING!F:F,MATCH('Sep GOALS'!B30,MAPING!L:L,0))</f>
        <v>NO RSM</v>
      </c>
      <c r="E30" s="1" t="e">
        <f>SUMIFS('Metro Target'!#REF!,'Metro Target'!#REF!,'Sep GOALS'!B30)</f>
        <v>#REF!</v>
      </c>
      <c r="F30" s="1" t="e">
        <f>SUMIFS('Metro Target'!#REF!,'Metro Target'!#REF!,'Sep GOALS'!B30)</f>
        <v>#REF!</v>
      </c>
      <c r="G30" s="1" t="e">
        <f>SUMIFS('Metro Target'!#REF!,'Metro Target'!#REF!,'Sep GOALS'!B30)</f>
        <v>#REF!</v>
      </c>
      <c r="H30" s="1" t="e">
        <f>SUMIFS('Metro Target'!#REF!,'Metro Target'!#REF!,'Sep GOALS'!B30)</f>
        <v>#REF!</v>
      </c>
      <c r="I30" s="56" t="e">
        <f>IF($T$27&gt;0,SUMIFS(ShopperTrak!#REF!,ShopperTrak!D:D,'Sep GOALS'!B30),E30)</f>
        <v>#REF!</v>
      </c>
      <c r="J30" s="56" t="e">
        <f t="shared" si="28"/>
        <v>#REF!</v>
      </c>
      <c r="K30" s="56" t="e">
        <f>IF($T$27&gt;0,SUMIFS(ShopperTrak!#REF!,ShopperTrak!D:D,'Sep GOALS'!B30),F30)</f>
        <v>#REF!</v>
      </c>
      <c r="L30" s="56" t="e">
        <f>IF($T$27&gt;0,SUMIFS(ShopperTrak!#REF!,ShopperTrak!D:D,'Sep GOALS'!B30),G30)</f>
        <v>#REF!</v>
      </c>
      <c r="M30" s="56" t="e">
        <f>IF($T$2&gt;0,SUMIFS(ShopperTrak!#REF!,ShopperTrak!D:D,'Sep GOALS'!B30),H30)</f>
        <v>#REF!</v>
      </c>
      <c r="N30" s="36" t="e">
        <f t="shared" si="23"/>
        <v>#REF!</v>
      </c>
      <c r="O30" s="122" t="e">
        <f t="shared" si="24"/>
        <v>#REF!</v>
      </c>
      <c r="P30" s="34" t="e">
        <f t="shared" si="25"/>
        <v>#REF!</v>
      </c>
      <c r="Q30" s="36">
        <v>93</v>
      </c>
      <c r="R30" s="35">
        <v>3598.62</v>
      </c>
      <c r="S30" s="24">
        <f>SUMIFS(ShopperTrak!R:R,ShopperTrak!D:D,'Sep GOALS'!B30)</f>
        <v>0</v>
      </c>
      <c r="T30" s="34">
        <f t="shared" si="29"/>
        <v>0</v>
      </c>
      <c r="U30" s="77">
        <f>SUMIFS('Perf by Market'!X:X,'Perf by Market'!C:C,'Sep GOALS'!B30)</f>
        <v>0</v>
      </c>
      <c r="V30" s="77" t="e">
        <f t="shared" si="30"/>
        <v>#REF!</v>
      </c>
      <c r="W30" s="78">
        <f t="shared" si="31"/>
        <v>0</v>
      </c>
      <c r="X30" s="77">
        <f>SUMIFS('Perf by Market'!O:O,'Perf by Market'!C:C,'Sep GOALS'!B30)</f>
        <v>0.38</v>
      </c>
      <c r="Y30" s="24">
        <f>SUMIFS('Perf by Market'!H:H,'Perf by Market'!C:C,'Sep GOALS'!B30)</f>
        <v>126</v>
      </c>
      <c r="Z30" s="24">
        <f>SUMIFS('Last Month Goals'!J:J,'Last Month Goals'!B:B,'Sep GOALS'!B30)</f>
        <v>84</v>
      </c>
      <c r="AA30" s="25">
        <f>SUMIFS('Perf by Market'!J:J,'Perf by Market'!C:C,'Sep GOALS'!B30)</f>
        <v>4743.3900000000003</v>
      </c>
      <c r="AB30" s="25">
        <f>SUMIFS('Last Month Goals'!K:K,'Last Month Goals'!B:B,'Sep GOALS'!B30)</f>
        <v>3360</v>
      </c>
      <c r="AC30" s="25">
        <f t="shared" si="32"/>
        <v>37.64595238095238</v>
      </c>
      <c r="AD30" s="24">
        <f>SUMIFS('Perf by Market'!W:W,'Perf by Market'!C:C,'Sep GOALS'!B30)/6</f>
        <v>0</v>
      </c>
      <c r="AE30" s="31">
        <f>SUMIFS('Perf by Market'!M:M,'Perf by Market'!C:C,'Sep GOALS'!B30)</f>
        <v>120</v>
      </c>
      <c r="AF30" s="29">
        <f>Y30/(SUMIFS('Perf by Market'!M:M,'Perf by Market'!C:C,'Sep GOALS'!B30))</f>
        <v>1.05</v>
      </c>
      <c r="AG30" s="4"/>
    </row>
    <row r="31" spans="1:33" ht="15" customHeight="1" x14ac:dyDescent="0.25">
      <c r="A31" s="1" t="str">
        <f>INDEX(MAPING!K:K,MATCH('Sep GOALS'!B31,MAPING!L:L,0))</f>
        <v>AUSTIN</v>
      </c>
      <c r="B31" s="1" t="s">
        <v>36</v>
      </c>
      <c r="C31" s="1" t="str">
        <f>INDEX(MAPING!D:D,MATCH('Sep GOALS'!B31,MAPING!L:L,0))</f>
        <v>ANGEL FELICIANO ORTIZ</v>
      </c>
      <c r="D31" s="1" t="str">
        <f>INDEX(MAPING!F:F,MATCH('Sep GOALS'!B31,MAPING!L:L,0))</f>
        <v>NO RSM</v>
      </c>
      <c r="E31" s="1" t="e">
        <f>SUMIFS('Metro Target'!#REF!,'Metro Target'!#REF!,'Sep GOALS'!B31)</f>
        <v>#REF!</v>
      </c>
      <c r="F31" s="1" t="e">
        <f>SUMIFS('Metro Target'!#REF!,'Metro Target'!#REF!,'Sep GOALS'!B31)</f>
        <v>#REF!</v>
      </c>
      <c r="G31" s="1" t="e">
        <f>SUMIFS('Metro Target'!#REF!,'Metro Target'!#REF!,'Sep GOALS'!B31)</f>
        <v>#REF!</v>
      </c>
      <c r="H31" s="1" t="e">
        <f>SUMIFS('Metro Target'!#REF!,'Metro Target'!#REF!,'Sep GOALS'!B31)</f>
        <v>#REF!</v>
      </c>
      <c r="I31" s="56" t="e">
        <f>IF($T$27&gt;0,SUMIFS(ShopperTrak!#REF!,ShopperTrak!D:D,'Sep GOALS'!B31),E31)</f>
        <v>#REF!</v>
      </c>
      <c r="J31" s="56" t="e">
        <f t="shared" si="28"/>
        <v>#REF!</v>
      </c>
      <c r="K31" s="56" t="e">
        <f>IF($T$27&gt;0,SUMIFS(ShopperTrak!#REF!,ShopperTrak!D:D,'Sep GOALS'!B31),F31)</f>
        <v>#REF!</v>
      </c>
      <c r="L31" s="56" t="e">
        <f>IF($T$27&gt;0,SUMIFS(ShopperTrak!#REF!,ShopperTrak!D:D,'Sep GOALS'!B31),G31)</f>
        <v>#REF!</v>
      </c>
      <c r="M31" s="56" t="e">
        <f>IF($T$2&gt;0,SUMIFS(ShopperTrak!#REF!,ShopperTrak!D:D,'Sep GOALS'!B31),H31)</f>
        <v>#REF!</v>
      </c>
      <c r="N31" s="36" t="e">
        <f t="shared" si="23"/>
        <v>#REF!</v>
      </c>
      <c r="O31" s="122" t="e">
        <f>N31*$O$27</f>
        <v>#REF!</v>
      </c>
      <c r="P31" s="34" t="e">
        <f>+I31*$P$27</f>
        <v>#REF!</v>
      </c>
      <c r="Q31" s="36">
        <v>84</v>
      </c>
      <c r="R31" s="35">
        <v>2588.37</v>
      </c>
      <c r="S31" s="24">
        <f>SUMIFS(ShopperTrak!R:R,ShopperTrak!D:D,'Sep GOALS'!B31)</f>
        <v>1250.4166666666667</v>
      </c>
      <c r="T31" s="34">
        <f t="shared" si="29"/>
        <v>143.79791666666668</v>
      </c>
      <c r="U31" s="77">
        <f>SUMIFS('Perf by Market'!X:X,'Perf by Market'!C:C,'Sep GOALS'!B31)</f>
        <v>0</v>
      </c>
      <c r="V31" s="77" t="e">
        <f t="shared" si="30"/>
        <v>#REF!</v>
      </c>
      <c r="W31" s="78">
        <f t="shared" si="31"/>
        <v>0</v>
      </c>
      <c r="X31" s="77">
        <f>SUMIFS('Perf by Market'!O:O,'Perf by Market'!C:C,'Sep GOALS'!B31)</f>
        <v>0.46</v>
      </c>
      <c r="Y31" s="24">
        <f>SUMIFS('Perf by Market'!H:H,'Perf by Market'!C:C,'Sep GOALS'!B31)</f>
        <v>159</v>
      </c>
      <c r="Z31" s="24">
        <f>SUMIFS('Last Month Goals'!J:J,'Last Month Goals'!B:B,'Sep GOALS'!B31)</f>
        <v>151.37</v>
      </c>
      <c r="AA31" s="25">
        <f>SUMIFS('Perf by Market'!J:J,'Perf by Market'!C:C,'Sep GOALS'!B31)</f>
        <v>4803.59</v>
      </c>
      <c r="AB31" s="25">
        <f>SUMIFS('Last Month Goals'!K:K,'Last Month Goals'!B:B,'Sep GOALS'!B31)</f>
        <v>6054.8</v>
      </c>
      <c r="AC31" s="25">
        <f t="shared" si="32"/>
        <v>30.211257861635222</v>
      </c>
      <c r="AD31" s="24">
        <f>SUMIFS('Perf by Market'!W:W,'Perf by Market'!C:C,'Sep GOALS'!B31)/6</f>
        <v>0</v>
      </c>
      <c r="AE31" s="31">
        <f>SUMIFS('Perf by Market'!M:M,'Perf by Market'!C:C,'Sep GOALS'!B31)</f>
        <v>169</v>
      </c>
      <c r="AF31" s="29">
        <f>Y31/(SUMIFS('Perf by Market'!M:M,'Perf by Market'!C:C,'Sep GOALS'!B31))</f>
        <v>0.94082840236686394</v>
      </c>
      <c r="AG31" s="4"/>
    </row>
    <row r="32" spans="1:33" ht="15" customHeight="1" x14ac:dyDescent="0.25">
      <c r="A32" s="1" t="str">
        <f>INDEX(MAPING!K:K,MATCH('Sep GOALS'!B32,MAPING!L:L,0))</f>
        <v>AUSTIN</v>
      </c>
      <c r="B32" s="1" t="s">
        <v>38</v>
      </c>
      <c r="C32" s="1" t="str">
        <f>INDEX(MAPING!D:D,MATCH('Sep GOALS'!B32,MAPING!L:L,0))</f>
        <v>LINDA GARCIA</v>
      </c>
      <c r="D32" s="1" t="str">
        <f>INDEX(MAPING!F:F,MATCH('Sep GOALS'!B32,MAPING!L:L,0))</f>
        <v>DANISH RAJA</v>
      </c>
      <c r="E32" s="1" t="e">
        <f>SUMIFS('Metro Target'!#REF!,'Metro Target'!#REF!,'Sep GOALS'!B32)</f>
        <v>#REF!</v>
      </c>
      <c r="F32" s="1" t="e">
        <f>SUMIFS('Metro Target'!#REF!,'Metro Target'!#REF!,'Sep GOALS'!B32)</f>
        <v>#REF!</v>
      </c>
      <c r="G32" s="1" t="e">
        <f>SUMIFS('Metro Target'!#REF!,'Metro Target'!#REF!,'Sep GOALS'!B32)</f>
        <v>#REF!</v>
      </c>
      <c r="H32" s="1" t="e">
        <f>SUMIFS('Metro Target'!#REF!,'Metro Target'!#REF!,'Sep GOALS'!B32)</f>
        <v>#REF!</v>
      </c>
      <c r="I32" s="56" t="e">
        <f>IF($T$27&gt;0,SUMIFS(ShopperTrak!#REF!,ShopperTrak!D:D,'Sep GOALS'!B32),E32)</f>
        <v>#REF!</v>
      </c>
      <c r="J32" s="56" t="e">
        <f t="shared" si="28"/>
        <v>#REF!</v>
      </c>
      <c r="K32" s="56" t="e">
        <f>IF($T$27&gt;0,SUMIFS(ShopperTrak!#REF!,ShopperTrak!D:D,'Sep GOALS'!B32),F32)</f>
        <v>#REF!</v>
      </c>
      <c r="L32" s="56" t="e">
        <f>IF($T$27&gt;0,SUMIFS(ShopperTrak!#REF!,ShopperTrak!D:D,'Sep GOALS'!B32),G32)</f>
        <v>#REF!</v>
      </c>
      <c r="M32" s="56" t="e">
        <f>IF($T$2&gt;0,SUMIFS(ShopperTrak!#REF!,ShopperTrak!D:D,'Sep GOALS'!B32),H32)</f>
        <v>#REF!</v>
      </c>
      <c r="N32" s="36" t="e">
        <f t="shared" si="23"/>
        <v>#REF!</v>
      </c>
      <c r="O32" s="122" t="e">
        <f t="shared" si="24"/>
        <v>#REF!</v>
      </c>
      <c r="P32" s="34" t="e">
        <f>+I32*$P$27</f>
        <v>#REF!</v>
      </c>
      <c r="Q32" s="36">
        <v>219</v>
      </c>
      <c r="R32" s="35">
        <v>6682.11</v>
      </c>
      <c r="S32" s="24">
        <f>SUMIFS(ShopperTrak!R:R,ShopperTrak!D:D,'Sep GOALS'!B32)</f>
        <v>1491.0972222222219</v>
      </c>
      <c r="T32" s="34">
        <f t="shared" si="29"/>
        <v>171.47618055555554</v>
      </c>
      <c r="U32" s="77">
        <f>SUMIFS('Perf by Market'!X:X,'Perf by Market'!C:C,'Sep GOALS'!B32)</f>
        <v>0</v>
      </c>
      <c r="V32" s="77" t="e">
        <f t="shared" si="30"/>
        <v>#REF!</v>
      </c>
      <c r="W32" s="78">
        <f t="shared" si="31"/>
        <v>0</v>
      </c>
      <c r="X32" s="77">
        <f>SUMIFS('Perf by Market'!O:O,'Perf by Market'!C:C,'Sep GOALS'!B32)</f>
        <v>0.43</v>
      </c>
      <c r="Y32" s="24">
        <f>SUMIFS('Perf by Market'!H:H,'Perf by Market'!C:C,'Sep GOALS'!B32)</f>
        <v>136</v>
      </c>
      <c r="Z32" s="24">
        <f>SUMIFS('Last Month Goals'!J:J,'Last Month Goals'!B:B,'Sep GOALS'!B32)</f>
        <v>172.68</v>
      </c>
      <c r="AA32" s="25">
        <f>SUMIFS('Perf by Market'!J:J,'Perf by Market'!C:C,'Sep GOALS'!B32)</f>
        <v>6196.16</v>
      </c>
      <c r="AB32" s="25">
        <f>SUMIFS('Last Month Goals'!K:K,'Last Month Goals'!B:B,'Sep GOALS'!B32)</f>
        <v>6907.2000000000007</v>
      </c>
      <c r="AC32" s="25">
        <f t="shared" si="32"/>
        <v>45.56</v>
      </c>
      <c r="AD32" s="24">
        <f>SUMIFS('Perf by Market'!W:W,'Perf by Market'!C:C,'Sep GOALS'!B32)/6</f>
        <v>0</v>
      </c>
      <c r="AE32" s="31">
        <f>SUMIFS('Perf by Market'!M:M,'Perf by Market'!C:C,'Sep GOALS'!B32)</f>
        <v>219</v>
      </c>
      <c r="AF32" s="29">
        <f>Y32/(SUMIFS('Perf by Market'!M:M,'Perf by Market'!C:C,'Sep GOALS'!B32))</f>
        <v>0.62100456621004563</v>
      </c>
      <c r="AG32" s="4"/>
    </row>
    <row r="33" spans="1:33" ht="15" customHeight="1" x14ac:dyDescent="0.25">
      <c r="A33" s="1" t="str">
        <f>INDEX(MAPING!K:K,MATCH('Sep GOALS'!B33,MAPING!L:L,0))</f>
        <v>AUSTIN</v>
      </c>
      <c r="B33" s="1" t="s">
        <v>39</v>
      </c>
      <c r="C33" s="1" t="str">
        <f>INDEX(MAPING!D:D,MATCH('Sep GOALS'!B33,MAPING!L:L,0))</f>
        <v>LINDA GARCIA</v>
      </c>
      <c r="D33" s="1" t="str">
        <f>INDEX(MAPING!F:F,MATCH('Sep GOALS'!B33,MAPING!L:L,0))</f>
        <v>GYSSEL BENITEZ JARAMILLO</v>
      </c>
      <c r="E33" s="1" t="e">
        <f>SUMIFS('Metro Target'!#REF!,'Metro Target'!#REF!,'Sep GOALS'!B33)</f>
        <v>#REF!</v>
      </c>
      <c r="F33" s="1" t="e">
        <f>SUMIFS('Metro Target'!#REF!,'Metro Target'!#REF!,'Sep GOALS'!B33)</f>
        <v>#REF!</v>
      </c>
      <c r="G33" s="1" t="e">
        <f>SUMIFS('Metro Target'!#REF!,'Metro Target'!#REF!,'Sep GOALS'!B33)</f>
        <v>#REF!</v>
      </c>
      <c r="H33" s="1" t="e">
        <f>SUMIFS('Metro Target'!#REF!,'Metro Target'!#REF!,'Sep GOALS'!B33)</f>
        <v>#REF!</v>
      </c>
      <c r="I33" s="56" t="e">
        <f>IF($T$27&gt;0,SUMIFS(ShopperTrak!#REF!,ShopperTrak!D:D,'Sep GOALS'!B33),E33)</f>
        <v>#REF!</v>
      </c>
      <c r="J33" s="56" t="e">
        <f t="shared" si="28"/>
        <v>#REF!</v>
      </c>
      <c r="K33" s="56" t="e">
        <f>IF($T$27&gt;0,SUMIFS(ShopperTrak!#REF!,ShopperTrak!D:D,'Sep GOALS'!B33),F33)</f>
        <v>#REF!</v>
      </c>
      <c r="L33" s="56" t="e">
        <f>IF($T$27&gt;0,SUMIFS(ShopperTrak!#REF!,ShopperTrak!D:D,'Sep GOALS'!B33),G33)</f>
        <v>#REF!</v>
      </c>
      <c r="M33" s="56" t="e">
        <f>IF($T$2&gt;0,SUMIFS(ShopperTrak!#REF!,ShopperTrak!D:D,'Sep GOALS'!B33),H33)</f>
        <v>#REF!</v>
      </c>
      <c r="N33" s="36" t="e">
        <f t="shared" si="23"/>
        <v>#REF!</v>
      </c>
      <c r="O33" s="122" t="e">
        <f>N33*$O$27</f>
        <v>#REF!</v>
      </c>
      <c r="P33" s="34" t="e">
        <f t="shared" si="25"/>
        <v>#REF!</v>
      </c>
      <c r="Q33" s="36">
        <v>162</v>
      </c>
      <c r="R33" s="35">
        <v>4138.71</v>
      </c>
      <c r="S33" s="24">
        <f>SUMIFS(ShopperTrak!R:R,ShopperTrak!D:D,'Sep GOALS'!B33)</f>
        <v>1727.5</v>
      </c>
      <c r="T33" s="34">
        <f t="shared" si="29"/>
        <v>198.66250000000002</v>
      </c>
      <c r="U33" s="77">
        <f>SUMIFS('Perf by Market'!X:X,'Perf by Market'!C:C,'Sep GOALS'!B33)</f>
        <v>0</v>
      </c>
      <c r="V33" s="77" t="e">
        <f t="shared" si="30"/>
        <v>#REF!</v>
      </c>
      <c r="W33" s="78">
        <f t="shared" si="31"/>
        <v>0</v>
      </c>
      <c r="X33" s="77">
        <f>SUMIFS('Perf by Market'!O:O,'Perf by Market'!C:C,'Sep GOALS'!B33)</f>
        <v>0.5</v>
      </c>
      <c r="Y33" s="24">
        <f>SUMIFS('Perf by Market'!H:H,'Perf by Market'!C:C,'Sep GOALS'!B33)</f>
        <v>167</v>
      </c>
      <c r="Z33" s="24">
        <f>SUMIFS('Last Month Goals'!J:J,'Last Month Goals'!B:B,'Sep GOALS'!B33)</f>
        <v>203.45</v>
      </c>
      <c r="AA33" s="25">
        <f>SUMIFS('Perf by Market'!J:J,'Perf by Market'!C:C,'Sep GOALS'!B33)</f>
        <v>6272.01</v>
      </c>
      <c r="AB33" s="25">
        <f>SUMIFS('Last Month Goals'!K:K,'Last Month Goals'!B:B,'Sep GOALS'!B33)</f>
        <v>8138</v>
      </c>
      <c r="AC33" s="25">
        <f t="shared" si="32"/>
        <v>37.556946107784434</v>
      </c>
      <c r="AD33" s="24">
        <f>SUMIFS('Perf by Market'!W:W,'Perf by Market'!C:C,'Sep GOALS'!B33)/6</f>
        <v>0</v>
      </c>
      <c r="AE33" s="31">
        <f>SUMIFS('Perf by Market'!M:M,'Perf by Market'!C:C,'Sep GOALS'!B33)</f>
        <v>242</v>
      </c>
      <c r="AF33" s="29">
        <f>Y33/(SUMIFS('Perf by Market'!M:M,'Perf by Market'!C:C,'Sep GOALS'!B33))</f>
        <v>0.69008264462809921</v>
      </c>
      <c r="AG33" s="4"/>
    </row>
    <row r="34" spans="1:33" ht="15" customHeight="1" x14ac:dyDescent="0.25">
      <c r="A34" s="1" t="str">
        <f>INDEX(MAPING!K:K,MATCH('Sep GOALS'!B34,MAPING!L:L,0))</f>
        <v>AUSTIN</v>
      </c>
      <c r="B34" s="1" t="s">
        <v>40</v>
      </c>
      <c r="C34" s="1" t="str">
        <f>INDEX(MAPING!D:D,MATCH('Sep GOALS'!B34,MAPING!L:L,0))</f>
        <v>ANGEL FELICIANO ORTIZ</v>
      </c>
      <c r="D34" s="1" t="str">
        <f>INDEX(MAPING!F:F,MATCH('Sep GOALS'!B34,MAPING!L:L,0))</f>
        <v>NIKHIL MAROJU</v>
      </c>
      <c r="E34" s="1" t="e">
        <f>SUMIFS('Metro Target'!#REF!,'Metro Target'!#REF!,'Sep GOALS'!B34)</f>
        <v>#REF!</v>
      </c>
      <c r="F34" s="1" t="e">
        <f>SUMIFS('Metro Target'!#REF!,'Metro Target'!#REF!,'Sep GOALS'!B34)</f>
        <v>#REF!</v>
      </c>
      <c r="G34" s="1" t="e">
        <f>SUMIFS('Metro Target'!#REF!,'Metro Target'!#REF!,'Sep GOALS'!B34)</f>
        <v>#REF!</v>
      </c>
      <c r="H34" s="1" t="e">
        <f>SUMIFS('Metro Target'!#REF!,'Metro Target'!#REF!,'Sep GOALS'!B34)</f>
        <v>#REF!</v>
      </c>
      <c r="I34" s="56" t="e">
        <f>IF($T$27&gt;0,SUMIFS(ShopperTrak!#REF!,ShopperTrak!D:D,'Sep GOALS'!B34),E34)</f>
        <v>#REF!</v>
      </c>
      <c r="J34" s="56" t="e">
        <f t="shared" si="28"/>
        <v>#REF!</v>
      </c>
      <c r="K34" s="56" t="e">
        <f>IF($T$27&gt;0,SUMIFS(ShopperTrak!#REF!,ShopperTrak!D:D,'Sep GOALS'!B34),F34)</f>
        <v>#REF!</v>
      </c>
      <c r="L34" s="56" t="e">
        <f>IF($T$27&gt;0,SUMIFS(ShopperTrak!#REF!,ShopperTrak!D:D,'Sep GOALS'!B34),G34)</f>
        <v>#REF!</v>
      </c>
      <c r="M34" s="56" t="e">
        <f>IF($T$2&gt;0,SUMIFS(ShopperTrak!#REF!,ShopperTrak!D:D,'Sep GOALS'!B34),H34)</f>
        <v>#REF!</v>
      </c>
      <c r="N34" s="36" t="e">
        <f t="shared" si="23"/>
        <v>#REF!</v>
      </c>
      <c r="O34" s="122" t="e">
        <f t="shared" si="24"/>
        <v>#REF!</v>
      </c>
      <c r="P34" s="34" t="e">
        <f t="shared" si="25"/>
        <v>#REF!</v>
      </c>
      <c r="Q34" s="36">
        <v>156</v>
      </c>
      <c r="R34" s="35">
        <v>5639.0400000000009</v>
      </c>
      <c r="S34" s="24">
        <f>SUMIFS(ShopperTrak!R:R,ShopperTrak!D:D,'Sep GOALS'!B34)</f>
        <v>1427.6666666666667</v>
      </c>
      <c r="T34" s="34">
        <f t="shared" si="29"/>
        <v>164.18166666666667</v>
      </c>
      <c r="U34" s="77">
        <f>SUMIFS('Perf by Market'!X:X,'Perf by Market'!C:C,'Sep GOALS'!B34)</f>
        <v>0</v>
      </c>
      <c r="V34" s="77" t="e">
        <f t="shared" si="30"/>
        <v>#REF!</v>
      </c>
      <c r="W34" s="78">
        <f t="shared" si="31"/>
        <v>0</v>
      </c>
      <c r="X34" s="77">
        <f>SUMIFS('Perf by Market'!O:O,'Perf by Market'!C:C,'Sep GOALS'!B34)</f>
        <v>0.41</v>
      </c>
      <c r="Y34" s="24">
        <f>SUMIFS('Perf by Market'!H:H,'Perf by Market'!C:C,'Sep GOALS'!B34)</f>
        <v>134</v>
      </c>
      <c r="Z34" s="24">
        <f>SUMIFS('Last Month Goals'!J:J,'Last Month Goals'!B:B,'Sep GOALS'!B34)</f>
        <v>175.58</v>
      </c>
      <c r="AA34" s="25">
        <f>SUMIFS('Perf by Market'!J:J,'Perf by Market'!C:C,'Sep GOALS'!B34)</f>
        <v>4468.25</v>
      </c>
      <c r="AB34" s="25">
        <f>SUMIFS('Last Month Goals'!K:K,'Last Month Goals'!B:B,'Sep GOALS'!B34)</f>
        <v>7023.2000000000007</v>
      </c>
      <c r="AC34" s="25">
        <f t="shared" si="32"/>
        <v>33.345149253731343</v>
      </c>
      <c r="AD34" s="24">
        <f>SUMIFS('Perf by Market'!W:W,'Perf by Market'!C:C,'Sep GOALS'!B34)/6</f>
        <v>0</v>
      </c>
      <c r="AE34" s="31">
        <f>SUMIFS('Perf by Market'!M:M,'Perf by Market'!C:C,'Sep GOALS'!B34)</f>
        <v>175</v>
      </c>
      <c r="AF34" s="29">
        <f>Y34/(SUMIFS('Perf by Market'!M:M,'Perf by Market'!C:C,'Sep GOALS'!B34))</f>
        <v>0.76571428571428568</v>
      </c>
      <c r="AG34" s="4"/>
    </row>
    <row r="35" spans="1:33" ht="15" customHeight="1" x14ac:dyDescent="0.25">
      <c r="A35" s="1" t="str">
        <f>INDEX(MAPING!K:K,MATCH('Sep GOALS'!B35,MAPING!L:L,0))</f>
        <v>AUSTIN</v>
      </c>
      <c r="B35" s="1" t="s">
        <v>955</v>
      </c>
      <c r="C35" s="1" t="str">
        <f>INDEX(MAPING!D:D,MATCH('Sep GOALS'!B35,MAPING!L:L,0))</f>
        <v>ANGEL FELICIANO ORTIZ</v>
      </c>
      <c r="D35" s="1" t="str">
        <f>INDEX(MAPING!F:F,MATCH('Sep GOALS'!B35,MAPING!L:L,0))</f>
        <v>DANIELA GARCIA</v>
      </c>
      <c r="E35" s="1" t="e">
        <f>SUMIFS('Metro Target'!#REF!,'Metro Target'!#REF!,'Sep GOALS'!B35)</f>
        <v>#REF!</v>
      </c>
      <c r="F35" s="1" t="e">
        <f>SUMIFS('Metro Target'!#REF!,'Metro Target'!#REF!,'Sep GOALS'!B35)</f>
        <v>#REF!</v>
      </c>
      <c r="G35" s="1" t="e">
        <f>SUMIFS('Metro Target'!#REF!,'Metro Target'!#REF!,'Sep GOALS'!B35)</f>
        <v>#REF!</v>
      </c>
      <c r="H35" s="1" t="e">
        <f>SUMIFS('Metro Target'!#REF!,'Metro Target'!#REF!,'Sep GOALS'!B35)</f>
        <v>#REF!</v>
      </c>
      <c r="I35" s="56" t="e">
        <f>IF($T$27&gt;0,SUMIFS(ShopperTrak!#REF!,ShopperTrak!D:D,'Sep GOALS'!B35),E35)</f>
        <v>#REF!</v>
      </c>
      <c r="J35" s="56" t="e">
        <f t="shared" si="28"/>
        <v>#REF!</v>
      </c>
      <c r="K35" s="56" t="e">
        <f>IF($T$27&gt;0,SUMIFS(ShopperTrak!#REF!,ShopperTrak!D:D,'Sep GOALS'!B35),F35)</f>
        <v>#REF!</v>
      </c>
      <c r="L35" s="56" t="e">
        <f>IF($T$27&gt;0,SUMIFS(ShopperTrak!#REF!,ShopperTrak!D:D,'Sep GOALS'!B35),G35)</f>
        <v>#REF!</v>
      </c>
      <c r="M35" s="56" t="e">
        <f>IF($T$2&gt;0,SUMIFS(ShopperTrak!#REF!,ShopperTrak!D:D,'Sep GOALS'!B35),H35)</f>
        <v>#REF!</v>
      </c>
      <c r="N35" s="36" t="e">
        <f t="shared" si="23"/>
        <v>#REF!</v>
      </c>
      <c r="O35" s="122" t="e">
        <f>N35*$O$27</f>
        <v>#REF!</v>
      </c>
      <c r="P35" s="34" t="e">
        <f>+I35*$P$27</f>
        <v>#REF!</v>
      </c>
      <c r="Q35" s="36">
        <v>171</v>
      </c>
      <c r="R35" s="35">
        <v>8363.0399999999991</v>
      </c>
      <c r="S35" s="24">
        <f>SUMIFS(ShopperTrak!R:R,ShopperTrak!D:D,'Sep GOALS'!B35)</f>
        <v>1622</v>
      </c>
      <c r="T35" s="34">
        <f t="shared" si="29"/>
        <v>186.53</v>
      </c>
      <c r="U35" s="77">
        <f>SUMIFS('Perf by Market'!X:X,'Perf by Market'!C:C,'Sep GOALS'!B35)</f>
        <v>0</v>
      </c>
      <c r="V35" s="77" t="e">
        <f t="shared" si="30"/>
        <v>#REF!</v>
      </c>
      <c r="W35" s="78">
        <f t="shared" si="31"/>
        <v>0</v>
      </c>
      <c r="X35" s="77">
        <f>SUMIFS('Perf by Market'!O:O,'Perf by Market'!C:C,'Sep GOALS'!B35)</f>
        <v>0.34</v>
      </c>
      <c r="Y35" s="24">
        <f>SUMIFS('Perf by Market'!H:H,'Perf by Market'!C:C,'Sep GOALS'!B35)</f>
        <v>187</v>
      </c>
      <c r="Z35" s="24">
        <f>SUMIFS('Last Month Goals'!J:J,'Last Month Goals'!B:B,'Sep GOALS'!B35)</f>
        <v>202.93999999999997</v>
      </c>
      <c r="AA35" s="25">
        <f>SUMIFS('Perf by Market'!J:J,'Perf by Market'!C:C,'Sep GOALS'!B35)</f>
        <v>8597.74</v>
      </c>
      <c r="AB35" s="25">
        <f>SUMIFS('Last Month Goals'!K:K,'Last Month Goals'!B:B,'Sep GOALS'!B35)</f>
        <v>8117.5999999999985</v>
      </c>
      <c r="AC35" s="25">
        <f t="shared" si="32"/>
        <v>45.977219251336898</v>
      </c>
      <c r="AD35" s="24">
        <f>SUMIFS('Perf by Market'!W:W,'Perf by Market'!C:C,'Sep GOALS'!B35)/6</f>
        <v>0</v>
      </c>
      <c r="AE35" s="31">
        <f>SUMIFS('Perf by Market'!M:M,'Perf by Market'!C:C,'Sep GOALS'!B35)</f>
        <v>165</v>
      </c>
      <c r="AF35" s="29">
        <f>Y35/(SUMIFS('Perf by Market'!M:M,'Perf by Market'!C:C,'Sep GOALS'!B35))</f>
        <v>1.1333333333333333</v>
      </c>
      <c r="AG35" s="4"/>
    </row>
    <row r="36" spans="1:33" ht="15" customHeight="1" x14ac:dyDescent="0.25">
      <c r="A36" s="1" t="str">
        <f>INDEX(MAPING!K:K,MATCH('Sep GOALS'!B36,MAPING!L:L,0))</f>
        <v>AUSTIN</v>
      </c>
      <c r="B36" s="1" t="s">
        <v>41</v>
      </c>
      <c r="C36" s="1" t="str">
        <f>INDEX(MAPING!D:D,MATCH('Sep GOALS'!B36,MAPING!L:L,0))</f>
        <v>ANGEL FELICIANO ORTIZ</v>
      </c>
      <c r="D36" s="1" t="str">
        <f>INDEX(MAPING!F:F,MATCH('Sep GOALS'!B36,MAPING!L:L,0))</f>
        <v>MISAQUDDIN MOHAMMED</v>
      </c>
      <c r="E36" s="1" t="e">
        <f>SUMIFS('Metro Target'!#REF!,'Metro Target'!#REF!,'Sep GOALS'!B36)</f>
        <v>#REF!</v>
      </c>
      <c r="F36" s="1" t="e">
        <f>SUMIFS('Metro Target'!#REF!,'Metro Target'!#REF!,'Sep GOALS'!B36)</f>
        <v>#REF!</v>
      </c>
      <c r="G36" s="1" t="e">
        <f>SUMIFS('Metro Target'!#REF!,'Metro Target'!#REF!,'Sep GOALS'!B36)</f>
        <v>#REF!</v>
      </c>
      <c r="H36" s="1" t="e">
        <f>SUMIFS('Metro Target'!#REF!,'Metro Target'!#REF!,'Sep GOALS'!B36)</f>
        <v>#REF!</v>
      </c>
      <c r="I36" s="56" t="e">
        <f>IF($T$27&gt;0,SUMIFS(ShopperTrak!#REF!,ShopperTrak!D:D,'Sep GOALS'!B36),E36)</f>
        <v>#REF!</v>
      </c>
      <c r="J36" s="56" t="e">
        <f t="shared" si="28"/>
        <v>#REF!</v>
      </c>
      <c r="K36" s="56" t="e">
        <f>IF($T$27&gt;0,SUMIFS(ShopperTrak!#REF!,ShopperTrak!D:D,'Sep GOALS'!B36),F36)</f>
        <v>#REF!</v>
      </c>
      <c r="L36" s="56" t="e">
        <f>IF($T$27&gt;0,SUMIFS(ShopperTrak!#REF!,ShopperTrak!D:D,'Sep GOALS'!B36),G36)</f>
        <v>#REF!</v>
      </c>
      <c r="M36" s="56" t="e">
        <f>IF($T$2&gt;0,SUMIFS(ShopperTrak!#REF!,ShopperTrak!D:D,'Sep GOALS'!B36),H36)</f>
        <v>#REF!</v>
      </c>
      <c r="N36" s="36" t="e">
        <f t="shared" si="23"/>
        <v>#REF!</v>
      </c>
      <c r="O36" s="122" t="e">
        <f t="shared" si="24"/>
        <v>#REF!</v>
      </c>
      <c r="P36" s="34" t="e">
        <f t="shared" ref="P36:P44" si="33">+I36*$P$27</f>
        <v>#REF!</v>
      </c>
      <c r="Q36" s="36">
        <v>312</v>
      </c>
      <c r="R36" s="35">
        <v>11777.91</v>
      </c>
      <c r="S36" s="24">
        <f>SUMIFS(ShopperTrak!R:R,ShopperTrak!D:D,'Sep GOALS'!B36)</f>
        <v>2608.5833333333335</v>
      </c>
      <c r="T36" s="34">
        <f>S36*$T$27</f>
        <v>299.98708333333337</v>
      </c>
      <c r="U36" s="77">
        <f>SUMIFS('Perf by Market'!X:X,'Perf by Market'!C:C,'Sep GOALS'!B36)</f>
        <v>0</v>
      </c>
      <c r="V36" s="77" t="e">
        <f t="shared" si="30"/>
        <v>#REF!</v>
      </c>
      <c r="W36" s="78">
        <f t="shared" si="31"/>
        <v>0</v>
      </c>
      <c r="X36" s="77">
        <f>SUMIFS('Perf by Market'!O:O,'Perf by Market'!C:C,'Sep GOALS'!B36)</f>
        <v>0.51</v>
      </c>
      <c r="Y36" s="24">
        <f>SUMIFS('Perf by Market'!H:H,'Perf by Market'!C:C,'Sep GOALS'!B36)</f>
        <v>338</v>
      </c>
      <c r="Z36" s="24">
        <f>SUMIFS('Last Month Goals'!J:J,'Last Month Goals'!B:B,'Sep GOALS'!B36)</f>
        <v>328.85999999999996</v>
      </c>
      <c r="AA36" s="25">
        <f>SUMIFS('Perf by Market'!J:J,'Perf by Market'!C:C,'Sep GOALS'!B36)</f>
        <v>13592.3</v>
      </c>
      <c r="AB36" s="25">
        <f>SUMIFS('Last Month Goals'!K:K,'Last Month Goals'!B:B,'Sep GOALS'!B36)</f>
        <v>13154.399999999998</v>
      </c>
      <c r="AC36" s="25">
        <f t="shared" si="32"/>
        <v>40.213905325443783</v>
      </c>
      <c r="AD36" s="24">
        <f>SUMIFS('Perf by Market'!W:W,'Perf by Market'!C:C,'Sep GOALS'!B36)/6</f>
        <v>0</v>
      </c>
      <c r="AE36" s="31">
        <f>SUMIFS('Perf by Market'!M:M,'Perf by Market'!C:C,'Sep GOALS'!B36)</f>
        <v>298</v>
      </c>
      <c r="AF36" s="29">
        <f>Y36/(SUMIFS('Perf by Market'!M:M,'Perf by Market'!C:C,'Sep GOALS'!B36))</f>
        <v>1.1342281879194631</v>
      </c>
      <c r="AG36" s="4"/>
    </row>
    <row r="37" spans="1:33" ht="15" customHeight="1" x14ac:dyDescent="0.25">
      <c r="A37" s="1" t="str">
        <f>INDEX(MAPING!K:K,MATCH('Sep GOALS'!B37,MAPING!L:L,0))</f>
        <v>AUSTIN</v>
      </c>
      <c r="B37" s="1" t="s">
        <v>43</v>
      </c>
      <c r="C37" s="1" t="str">
        <f>INDEX(MAPING!D:D,MATCH('Sep GOALS'!B37,MAPING!L:L,0))</f>
        <v>LINDA GARCIA</v>
      </c>
      <c r="D37" s="1" t="str">
        <f>INDEX(MAPING!F:F,MATCH('Sep GOALS'!B37,MAPING!L:L,0))</f>
        <v>ANGELICA MARTINEZ</v>
      </c>
      <c r="E37" s="1" t="e">
        <f>SUMIFS('Metro Target'!#REF!,'Metro Target'!#REF!,'Sep GOALS'!B37)</f>
        <v>#REF!</v>
      </c>
      <c r="F37" s="1" t="e">
        <f>SUMIFS('Metro Target'!#REF!,'Metro Target'!#REF!,'Sep GOALS'!B37)</f>
        <v>#REF!</v>
      </c>
      <c r="G37" s="1" t="e">
        <f>SUMIFS('Metro Target'!#REF!,'Metro Target'!#REF!,'Sep GOALS'!B37)</f>
        <v>#REF!</v>
      </c>
      <c r="H37" s="1" t="e">
        <f>SUMIFS('Metro Target'!#REF!,'Metro Target'!#REF!,'Sep GOALS'!B37)</f>
        <v>#REF!</v>
      </c>
      <c r="I37" s="56" t="e">
        <f>IF($T$27&gt;0,SUMIFS(ShopperTrak!#REF!,ShopperTrak!D:D,'Sep GOALS'!B37),E37)</f>
        <v>#REF!</v>
      </c>
      <c r="J37" s="56" t="e">
        <f t="shared" si="28"/>
        <v>#REF!</v>
      </c>
      <c r="K37" s="56" t="e">
        <f>IF($T$27&gt;0,SUMIFS(ShopperTrak!#REF!,ShopperTrak!D:D,'Sep GOALS'!B37),F37)</f>
        <v>#REF!</v>
      </c>
      <c r="L37" s="56" t="e">
        <f>IF($T$27&gt;0,SUMIFS(ShopperTrak!#REF!,ShopperTrak!D:D,'Sep GOALS'!B37),G37)</f>
        <v>#REF!</v>
      </c>
      <c r="M37" s="56" t="e">
        <f>IF($T$2&gt;0,SUMIFS(ShopperTrak!#REF!,ShopperTrak!D:D,'Sep GOALS'!B37),H37)</f>
        <v>#REF!</v>
      </c>
      <c r="N37" s="36" t="e">
        <f t="shared" si="23"/>
        <v>#REF!</v>
      </c>
      <c r="O37" s="122" t="e">
        <f t="shared" si="24"/>
        <v>#REF!</v>
      </c>
      <c r="P37" s="34" t="e">
        <f>+I37*$P$27</f>
        <v>#REF!</v>
      </c>
      <c r="Q37" s="36">
        <v>237</v>
      </c>
      <c r="R37" s="35">
        <v>8139.5399999999991</v>
      </c>
      <c r="S37" s="24">
        <f>SUMIFS(ShopperTrak!R:R,ShopperTrak!D:D,'Sep GOALS'!B37)</f>
        <v>1903.9166666666667</v>
      </c>
      <c r="T37" s="34">
        <f t="shared" si="29"/>
        <v>218.95041666666668</v>
      </c>
      <c r="U37" s="77">
        <f>SUMIFS('Perf by Market'!X:X,'Perf by Market'!C:C,'Sep GOALS'!B37)</f>
        <v>0</v>
      </c>
      <c r="V37" s="77" t="e">
        <f t="shared" si="30"/>
        <v>#REF!</v>
      </c>
      <c r="W37" s="78">
        <f t="shared" si="31"/>
        <v>0</v>
      </c>
      <c r="X37" s="77">
        <f>SUMIFS('Perf by Market'!O:O,'Perf by Market'!C:C,'Sep GOALS'!B37)</f>
        <v>0.6</v>
      </c>
      <c r="Y37" s="24">
        <f>SUMIFS('Perf by Market'!H:H,'Perf by Market'!C:C,'Sep GOALS'!B37)</f>
        <v>230</v>
      </c>
      <c r="Z37" s="24">
        <f>SUMIFS('Last Month Goals'!J:J,'Last Month Goals'!B:B,'Sep GOALS'!B37)</f>
        <v>234.41</v>
      </c>
      <c r="AA37" s="25">
        <f>SUMIFS('Perf by Market'!J:J,'Perf by Market'!C:C,'Sep GOALS'!B37)</f>
        <v>9175.2800000000007</v>
      </c>
      <c r="AB37" s="25">
        <f>SUMIFS('Last Month Goals'!K:K,'Last Month Goals'!B:B,'Sep GOALS'!B37)</f>
        <v>9376.4</v>
      </c>
      <c r="AC37" s="25">
        <f t="shared" si="32"/>
        <v>39.892521739130437</v>
      </c>
      <c r="AD37" s="24">
        <f>SUMIFS('Perf by Market'!W:W,'Perf by Market'!C:C,'Sep GOALS'!B37)/6</f>
        <v>0</v>
      </c>
      <c r="AE37" s="31">
        <f>SUMIFS('Perf by Market'!M:M,'Perf by Market'!C:C,'Sep GOALS'!B37)</f>
        <v>360</v>
      </c>
      <c r="AF37" s="29">
        <f>Y37/(SUMIFS('Perf by Market'!M:M,'Perf by Market'!C:C,'Sep GOALS'!B37))</f>
        <v>0.63888888888888884</v>
      </c>
      <c r="AG37" s="4"/>
    </row>
    <row r="38" spans="1:33" ht="15" customHeight="1" x14ac:dyDescent="0.25">
      <c r="A38" s="1" t="str">
        <f>INDEX(MAPING!K:K,MATCH('Sep GOALS'!B38,MAPING!L:L,0))</f>
        <v>AUSTIN</v>
      </c>
      <c r="B38" s="1" t="s">
        <v>44</v>
      </c>
      <c r="C38" s="1" t="str">
        <f>INDEX(MAPING!D:D,MATCH('Sep GOALS'!B38,MAPING!L:L,0))</f>
        <v>LINDA GARCIA</v>
      </c>
      <c r="D38" s="1" t="str">
        <f>INDEX(MAPING!F:F,MATCH('Sep GOALS'!B38,MAPING!L:L,0))</f>
        <v>JENNIFER HERNANDEZ</v>
      </c>
      <c r="E38" s="1" t="e">
        <f>SUMIFS('Metro Target'!#REF!,'Metro Target'!#REF!,'Sep GOALS'!B38)</f>
        <v>#REF!</v>
      </c>
      <c r="F38" s="1" t="e">
        <f>SUMIFS('Metro Target'!#REF!,'Metro Target'!#REF!,'Sep GOALS'!B38)</f>
        <v>#REF!</v>
      </c>
      <c r="G38" s="1" t="e">
        <f>SUMIFS('Metro Target'!#REF!,'Metro Target'!#REF!,'Sep GOALS'!B38)</f>
        <v>#REF!</v>
      </c>
      <c r="H38" s="1" t="e">
        <f>SUMIFS('Metro Target'!#REF!,'Metro Target'!#REF!,'Sep GOALS'!B38)</f>
        <v>#REF!</v>
      </c>
      <c r="I38" s="56" t="e">
        <f>IF($T$27&gt;0,SUMIFS(ShopperTrak!#REF!,ShopperTrak!D:D,'Sep GOALS'!B38),E38)</f>
        <v>#REF!</v>
      </c>
      <c r="J38" s="56" t="e">
        <f t="shared" si="28"/>
        <v>#REF!</v>
      </c>
      <c r="K38" s="56" t="e">
        <f>IF($T$27&gt;0,SUMIFS(ShopperTrak!#REF!,ShopperTrak!D:D,'Sep GOALS'!B38),F38)</f>
        <v>#REF!</v>
      </c>
      <c r="L38" s="56" t="e">
        <f>IF($T$27&gt;0,SUMIFS(ShopperTrak!#REF!,ShopperTrak!D:D,'Sep GOALS'!B38),G38)</f>
        <v>#REF!</v>
      </c>
      <c r="M38" s="56" t="e">
        <f>IF($T$2&gt;0,SUMIFS(ShopperTrak!#REF!,ShopperTrak!D:D,'Sep GOALS'!B38),H38)</f>
        <v>#REF!</v>
      </c>
      <c r="N38" s="36" t="e">
        <f t="shared" si="23"/>
        <v>#REF!</v>
      </c>
      <c r="O38" s="122" t="e">
        <f t="shared" si="24"/>
        <v>#REF!</v>
      </c>
      <c r="P38" s="34" t="e">
        <f t="shared" si="33"/>
        <v>#REF!</v>
      </c>
      <c r="Q38" s="36">
        <v>153</v>
      </c>
      <c r="R38" s="35">
        <v>8033.61</v>
      </c>
      <c r="S38" s="24">
        <f>SUMIFS(ShopperTrak!R:R,ShopperTrak!D:D,'Sep GOALS'!B38)</f>
        <v>1566.5833333333333</v>
      </c>
      <c r="T38" s="34">
        <f t="shared" si="29"/>
        <v>180.15708333333333</v>
      </c>
      <c r="U38" s="77">
        <f>SUMIFS('Perf by Market'!X:X,'Perf by Market'!C:C,'Sep GOALS'!B38)</f>
        <v>0</v>
      </c>
      <c r="V38" s="77" t="e">
        <f t="shared" si="30"/>
        <v>#REF!</v>
      </c>
      <c r="W38" s="78">
        <f t="shared" si="31"/>
        <v>0</v>
      </c>
      <c r="X38" s="77">
        <f>SUMIFS('Perf by Market'!O:O,'Perf by Market'!C:C,'Sep GOALS'!B38)</f>
        <v>0.65</v>
      </c>
      <c r="Y38" s="24">
        <f>SUMIFS('Perf by Market'!H:H,'Perf by Market'!C:C,'Sep GOALS'!B38)</f>
        <v>206</v>
      </c>
      <c r="Z38" s="24">
        <f>SUMIFS('Last Month Goals'!J:J,'Last Month Goals'!B:B,'Sep GOALS'!B38)</f>
        <v>185.12</v>
      </c>
      <c r="AA38" s="25">
        <f>SUMIFS('Perf by Market'!J:J,'Perf by Market'!C:C,'Sep GOALS'!B38)</f>
        <v>6263.5</v>
      </c>
      <c r="AB38" s="25">
        <f>SUMIFS('Last Month Goals'!K:K,'Last Month Goals'!B:B,'Sep GOALS'!B38)</f>
        <v>7404.8</v>
      </c>
      <c r="AC38" s="25">
        <f t="shared" si="32"/>
        <v>30.405339805825243</v>
      </c>
      <c r="AD38" s="24">
        <f>SUMIFS('Perf by Market'!W:W,'Perf by Market'!C:C,'Sep GOALS'!B38)/6</f>
        <v>0</v>
      </c>
      <c r="AE38" s="31">
        <f>SUMIFS('Perf by Market'!M:M,'Perf by Market'!C:C,'Sep GOALS'!B38)</f>
        <v>205</v>
      </c>
      <c r="AF38" s="29">
        <f>Y38/(SUMIFS('Perf by Market'!M:M,'Perf by Market'!C:C,'Sep GOALS'!B38))</f>
        <v>1.0048780487804878</v>
      </c>
      <c r="AG38" s="4"/>
    </row>
    <row r="39" spans="1:33" ht="15" customHeight="1" x14ac:dyDescent="0.25">
      <c r="A39" s="1" t="str">
        <f>INDEX(MAPING!K:K,MATCH('Sep GOALS'!B39,MAPING!L:L,0))</f>
        <v>AUSTIN</v>
      </c>
      <c r="B39" s="1" t="s">
        <v>45</v>
      </c>
      <c r="C39" s="1" t="str">
        <f>INDEX(MAPING!D:D,MATCH('Sep GOALS'!B39,MAPING!L:L,0))</f>
        <v>LINDA GARCIA</v>
      </c>
      <c r="D39" s="1" t="str">
        <f>INDEX(MAPING!F:F,MATCH('Sep GOALS'!B39,MAPING!L:L,0))</f>
        <v>JISETH FELIX</v>
      </c>
      <c r="E39" s="1" t="e">
        <f>SUMIFS('Metro Target'!#REF!,'Metro Target'!#REF!,'Sep GOALS'!B39)</f>
        <v>#REF!</v>
      </c>
      <c r="F39" s="1" t="e">
        <f>SUMIFS('Metro Target'!#REF!,'Metro Target'!#REF!,'Sep GOALS'!B39)</f>
        <v>#REF!</v>
      </c>
      <c r="G39" s="1" t="e">
        <f>SUMIFS('Metro Target'!#REF!,'Metro Target'!#REF!,'Sep GOALS'!B39)</f>
        <v>#REF!</v>
      </c>
      <c r="H39" s="1" t="e">
        <f>SUMIFS('Metro Target'!#REF!,'Metro Target'!#REF!,'Sep GOALS'!B39)</f>
        <v>#REF!</v>
      </c>
      <c r="I39" s="56" t="e">
        <f>IF($T$27&gt;0,SUMIFS(ShopperTrak!#REF!,ShopperTrak!D:D,'Sep GOALS'!B39),E39)</f>
        <v>#REF!</v>
      </c>
      <c r="J39" s="56" t="e">
        <f t="shared" si="28"/>
        <v>#REF!</v>
      </c>
      <c r="K39" s="56" t="e">
        <f>IF($T$27&gt;0,SUMIFS(ShopperTrak!#REF!,ShopperTrak!D:D,'Sep GOALS'!B39),F39)</f>
        <v>#REF!</v>
      </c>
      <c r="L39" s="56" t="e">
        <f>IF($T$27&gt;0,SUMIFS(ShopperTrak!#REF!,ShopperTrak!D:D,'Sep GOALS'!B39),G39)</f>
        <v>#REF!</v>
      </c>
      <c r="M39" s="56" t="e">
        <f>IF($T$2&gt;0,SUMIFS(ShopperTrak!#REF!,ShopperTrak!D:D,'Sep GOALS'!B39),H39)</f>
        <v>#REF!</v>
      </c>
      <c r="N39" s="36" t="e">
        <f t="shared" si="23"/>
        <v>#REF!</v>
      </c>
      <c r="O39" s="122" t="e">
        <f>N39*$O$27</f>
        <v>#REF!</v>
      </c>
      <c r="P39" s="34" t="e">
        <f t="shared" si="33"/>
        <v>#REF!</v>
      </c>
      <c r="Q39" s="36">
        <v>141</v>
      </c>
      <c r="R39" s="35">
        <v>4472.46</v>
      </c>
      <c r="S39" s="24">
        <f>SUMIFS(ShopperTrak!R:R,ShopperTrak!D:D,'Sep GOALS'!B39)</f>
        <v>1466.5</v>
      </c>
      <c r="T39" s="34">
        <f t="shared" si="29"/>
        <v>168.64750000000001</v>
      </c>
      <c r="U39" s="77">
        <f>SUMIFS('Perf by Market'!X:X,'Perf by Market'!C:C,'Sep GOALS'!B39)</f>
        <v>0</v>
      </c>
      <c r="V39" s="77" t="e">
        <f t="shared" si="30"/>
        <v>#REF!</v>
      </c>
      <c r="W39" s="78">
        <f t="shared" si="31"/>
        <v>0</v>
      </c>
      <c r="X39" s="77">
        <f>SUMIFS('Perf by Market'!O:O,'Perf by Market'!C:C,'Sep GOALS'!B39)</f>
        <v>0.47</v>
      </c>
      <c r="Y39" s="24">
        <f>SUMIFS('Perf by Market'!H:H,'Perf by Market'!C:C,'Sep GOALS'!B39)</f>
        <v>155</v>
      </c>
      <c r="Z39" s="24">
        <f>SUMIFS('Last Month Goals'!J:J,'Last Month Goals'!B:B,'Sep GOALS'!B39)</f>
        <v>180.50999999999996</v>
      </c>
      <c r="AA39" s="25">
        <f>SUMIFS('Perf by Market'!J:J,'Perf by Market'!C:C,'Sep GOALS'!B39)</f>
        <v>4884.8599999999997</v>
      </c>
      <c r="AB39" s="25">
        <f>SUMIFS('Last Month Goals'!K:K,'Last Month Goals'!B:B,'Sep GOALS'!B39)</f>
        <v>7220.3999999999987</v>
      </c>
      <c r="AC39" s="25">
        <f t="shared" si="32"/>
        <v>31.51522580645161</v>
      </c>
      <c r="AD39" s="24">
        <f>SUMIFS('Perf by Market'!W:W,'Perf by Market'!C:C,'Sep GOALS'!B39)/6</f>
        <v>0</v>
      </c>
      <c r="AE39" s="31">
        <f>SUMIFS('Perf by Market'!M:M,'Perf by Market'!C:C,'Sep GOALS'!B39)</f>
        <v>228</v>
      </c>
      <c r="AF39" s="29">
        <f>Y39/(SUMIFS('Perf by Market'!M:M,'Perf by Market'!C:C,'Sep GOALS'!B39))</f>
        <v>0.67982456140350878</v>
      </c>
      <c r="AG39" s="4"/>
    </row>
    <row r="40" spans="1:33" ht="15" customHeight="1" x14ac:dyDescent="0.25">
      <c r="A40" s="1" t="str">
        <f>INDEX(MAPING!K:K,MATCH('Sep GOALS'!B40,MAPING!L:L,0))</f>
        <v>AUSTIN</v>
      </c>
      <c r="B40" s="1" t="s">
        <v>46</v>
      </c>
      <c r="C40" s="1" t="str">
        <f>INDEX(MAPING!D:D,MATCH('Sep GOALS'!B40,MAPING!L:L,0))</f>
        <v>LINDA GARCIA</v>
      </c>
      <c r="D40" s="1" t="str">
        <f>INDEX(MAPING!F:F,MATCH('Sep GOALS'!B40,MAPING!L:L,0))</f>
        <v>JAWAD QURESHI</v>
      </c>
      <c r="E40" s="1" t="e">
        <f>SUMIFS('Metro Target'!#REF!,'Metro Target'!#REF!,'Sep GOALS'!B40)</f>
        <v>#REF!</v>
      </c>
      <c r="F40" s="1" t="e">
        <f>SUMIFS('Metro Target'!#REF!,'Metro Target'!#REF!,'Sep GOALS'!B40)</f>
        <v>#REF!</v>
      </c>
      <c r="G40" s="1" t="e">
        <f>SUMIFS('Metro Target'!#REF!,'Metro Target'!#REF!,'Sep GOALS'!B40)</f>
        <v>#REF!</v>
      </c>
      <c r="H40" s="1" t="e">
        <f>SUMIFS('Metro Target'!#REF!,'Metro Target'!#REF!,'Sep GOALS'!B40)</f>
        <v>#REF!</v>
      </c>
      <c r="I40" s="56" t="e">
        <f>IF($T$27&gt;0,SUMIFS(ShopperTrak!#REF!,ShopperTrak!D:D,'Sep GOALS'!B40),E40)</f>
        <v>#REF!</v>
      </c>
      <c r="J40" s="56" t="e">
        <f t="shared" si="28"/>
        <v>#REF!</v>
      </c>
      <c r="K40" s="56" t="e">
        <f>IF($T$27&gt;0,SUMIFS(ShopperTrak!#REF!,ShopperTrak!D:D,'Sep GOALS'!B40),F40)</f>
        <v>#REF!</v>
      </c>
      <c r="L40" s="56" t="e">
        <f>IF($T$27&gt;0,SUMIFS(ShopperTrak!#REF!,ShopperTrak!D:D,'Sep GOALS'!B40),G40)</f>
        <v>#REF!</v>
      </c>
      <c r="M40" s="56" t="e">
        <f>IF($T$2&gt;0,SUMIFS(ShopperTrak!#REF!,ShopperTrak!D:D,'Sep GOALS'!B40),H40)</f>
        <v>#REF!</v>
      </c>
      <c r="N40" s="36" t="e">
        <f t="shared" si="23"/>
        <v>#REF!</v>
      </c>
      <c r="O40" s="122" t="e">
        <f t="shared" si="24"/>
        <v>#REF!</v>
      </c>
      <c r="P40" s="34" t="e">
        <f>+I40*$P$27</f>
        <v>#REF!</v>
      </c>
      <c r="Q40" s="36">
        <v>108</v>
      </c>
      <c r="R40" s="35">
        <v>5524.74</v>
      </c>
      <c r="S40" s="24">
        <f>SUMIFS(ShopperTrak!R:R,ShopperTrak!D:D,'Sep GOALS'!B40)</f>
        <v>1180.5833333333333</v>
      </c>
      <c r="T40" s="34">
        <f>S40*$T$27</f>
        <v>135.76708333333332</v>
      </c>
      <c r="U40" s="77">
        <f>SUMIFS('Perf by Market'!X:X,'Perf by Market'!C:C,'Sep GOALS'!B40)</f>
        <v>0</v>
      </c>
      <c r="V40" s="77" t="e">
        <f t="shared" si="30"/>
        <v>#REF!</v>
      </c>
      <c r="W40" s="78">
        <f t="shared" si="31"/>
        <v>0</v>
      </c>
      <c r="X40" s="77">
        <f>SUMIFS('Perf by Market'!O:O,'Perf by Market'!C:C,'Sep GOALS'!B40)</f>
        <v>0.41</v>
      </c>
      <c r="Y40" s="24">
        <f>SUMIFS('Perf by Market'!H:H,'Perf by Market'!C:C,'Sep GOALS'!B40)</f>
        <v>128</v>
      </c>
      <c r="Z40" s="24">
        <f>SUMIFS('Last Month Goals'!J:J,'Last Month Goals'!B:B,'Sep GOALS'!B40)</f>
        <v>138.29999999999998</v>
      </c>
      <c r="AA40" s="25">
        <f>SUMIFS('Perf by Market'!J:J,'Perf by Market'!C:C,'Sep GOALS'!B40)</f>
        <v>3179.53</v>
      </c>
      <c r="AB40" s="25">
        <f>SUMIFS('Last Month Goals'!K:K,'Last Month Goals'!B:B,'Sep GOALS'!B40)</f>
        <v>5531.9999999999991</v>
      </c>
      <c r="AC40" s="25">
        <f t="shared" si="32"/>
        <v>24.840078125000002</v>
      </c>
      <c r="AD40" s="24">
        <f>SUMIFS('Perf by Market'!W:W,'Perf by Market'!C:C,'Sep GOALS'!B40)/6</f>
        <v>0</v>
      </c>
      <c r="AE40" s="31">
        <f>SUMIFS('Perf by Market'!M:M,'Perf by Market'!C:C,'Sep GOALS'!B40)</f>
        <v>125</v>
      </c>
      <c r="AF40" s="29">
        <f>Y40/(SUMIFS('Perf by Market'!M:M,'Perf by Market'!C:C,'Sep GOALS'!B40))</f>
        <v>1.024</v>
      </c>
      <c r="AG40" s="4"/>
    </row>
    <row r="41" spans="1:33" ht="15" customHeight="1" x14ac:dyDescent="0.25">
      <c r="A41" s="1" t="str">
        <f>INDEX(MAPING!K:K,MATCH('Sep GOALS'!B41,MAPING!L:L,0))</f>
        <v>AUSTIN</v>
      </c>
      <c r="B41" s="1" t="s">
        <v>47</v>
      </c>
      <c r="C41" s="1" t="str">
        <f>INDEX(MAPING!D:D,MATCH('Sep GOALS'!B41,MAPING!L:L,0))</f>
        <v>LINDA GARCIA</v>
      </c>
      <c r="D41" s="1" t="str">
        <f>INDEX(MAPING!F:F,MATCH('Sep GOALS'!B41,MAPING!L:L,0))</f>
        <v>NANCY MACIAS</v>
      </c>
      <c r="E41" s="1" t="e">
        <f>SUMIFS('Metro Target'!#REF!,'Metro Target'!#REF!,'Sep GOALS'!B41)</f>
        <v>#REF!</v>
      </c>
      <c r="F41" s="1" t="e">
        <f>SUMIFS('Metro Target'!#REF!,'Metro Target'!#REF!,'Sep GOALS'!B41)</f>
        <v>#REF!</v>
      </c>
      <c r="G41" s="1" t="e">
        <f>SUMIFS('Metro Target'!#REF!,'Metro Target'!#REF!,'Sep GOALS'!B41)</f>
        <v>#REF!</v>
      </c>
      <c r="H41" s="1" t="e">
        <f>SUMIFS('Metro Target'!#REF!,'Metro Target'!#REF!,'Sep GOALS'!B41)</f>
        <v>#REF!</v>
      </c>
      <c r="I41" s="56" t="e">
        <f>IF($T$27&gt;0,SUMIFS(ShopperTrak!#REF!,ShopperTrak!D:D,'Sep GOALS'!B41),E41)</f>
        <v>#REF!</v>
      </c>
      <c r="J41" s="56" t="e">
        <f t="shared" si="28"/>
        <v>#REF!</v>
      </c>
      <c r="K41" s="56" t="e">
        <f>IF($T$27&gt;0,SUMIFS(ShopperTrak!#REF!,ShopperTrak!D:D,'Sep GOALS'!B41),F41)</f>
        <v>#REF!</v>
      </c>
      <c r="L41" s="56" t="e">
        <f>IF($T$27&gt;0,SUMIFS(ShopperTrak!#REF!,ShopperTrak!D:D,'Sep GOALS'!B41),G41)</f>
        <v>#REF!</v>
      </c>
      <c r="M41" s="56" t="e">
        <f>IF($T$2&gt;0,SUMIFS(ShopperTrak!#REF!,ShopperTrak!D:D,'Sep GOALS'!B41),H41)</f>
        <v>#REF!</v>
      </c>
      <c r="N41" s="36" t="e">
        <f t="shared" si="23"/>
        <v>#REF!</v>
      </c>
      <c r="O41" s="122" t="e">
        <f t="shared" si="24"/>
        <v>#REF!</v>
      </c>
      <c r="P41" s="34" t="e">
        <f>+I41*$P$27</f>
        <v>#REF!</v>
      </c>
      <c r="Q41" s="36">
        <v>411</v>
      </c>
      <c r="R41" s="35">
        <v>19771.260000000002</v>
      </c>
      <c r="S41" s="24">
        <f>SUMIFS(ShopperTrak!R:R,ShopperTrak!D:D,'Sep GOALS'!B41)</f>
        <v>3191.0833333333335</v>
      </c>
      <c r="T41" s="34">
        <f t="shared" si="29"/>
        <v>366.97458333333338</v>
      </c>
      <c r="U41" s="77">
        <f>SUMIFS('Perf by Market'!X:X,'Perf by Market'!C:C,'Sep GOALS'!B41)</f>
        <v>0</v>
      </c>
      <c r="V41" s="77" t="e">
        <f t="shared" si="30"/>
        <v>#REF!</v>
      </c>
      <c r="W41" s="78">
        <f t="shared" si="31"/>
        <v>0</v>
      </c>
      <c r="X41" s="77">
        <f>SUMIFS('Perf by Market'!O:O,'Perf by Market'!C:C,'Sep GOALS'!B41)</f>
        <v>0.6</v>
      </c>
      <c r="Y41" s="24">
        <f>SUMIFS('Perf by Market'!H:H,'Perf by Market'!C:C,'Sep GOALS'!B41)</f>
        <v>420</v>
      </c>
      <c r="Z41" s="24">
        <f>SUMIFS('Last Month Goals'!J:J,'Last Month Goals'!B:B,'Sep GOALS'!B41)</f>
        <v>376.87</v>
      </c>
      <c r="AA41" s="25">
        <f>SUMIFS('Perf by Market'!J:J,'Perf by Market'!C:C,'Sep GOALS'!B41)</f>
        <v>25023.31</v>
      </c>
      <c r="AB41" s="25">
        <f>SUMIFS('Last Month Goals'!K:K,'Last Month Goals'!B:B,'Sep GOALS'!B41)</f>
        <v>15074.8</v>
      </c>
      <c r="AC41" s="25">
        <f t="shared" si="32"/>
        <v>59.579309523809528</v>
      </c>
      <c r="AD41" s="24">
        <f>SUMIFS('Perf by Market'!W:W,'Perf by Market'!C:C,'Sep GOALS'!B41)/6</f>
        <v>0</v>
      </c>
      <c r="AE41" s="31">
        <f>SUMIFS('Perf by Market'!M:M,'Perf by Market'!C:C,'Sep GOALS'!B41)</f>
        <v>445</v>
      </c>
      <c r="AF41" s="29">
        <f>Y41/(SUMIFS('Perf by Market'!M:M,'Perf by Market'!C:C,'Sep GOALS'!B41))</f>
        <v>0.9438202247191011</v>
      </c>
      <c r="AG41" s="4"/>
    </row>
    <row r="42" spans="1:33" ht="15" customHeight="1" x14ac:dyDescent="0.25">
      <c r="A42" s="1" t="str">
        <f>INDEX(MAPING!K:K,MATCH('Sep GOALS'!B42,MAPING!L:L,0))</f>
        <v>AUSTIN</v>
      </c>
      <c r="B42" s="1" t="s">
        <v>48</v>
      </c>
      <c r="C42" s="1" t="str">
        <f>INDEX(MAPING!D:D,MATCH('Sep GOALS'!B42,MAPING!L:L,0))</f>
        <v>LINDA GARCIA</v>
      </c>
      <c r="D42" s="1" t="str">
        <f>INDEX(MAPING!F:F,MATCH('Sep GOALS'!B42,MAPING!L:L,0))</f>
        <v>EVELYN TOVIAS</v>
      </c>
      <c r="E42" s="1" t="e">
        <f>SUMIFS('Metro Target'!#REF!,'Metro Target'!#REF!,'Sep GOALS'!B42)</f>
        <v>#REF!</v>
      </c>
      <c r="F42" s="1" t="e">
        <f>SUMIFS('Metro Target'!#REF!,'Metro Target'!#REF!,'Sep GOALS'!B42)</f>
        <v>#REF!</v>
      </c>
      <c r="G42" s="1" t="e">
        <f>SUMIFS('Metro Target'!#REF!,'Metro Target'!#REF!,'Sep GOALS'!B42)</f>
        <v>#REF!</v>
      </c>
      <c r="H42" s="1" t="e">
        <f>SUMIFS('Metro Target'!#REF!,'Metro Target'!#REF!,'Sep GOALS'!B42)</f>
        <v>#REF!</v>
      </c>
      <c r="I42" s="56" t="e">
        <f>IF($T$27&gt;0,SUMIFS(ShopperTrak!#REF!,ShopperTrak!D:D,'Sep GOALS'!B42),E42)</f>
        <v>#REF!</v>
      </c>
      <c r="J42" s="56" t="e">
        <f t="shared" si="28"/>
        <v>#REF!</v>
      </c>
      <c r="K42" s="56" t="e">
        <f>IF($T$27&gt;0,SUMIFS(ShopperTrak!#REF!,ShopperTrak!D:D,'Sep GOALS'!B42),F42)</f>
        <v>#REF!</v>
      </c>
      <c r="L42" s="56" t="e">
        <f>IF($T$27&gt;0,SUMIFS(ShopperTrak!#REF!,ShopperTrak!D:D,'Sep GOALS'!B42),G42)</f>
        <v>#REF!</v>
      </c>
      <c r="M42" s="56" t="e">
        <f>IF($T$2&gt;0,SUMIFS(ShopperTrak!#REF!,ShopperTrak!D:D,'Sep GOALS'!B42),H42)</f>
        <v>#REF!</v>
      </c>
      <c r="N42" s="36" t="e">
        <f t="shared" si="23"/>
        <v>#REF!</v>
      </c>
      <c r="O42" s="122" t="e">
        <f t="shared" ref="O42:O45" si="34">N42*$O$27</f>
        <v>#REF!</v>
      </c>
      <c r="P42" s="34" t="e">
        <f t="shared" si="33"/>
        <v>#REF!</v>
      </c>
      <c r="Q42" s="36">
        <v>297</v>
      </c>
      <c r="R42" s="35">
        <v>10818.24</v>
      </c>
      <c r="S42" s="24">
        <f>SUMIFS(ShopperTrak!R:R,ShopperTrak!D:D,'Sep GOALS'!B42)</f>
        <v>2449</v>
      </c>
      <c r="T42" s="34">
        <f t="shared" si="29"/>
        <v>281.63499999999999</v>
      </c>
      <c r="U42" s="77">
        <f>SUMIFS('Perf by Market'!X:X,'Perf by Market'!C:C,'Sep GOALS'!B42)</f>
        <v>0</v>
      </c>
      <c r="V42" s="77" t="e">
        <f t="shared" si="30"/>
        <v>#REF!</v>
      </c>
      <c r="W42" s="78">
        <f t="shared" si="31"/>
        <v>0</v>
      </c>
      <c r="X42" s="77">
        <f>SUMIFS('Perf by Market'!O:O,'Perf by Market'!C:C,'Sep GOALS'!B42)</f>
        <v>0.57999999999999996</v>
      </c>
      <c r="Y42" s="24">
        <f>SUMIFS('Perf by Market'!H:H,'Perf by Market'!C:C,'Sep GOALS'!B42)</f>
        <v>323</v>
      </c>
      <c r="Z42" s="24">
        <f>SUMIFS('Last Month Goals'!J:J,'Last Month Goals'!B:B,'Sep GOALS'!B42)</f>
        <v>294.78999999999996</v>
      </c>
      <c r="AA42" s="25">
        <f>SUMIFS('Perf by Market'!J:J,'Perf by Market'!C:C,'Sep GOALS'!B42)</f>
        <v>15292.91</v>
      </c>
      <c r="AB42" s="25">
        <f>SUMIFS('Last Month Goals'!K:K,'Last Month Goals'!B:B,'Sep GOALS'!B42)</f>
        <v>11791.599999999999</v>
      </c>
      <c r="AC42" s="25">
        <f t="shared" si="32"/>
        <v>47.346470588235292</v>
      </c>
      <c r="AD42" s="24">
        <f>SUMIFS('Perf by Market'!W:W,'Perf by Market'!C:C,'Sep GOALS'!B42)/6</f>
        <v>0</v>
      </c>
      <c r="AE42" s="31">
        <f>SUMIFS('Perf by Market'!M:M,'Perf by Market'!C:C,'Sep GOALS'!B42)</f>
        <v>322</v>
      </c>
      <c r="AF42" s="29">
        <f>Y42/(SUMIFS('Perf by Market'!M:M,'Perf by Market'!C:C,'Sep GOALS'!B42))</f>
        <v>1.0031055900621118</v>
      </c>
      <c r="AG42" s="4"/>
    </row>
    <row r="43" spans="1:33" ht="15" customHeight="1" x14ac:dyDescent="0.25">
      <c r="A43" s="1" t="str">
        <f>INDEX(MAPING!K:K,MATCH('Sep GOALS'!B43,MAPING!L:L,0))</f>
        <v>AUSTIN</v>
      </c>
      <c r="B43" s="1" t="s">
        <v>49</v>
      </c>
      <c r="C43" s="1" t="str">
        <f>INDEX(MAPING!D:D,MATCH('Sep GOALS'!B43,MAPING!L:L,0))</f>
        <v>LINDA GARCIA</v>
      </c>
      <c r="D43" s="1" t="str">
        <f>INDEX(MAPING!F:F,MATCH('Sep GOALS'!B43,MAPING!L:L,0))</f>
        <v>NELIDA JARAMILLO</v>
      </c>
      <c r="E43" s="1" t="e">
        <f>SUMIFS('Metro Target'!#REF!,'Metro Target'!#REF!,'Sep GOALS'!B43)</f>
        <v>#REF!</v>
      </c>
      <c r="F43" s="1" t="e">
        <f>SUMIFS('Metro Target'!#REF!,'Metro Target'!#REF!,'Sep GOALS'!B43)</f>
        <v>#REF!</v>
      </c>
      <c r="G43" s="1" t="e">
        <f>SUMIFS('Metro Target'!#REF!,'Metro Target'!#REF!,'Sep GOALS'!B43)</f>
        <v>#REF!</v>
      </c>
      <c r="H43" s="1" t="e">
        <f>SUMIFS('Metro Target'!#REF!,'Metro Target'!#REF!,'Sep GOALS'!B43)</f>
        <v>#REF!</v>
      </c>
      <c r="I43" s="56" t="e">
        <f>IF($T$27&gt;0,SUMIFS(ShopperTrak!#REF!,ShopperTrak!D:D,'Sep GOALS'!B43),E43)</f>
        <v>#REF!</v>
      </c>
      <c r="J43" s="56" t="e">
        <f t="shared" si="28"/>
        <v>#REF!</v>
      </c>
      <c r="K43" s="56" t="e">
        <f>IF($T$27&gt;0,SUMIFS(ShopperTrak!#REF!,ShopperTrak!D:D,'Sep GOALS'!B43),F43)</f>
        <v>#REF!</v>
      </c>
      <c r="L43" s="56" t="e">
        <f>IF($T$27&gt;0,SUMIFS(ShopperTrak!#REF!,ShopperTrak!D:D,'Sep GOALS'!B43),G43)</f>
        <v>#REF!</v>
      </c>
      <c r="M43" s="56" t="e">
        <f>IF($T$2&gt;0,SUMIFS(ShopperTrak!#REF!,ShopperTrak!D:D,'Sep GOALS'!B43),H43)</f>
        <v>#REF!</v>
      </c>
      <c r="N43" s="36" t="e">
        <f t="shared" si="23"/>
        <v>#REF!</v>
      </c>
      <c r="O43" s="122" t="e">
        <f>N43*$O$27</f>
        <v>#REF!</v>
      </c>
      <c r="P43" s="34" t="e">
        <f>+I43*$P$27</f>
        <v>#REF!</v>
      </c>
      <c r="Q43" s="36">
        <v>114</v>
      </c>
      <c r="R43" s="35">
        <v>4595.28</v>
      </c>
      <c r="S43" s="24">
        <f>SUMIFS(ShopperTrak!R:R,ShopperTrak!D:D,'Sep GOALS'!B43)</f>
        <v>1402.6666666666667</v>
      </c>
      <c r="T43" s="34">
        <f t="shared" si="29"/>
        <v>161.30666666666667</v>
      </c>
      <c r="U43" s="77">
        <f>SUMIFS('Perf by Market'!X:X,'Perf by Market'!C:C,'Sep GOALS'!B43)</f>
        <v>0</v>
      </c>
      <c r="V43" s="77" t="e">
        <f t="shared" si="30"/>
        <v>#REF!</v>
      </c>
      <c r="W43" s="78">
        <f t="shared" si="31"/>
        <v>0</v>
      </c>
      <c r="X43" s="77">
        <f>SUMIFS('Perf by Market'!O:O,'Perf by Market'!C:C,'Sep GOALS'!B43)</f>
        <v>0.41</v>
      </c>
      <c r="Y43" s="24">
        <f>SUMIFS('Perf by Market'!H:H,'Perf by Market'!C:C,'Sep GOALS'!B43)</f>
        <v>147</v>
      </c>
      <c r="Z43" s="24">
        <f>SUMIFS('Last Month Goals'!J:J,'Last Month Goals'!B:B,'Sep GOALS'!B43)</f>
        <v>173.39</v>
      </c>
      <c r="AA43" s="25">
        <f>SUMIFS('Perf by Market'!J:J,'Perf by Market'!C:C,'Sep GOALS'!B43)</f>
        <v>3510.67</v>
      </c>
      <c r="AB43" s="25">
        <f>SUMIFS('Last Month Goals'!K:K,'Last Month Goals'!B:B,'Sep GOALS'!B43)</f>
        <v>6935.5999999999995</v>
      </c>
      <c r="AC43" s="25">
        <f t="shared" si="32"/>
        <v>23.882108843537416</v>
      </c>
      <c r="AD43" s="24">
        <f>SUMIFS('Perf by Market'!W:W,'Perf by Market'!C:C,'Sep GOALS'!B43)/6</f>
        <v>0</v>
      </c>
      <c r="AE43" s="31">
        <f>SUMIFS('Perf by Market'!M:M,'Perf by Market'!C:C,'Sep GOALS'!B43)</f>
        <v>229</v>
      </c>
      <c r="AF43" s="29">
        <f>Y43/(SUMIFS('Perf by Market'!M:M,'Perf by Market'!C:C,'Sep GOALS'!B43))</f>
        <v>0.64192139737991272</v>
      </c>
      <c r="AG43" s="4"/>
    </row>
    <row r="44" spans="1:33" ht="15" customHeight="1" x14ac:dyDescent="0.25">
      <c r="A44" s="1" t="str">
        <f>INDEX(MAPING!K:K,MATCH('Sep GOALS'!B44,MAPING!L:L,0))</f>
        <v>AUSTIN</v>
      </c>
      <c r="B44" s="1" t="s">
        <v>50</v>
      </c>
      <c r="C44" s="1" t="str">
        <f>INDEX(MAPING!D:D,MATCH('Sep GOALS'!B44,MAPING!L:L,0))</f>
        <v>LINDA GARCIA</v>
      </c>
      <c r="D44" s="1" t="str">
        <f>INDEX(MAPING!F:F,MATCH('Sep GOALS'!B44,MAPING!L:L,0))</f>
        <v>NASAR MOHAMED</v>
      </c>
      <c r="E44" s="1" t="e">
        <f>SUMIFS('Metro Target'!#REF!,'Metro Target'!#REF!,'Sep GOALS'!B44)</f>
        <v>#REF!</v>
      </c>
      <c r="F44" s="1" t="e">
        <f>SUMIFS('Metro Target'!#REF!,'Metro Target'!#REF!,'Sep GOALS'!B44)</f>
        <v>#REF!</v>
      </c>
      <c r="G44" s="1" t="e">
        <f>SUMIFS('Metro Target'!#REF!,'Metro Target'!#REF!,'Sep GOALS'!B44)</f>
        <v>#REF!</v>
      </c>
      <c r="H44" s="1" t="e">
        <f>SUMIFS('Metro Target'!#REF!,'Metro Target'!#REF!,'Sep GOALS'!B44)</f>
        <v>#REF!</v>
      </c>
      <c r="I44" s="56" t="e">
        <f>IF($T$27&gt;0,SUMIFS(ShopperTrak!#REF!,ShopperTrak!D:D,'Sep GOALS'!B44),E44)</f>
        <v>#REF!</v>
      </c>
      <c r="J44" s="56" t="e">
        <f t="shared" si="28"/>
        <v>#REF!</v>
      </c>
      <c r="K44" s="56" t="e">
        <f>IF($T$27&gt;0,SUMIFS(ShopperTrak!#REF!,ShopperTrak!D:D,'Sep GOALS'!B44),F44)</f>
        <v>#REF!</v>
      </c>
      <c r="L44" s="56" t="e">
        <f>IF($T$27&gt;0,SUMIFS(ShopperTrak!#REF!,ShopperTrak!D:D,'Sep GOALS'!B44),G44)</f>
        <v>#REF!</v>
      </c>
      <c r="M44" s="56" t="e">
        <f>IF($T$2&gt;0,SUMIFS(ShopperTrak!#REF!,ShopperTrak!D:D,'Sep GOALS'!B44),H44)</f>
        <v>#REF!</v>
      </c>
      <c r="N44" s="36" t="e">
        <f t="shared" si="23"/>
        <v>#REF!</v>
      </c>
      <c r="O44" s="122" t="e">
        <f t="shared" si="34"/>
        <v>#REF!</v>
      </c>
      <c r="P44" s="34" t="e">
        <f t="shared" si="33"/>
        <v>#REF!</v>
      </c>
      <c r="Q44" s="36">
        <v>144</v>
      </c>
      <c r="R44" s="35">
        <v>4501.41</v>
      </c>
      <c r="S44" s="24">
        <f>SUMIFS(ShopperTrak!R:R,ShopperTrak!D:D,'Sep GOALS'!B44)</f>
        <v>1881</v>
      </c>
      <c r="T44" s="34">
        <f t="shared" si="29"/>
        <v>216.315</v>
      </c>
      <c r="U44" s="77">
        <f>SUMIFS('Perf by Market'!X:X,'Perf by Market'!C:C,'Sep GOALS'!B44)</f>
        <v>0</v>
      </c>
      <c r="V44" s="77" t="e">
        <f t="shared" si="30"/>
        <v>#REF!</v>
      </c>
      <c r="W44" s="78">
        <f t="shared" si="31"/>
        <v>0</v>
      </c>
      <c r="X44" s="77">
        <f>SUMIFS('Perf by Market'!O:O,'Perf by Market'!C:C,'Sep GOALS'!B44)</f>
        <v>0.51</v>
      </c>
      <c r="Y44" s="24">
        <f>SUMIFS('Perf by Market'!H:H,'Perf by Market'!C:C,'Sep GOALS'!B44)</f>
        <v>172</v>
      </c>
      <c r="Z44" s="24">
        <f>SUMIFS('Last Month Goals'!J:J,'Last Month Goals'!B:B,'Sep GOALS'!B44)</f>
        <v>226.34000000000003</v>
      </c>
      <c r="AA44" s="25">
        <f>SUMIFS('Perf by Market'!J:J,'Perf by Market'!C:C,'Sep GOALS'!B44)</f>
        <v>5599.37</v>
      </c>
      <c r="AB44" s="25">
        <f>SUMIFS('Last Month Goals'!K:K,'Last Month Goals'!B:B,'Sep GOALS'!B44)</f>
        <v>9053.6000000000022</v>
      </c>
      <c r="AC44" s="25">
        <f t="shared" si="32"/>
        <v>32.554476744186047</v>
      </c>
      <c r="AD44" s="24">
        <f>SUMIFS('Perf by Market'!W:W,'Perf by Market'!C:C,'Sep GOALS'!B44)/6</f>
        <v>0</v>
      </c>
      <c r="AE44" s="31">
        <f>SUMIFS('Perf by Market'!M:M,'Perf by Market'!C:C,'Sep GOALS'!B44)</f>
        <v>255</v>
      </c>
      <c r="AF44" s="29">
        <f>Y44/(SUMIFS('Perf by Market'!M:M,'Perf by Market'!C:C,'Sep GOALS'!B44))</f>
        <v>0.67450980392156867</v>
      </c>
      <c r="AG44" s="4"/>
    </row>
    <row r="45" spans="1:33" ht="15" customHeight="1" x14ac:dyDescent="0.25">
      <c r="A45" s="1" t="str">
        <f>INDEX(MAPING!K:K,MATCH('Sep GOALS'!B45,MAPING!L:L,0))</f>
        <v>AUSTIN</v>
      </c>
      <c r="B45" s="1" t="s">
        <v>51</v>
      </c>
      <c r="C45" s="1" t="str">
        <f>INDEX(MAPING!D:D,MATCH('Sep GOALS'!B45,MAPING!L:L,0))</f>
        <v>LINDA GARCIA</v>
      </c>
      <c r="D45" s="1" t="str">
        <f>INDEX(MAPING!F:F,MATCH('Sep GOALS'!B45,MAPING!L:L,0))</f>
        <v>PALOMA MORENO</v>
      </c>
      <c r="E45" s="1" t="e">
        <f>SUMIFS('Metro Target'!#REF!,'Metro Target'!#REF!,'Sep GOALS'!B45)</f>
        <v>#REF!</v>
      </c>
      <c r="F45" s="1" t="e">
        <f>SUMIFS('Metro Target'!#REF!,'Metro Target'!#REF!,'Sep GOALS'!B45)</f>
        <v>#REF!</v>
      </c>
      <c r="G45" s="1" t="e">
        <f>SUMIFS('Metro Target'!#REF!,'Metro Target'!#REF!,'Sep GOALS'!B45)</f>
        <v>#REF!</v>
      </c>
      <c r="H45" s="1" t="e">
        <f>SUMIFS('Metro Target'!#REF!,'Metro Target'!#REF!,'Sep GOALS'!B45)</f>
        <v>#REF!</v>
      </c>
      <c r="I45" s="56" t="e">
        <f>IF($T$27&gt;0,SUMIFS(ShopperTrak!#REF!,ShopperTrak!D:D,'Sep GOALS'!B45),E45)</f>
        <v>#REF!</v>
      </c>
      <c r="J45" s="56" t="e">
        <f t="shared" si="28"/>
        <v>#REF!</v>
      </c>
      <c r="K45" s="56" t="e">
        <f>IF($T$27&gt;0,SUMIFS(ShopperTrak!#REF!,ShopperTrak!D:D,'Sep GOALS'!B45),F45)</f>
        <v>#REF!</v>
      </c>
      <c r="L45" s="56" t="e">
        <f>IF($T$27&gt;0,SUMIFS(ShopperTrak!#REF!,ShopperTrak!D:D,'Sep GOALS'!B45),G45)</f>
        <v>#REF!</v>
      </c>
      <c r="M45" s="56" t="e">
        <f>IF($T$2&gt;0,SUMIFS(ShopperTrak!#REF!,ShopperTrak!D:D,'Sep GOALS'!B45),H45)</f>
        <v>#REF!</v>
      </c>
      <c r="N45" s="36" t="e">
        <f t="shared" si="23"/>
        <v>#REF!</v>
      </c>
      <c r="O45" s="122" t="e">
        <f t="shared" si="34"/>
        <v>#REF!</v>
      </c>
      <c r="P45" s="34" t="e">
        <f>+I45*$P$27</f>
        <v>#REF!</v>
      </c>
      <c r="Q45" s="36">
        <v>183</v>
      </c>
      <c r="R45" s="35">
        <v>7870.2599999999993</v>
      </c>
      <c r="S45" s="24">
        <f>SUMIFS(ShopperTrak!R:R,ShopperTrak!D:D,'Sep GOALS'!B45)</f>
        <v>1782.6666666666667</v>
      </c>
      <c r="T45" s="34">
        <f t="shared" si="29"/>
        <v>205.00666666666669</v>
      </c>
      <c r="U45" s="77">
        <f>SUMIFS('Perf by Market'!X:X,'Perf by Market'!C:C,'Sep GOALS'!B45)</f>
        <v>0</v>
      </c>
      <c r="V45" s="77" t="e">
        <f t="shared" si="30"/>
        <v>#REF!</v>
      </c>
      <c r="W45" s="78">
        <f t="shared" si="31"/>
        <v>0</v>
      </c>
      <c r="X45" s="77">
        <f>SUMIFS('Perf by Market'!O:O,'Perf by Market'!C:C,'Sep GOALS'!B45)</f>
        <v>0.63</v>
      </c>
      <c r="Y45" s="24">
        <f>SUMIFS('Perf by Market'!H:H,'Perf by Market'!C:C,'Sep GOALS'!B45)</f>
        <v>235</v>
      </c>
      <c r="Z45" s="24">
        <f>SUMIFS('Last Month Goals'!J:J,'Last Month Goals'!B:B,'Sep GOALS'!B45)</f>
        <v>214.79999999999998</v>
      </c>
      <c r="AA45" s="25">
        <f>SUMIFS('Perf by Market'!J:J,'Perf by Market'!C:C,'Sep GOALS'!B45)</f>
        <v>10685.53</v>
      </c>
      <c r="AB45" s="25">
        <f>SUMIFS('Last Month Goals'!K:K,'Last Month Goals'!B:B,'Sep GOALS'!B45)</f>
        <v>8592</v>
      </c>
      <c r="AC45" s="25">
        <f t="shared" si="32"/>
        <v>45.470340425531916</v>
      </c>
      <c r="AD45" s="24">
        <f>SUMIFS('Perf by Market'!W:W,'Perf by Market'!C:C,'Sep GOALS'!B45)/6</f>
        <v>0</v>
      </c>
      <c r="AE45" s="31">
        <f>SUMIFS('Perf by Market'!M:M,'Perf by Market'!C:C,'Sep GOALS'!B45)</f>
        <v>265</v>
      </c>
      <c r="AF45" s="29">
        <f>Y45/(SUMIFS('Perf by Market'!M:M,'Perf by Market'!C:C,'Sep GOALS'!B45))</f>
        <v>0.8867924528301887</v>
      </c>
      <c r="AG45" s="4"/>
    </row>
    <row r="46" spans="1:33" s="124" customFormat="1" ht="15" customHeight="1" x14ac:dyDescent="0.25">
      <c r="A46" s="37" t="s">
        <v>14</v>
      </c>
      <c r="B46" s="37"/>
      <c r="C46" s="5"/>
      <c r="D46" s="5"/>
      <c r="E46" s="37" t="e">
        <f t="shared" ref="E46:M46" si="35">SUM(E28:E45)</f>
        <v>#REF!</v>
      </c>
      <c r="F46" s="37" t="e">
        <f t="shared" si="35"/>
        <v>#REF!</v>
      </c>
      <c r="G46" s="37" t="e">
        <f t="shared" si="35"/>
        <v>#REF!</v>
      </c>
      <c r="H46" s="37" t="e">
        <f t="shared" si="35"/>
        <v>#REF!</v>
      </c>
      <c r="I46" s="38" t="e">
        <f t="shared" si="35"/>
        <v>#REF!</v>
      </c>
      <c r="J46" s="38" t="e">
        <f t="shared" si="35"/>
        <v>#REF!</v>
      </c>
      <c r="K46" s="38" t="e">
        <f t="shared" si="35"/>
        <v>#REF!</v>
      </c>
      <c r="L46" s="38" t="e">
        <f t="shared" si="35"/>
        <v>#REF!</v>
      </c>
      <c r="M46" s="38" t="e">
        <f t="shared" si="35"/>
        <v>#REF!</v>
      </c>
      <c r="N46" s="102" t="e">
        <f>SUM(N28:N45)</f>
        <v>#REF!</v>
      </c>
      <c r="O46" s="123" t="e">
        <f>SUM(O28:O45)</f>
        <v>#REF!</v>
      </c>
      <c r="P46" s="104" t="e">
        <f>+I46/100*60</f>
        <v>#REF!</v>
      </c>
      <c r="Q46" s="102">
        <v>3246</v>
      </c>
      <c r="R46" s="103">
        <v>126286.92000000001</v>
      </c>
      <c r="S46" s="6">
        <f>SUM(S28:S45)</f>
        <v>29803.847222222223</v>
      </c>
      <c r="T46" s="40">
        <f>SUM(T28:T45)</f>
        <v>3427.4424305555553</v>
      </c>
      <c r="U46" s="79"/>
      <c r="V46" s="80"/>
      <c r="W46" s="80">
        <f>SUM(W28:W45)</f>
        <v>0</v>
      </c>
      <c r="X46" s="80"/>
      <c r="Y46" s="39">
        <f>SUM(Y28:Y45)</f>
        <v>3632</v>
      </c>
      <c r="Z46" s="39">
        <f>SUM(Z28:Z45)</f>
        <v>3687.64</v>
      </c>
      <c r="AA46" s="41">
        <f>SUM(AA28:AA45)</f>
        <v>141845.88</v>
      </c>
      <c r="AB46" s="41">
        <f>SUM(AB28:AB45)</f>
        <v>147505.60000000001</v>
      </c>
      <c r="AC46" s="41">
        <f>AVERAGE(AC28:AC45)</f>
        <v>36.535658151851685</v>
      </c>
      <c r="AD46" s="39">
        <f>AVERAGE(AD28:AD45)</f>
        <v>0</v>
      </c>
      <c r="AE46" s="39">
        <f>AVERAGE(AE28:AE45)</f>
        <v>239.72222222222223</v>
      </c>
      <c r="AF46" s="42">
        <f>AVERAGE(AF28:AF45)</f>
        <v>0.85205390336759912</v>
      </c>
      <c r="AG46" s="43"/>
    </row>
    <row r="47" spans="1:33" s="124" customFormat="1" ht="15" customHeight="1" x14ac:dyDescent="0.25">
      <c r="A47" s="44" t="s">
        <v>3</v>
      </c>
      <c r="B47" s="44" t="s">
        <v>4</v>
      </c>
      <c r="C47" s="15" t="s">
        <v>5</v>
      </c>
      <c r="D47" s="15" t="s">
        <v>6</v>
      </c>
      <c r="E47" s="45" t="s">
        <v>1039</v>
      </c>
      <c r="F47" s="45" t="s">
        <v>1040</v>
      </c>
      <c r="G47" s="45" t="s">
        <v>1041</v>
      </c>
      <c r="H47" s="45" t="s">
        <v>6128</v>
      </c>
      <c r="I47" s="46" t="s">
        <v>1049</v>
      </c>
      <c r="J47" s="46">
        <v>0.35</v>
      </c>
      <c r="K47" s="46" t="s">
        <v>1046</v>
      </c>
      <c r="L47" s="46" t="s">
        <v>1047</v>
      </c>
      <c r="M47" s="46" t="s">
        <v>6130</v>
      </c>
      <c r="N47" s="47" t="s">
        <v>2</v>
      </c>
      <c r="O47" s="121">
        <v>45</v>
      </c>
      <c r="P47" s="98">
        <v>0.6</v>
      </c>
      <c r="Q47" s="47" t="s">
        <v>4038</v>
      </c>
      <c r="R47" s="47" t="s">
        <v>4038</v>
      </c>
      <c r="S47" s="48" t="s">
        <v>459</v>
      </c>
      <c r="T47" s="72">
        <v>0.115</v>
      </c>
      <c r="U47" s="76"/>
      <c r="V47" s="81"/>
      <c r="W47" s="76">
        <v>0.35</v>
      </c>
      <c r="X47" s="81"/>
      <c r="Y47" s="90" t="s">
        <v>12</v>
      </c>
      <c r="Z47" s="90" t="s">
        <v>941</v>
      </c>
      <c r="AA47" s="91" t="s">
        <v>942</v>
      </c>
      <c r="AB47" s="91" t="s">
        <v>943</v>
      </c>
      <c r="AC47" s="91" t="s">
        <v>944</v>
      </c>
      <c r="AD47" s="91" t="s">
        <v>1044</v>
      </c>
      <c r="AE47" s="91" t="s">
        <v>1043</v>
      </c>
      <c r="AF47" s="92" t="s">
        <v>947</v>
      </c>
      <c r="AG47" s="49" t="s">
        <v>11</v>
      </c>
    </row>
    <row r="48" spans="1:33" ht="15" customHeight="1" x14ac:dyDescent="0.25">
      <c r="A48" s="96" t="str">
        <f>INDEX(MAPING!K:K,MATCH('Sep GOALS'!B48,MAPING!L:L,0))</f>
        <v>COLORADO</v>
      </c>
      <c r="B48" s="96" t="s">
        <v>53</v>
      </c>
      <c r="C48" s="1" t="str">
        <f>INDEX(MAPING!D:D,MATCH('Sep GOALS'!B48,MAPING!L:L,0))</f>
        <v>EDGAR ESCOBEDO</v>
      </c>
      <c r="D48" s="1" t="str">
        <f>INDEX(MAPING!F:F,MATCH('Sep GOALS'!B48,MAPING!L:L,0))</f>
        <v>BRENDA REYNOSO</v>
      </c>
      <c r="E48" s="1" t="e">
        <f>SUMIFS('Metro Target'!#REF!,'Metro Target'!#REF!,'Sep GOALS'!B48)</f>
        <v>#REF!</v>
      </c>
      <c r="F48" s="1" t="e">
        <f>SUMIFS('Metro Target'!#REF!,'Metro Target'!#REF!,'Sep GOALS'!B48)</f>
        <v>#REF!</v>
      </c>
      <c r="G48" s="1" t="e">
        <f>SUMIFS('Metro Target'!#REF!,'Metro Target'!#REF!,'Sep GOALS'!B48)</f>
        <v>#REF!</v>
      </c>
      <c r="H48" s="1" t="e">
        <f>SUMIFS('Metro Target'!#REF!,'Metro Target'!#REF!,'Sep GOALS'!B48)</f>
        <v>#REF!</v>
      </c>
      <c r="I48" s="56" t="e">
        <f>IF($T$47&gt;0,SUMIFS(ShopperTrak!#REF!,ShopperTrak!D:D,'Sep GOALS'!B48),E48)</f>
        <v>#REF!</v>
      </c>
      <c r="J48" s="56" t="e">
        <f>+I48*$J$47</f>
        <v>#REF!</v>
      </c>
      <c r="K48" s="56" t="e">
        <f>IF($T$47&gt;0,SUMIFS(ShopperTrak!#REF!,ShopperTrak!D:D,'Sep GOALS'!B48),F48)</f>
        <v>#REF!</v>
      </c>
      <c r="L48" s="56" t="e">
        <f>IF($T$47&gt;0,SUMIFS(ShopperTrak!#REF!,ShopperTrak!D:D,'Sep GOALS'!B48),G48)</f>
        <v>#REF!</v>
      </c>
      <c r="M48" s="56" t="e">
        <f>IF($T$2&gt;0,SUMIFS(ShopperTrak!#REF!,ShopperTrak!D:D,'Sep GOALS'!B48),H48)</f>
        <v>#REF!</v>
      </c>
      <c r="N48" s="36" t="e">
        <f t="shared" ref="N48:N59" si="36">SUBTOTAL(9,I48:M48)</f>
        <v>#REF!</v>
      </c>
      <c r="O48" s="122" t="e">
        <f>N48*$O$47</f>
        <v>#REF!</v>
      </c>
      <c r="P48" s="34" t="e">
        <f>+I48*$P$47</f>
        <v>#REF!</v>
      </c>
      <c r="Q48" s="36">
        <v>432</v>
      </c>
      <c r="R48" s="35">
        <v>17324.04</v>
      </c>
      <c r="S48" s="24">
        <f>SUMIFS(ShopperTrak!R:R,ShopperTrak!D:D,'Sep GOALS'!B48)</f>
        <v>3005.9166666666665</v>
      </c>
      <c r="T48" s="34">
        <f t="shared" ref="T48:T59" si="37">S48*$T$47</f>
        <v>345.68041666666664</v>
      </c>
      <c r="U48" s="77">
        <f>SUMIFS('Perf by Market'!X:X,'Perf by Market'!C:C,'Sep GOALS'!B48)</f>
        <v>0</v>
      </c>
      <c r="V48" s="77" t="e">
        <f t="shared" ref="V48" si="38">N48/U48</f>
        <v>#REF!</v>
      </c>
      <c r="W48" s="78">
        <f>U48*$W$47</f>
        <v>0</v>
      </c>
      <c r="X48" s="77">
        <f>SUMIFS('Perf by Market'!O:O,'Perf by Market'!C:C,'Sep GOALS'!B48)</f>
        <v>0.33</v>
      </c>
      <c r="Y48" s="24">
        <f>SUMIFS('Perf by Market'!H:H,'Perf by Market'!C:C,'Sep GOALS'!B48)</f>
        <v>367</v>
      </c>
      <c r="Z48" s="24">
        <f>SUMIFS('Last Month Goals'!J:J,'Last Month Goals'!B:B,'Sep GOALS'!B48)</f>
        <v>393.45833333333326</v>
      </c>
      <c r="AA48" s="25">
        <f>SUMIFS('Perf by Market'!J:J,'Perf by Market'!C:C,'Sep GOALS'!B48)</f>
        <v>14577.1</v>
      </c>
      <c r="AB48" s="25">
        <f>SUMIFS('Last Month Goals'!K:K,'Last Month Goals'!B:B,'Sep GOALS'!B48)</f>
        <v>15738.33333333333</v>
      </c>
      <c r="AC48" s="25">
        <f t="shared" ref="AC48" si="39">AA48/Y48</f>
        <v>39.719618528610354</v>
      </c>
      <c r="AD48" s="24">
        <f>SUMIFS('Perf by Market'!W:W,'Perf by Market'!C:C,'Sep GOALS'!B48)/6</f>
        <v>0</v>
      </c>
      <c r="AE48" s="31">
        <f>SUMIFS('Perf by Market'!M:M,'Perf by Market'!C:C,'Sep GOALS'!B48)</f>
        <v>501</v>
      </c>
      <c r="AF48" s="29">
        <f>Y48/(SUMIFS('Perf by Market'!M:M,'Perf by Market'!C:C,'Sep GOALS'!B48))</f>
        <v>0.7325349301397206</v>
      </c>
      <c r="AG48" s="4"/>
    </row>
    <row r="49" spans="1:33" ht="15" customHeight="1" x14ac:dyDescent="0.25">
      <c r="A49" s="1" t="str">
        <f>INDEX(MAPING!K:K,MATCH('Sep GOALS'!B49,MAPING!L:L,0))</f>
        <v>COLORADO</v>
      </c>
      <c r="B49" s="1" t="s">
        <v>55</v>
      </c>
      <c r="C49" s="1" t="str">
        <f>INDEX(MAPING!D:D,MATCH('Sep GOALS'!B49,MAPING!L:L,0))</f>
        <v>ASAD SHAH</v>
      </c>
      <c r="D49" s="1" t="str">
        <f>INDEX(MAPING!F:F,MATCH('Sep GOALS'!B49,MAPING!L:L,0))</f>
        <v>SIVA REDDY</v>
      </c>
      <c r="E49" s="1" t="e">
        <f>SUMIFS('Metro Target'!#REF!,'Metro Target'!#REF!,'Sep GOALS'!B49)</f>
        <v>#REF!</v>
      </c>
      <c r="F49" s="1" t="e">
        <f>SUMIFS('Metro Target'!#REF!,'Metro Target'!#REF!,'Sep GOALS'!B49)</f>
        <v>#REF!</v>
      </c>
      <c r="G49" s="1" t="e">
        <f>SUMIFS('Metro Target'!#REF!,'Metro Target'!#REF!,'Sep GOALS'!B49)</f>
        <v>#REF!</v>
      </c>
      <c r="H49" s="1" t="e">
        <f>SUMIFS('Metro Target'!#REF!,'Metro Target'!#REF!,'Sep GOALS'!B49)</f>
        <v>#REF!</v>
      </c>
      <c r="I49" s="56" t="e">
        <f>IF($T$47&gt;0,SUMIFS(ShopperTrak!#REF!,ShopperTrak!D:D,'Sep GOALS'!B49),E49)</f>
        <v>#REF!</v>
      </c>
      <c r="J49" s="56" t="e">
        <f t="shared" ref="J49:J59" si="40">+I49*$J$47</f>
        <v>#REF!</v>
      </c>
      <c r="K49" s="56" t="e">
        <f>IF($T$47&gt;0,SUMIFS(ShopperTrak!#REF!,ShopperTrak!D:D,'Sep GOALS'!B49),F49)</f>
        <v>#REF!</v>
      </c>
      <c r="L49" s="56" t="e">
        <f>IF($T$47&gt;0,SUMIFS(ShopperTrak!#REF!,ShopperTrak!D:D,'Sep GOALS'!B49),G49)</f>
        <v>#REF!</v>
      </c>
      <c r="M49" s="56" t="e">
        <f>IF($T$2&gt;0,SUMIFS(ShopperTrak!#REF!,ShopperTrak!D:D,'Sep GOALS'!B49),H49)</f>
        <v>#REF!</v>
      </c>
      <c r="N49" s="36" t="e">
        <f t="shared" si="36"/>
        <v>#REF!</v>
      </c>
      <c r="O49" s="122" t="e">
        <f>N49*$O$47</f>
        <v>#REF!</v>
      </c>
      <c r="P49" s="34" t="e">
        <f>+I49*$P$47</f>
        <v>#REF!</v>
      </c>
      <c r="Q49" s="36">
        <v>495</v>
      </c>
      <c r="R49" s="35">
        <v>16742.61</v>
      </c>
      <c r="S49" s="24">
        <f>SUMIFS(ShopperTrak!R:R,ShopperTrak!D:D,'Sep GOALS'!B49)</f>
        <v>4072.25</v>
      </c>
      <c r="T49" s="34">
        <f t="shared" si="37"/>
        <v>468.30875000000003</v>
      </c>
      <c r="U49" s="77">
        <f>SUMIFS('Perf by Market'!X:X,'Perf by Market'!C:C,'Sep GOALS'!B49)</f>
        <v>0</v>
      </c>
      <c r="V49" s="77" t="e">
        <f t="shared" ref="V49:V59" si="41">N49/U49</f>
        <v>#REF!</v>
      </c>
      <c r="W49" s="78">
        <f t="shared" ref="W49:W59" si="42">U49*$W$47</f>
        <v>0</v>
      </c>
      <c r="X49" s="77">
        <f>SUMIFS('Perf by Market'!O:O,'Perf by Market'!C:C,'Sep GOALS'!B49)</f>
        <v>0.68</v>
      </c>
      <c r="Y49" s="24">
        <f>SUMIFS('Perf by Market'!H:H,'Perf by Market'!C:C,'Sep GOALS'!B49)</f>
        <v>474</v>
      </c>
      <c r="Z49" s="24">
        <f>SUMIFS('Last Month Goals'!J:J,'Last Month Goals'!B:B,'Sep GOALS'!B49)</f>
        <v>499.875</v>
      </c>
      <c r="AA49" s="25">
        <f>SUMIFS('Perf by Market'!J:J,'Perf by Market'!C:C,'Sep GOALS'!B49)</f>
        <v>22005.8</v>
      </c>
      <c r="AB49" s="25">
        <f>SUMIFS('Last Month Goals'!K:K,'Last Month Goals'!B:B,'Sep GOALS'!B49)</f>
        <v>19995</v>
      </c>
      <c r="AC49" s="25">
        <f t="shared" ref="AC49:AC59" si="43">AA49/Y49</f>
        <v>46.425738396624475</v>
      </c>
      <c r="AD49" s="24">
        <f>SUMIFS('Perf by Market'!W:W,'Perf by Market'!C:C,'Sep GOALS'!B49)/6</f>
        <v>0</v>
      </c>
      <c r="AE49" s="31">
        <f>SUMIFS('Perf by Market'!M:M,'Perf by Market'!C:C,'Sep GOALS'!B49)</f>
        <v>935</v>
      </c>
      <c r="AF49" s="29">
        <f>Y49/(SUMIFS('Perf by Market'!M:M,'Perf by Market'!C:C,'Sep GOALS'!B49))</f>
        <v>0.50695187165775402</v>
      </c>
      <c r="AG49" s="4"/>
    </row>
    <row r="50" spans="1:33" ht="15" customHeight="1" x14ac:dyDescent="0.25">
      <c r="A50" s="1" t="str">
        <f>INDEX(MAPING!K:K,MATCH('Sep GOALS'!B50,MAPING!L:L,0))</f>
        <v>COLORADO</v>
      </c>
      <c r="B50" s="1" t="s">
        <v>56</v>
      </c>
      <c r="C50" s="1" t="str">
        <f>INDEX(MAPING!D:D,MATCH('Sep GOALS'!B50,MAPING!L:L,0))</f>
        <v>EDGAR ESCOBEDO</v>
      </c>
      <c r="D50" s="1" t="str">
        <f>INDEX(MAPING!F:F,MATCH('Sep GOALS'!B50,MAPING!L:L,0))</f>
        <v>JOSE ALVAREZ HERNANDEZ</v>
      </c>
      <c r="E50" s="1" t="e">
        <f>SUMIFS('Metro Target'!#REF!,'Metro Target'!#REF!,'Sep GOALS'!B50)</f>
        <v>#REF!</v>
      </c>
      <c r="F50" s="1" t="e">
        <f>SUMIFS('Metro Target'!#REF!,'Metro Target'!#REF!,'Sep GOALS'!B50)</f>
        <v>#REF!</v>
      </c>
      <c r="G50" s="1" t="e">
        <f>SUMIFS('Metro Target'!#REF!,'Metro Target'!#REF!,'Sep GOALS'!B50)</f>
        <v>#REF!</v>
      </c>
      <c r="H50" s="1" t="e">
        <f>SUMIFS('Metro Target'!#REF!,'Metro Target'!#REF!,'Sep GOALS'!B50)</f>
        <v>#REF!</v>
      </c>
      <c r="I50" s="56" t="e">
        <f>IF($T$47&gt;0,SUMIFS(ShopperTrak!#REF!,ShopperTrak!D:D,'Sep GOALS'!B50),E50)</f>
        <v>#REF!</v>
      </c>
      <c r="J50" s="56" t="e">
        <f t="shared" si="40"/>
        <v>#REF!</v>
      </c>
      <c r="K50" s="56" t="e">
        <f>IF($T$47&gt;0,SUMIFS(ShopperTrak!#REF!,ShopperTrak!D:D,'Sep GOALS'!B50),F50)</f>
        <v>#REF!</v>
      </c>
      <c r="L50" s="56" t="e">
        <f>IF($T$47&gt;0,SUMIFS(ShopperTrak!#REF!,ShopperTrak!D:D,'Sep GOALS'!B50),G50)</f>
        <v>#REF!</v>
      </c>
      <c r="M50" s="56" t="e">
        <f>IF($T$2&gt;0,SUMIFS(ShopperTrak!#REF!,ShopperTrak!D:D,'Sep GOALS'!B50),H50)</f>
        <v>#REF!</v>
      </c>
      <c r="N50" s="36" t="e">
        <f t="shared" si="36"/>
        <v>#REF!</v>
      </c>
      <c r="O50" s="122" t="e">
        <f>N50*$O$47</f>
        <v>#REF!</v>
      </c>
      <c r="P50" s="34" t="e">
        <f t="shared" ref="P50:P58" si="44">+I50*$P$47</f>
        <v>#REF!</v>
      </c>
      <c r="Q50" s="36">
        <v>303</v>
      </c>
      <c r="R50" s="35">
        <v>8490.51</v>
      </c>
      <c r="S50" s="24">
        <f>SUMIFS(ShopperTrak!R:R,ShopperTrak!D:D,'Sep GOALS'!B50)</f>
        <v>2417</v>
      </c>
      <c r="T50" s="34">
        <f t="shared" si="37"/>
        <v>277.95499999999998</v>
      </c>
      <c r="U50" s="77">
        <f>SUMIFS('Perf by Market'!X:X,'Perf by Market'!C:C,'Sep GOALS'!B50)</f>
        <v>0</v>
      </c>
      <c r="V50" s="77" t="e">
        <f t="shared" si="41"/>
        <v>#REF!</v>
      </c>
      <c r="W50" s="78">
        <f t="shared" si="42"/>
        <v>0</v>
      </c>
      <c r="X50" s="77">
        <f>SUMIFS('Perf by Market'!O:O,'Perf by Market'!C:C,'Sep GOALS'!B50)</f>
        <v>0.53</v>
      </c>
      <c r="Y50" s="24">
        <f>SUMIFS('Perf by Market'!H:H,'Perf by Market'!C:C,'Sep GOALS'!B50)</f>
        <v>307</v>
      </c>
      <c r="Z50" s="24">
        <f>SUMIFS('Last Month Goals'!J:J,'Last Month Goals'!B:B,'Sep GOALS'!B50)</f>
        <v>279.57291666666669</v>
      </c>
      <c r="AA50" s="25">
        <f>SUMIFS('Perf by Market'!J:J,'Perf by Market'!C:C,'Sep GOALS'!B50)</f>
        <v>16150.1</v>
      </c>
      <c r="AB50" s="25">
        <f>SUMIFS('Last Month Goals'!K:K,'Last Month Goals'!B:B,'Sep GOALS'!B50)</f>
        <v>11182.916666666668</v>
      </c>
      <c r="AC50" s="25">
        <f t="shared" si="43"/>
        <v>52.606188925081433</v>
      </c>
      <c r="AD50" s="24">
        <f>SUMIFS('Perf by Market'!W:W,'Perf by Market'!C:C,'Sep GOALS'!B50)/6</f>
        <v>0</v>
      </c>
      <c r="AE50" s="31">
        <f>SUMIFS('Perf by Market'!M:M,'Perf by Market'!C:C,'Sep GOALS'!B50)</f>
        <v>419</v>
      </c>
      <c r="AF50" s="29">
        <f>Y50/(SUMIFS('Perf by Market'!M:M,'Perf by Market'!C:C,'Sep GOALS'!B50))</f>
        <v>0.73269689737470167</v>
      </c>
      <c r="AG50" s="4"/>
    </row>
    <row r="51" spans="1:33" ht="15" customHeight="1" x14ac:dyDescent="0.25">
      <c r="A51" s="1" t="str">
        <f>INDEX(MAPING!K:K,MATCH('Sep GOALS'!B51,MAPING!L:L,0))</f>
        <v>COLORADO</v>
      </c>
      <c r="B51" s="1" t="s">
        <v>57</v>
      </c>
      <c r="C51" s="1" t="str">
        <f>INDEX(MAPING!D:D,MATCH('Sep GOALS'!B51,MAPING!L:L,0))</f>
        <v>EDGAR ESCOBEDO</v>
      </c>
      <c r="D51" s="1" t="str">
        <f>INDEX(MAPING!F:F,MATCH('Sep GOALS'!B51,MAPING!L:L,0))</f>
        <v>JACKELINE SANCHEZ</v>
      </c>
      <c r="E51" s="1" t="e">
        <f>SUMIFS('Metro Target'!#REF!,'Metro Target'!#REF!,'Sep GOALS'!B51)</f>
        <v>#REF!</v>
      </c>
      <c r="F51" s="1" t="e">
        <f>SUMIFS('Metro Target'!#REF!,'Metro Target'!#REF!,'Sep GOALS'!B51)</f>
        <v>#REF!</v>
      </c>
      <c r="G51" s="1" t="e">
        <f>SUMIFS('Metro Target'!#REF!,'Metro Target'!#REF!,'Sep GOALS'!B51)</f>
        <v>#REF!</v>
      </c>
      <c r="H51" s="1" t="e">
        <f>SUMIFS('Metro Target'!#REF!,'Metro Target'!#REF!,'Sep GOALS'!B51)</f>
        <v>#REF!</v>
      </c>
      <c r="I51" s="56" t="e">
        <f>IF($T$47&gt;0,SUMIFS(ShopperTrak!#REF!,ShopperTrak!D:D,'Sep GOALS'!B51),E51)</f>
        <v>#REF!</v>
      </c>
      <c r="J51" s="56" t="e">
        <f t="shared" si="40"/>
        <v>#REF!</v>
      </c>
      <c r="K51" s="56" t="e">
        <f>IF($T$47&gt;0,SUMIFS(ShopperTrak!#REF!,ShopperTrak!D:D,'Sep GOALS'!B51),F51)</f>
        <v>#REF!</v>
      </c>
      <c r="L51" s="56" t="e">
        <f>IF($T$47&gt;0,SUMIFS(ShopperTrak!#REF!,ShopperTrak!D:D,'Sep GOALS'!B51),G51)</f>
        <v>#REF!</v>
      </c>
      <c r="M51" s="56" t="e">
        <f>IF($T$2&gt;0,SUMIFS(ShopperTrak!#REF!,ShopperTrak!D:D,'Sep GOALS'!B51),H51)</f>
        <v>#REF!</v>
      </c>
      <c r="N51" s="36" t="e">
        <f t="shared" si="36"/>
        <v>#REF!</v>
      </c>
      <c r="O51" s="122" t="e">
        <f>N51*$O$47</f>
        <v>#REF!</v>
      </c>
      <c r="P51" s="34" t="e">
        <f>+I51*$P$47</f>
        <v>#REF!</v>
      </c>
      <c r="Q51" s="36">
        <v>225</v>
      </c>
      <c r="R51" s="35">
        <v>7996.56</v>
      </c>
      <c r="S51" s="24">
        <f>SUMIFS(ShopperTrak!R:R,ShopperTrak!D:D,'Sep GOALS'!B51)</f>
        <v>2358.6666666666665</v>
      </c>
      <c r="T51" s="34">
        <f>S51*$T$47</f>
        <v>271.24666666666667</v>
      </c>
      <c r="U51" s="77">
        <f>SUMIFS('Perf by Market'!X:X,'Perf by Market'!C:C,'Sep GOALS'!B51)</f>
        <v>0</v>
      </c>
      <c r="V51" s="77" t="e">
        <f t="shared" si="41"/>
        <v>#REF!</v>
      </c>
      <c r="W51" s="78">
        <f t="shared" si="42"/>
        <v>0</v>
      </c>
      <c r="X51" s="77">
        <f>SUMIFS('Perf by Market'!O:O,'Perf by Market'!C:C,'Sep GOALS'!B51)</f>
        <v>0.71</v>
      </c>
      <c r="Y51" s="24">
        <f>SUMIFS('Perf by Market'!H:H,'Perf by Market'!C:C,'Sep GOALS'!B51)</f>
        <v>345</v>
      </c>
      <c r="Z51" s="24">
        <f>SUMIFS('Last Month Goals'!J:J,'Last Month Goals'!B:B,'Sep GOALS'!B51)</f>
        <v>327.79166666666663</v>
      </c>
      <c r="AA51" s="25">
        <f>SUMIFS('Perf by Market'!J:J,'Perf by Market'!C:C,'Sep GOALS'!B51)</f>
        <v>18981.95</v>
      </c>
      <c r="AB51" s="25">
        <f>SUMIFS('Last Month Goals'!K:K,'Last Month Goals'!B:B,'Sep GOALS'!B51)</f>
        <v>13111.666666666664</v>
      </c>
      <c r="AC51" s="25">
        <f t="shared" si="43"/>
        <v>55.020144927536236</v>
      </c>
      <c r="AD51" s="24">
        <f>SUMIFS('Perf by Market'!W:W,'Perf by Market'!C:C,'Sep GOALS'!B51)/6</f>
        <v>0</v>
      </c>
      <c r="AE51" s="31">
        <f>SUMIFS('Perf by Market'!M:M,'Perf by Market'!C:C,'Sep GOALS'!B51)</f>
        <v>566</v>
      </c>
      <c r="AF51" s="29">
        <f>Y51/(SUMIFS('Perf by Market'!M:M,'Perf by Market'!C:C,'Sep GOALS'!B51))</f>
        <v>0.60954063604240283</v>
      </c>
      <c r="AG51" s="4"/>
    </row>
    <row r="52" spans="1:33" ht="15" customHeight="1" x14ac:dyDescent="0.25">
      <c r="A52" s="1" t="str">
        <f>INDEX(MAPING!K:K,MATCH('Sep GOALS'!B52,MAPING!L:L,0))</f>
        <v>COLORADO</v>
      </c>
      <c r="B52" s="1" t="s">
        <v>58</v>
      </c>
      <c r="C52" s="1" t="str">
        <f>INDEX(MAPING!D:D,MATCH('Sep GOALS'!B52,MAPING!L:L,0))</f>
        <v>EDGAR ESCOBEDO</v>
      </c>
      <c r="D52" s="1" t="str">
        <f>INDEX(MAPING!F:F,MATCH('Sep GOALS'!B52,MAPING!L:L,0))</f>
        <v>AYLIN ALVAREZ</v>
      </c>
      <c r="E52" s="1" t="e">
        <f>SUMIFS('Metro Target'!#REF!,'Metro Target'!#REF!,'Sep GOALS'!B52)</f>
        <v>#REF!</v>
      </c>
      <c r="F52" s="1" t="e">
        <f>SUMIFS('Metro Target'!#REF!,'Metro Target'!#REF!,'Sep GOALS'!B52)</f>
        <v>#REF!</v>
      </c>
      <c r="G52" s="1" t="e">
        <f>SUMIFS('Metro Target'!#REF!,'Metro Target'!#REF!,'Sep GOALS'!B52)</f>
        <v>#REF!</v>
      </c>
      <c r="H52" s="1" t="e">
        <f>SUMIFS('Metro Target'!#REF!,'Metro Target'!#REF!,'Sep GOALS'!B52)</f>
        <v>#REF!</v>
      </c>
      <c r="I52" s="56" t="e">
        <f>IF($T$47&gt;0,SUMIFS(ShopperTrak!#REF!,ShopperTrak!D:D,'Sep GOALS'!B52),E52)</f>
        <v>#REF!</v>
      </c>
      <c r="J52" s="56" t="e">
        <f t="shared" si="40"/>
        <v>#REF!</v>
      </c>
      <c r="K52" s="56" t="e">
        <f>IF($T$47&gt;0,SUMIFS(ShopperTrak!#REF!,ShopperTrak!D:D,'Sep GOALS'!B52),F52)</f>
        <v>#REF!</v>
      </c>
      <c r="L52" s="56" t="e">
        <f>IF($T$47&gt;0,SUMIFS(ShopperTrak!#REF!,ShopperTrak!D:D,'Sep GOALS'!B52),G52)</f>
        <v>#REF!</v>
      </c>
      <c r="M52" s="56" t="e">
        <f>IF($T$2&gt;0,SUMIFS(ShopperTrak!#REF!,ShopperTrak!D:D,'Sep GOALS'!B52),H52)</f>
        <v>#REF!</v>
      </c>
      <c r="N52" s="36" t="e">
        <f t="shared" si="36"/>
        <v>#REF!</v>
      </c>
      <c r="O52" s="122" t="e">
        <f t="shared" ref="O52:O59" si="45">N52*$O$47</f>
        <v>#REF!</v>
      </c>
      <c r="P52" s="34" t="e">
        <f t="shared" si="44"/>
        <v>#REF!</v>
      </c>
      <c r="Q52" s="36">
        <v>147</v>
      </c>
      <c r="R52" s="35">
        <v>4843.92</v>
      </c>
      <c r="S52" s="24">
        <f>SUMIFS(ShopperTrak!R:R,ShopperTrak!D:D,'Sep GOALS'!B52)</f>
        <v>1740.25</v>
      </c>
      <c r="T52" s="34">
        <f>S52*$T$47</f>
        <v>200.12875</v>
      </c>
      <c r="U52" s="77">
        <f>SUMIFS('Perf by Market'!X:X,'Perf by Market'!C:C,'Sep GOALS'!B52)</f>
        <v>0</v>
      </c>
      <c r="V52" s="77" t="e">
        <f t="shared" si="41"/>
        <v>#REF!</v>
      </c>
      <c r="W52" s="78">
        <f t="shared" si="42"/>
        <v>0</v>
      </c>
      <c r="X52" s="77">
        <f>SUMIFS('Perf by Market'!O:O,'Perf by Market'!C:C,'Sep GOALS'!B52)</f>
        <v>0.45</v>
      </c>
      <c r="Y52" s="24">
        <f>SUMIFS('Perf by Market'!H:H,'Perf by Market'!C:C,'Sep GOALS'!B52)</f>
        <v>162</v>
      </c>
      <c r="Z52" s="24">
        <f>SUMIFS('Last Month Goals'!J:J,'Last Month Goals'!B:B,'Sep GOALS'!B52)</f>
        <v>206.17708333333331</v>
      </c>
      <c r="AA52" s="25">
        <f>SUMIFS('Perf by Market'!J:J,'Perf by Market'!C:C,'Sep GOALS'!B52)</f>
        <v>9612.7099999999991</v>
      </c>
      <c r="AB52" s="25">
        <f>SUMIFS('Last Month Goals'!K:K,'Last Month Goals'!B:B,'Sep GOALS'!B52)</f>
        <v>8247.0833333333321</v>
      </c>
      <c r="AC52" s="25">
        <f t="shared" si="43"/>
        <v>59.337716049382713</v>
      </c>
      <c r="AD52" s="24">
        <f>SUMIFS('Perf by Market'!W:W,'Perf by Market'!C:C,'Sep GOALS'!B52)/6</f>
        <v>0</v>
      </c>
      <c r="AE52" s="31">
        <f>SUMIFS('Perf by Market'!M:M,'Perf by Market'!C:C,'Sep GOALS'!B52)</f>
        <v>188</v>
      </c>
      <c r="AF52" s="29">
        <f>Y52/(SUMIFS('Perf by Market'!M:M,'Perf by Market'!C:C,'Sep GOALS'!B52))</f>
        <v>0.86170212765957444</v>
      </c>
      <c r="AG52" s="4"/>
    </row>
    <row r="53" spans="1:33" ht="15" customHeight="1" x14ac:dyDescent="0.25">
      <c r="A53" s="1" t="str">
        <f>INDEX(MAPING!K:K,MATCH('Sep GOALS'!B53,MAPING!L:L,0))</f>
        <v>COLORADO</v>
      </c>
      <c r="B53" s="1" t="s">
        <v>59</v>
      </c>
      <c r="C53" s="1" t="str">
        <f>INDEX(MAPING!D:D,MATCH('Sep GOALS'!B53,MAPING!L:L,0))</f>
        <v>EDGAR ESCOBEDO</v>
      </c>
      <c r="D53" s="1" t="str">
        <f>INDEX(MAPING!F:F,MATCH('Sep GOALS'!B53,MAPING!L:L,0))</f>
        <v>SCARLETH URBINA</v>
      </c>
      <c r="E53" s="1" t="e">
        <f>SUMIFS('Metro Target'!#REF!,'Metro Target'!#REF!,'Sep GOALS'!B53)</f>
        <v>#REF!</v>
      </c>
      <c r="F53" s="1" t="e">
        <f>SUMIFS('Metro Target'!#REF!,'Metro Target'!#REF!,'Sep GOALS'!B53)</f>
        <v>#REF!</v>
      </c>
      <c r="G53" s="1" t="e">
        <f>SUMIFS('Metro Target'!#REF!,'Metro Target'!#REF!,'Sep GOALS'!B53)</f>
        <v>#REF!</v>
      </c>
      <c r="H53" s="1" t="e">
        <f>SUMIFS('Metro Target'!#REF!,'Metro Target'!#REF!,'Sep GOALS'!B53)</f>
        <v>#REF!</v>
      </c>
      <c r="I53" s="56" t="e">
        <f>IF($T$47&gt;0,SUMIFS(ShopperTrak!#REF!,ShopperTrak!D:D,'Sep GOALS'!B53),E53)</f>
        <v>#REF!</v>
      </c>
      <c r="J53" s="56" t="e">
        <f t="shared" si="40"/>
        <v>#REF!</v>
      </c>
      <c r="K53" s="56" t="e">
        <f>IF($T$47&gt;0,SUMIFS(ShopperTrak!#REF!,ShopperTrak!D:D,'Sep GOALS'!B53),F53)</f>
        <v>#REF!</v>
      </c>
      <c r="L53" s="56" t="e">
        <f>IF($T$47&gt;0,SUMIFS(ShopperTrak!#REF!,ShopperTrak!D:D,'Sep GOALS'!B53),G53)</f>
        <v>#REF!</v>
      </c>
      <c r="M53" s="56" t="e">
        <f>IF($T$2&gt;0,SUMIFS(ShopperTrak!#REF!,ShopperTrak!D:D,'Sep GOALS'!B53),H53)</f>
        <v>#REF!</v>
      </c>
      <c r="N53" s="36" t="e">
        <f t="shared" si="36"/>
        <v>#REF!</v>
      </c>
      <c r="O53" s="122" t="e">
        <f>N53*$O$47</f>
        <v>#REF!</v>
      </c>
      <c r="P53" s="34" t="e">
        <f t="shared" si="44"/>
        <v>#REF!</v>
      </c>
      <c r="Q53" s="36">
        <v>171</v>
      </c>
      <c r="R53" s="35">
        <v>5518.3200000000006</v>
      </c>
      <c r="S53" s="24">
        <f>SUMIFS(ShopperTrak!R:R,ShopperTrak!D:D,'Sep GOALS'!B53)</f>
        <v>1901.25</v>
      </c>
      <c r="T53" s="34">
        <f t="shared" si="37"/>
        <v>218.64375000000001</v>
      </c>
      <c r="U53" s="77">
        <f>SUMIFS('Perf by Market'!X:X,'Perf by Market'!C:C,'Sep GOALS'!B53)</f>
        <v>0</v>
      </c>
      <c r="V53" s="77" t="e">
        <f t="shared" si="41"/>
        <v>#REF!</v>
      </c>
      <c r="W53" s="78">
        <f t="shared" si="42"/>
        <v>0</v>
      </c>
      <c r="X53" s="77">
        <f>SUMIFS('Perf by Market'!O:O,'Perf by Market'!C:C,'Sep GOALS'!B53)</f>
        <v>0.52</v>
      </c>
      <c r="Y53" s="24">
        <f>SUMIFS('Perf by Market'!H:H,'Perf by Market'!C:C,'Sep GOALS'!B53)</f>
        <v>201</v>
      </c>
      <c r="Z53" s="24">
        <f>SUMIFS('Last Month Goals'!J:J,'Last Month Goals'!B:B,'Sep GOALS'!B53)</f>
        <v>230.67708333333334</v>
      </c>
      <c r="AA53" s="25">
        <f>SUMIFS('Perf by Market'!J:J,'Perf by Market'!C:C,'Sep GOALS'!B53)</f>
        <v>7413.32</v>
      </c>
      <c r="AB53" s="25">
        <f>SUMIFS('Last Month Goals'!K:K,'Last Month Goals'!B:B,'Sep GOALS'!B53)</f>
        <v>9227.0833333333339</v>
      </c>
      <c r="AC53" s="25">
        <f t="shared" si="43"/>
        <v>36.882189054726368</v>
      </c>
      <c r="AD53" s="24">
        <f>SUMIFS('Perf by Market'!W:W,'Perf by Market'!C:C,'Sep GOALS'!B53)/6</f>
        <v>0</v>
      </c>
      <c r="AE53" s="31">
        <f>SUMIFS('Perf by Market'!M:M,'Perf by Market'!C:C,'Sep GOALS'!B53)</f>
        <v>348</v>
      </c>
      <c r="AF53" s="29">
        <f>Y53/(SUMIFS('Perf by Market'!M:M,'Perf by Market'!C:C,'Sep GOALS'!B53))</f>
        <v>0.57758620689655171</v>
      </c>
      <c r="AG53" s="4"/>
    </row>
    <row r="54" spans="1:33" ht="15" customHeight="1" x14ac:dyDescent="0.25">
      <c r="A54" s="1" t="str">
        <f>INDEX(MAPING!K:K,MATCH('Sep GOALS'!B54,MAPING!L:L,0))</f>
        <v>COLORADO</v>
      </c>
      <c r="B54" s="1" t="s">
        <v>60</v>
      </c>
      <c r="C54" s="1" t="str">
        <f>INDEX(MAPING!D:D,MATCH('Sep GOALS'!B54,MAPING!L:L,0))</f>
        <v>EDGAR ESCOBEDO</v>
      </c>
      <c r="D54" s="1" t="str">
        <f>INDEX(MAPING!F:F,MATCH('Sep GOALS'!B54,MAPING!L:L,0))</f>
        <v>MARIA VALENCIA</v>
      </c>
      <c r="E54" s="1" t="e">
        <f>SUMIFS('Metro Target'!#REF!,'Metro Target'!#REF!,'Sep GOALS'!B54)</f>
        <v>#REF!</v>
      </c>
      <c r="F54" s="1" t="e">
        <f>SUMIFS('Metro Target'!#REF!,'Metro Target'!#REF!,'Sep GOALS'!B54)</f>
        <v>#REF!</v>
      </c>
      <c r="G54" s="1" t="e">
        <f>SUMIFS('Metro Target'!#REF!,'Metro Target'!#REF!,'Sep GOALS'!B54)</f>
        <v>#REF!</v>
      </c>
      <c r="H54" s="1" t="e">
        <f>SUMIFS('Metro Target'!#REF!,'Metro Target'!#REF!,'Sep GOALS'!B54)</f>
        <v>#REF!</v>
      </c>
      <c r="I54" s="56" t="e">
        <f>IF($T$47&gt;0,SUMIFS(ShopperTrak!#REF!,ShopperTrak!D:D,'Sep GOALS'!B54),E54)</f>
        <v>#REF!</v>
      </c>
      <c r="J54" s="56" t="e">
        <f t="shared" si="40"/>
        <v>#REF!</v>
      </c>
      <c r="K54" s="56" t="e">
        <f>IF($T$47&gt;0,SUMIFS(ShopperTrak!#REF!,ShopperTrak!D:D,'Sep GOALS'!B54),F54)</f>
        <v>#REF!</v>
      </c>
      <c r="L54" s="56" t="e">
        <f>IF($T$47&gt;0,SUMIFS(ShopperTrak!#REF!,ShopperTrak!D:D,'Sep GOALS'!B54),G54)</f>
        <v>#REF!</v>
      </c>
      <c r="M54" s="56" t="e">
        <f>IF($T$2&gt;0,SUMIFS(ShopperTrak!#REF!,ShopperTrak!D:D,'Sep GOALS'!B54),H54)</f>
        <v>#REF!</v>
      </c>
      <c r="N54" s="36" t="e">
        <f t="shared" si="36"/>
        <v>#REF!</v>
      </c>
      <c r="O54" s="122" t="e">
        <f t="shared" si="45"/>
        <v>#REF!</v>
      </c>
      <c r="P54" s="34" t="e">
        <f>+I54*$P$47</f>
        <v>#REF!</v>
      </c>
      <c r="Q54" s="36">
        <v>201</v>
      </c>
      <c r="R54" s="35">
        <v>6861.57</v>
      </c>
      <c r="S54" s="24">
        <f>SUMIFS(ShopperTrak!R:R,ShopperTrak!D:D,'Sep GOALS'!B54)</f>
        <v>1690</v>
      </c>
      <c r="T54" s="34">
        <f t="shared" si="37"/>
        <v>194.35</v>
      </c>
      <c r="U54" s="77">
        <f>SUMIFS('Perf by Market'!X:X,'Perf by Market'!C:C,'Sep GOALS'!B54)</f>
        <v>0</v>
      </c>
      <c r="V54" s="77" t="e">
        <f t="shared" si="41"/>
        <v>#REF!</v>
      </c>
      <c r="W54" s="78">
        <f t="shared" si="42"/>
        <v>0</v>
      </c>
      <c r="X54" s="77">
        <f>SUMIFS('Perf by Market'!O:O,'Perf by Market'!C:C,'Sep GOALS'!B54)</f>
        <v>0.53</v>
      </c>
      <c r="Y54" s="24">
        <f>SUMIFS('Perf by Market'!H:H,'Perf by Market'!C:C,'Sep GOALS'!B54)</f>
        <v>209</v>
      </c>
      <c r="Z54" s="24">
        <f>SUMIFS('Last Month Goals'!J:J,'Last Month Goals'!B:B,'Sep GOALS'!B54)</f>
        <v>195.11458333333334</v>
      </c>
      <c r="AA54" s="25">
        <f>SUMIFS('Perf by Market'!J:J,'Perf by Market'!C:C,'Sep GOALS'!B54)</f>
        <v>7801.78</v>
      </c>
      <c r="AB54" s="25">
        <f>SUMIFS('Last Month Goals'!K:K,'Last Month Goals'!B:B,'Sep GOALS'!B54)</f>
        <v>7804.5833333333339</v>
      </c>
      <c r="AC54" s="25">
        <f t="shared" si="43"/>
        <v>37.329090909090908</v>
      </c>
      <c r="AD54" s="24">
        <f>SUMIFS('Perf by Market'!W:W,'Perf by Market'!C:C,'Sep GOALS'!B54)/6</f>
        <v>0</v>
      </c>
      <c r="AE54" s="31">
        <f>SUMIFS('Perf by Market'!M:M,'Perf by Market'!C:C,'Sep GOALS'!B54)</f>
        <v>262</v>
      </c>
      <c r="AF54" s="29">
        <f>Y54/(SUMIFS('Perf by Market'!M:M,'Perf by Market'!C:C,'Sep GOALS'!B54))</f>
        <v>0.79770992366412219</v>
      </c>
      <c r="AG54" s="4"/>
    </row>
    <row r="55" spans="1:33" ht="15" customHeight="1" x14ac:dyDescent="0.25">
      <c r="A55" s="1" t="str">
        <f>INDEX(MAPING!K:K,MATCH('Sep GOALS'!B55,MAPING!L:L,0))</f>
        <v>COLORADO</v>
      </c>
      <c r="B55" s="1" t="s">
        <v>61</v>
      </c>
      <c r="C55" s="1" t="str">
        <f>INDEX(MAPING!D:D,MATCH('Sep GOALS'!B55,MAPING!L:L,0))</f>
        <v>ASAD SHAH</v>
      </c>
      <c r="D55" s="1" t="str">
        <f>INDEX(MAPING!F:F,MATCH('Sep GOALS'!B55,MAPING!L:L,0))</f>
        <v>DHANUSH CHEPURI</v>
      </c>
      <c r="E55" s="1" t="e">
        <f>SUMIFS('Metro Target'!#REF!,'Metro Target'!#REF!,'Sep GOALS'!B55)</f>
        <v>#REF!</v>
      </c>
      <c r="F55" s="1" t="e">
        <f>SUMIFS('Metro Target'!#REF!,'Metro Target'!#REF!,'Sep GOALS'!B55)</f>
        <v>#REF!</v>
      </c>
      <c r="G55" s="1" t="e">
        <f>SUMIFS('Metro Target'!#REF!,'Metro Target'!#REF!,'Sep GOALS'!B55)</f>
        <v>#REF!</v>
      </c>
      <c r="H55" s="1" t="e">
        <f>SUMIFS('Metro Target'!#REF!,'Metro Target'!#REF!,'Sep GOALS'!B55)</f>
        <v>#REF!</v>
      </c>
      <c r="I55" s="56" t="e">
        <f>IF($T$47&gt;0,SUMIFS(ShopperTrak!#REF!,ShopperTrak!D:D,'Sep GOALS'!B55),E55)</f>
        <v>#REF!</v>
      </c>
      <c r="J55" s="56" t="e">
        <f t="shared" si="40"/>
        <v>#REF!</v>
      </c>
      <c r="K55" s="56" t="e">
        <f>IF($T$47&gt;0,SUMIFS(ShopperTrak!#REF!,ShopperTrak!D:D,'Sep GOALS'!B55),F55)</f>
        <v>#REF!</v>
      </c>
      <c r="L55" s="56" t="e">
        <f>IF($T$47&gt;0,SUMIFS(ShopperTrak!#REF!,ShopperTrak!D:D,'Sep GOALS'!B55),G55)</f>
        <v>#REF!</v>
      </c>
      <c r="M55" s="56" t="e">
        <f>IF($T$2&gt;0,SUMIFS(ShopperTrak!#REF!,ShopperTrak!D:D,'Sep GOALS'!B55),H55)</f>
        <v>#REF!</v>
      </c>
      <c r="N55" s="36" t="e">
        <f t="shared" si="36"/>
        <v>#REF!</v>
      </c>
      <c r="O55" s="122" t="e">
        <f>N55*$O$47</f>
        <v>#REF!</v>
      </c>
      <c r="P55" s="34" t="e">
        <f t="shared" si="44"/>
        <v>#REF!</v>
      </c>
      <c r="Q55" s="36">
        <v>186</v>
      </c>
      <c r="R55" s="35">
        <v>8369.130000000001</v>
      </c>
      <c r="S55" s="24">
        <f>SUMIFS(ShopperTrak!R:R,ShopperTrak!D:D,'Sep GOALS'!B55)</f>
        <v>2174.3333333333335</v>
      </c>
      <c r="T55" s="34">
        <f t="shared" si="37"/>
        <v>250.04833333333337</v>
      </c>
      <c r="U55" s="77">
        <f>SUMIFS('Perf by Market'!X:X,'Perf by Market'!C:C,'Sep GOALS'!B55)</f>
        <v>0</v>
      </c>
      <c r="V55" s="77" t="e">
        <f t="shared" si="41"/>
        <v>#REF!</v>
      </c>
      <c r="W55" s="78">
        <f t="shared" si="42"/>
        <v>0</v>
      </c>
      <c r="X55" s="77">
        <f>SUMIFS('Perf by Market'!O:O,'Perf by Market'!C:C,'Sep GOALS'!B55)</f>
        <v>0.42</v>
      </c>
      <c r="Y55" s="24">
        <f>SUMIFS('Perf by Market'!H:H,'Perf by Market'!C:C,'Sep GOALS'!B55)</f>
        <v>226</v>
      </c>
      <c r="Z55" s="24">
        <f>SUMIFS('Last Month Goals'!J:J,'Last Month Goals'!B:B,'Sep GOALS'!B55)</f>
        <v>224.02083333333334</v>
      </c>
      <c r="AA55" s="25">
        <f>SUMIFS('Perf by Market'!J:J,'Perf by Market'!C:C,'Sep GOALS'!B55)</f>
        <v>10114.02</v>
      </c>
      <c r="AB55" s="25">
        <f>SUMIFS('Last Month Goals'!K:K,'Last Month Goals'!B:B,'Sep GOALS'!B55)</f>
        <v>8960.8333333333339</v>
      </c>
      <c r="AC55" s="25">
        <f t="shared" si="43"/>
        <v>44.752300884955751</v>
      </c>
      <c r="AD55" s="24">
        <f>SUMIFS('Perf by Market'!W:W,'Perf by Market'!C:C,'Sep GOALS'!B55)/6</f>
        <v>0</v>
      </c>
      <c r="AE55" s="31">
        <f>SUMIFS('Perf by Market'!M:M,'Perf by Market'!C:C,'Sep GOALS'!B55)</f>
        <v>237</v>
      </c>
      <c r="AF55" s="29">
        <f>Y55/(SUMIFS('Perf by Market'!M:M,'Perf by Market'!C:C,'Sep GOALS'!B55))</f>
        <v>0.95358649789029537</v>
      </c>
      <c r="AG55" s="4"/>
    </row>
    <row r="56" spans="1:33" ht="15" customHeight="1" x14ac:dyDescent="0.25">
      <c r="A56" s="1" t="str">
        <f>INDEX(MAPING!K:K,MATCH('Sep GOALS'!B56,MAPING!L:L,0))</f>
        <v>COLORADO</v>
      </c>
      <c r="B56" s="1" t="s">
        <v>62</v>
      </c>
      <c r="C56" s="1" t="str">
        <f>INDEX(MAPING!D:D,MATCH('Sep GOALS'!B56,MAPING!L:L,0))</f>
        <v>EDGAR ESCOBEDO</v>
      </c>
      <c r="D56" s="1" t="str">
        <f>INDEX(MAPING!F:F,MATCH('Sep GOALS'!B56,MAPING!L:L,0))</f>
        <v>LALITH KONDA</v>
      </c>
      <c r="E56" s="1" t="e">
        <f>SUMIFS('Metro Target'!#REF!,'Metro Target'!#REF!,'Sep GOALS'!B56)</f>
        <v>#REF!</v>
      </c>
      <c r="F56" s="1" t="e">
        <f>SUMIFS('Metro Target'!#REF!,'Metro Target'!#REF!,'Sep GOALS'!B56)</f>
        <v>#REF!</v>
      </c>
      <c r="G56" s="1" t="e">
        <f>SUMIFS('Metro Target'!#REF!,'Metro Target'!#REF!,'Sep GOALS'!B56)</f>
        <v>#REF!</v>
      </c>
      <c r="H56" s="1" t="e">
        <f>SUMIFS('Metro Target'!#REF!,'Metro Target'!#REF!,'Sep GOALS'!B56)</f>
        <v>#REF!</v>
      </c>
      <c r="I56" s="56" t="e">
        <f>IF($T$47&gt;0,SUMIFS(ShopperTrak!#REF!,ShopperTrak!D:D,'Sep GOALS'!B56),E56)</f>
        <v>#REF!</v>
      </c>
      <c r="J56" s="56" t="e">
        <f t="shared" si="40"/>
        <v>#REF!</v>
      </c>
      <c r="K56" s="56" t="e">
        <f>IF($T$47&gt;0,SUMIFS(ShopperTrak!#REF!,ShopperTrak!D:D,'Sep GOALS'!B56),F56)</f>
        <v>#REF!</v>
      </c>
      <c r="L56" s="56" t="e">
        <f>IF($T$47&gt;0,SUMIFS(ShopperTrak!#REF!,ShopperTrak!D:D,'Sep GOALS'!B56),G56)</f>
        <v>#REF!</v>
      </c>
      <c r="M56" s="56" t="e">
        <f>IF($T$2&gt;0,SUMIFS(ShopperTrak!#REF!,ShopperTrak!D:D,'Sep GOALS'!B56),H56)</f>
        <v>#REF!</v>
      </c>
      <c r="N56" s="36" t="e">
        <f t="shared" si="36"/>
        <v>#REF!</v>
      </c>
      <c r="O56" s="122" t="e">
        <f t="shared" si="45"/>
        <v>#REF!</v>
      </c>
      <c r="P56" s="34" t="e">
        <f t="shared" si="44"/>
        <v>#REF!</v>
      </c>
      <c r="Q56" s="36">
        <v>180</v>
      </c>
      <c r="R56" s="35">
        <v>6087.9000000000005</v>
      </c>
      <c r="S56" s="24">
        <f>SUMIFS(ShopperTrak!R:R,ShopperTrak!D:D,'Sep GOALS'!B56)</f>
        <v>1266.0833333333333</v>
      </c>
      <c r="T56" s="34">
        <f t="shared" si="37"/>
        <v>145.59958333333333</v>
      </c>
      <c r="U56" s="77">
        <f>SUMIFS('Perf by Market'!X:X,'Perf by Market'!C:C,'Sep GOALS'!B56)</f>
        <v>0</v>
      </c>
      <c r="V56" s="77" t="e">
        <f t="shared" si="41"/>
        <v>#REF!</v>
      </c>
      <c r="W56" s="78">
        <f t="shared" si="42"/>
        <v>0</v>
      </c>
      <c r="X56" s="77">
        <f>SUMIFS('Perf by Market'!O:O,'Perf by Market'!C:C,'Sep GOALS'!B56)</f>
        <v>0.45</v>
      </c>
      <c r="Y56" s="24">
        <f>SUMIFS('Perf by Market'!H:H,'Perf by Market'!C:C,'Sep GOALS'!B56)</f>
        <v>142</v>
      </c>
      <c r="Z56" s="24">
        <f>SUMIFS('Last Month Goals'!J:J,'Last Month Goals'!B:B,'Sep GOALS'!B56)</f>
        <v>164.97916666666666</v>
      </c>
      <c r="AA56" s="25">
        <f>SUMIFS('Perf by Market'!J:J,'Perf by Market'!C:C,'Sep GOALS'!B56)</f>
        <v>3995.95</v>
      </c>
      <c r="AB56" s="25">
        <f>SUMIFS('Last Month Goals'!K:K,'Last Month Goals'!B:B,'Sep GOALS'!B56)</f>
        <v>6599.1666666666661</v>
      </c>
      <c r="AC56" s="25">
        <f t="shared" si="43"/>
        <v>28.140492957746478</v>
      </c>
      <c r="AD56" s="24">
        <f>SUMIFS('Perf by Market'!W:W,'Perf by Market'!C:C,'Sep GOALS'!B56)/6</f>
        <v>0</v>
      </c>
      <c r="AE56" s="31">
        <f>SUMIFS('Perf by Market'!M:M,'Perf by Market'!C:C,'Sep GOALS'!B56)</f>
        <v>182</v>
      </c>
      <c r="AF56" s="29">
        <f>Y56/(SUMIFS('Perf by Market'!M:M,'Perf by Market'!C:C,'Sep GOALS'!B56))</f>
        <v>0.78021978021978022</v>
      </c>
      <c r="AG56" s="4"/>
    </row>
    <row r="57" spans="1:33" ht="15" customHeight="1" x14ac:dyDescent="0.25">
      <c r="A57" s="1" t="str">
        <f>INDEX(MAPING!K:K,MATCH('Sep GOALS'!B57,MAPING!L:L,0))</f>
        <v>COLORADO</v>
      </c>
      <c r="B57" s="1" t="s">
        <v>63</v>
      </c>
      <c r="C57" s="1" t="str">
        <f>INDEX(MAPING!D:D,MATCH('Sep GOALS'!B57,MAPING!L:L,0))</f>
        <v>JOSE ALVAREZ HERNANDEZ</v>
      </c>
      <c r="D57" s="1" t="str">
        <f>INDEX(MAPING!F:F,MATCH('Sep GOALS'!B57,MAPING!L:L,0))</f>
        <v>JOSE ALVAREZ HERNANDEZ</v>
      </c>
      <c r="E57" s="1" t="e">
        <f>SUMIFS('Metro Target'!#REF!,'Metro Target'!#REF!,'Sep GOALS'!B57)</f>
        <v>#REF!</v>
      </c>
      <c r="F57" s="1" t="e">
        <f>SUMIFS('Metro Target'!#REF!,'Metro Target'!#REF!,'Sep GOALS'!B57)</f>
        <v>#REF!</v>
      </c>
      <c r="G57" s="1" t="e">
        <f>SUMIFS('Metro Target'!#REF!,'Metro Target'!#REF!,'Sep GOALS'!B57)</f>
        <v>#REF!</v>
      </c>
      <c r="H57" s="1" t="e">
        <f>SUMIFS('Metro Target'!#REF!,'Metro Target'!#REF!,'Sep GOALS'!B57)</f>
        <v>#REF!</v>
      </c>
      <c r="I57" s="56" t="e">
        <f>IF($T$47&gt;0,SUMIFS(ShopperTrak!#REF!,ShopperTrak!D:D,'Sep GOALS'!B57),E57)</f>
        <v>#REF!</v>
      </c>
      <c r="J57" s="56" t="e">
        <f t="shared" si="40"/>
        <v>#REF!</v>
      </c>
      <c r="K57" s="56" t="e">
        <f>IF($T$47&gt;0,SUMIFS(ShopperTrak!#REF!,ShopperTrak!D:D,'Sep GOALS'!B57),F57)</f>
        <v>#REF!</v>
      </c>
      <c r="L57" s="56" t="e">
        <f>IF($T$47&gt;0,SUMIFS(ShopperTrak!#REF!,ShopperTrak!D:D,'Sep GOALS'!B57),G57)</f>
        <v>#REF!</v>
      </c>
      <c r="M57" s="56" t="e">
        <f>IF($T$2&gt;0,SUMIFS(ShopperTrak!#REF!,ShopperTrak!D:D,'Sep GOALS'!B57),H57)</f>
        <v>#REF!</v>
      </c>
      <c r="N57" s="36" t="e">
        <f t="shared" si="36"/>
        <v>#REF!</v>
      </c>
      <c r="O57" s="122" t="e">
        <f t="shared" si="45"/>
        <v>#REF!</v>
      </c>
      <c r="P57" s="34" t="e">
        <f t="shared" si="44"/>
        <v>#REF!</v>
      </c>
      <c r="Q57" s="36">
        <v>327</v>
      </c>
      <c r="R57" s="35">
        <v>13014.24</v>
      </c>
      <c r="S57" s="24">
        <f>SUMIFS(ShopperTrak!R:R,ShopperTrak!D:D,'Sep GOALS'!B57)</f>
        <v>2026.75</v>
      </c>
      <c r="T57" s="34">
        <f t="shared" si="37"/>
        <v>233.07625000000002</v>
      </c>
      <c r="U57" s="77">
        <f>SUMIFS('Perf by Market'!X:X,'Perf by Market'!C:C,'Sep GOALS'!B57)</f>
        <v>0</v>
      </c>
      <c r="V57" s="77" t="e">
        <f t="shared" si="41"/>
        <v>#REF!</v>
      </c>
      <c r="W57" s="78">
        <f t="shared" si="42"/>
        <v>0</v>
      </c>
      <c r="X57" s="77">
        <f>SUMIFS('Perf by Market'!O:O,'Perf by Market'!C:C,'Sep GOALS'!B57)</f>
        <v>0.39</v>
      </c>
      <c r="Y57" s="24">
        <f>SUMIFS('Perf by Market'!H:H,'Perf by Market'!C:C,'Sep GOALS'!B57)</f>
        <v>304</v>
      </c>
      <c r="Z57" s="24">
        <f>SUMIFS('Last Month Goals'!J:J,'Last Month Goals'!B:B,'Sep GOALS'!B57)</f>
        <v>248.13541666666663</v>
      </c>
      <c r="AA57" s="25">
        <f>SUMIFS('Perf by Market'!J:J,'Perf by Market'!C:C,'Sep GOALS'!B57)</f>
        <v>13062.86</v>
      </c>
      <c r="AB57" s="25">
        <f>SUMIFS('Last Month Goals'!K:K,'Last Month Goals'!B:B,'Sep GOALS'!B57)</f>
        <v>9925.4166666666642</v>
      </c>
      <c r="AC57" s="25">
        <f t="shared" si="43"/>
        <v>42.969934210526318</v>
      </c>
      <c r="AD57" s="24">
        <f>SUMIFS('Perf by Market'!W:W,'Perf by Market'!C:C,'Sep GOALS'!B57)/6</f>
        <v>0</v>
      </c>
      <c r="AE57" s="31">
        <f>SUMIFS('Perf by Market'!M:M,'Perf by Market'!C:C,'Sep GOALS'!B57)</f>
        <v>573</v>
      </c>
      <c r="AF57" s="29">
        <f>Y57/(SUMIFS('Perf by Market'!M:M,'Perf by Market'!C:C,'Sep GOALS'!B57))</f>
        <v>0.53054101221640493</v>
      </c>
      <c r="AG57" s="4"/>
    </row>
    <row r="58" spans="1:33" ht="15" customHeight="1" x14ac:dyDescent="0.25">
      <c r="A58" s="1" t="str">
        <f>INDEX(MAPING!K:K,MATCH('Sep GOALS'!B58,MAPING!L:L,0))</f>
        <v>COLORADO</v>
      </c>
      <c r="B58" s="1" t="s">
        <v>64</v>
      </c>
      <c r="C58" s="1" t="str">
        <f>INDEX(MAPING!D:D,MATCH('Sep GOALS'!B58,MAPING!L:L,0))</f>
        <v>JOSE ALVAREZ HERNANDEZ</v>
      </c>
      <c r="D58" s="1" t="str">
        <f>INDEX(MAPING!F:F,MATCH('Sep GOALS'!B58,MAPING!L:L,0))</f>
        <v>SONDOS KHATTAB</v>
      </c>
      <c r="E58" s="1" t="e">
        <f>SUMIFS('Metro Target'!#REF!,'Metro Target'!#REF!,'Sep GOALS'!B58)</f>
        <v>#REF!</v>
      </c>
      <c r="F58" s="1" t="e">
        <f>SUMIFS('Metro Target'!#REF!,'Metro Target'!#REF!,'Sep GOALS'!B58)</f>
        <v>#REF!</v>
      </c>
      <c r="G58" s="1" t="e">
        <f>SUMIFS('Metro Target'!#REF!,'Metro Target'!#REF!,'Sep GOALS'!B58)</f>
        <v>#REF!</v>
      </c>
      <c r="H58" s="1" t="e">
        <f>SUMIFS('Metro Target'!#REF!,'Metro Target'!#REF!,'Sep GOALS'!B58)</f>
        <v>#REF!</v>
      </c>
      <c r="I58" s="56" t="e">
        <f>IF($T$47&gt;0,SUMIFS(ShopperTrak!#REF!,ShopperTrak!D:D,'Sep GOALS'!B58),E58)</f>
        <v>#REF!</v>
      </c>
      <c r="J58" s="56" t="e">
        <f t="shared" si="40"/>
        <v>#REF!</v>
      </c>
      <c r="K58" s="56" t="e">
        <f>IF($T$47&gt;0,SUMIFS(ShopperTrak!#REF!,ShopperTrak!D:D,'Sep GOALS'!B58),F58)</f>
        <v>#REF!</v>
      </c>
      <c r="L58" s="56" t="e">
        <f>IF($T$47&gt;0,SUMIFS(ShopperTrak!#REF!,ShopperTrak!D:D,'Sep GOALS'!B58),G58)</f>
        <v>#REF!</v>
      </c>
      <c r="M58" s="56" t="e">
        <f>IF($T$2&gt;0,SUMIFS(ShopperTrak!#REF!,ShopperTrak!D:D,'Sep GOALS'!B58),H58)</f>
        <v>#REF!</v>
      </c>
      <c r="N58" s="36" t="e">
        <f t="shared" si="36"/>
        <v>#REF!</v>
      </c>
      <c r="O58" s="122" t="e">
        <f>N58*$O$47</f>
        <v>#REF!</v>
      </c>
      <c r="P58" s="34" t="e">
        <f t="shared" si="44"/>
        <v>#REF!</v>
      </c>
      <c r="Q58" s="36">
        <v>174</v>
      </c>
      <c r="R58" s="35">
        <v>3659.01</v>
      </c>
      <c r="S58" s="24">
        <f>SUMIFS(ShopperTrak!R:R,ShopperTrak!D:D,'Sep GOALS'!B58)</f>
        <v>1073.0833333333333</v>
      </c>
      <c r="T58" s="34">
        <f t="shared" si="37"/>
        <v>123.40458333333333</v>
      </c>
      <c r="U58" s="77">
        <f>SUMIFS('Perf by Market'!X:X,'Perf by Market'!C:C,'Sep GOALS'!B58)</f>
        <v>0</v>
      </c>
      <c r="V58" s="77" t="e">
        <f t="shared" si="41"/>
        <v>#REF!</v>
      </c>
      <c r="W58" s="78">
        <f t="shared" si="42"/>
        <v>0</v>
      </c>
      <c r="X58" s="77">
        <f>SUMIFS('Perf by Market'!O:O,'Perf by Market'!C:C,'Sep GOALS'!B58)</f>
        <v>0.52</v>
      </c>
      <c r="Y58" s="24">
        <f>SUMIFS('Perf by Market'!H:H,'Perf by Market'!C:C,'Sep GOALS'!B58)</f>
        <v>161</v>
      </c>
      <c r="Z58" s="24">
        <f>SUMIFS('Last Month Goals'!J:J,'Last Month Goals'!B:B,'Sep GOALS'!B58)</f>
        <v>151.53125000000003</v>
      </c>
      <c r="AA58" s="25">
        <f>SUMIFS('Perf by Market'!J:J,'Perf by Market'!C:C,'Sep GOALS'!B58)</f>
        <v>7182</v>
      </c>
      <c r="AB58" s="25">
        <f>SUMIFS('Last Month Goals'!K:K,'Last Month Goals'!B:B,'Sep GOALS'!B58)</f>
        <v>6061.2500000000009</v>
      </c>
      <c r="AC58" s="25">
        <f t="shared" si="43"/>
        <v>44.608695652173914</v>
      </c>
      <c r="AD58" s="24">
        <f>SUMIFS('Perf by Market'!W:W,'Perf by Market'!C:C,'Sep GOALS'!B58)/6</f>
        <v>0</v>
      </c>
      <c r="AE58" s="31">
        <f>SUMIFS('Perf by Market'!M:M,'Perf by Market'!C:C,'Sep GOALS'!B58)</f>
        <v>114</v>
      </c>
      <c r="AF58" s="29">
        <f>Y58/(SUMIFS('Perf by Market'!M:M,'Perf by Market'!C:C,'Sep GOALS'!B58))</f>
        <v>1.4122807017543859</v>
      </c>
      <c r="AG58" s="4"/>
    </row>
    <row r="59" spans="1:33" ht="15" customHeight="1" x14ac:dyDescent="0.25">
      <c r="A59" s="1" t="str">
        <f>INDEX(MAPING!K:K,MATCH('Sep GOALS'!B59,MAPING!L:L,0))</f>
        <v>COLORADO</v>
      </c>
      <c r="B59" s="1" t="s">
        <v>65</v>
      </c>
      <c r="C59" s="1" t="str">
        <f>INDEX(MAPING!D:D,MATCH('Sep GOALS'!B59,MAPING!L:L,0))</f>
        <v>JOSE ALVAREZ HERNANDEZ</v>
      </c>
      <c r="D59" s="1" t="str">
        <f>INDEX(MAPING!F:F,MATCH('Sep GOALS'!B59,MAPING!L:L,0))</f>
        <v>KASSANDRA MEZA</v>
      </c>
      <c r="E59" s="1" t="e">
        <f>SUMIFS('Metro Target'!#REF!,'Metro Target'!#REF!,'Sep GOALS'!B59)</f>
        <v>#REF!</v>
      </c>
      <c r="F59" s="1" t="e">
        <f>SUMIFS('Metro Target'!#REF!,'Metro Target'!#REF!,'Sep GOALS'!B59)</f>
        <v>#REF!</v>
      </c>
      <c r="G59" s="1" t="e">
        <f>SUMIFS('Metro Target'!#REF!,'Metro Target'!#REF!,'Sep GOALS'!B59)</f>
        <v>#REF!</v>
      </c>
      <c r="H59" s="1" t="e">
        <f>SUMIFS('Metro Target'!#REF!,'Metro Target'!#REF!,'Sep GOALS'!B59)</f>
        <v>#REF!</v>
      </c>
      <c r="I59" s="56" t="e">
        <f>IF($T$47&gt;0,SUMIFS(ShopperTrak!#REF!,ShopperTrak!D:D,'Sep GOALS'!B59),E59)</f>
        <v>#REF!</v>
      </c>
      <c r="J59" s="56" t="e">
        <f t="shared" si="40"/>
        <v>#REF!</v>
      </c>
      <c r="K59" s="56" t="e">
        <f>IF($T$47&gt;0,SUMIFS(ShopperTrak!#REF!,ShopperTrak!D:D,'Sep GOALS'!B59),F59)</f>
        <v>#REF!</v>
      </c>
      <c r="L59" s="56" t="e">
        <f>IF($T$47&gt;0,SUMIFS(ShopperTrak!#REF!,ShopperTrak!D:D,'Sep GOALS'!B59),G59)</f>
        <v>#REF!</v>
      </c>
      <c r="M59" s="56" t="e">
        <f>IF($T$2&gt;0,SUMIFS(ShopperTrak!#REF!,ShopperTrak!D:D,'Sep GOALS'!B59),H59)</f>
        <v>#REF!</v>
      </c>
      <c r="N59" s="36" t="e">
        <f t="shared" si="36"/>
        <v>#REF!</v>
      </c>
      <c r="O59" s="122" t="e">
        <f t="shared" si="45"/>
        <v>#REF!</v>
      </c>
      <c r="P59" s="34" t="e">
        <f>+I59*$P$47</f>
        <v>#REF!</v>
      </c>
      <c r="Q59" s="36">
        <v>117</v>
      </c>
      <c r="R59" s="35">
        <v>4242.84</v>
      </c>
      <c r="S59" s="24">
        <f>SUMIFS(ShopperTrak!R:R,ShopperTrak!D:D,'Sep GOALS'!B59)</f>
        <v>1208.9166666666667</v>
      </c>
      <c r="T59" s="34">
        <f t="shared" si="37"/>
        <v>139.02541666666667</v>
      </c>
      <c r="U59" s="77">
        <f>SUMIFS('Perf by Market'!X:X,'Perf by Market'!C:C,'Sep GOALS'!B59)</f>
        <v>0</v>
      </c>
      <c r="V59" s="77" t="e">
        <f t="shared" si="41"/>
        <v>#REF!</v>
      </c>
      <c r="W59" s="78">
        <f t="shared" si="42"/>
        <v>0</v>
      </c>
      <c r="X59" s="77">
        <f>SUMIFS('Perf by Market'!O:O,'Perf by Market'!C:C,'Sep GOALS'!B59)</f>
        <v>0.46</v>
      </c>
      <c r="Y59" s="24">
        <f>SUMIFS('Perf by Market'!H:H,'Perf by Market'!C:C,'Sep GOALS'!B59)</f>
        <v>175</v>
      </c>
      <c r="Z59" s="24">
        <f>SUMIFS('Last Month Goals'!J:J,'Last Month Goals'!B:B,'Sep GOALS'!B59)</f>
        <v>140.51041666666666</v>
      </c>
      <c r="AA59" s="25">
        <f>SUMIFS('Perf by Market'!J:J,'Perf by Market'!C:C,'Sep GOALS'!B59)</f>
        <v>6028.37</v>
      </c>
      <c r="AB59" s="25">
        <f>SUMIFS('Last Month Goals'!K:K,'Last Month Goals'!B:B,'Sep GOALS'!B59)</f>
        <v>5620.4166666666661</v>
      </c>
      <c r="AC59" s="25">
        <f t="shared" si="43"/>
        <v>34.447828571428573</v>
      </c>
      <c r="AD59" s="24">
        <f>SUMIFS('Perf by Market'!W:W,'Perf by Market'!C:C,'Sep GOALS'!B59)/6</f>
        <v>0</v>
      </c>
      <c r="AE59" s="31">
        <f>SUMIFS('Perf by Market'!M:M,'Perf by Market'!C:C,'Sep GOALS'!B59)</f>
        <v>237</v>
      </c>
      <c r="AF59" s="29">
        <f>Y59/(SUMIFS('Perf by Market'!M:M,'Perf by Market'!C:C,'Sep GOALS'!B59))</f>
        <v>0.73839662447257381</v>
      </c>
      <c r="AG59" s="4"/>
    </row>
    <row r="60" spans="1:33" s="124" customFormat="1" ht="15" customHeight="1" x14ac:dyDescent="0.25">
      <c r="A60" s="37" t="s">
        <v>15</v>
      </c>
      <c r="B60" s="37"/>
      <c r="C60" s="5"/>
      <c r="D60" s="5"/>
      <c r="E60" s="37" t="e">
        <f>SUM(E48:E59)</f>
        <v>#REF!</v>
      </c>
      <c r="F60" s="37" t="e">
        <f>SUM(F48:F59)</f>
        <v>#REF!</v>
      </c>
      <c r="G60" s="37" t="e">
        <f>SUM(G48:G59)</f>
        <v>#REF!</v>
      </c>
      <c r="H60" s="37" t="e">
        <f>SUM(H48:H59)</f>
        <v>#REF!</v>
      </c>
      <c r="I60" s="38" t="e">
        <f t="shared" ref="I60:T60" si="46">SUM(I48:I59)</f>
        <v>#REF!</v>
      </c>
      <c r="J60" s="38" t="e">
        <f t="shared" si="46"/>
        <v>#REF!</v>
      </c>
      <c r="K60" s="38" t="e">
        <f t="shared" si="46"/>
        <v>#REF!</v>
      </c>
      <c r="L60" s="38" t="e">
        <f t="shared" si="46"/>
        <v>#REF!</v>
      </c>
      <c r="M60" s="38" t="e">
        <f t="shared" si="46"/>
        <v>#REF!</v>
      </c>
      <c r="N60" s="102" t="e">
        <f t="shared" si="46"/>
        <v>#REF!</v>
      </c>
      <c r="O60" s="123" t="e">
        <f>SUM(O48:O59)</f>
        <v>#REF!</v>
      </c>
      <c r="P60" s="105" t="e">
        <f>+I60/100*60</f>
        <v>#REF!</v>
      </c>
      <c r="Q60" s="102">
        <v>2958</v>
      </c>
      <c r="R60" s="103">
        <v>103150.65</v>
      </c>
      <c r="S60" s="6">
        <f>SUM(S48:S59)</f>
        <v>24934.499999999996</v>
      </c>
      <c r="T60" s="40">
        <f t="shared" si="46"/>
        <v>2867.4675000000002</v>
      </c>
      <c r="U60" s="79"/>
      <c r="V60" s="80"/>
      <c r="W60" s="80">
        <f>SUM(W48:W59)</f>
        <v>0</v>
      </c>
      <c r="X60" s="80"/>
      <c r="Y60" s="39">
        <f>SUM(Y48:Y59)</f>
        <v>3073</v>
      </c>
      <c r="Z60" s="39">
        <f>SUM(Z48:Z59)</f>
        <v>3061.8437499999995</v>
      </c>
      <c r="AA60" s="41">
        <f>SUM(AA48:AA59)</f>
        <v>136925.96000000002</v>
      </c>
      <c r="AB60" s="41">
        <f>SUM(AB48:AB59)</f>
        <v>122473.74999999999</v>
      </c>
      <c r="AC60" s="41">
        <f>AVERAGE(AC48:AC59)</f>
        <v>43.519994922323626</v>
      </c>
      <c r="AD60" s="39">
        <f>AVERAGE(AD48:AD59)</f>
        <v>0</v>
      </c>
      <c r="AE60" s="39">
        <f>AVERAGE(AE48:AE59)</f>
        <v>380.16666666666669</v>
      </c>
      <c r="AF60" s="42">
        <f>AVERAGE(AF48:AF59)</f>
        <v>0.76947893416568902</v>
      </c>
      <c r="AG60" s="43"/>
    </row>
    <row r="61" spans="1:33" s="124" customFormat="1" ht="15" customHeight="1" x14ac:dyDescent="0.25">
      <c r="A61" s="44" t="s">
        <v>3</v>
      </c>
      <c r="B61" s="44" t="s">
        <v>4</v>
      </c>
      <c r="C61" s="15" t="s">
        <v>5</v>
      </c>
      <c r="D61" s="15" t="s">
        <v>6</v>
      </c>
      <c r="E61" s="45" t="s">
        <v>1039</v>
      </c>
      <c r="F61" s="45" t="s">
        <v>1040</v>
      </c>
      <c r="G61" s="45" t="s">
        <v>1041</v>
      </c>
      <c r="H61" s="45" t="s">
        <v>6128</v>
      </c>
      <c r="I61" s="46" t="s">
        <v>1049</v>
      </c>
      <c r="J61" s="46">
        <v>0.35</v>
      </c>
      <c r="K61" s="46" t="s">
        <v>1046</v>
      </c>
      <c r="L61" s="46" t="s">
        <v>1047</v>
      </c>
      <c r="M61" s="46" t="s">
        <v>6130</v>
      </c>
      <c r="N61" s="47" t="s">
        <v>2</v>
      </c>
      <c r="O61" s="121">
        <v>40</v>
      </c>
      <c r="P61" s="98">
        <v>0.6</v>
      </c>
      <c r="Q61" s="47" t="s">
        <v>4038</v>
      </c>
      <c r="R61" s="47" t="s">
        <v>4038</v>
      </c>
      <c r="S61" s="48" t="s">
        <v>459</v>
      </c>
      <c r="T61" s="72">
        <v>0.11</v>
      </c>
      <c r="U61" s="76"/>
      <c r="V61" s="81"/>
      <c r="W61" s="76">
        <v>0.35</v>
      </c>
      <c r="X61" s="81"/>
      <c r="Y61" s="90" t="s">
        <v>12</v>
      </c>
      <c r="Z61" s="90" t="s">
        <v>941</v>
      </c>
      <c r="AA61" s="91" t="s">
        <v>942</v>
      </c>
      <c r="AB61" s="91" t="s">
        <v>943</v>
      </c>
      <c r="AC61" s="91" t="s">
        <v>944</v>
      </c>
      <c r="AD61" s="91" t="s">
        <v>1044</v>
      </c>
      <c r="AE61" s="91" t="s">
        <v>1043</v>
      </c>
      <c r="AF61" s="92" t="s">
        <v>947</v>
      </c>
      <c r="AG61" s="49" t="s">
        <v>11</v>
      </c>
    </row>
    <row r="62" spans="1:33" ht="15" customHeight="1" x14ac:dyDescent="0.25">
      <c r="A62" s="1" t="str">
        <f>INDEX(MAPING!K:K,MATCH('Sep GOALS'!B62,MAPING!L:L,0))</f>
        <v>CORPUS CHRISTI</v>
      </c>
      <c r="B62" s="1" t="s">
        <v>67</v>
      </c>
      <c r="C62" s="1" t="str">
        <f>INDEX(MAPING!D:D,MATCH('Sep GOALS'!B62,MAPING!L:L,0))</f>
        <v>MOIDDIN HASNANI</v>
      </c>
      <c r="D62" s="1" t="str">
        <f>INDEX(MAPING!F:F,MATCH('Sep GOALS'!B62,MAPING!L:L,0))</f>
        <v>RAIYYAN UR RAHMAN MOHAMMED</v>
      </c>
      <c r="E62" s="1" t="e">
        <f>SUMIFS('Metro Target'!#REF!,'Metro Target'!#REF!,'Sep GOALS'!B62)</f>
        <v>#REF!</v>
      </c>
      <c r="F62" s="1" t="e">
        <f>SUMIFS('Metro Target'!#REF!,'Metro Target'!#REF!,'Sep GOALS'!B62)</f>
        <v>#REF!</v>
      </c>
      <c r="G62" s="1" t="e">
        <f>SUMIFS('Metro Target'!#REF!,'Metro Target'!#REF!,'Sep GOALS'!B62)</f>
        <v>#REF!</v>
      </c>
      <c r="H62" s="1" t="e">
        <f>SUMIFS('Metro Target'!#REF!,'Metro Target'!#REF!,'Sep GOALS'!B62)</f>
        <v>#REF!</v>
      </c>
      <c r="I62" s="56" t="e">
        <f>IF($T$61&gt;0,SUMIFS(ShopperTrak!#REF!,ShopperTrak!D:D,'Sep GOALS'!B62),E62)</f>
        <v>#REF!</v>
      </c>
      <c r="J62" s="56" t="e">
        <f>+I62*$J$61</f>
        <v>#REF!</v>
      </c>
      <c r="K62" s="56" t="e">
        <f>IF($T$61&gt;0,SUMIFS(ShopperTrak!#REF!,ShopperTrak!D:D,'Sep GOALS'!B62),F62)</f>
        <v>#REF!</v>
      </c>
      <c r="L62" s="56" t="e">
        <f>IF($T$61&gt;0,SUMIFS(ShopperTrak!#REF!,ShopperTrak!D:D,'Sep GOALS'!B62),G62)</f>
        <v>#REF!</v>
      </c>
      <c r="M62" s="56" t="e">
        <f>IF($T$2&gt;0,SUMIFS(ShopperTrak!#REF!,ShopperTrak!D:D,'Sep GOALS'!B62),H62)</f>
        <v>#REF!</v>
      </c>
      <c r="N62" s="36" t="e">
        <f t="shared" ref="N62:N64" si="47">SUBTOTAL(9,I62:M62)</f>
        <v>#REF!</v>
      </c>
      <c r="O62" s="122" t="e">
        <f>N62*$O$61</f>
        <v>#REF!</v>
      </c>
      <c r="P62" s="34" t="e">
        <f>+I62*$P$61</f>
        <v>#REF!</v>
      </c>
      <c r="Q62" s="36">
        <v>171</v>
      </c>
      <c r="R62" s="35">
        <v>12720.18</v>
      </c>
      <c r="S62" s="24">
        <f>SUMIFS(ShopperTrak!R:R,ShopperTrak!D:D,'Sep GOALS'!B62)</f>
        <v>1275.5833333333333</v>
      </c>
      <c r="T62" s="34">
        <f>S62*$T$61</f>
        <v>140.31416666666667</v>
      </c>
      <c r="U62" s="77">
        <f>SUMIFS('Perf by Market'!X:X,'Perf by Market'!C:C,'Sep GOALS'!B62)</f>
        <v>0</v>
      </c>
      <c r="V62" s="77" t="e">
        <f>N62/U62</f>
        <v>#REF!</v>
      </c>
      <c r="W62" s="78">
        <f>U62*$W$61</f>
        <v>0</v>
      </c>
      <c r="X62" s="77">
        <f>SUMIFS('Perf by Market'!O:O,'Perf by Market'!C:C,'Sep GOALS'!B62)</f>
        <v>0.39</v>
      </c>
      <c r="Y62" s="24">
        <f>SUMIFS('Perf by Market'!H:H,'Perf by Market'!C:C,'Sep GOALS'!B62)</f>
        <v>198</v>
      </c>
      <c r="Z62" s="24">
        <f>SUMIFS('Last Month Goals'!J:J,'Last Month Goals'!B:B,'Sep GOALS'!B62)</f>
        <v>148.63749999999999</v>
      </c>
      <c r="AA62" s="25">
        <f>SUMIFS('Perf by Market'!J:J,'Perf by Market'!C:C,'Sep GOALS'!B62)</f>
        <v>8193.3799999999992</v>
      </c>
      <c r="AB62" s="25">
        <f>SUMIFS('Last Month Goals'!K:K,'Last Month Goals'!B:B,'Sep GOALS'!B62)</f>
        <v>5945.5</v>
      </c>
      <c r="AC62" s="25">
        <f>AA62/Y62</f>
        <v>41.380707070707068</v>
      </c>
      <c r="AD62" s="24">
        <f>SUMIFS('Perf by Market'!W:W,'Perf by Market'!C:C,'Sep GOALS'!B62)/6</f>
        <v>0</v>
      </c>
      <c r="AE62" s="31">
        <f>SUMIFS('Perf by Market'!M:M,'Perf by Market'!C:C,'Sep GOALS'!B62)</f>
        <v>161</v>
      </c>
      <c r="AF62" s="29">
        <f>Y62/(SUMIFS('Perf by Market'!M:M,'Perf by Market'!C:C,'Sep GOALS'!B62))</f>
        <v>1.2298136645962734</v>
      </c>
      <c r="AG62" s="4"/>
    </row>
    <row r="63" spans="1:33" ht="15" customHeight="1" x14ac:dyDescent="0.25">
      <c r="A63" s="1" t="str">
        <f>INDEX(MAPING!K:K,MATCH('Sep GOALS'!B63,MAPING!L:L,0))</f>
        <v>CORPUS CHRISTI</v>
      </c>
      <c r="B63" s="1" t="s">
        <v>69</v>
      </c>
      <c r="C63" s="1" t="str">
        <f>INDEX(MAPING!D:D,MATCH('Sep GOALS'!B63,MAPING!L:L,0))</f>
        <v>MOIDDIN HASNANI</v>
      </c>
      <c r="D63" s="1" t="str">
        <f>INDEX(MAPING!F:F,MATCH('Sep GOALS'!B63,MAPING!L:L,0))</f>
        <v>RAIYYAN UR RAHMAN MOHAMMED</v>
      </c>
      <c r="E63" s="1" t="e">
        <f>SUMIFS('Metro Target'!#REF!,'Metro Target'!#REF!,'Sep GOALS'!B63)</f>
        <v>#REF!</v>
      </c>
      <c r="F63" s="1" t="e">
        <f>SUMIFS('Metro Target'!#REF!,'Metro Target'!#REF!,'Sep GOALS'!B63)</f>
        <v>#REF!</v>
      </c>
      <c r="G63" s="1" t="e">
        <f>SUMIFS('Metro Target'!#REF!,'Metro Target'!#REF!,'Sep GOALS'!B63)</f>
        <v>#REF!</v>
      </c>
      <c r="H63" s="1" t="e">
        <f>SUMIFS('Metro Target'!#REF!,'Metro Target'!#REF!,'Sep GOALS'!B63)</f>
        <v>#REF!</v>
      </c>
      <c r="I63" s="56" t="e">
        <f>IF($T$61&gt;0,SUMIFS(ShopperTrak!#REF!,ShopperTrak!D:D,'Sep GOALS'!B63),E63)</f>
        <v>#REF!</v>
      </c>
      <c r="J63" s="56" t="e">
        <f t="shared" ref="J63:J64" si="48">+I63*$J$61</f>
        <v>#REF!</v>
      </c>
      <c r="K63" s="56" t="e">
        <f>IF($T$61&gt;0,SUMIFS(ShopperTrak!#REF!,ShopperTrak!D:D,'Sep GOALS'!B63),F63)</f>
        <v>#REF!</v>
      </c>
      <c r="L63" s="56" t="e">
        <f>IF($T$61&gt;0,SUMIFS(ShopperTrak!#REF!,ShopperTrak!D:D,'Sep GOALS'!B63),G63)</f>
        <v>#REF!</v>
      </c>
      <c r="M63" s="56" t="e">
        <f>IF($T$2&gt;0,SUMIFS(ShopperTrak!#REF!,ShopperTrak!D:D,'Sep GOALS'!B63),H63)</f>
        <v>#REF!</v>
      </c>
      <c r="N63" s="36" t="e">
        <f t="shared" si="47"/>
        <v>#REF!</v>
      </c>
      <c r="O63" s="122" t="e">
        <f>N63*$O$61</f>
        <v>#REF!</v>
      </c>
      <c r="P63" s="34" t="e">
        <f>+I63*$P$61</f>
        <v>#REF!</v>
      </c>
      <c r="Q63" s="36">
        <v>96</v>
      </c>
      <c r="R63" s="35">
        <v>2346.69</v>
      </c>
      <c r="S63" s="24">
        <f>SUMIFS(ShopperTrak!R:R,ShopperTrak!D:D,'Sep GOALS'!B63)</f>
        <v>1177</v>
      </c>
      <c r="T63" s="34">
        <f>S63*$T$61</f>
        <v>129.47</v>
      </c>
      <c r="U63" s="77">
        <f>SUMIFS('Perf by Market'!X:X,'Perf by Market'!C:C,'Sep GOALS'!B63)</f>
        <v>0</v>
      </c>
      <c r="V63" s="77" t="e">
        <f t="shared" ref="V63:V64" si="49">N63/U63</f>
        <v>#REF!</v>
      </c>
      <c r="W63" s="78">
        <f t="shared" ref="W63:W64" si="50">U63*$W$61</f>
        <v>0</v>
      </c>
      <c r="X63" s="77">
        <f>SUMIFS('Perf by Market'!O:O,'Perf by Market'!C:C,'Sep GOALS'!B63)</f>
        <v>0.31</v>
      </c>
      <c r="Y63" s="24">
        <f>SUMIFS('Perf by Market'!H:H,'Perf by Market'!C:C,'Sep GOALS'!B63)</f>
        <v>151</v>
      </c>
      <c r="Z63" s="24">
        <f>SUMIFS('Last Month Goals'!J:J,'Last Month Goals'!B:B,'Sep GOALS'!B63)</f>
        <v>144.375</v>
      </c>
      <c r="AA63" s="25">
        <f>SUMIFS('Perf by Market'!J:J,'Perf by Market'!C:C,'Sep GOALS'!B63)</f>
        <v>5417.28</v>
      </c>
      <c r="AB63" s="25">
        <f>SUMIFS('Last Month Goals'!K:K,'Last Month Goals'!B:B,'Sep GOALS'!B63)</f>
        <v>5775</v>
      </c>
      <c r="AC63" s="25">
        <f t="shared" ref="AC63:AC64" si="51">AA63/Y63</f>
        <v>35.876026490066224</v>
      </c>
      <c r="AD63" s="24">
        <f>SUMIFS('Perf by Market'!W:W,'Perf by Market'!C:C,'Sep GOALS'!B63)/6</f>
        <v>0</v>
      </c>
      <c r="AE63" s="31">
        <f>SUMIFS('Perf by Market'!M:M,'Perf by Market'!C:C,'Sep GOALS'!B63)</f>
        <v>116</v>
      </c>
      <c r="AF63" s="29">
        <f>Y63/(SUMIFS('Perf by Market'!M:M,'Perf by Market'!C:C,'Sep GOALS'!B63))</f>
        <v>1.3017241379310345</v>
      </c>
      <c r="AG63" s="4"/>
    </row>
    <row r="64" spans="1:33" ht="15" customHeight="1" x14ac:dyDescent="0.25">
      <c r="A64" s="1" t="str">
        <f>INDEX(MAPING!K:K,MATCH('Sep GOALS'!B64,MAPING!L:L,0))</f>
        <v>CORPUS CHRISTI</v>
      </c>
      <c r="B64" s="1" t="s">
        <v>70</v>
      </c>
      <c r="C64" s="1" t="str">
        <f>INDEX(MAPING!D:D,MATCH('Sep GOALS'!B64,MAPING!L:L,0))</f>
        <v>MOIDDIN HASNANI</v>
      </c>
      <c r="D64" s="1" t="str">
        <f>INDEX(MAPING!F:F,MATCH('Sep GOALS'!B64,MAPING!L:L,0))</f>
        <v>RAIYYAN UR RAHMAN MOHAMMED</v>
      </c>
      <c r="E64" s="1" t="e">
        <f>SUMIFS('Metro Target'!#REF!,'Metro Target'!#REF!,'Sep GOALS'!B64)</f>
        <v>#REF!</v>
      </c>
      <c r="F64" s="1" t="e">
        <f>SUMIFS('Metro Target'!#REF!,'Metro Target'!#REF!,'Sep GOALS'!B64)</f>
        <v>#REF!</v>
      </c>
      <c r="G64" s="1" t="e">
        <f>SUMIFS('Metro Target'!#REF!,'Metro Target'!#REF!,'Sep GOALS'!B64)</f>
        <v>#REF!</v>
      </c>
      <c r="H64" s="1" t="e">
        <f>SUMIFS('Metro Target'!#REF!,'Metro Target'!#REF!,'Sep GOALS'!B64)</f>
        <v>#REF!</v>
      </c>
      <c r="I64" s="56" t="e">
        <f>IF($T$61&gt;0,SUMIFS(ShopperTrak!#REF!,ShopperTrak!D:D,'Sep GOALS'!B64),E64)</f>
        <v>#REF!</v>
      </c>
      <c r="J64" s="56" t="e">
        <f t="shared" si="48"/>
        <v>#REF!</v>
      </c>
      <c r="K64" s="56" t="e">
        <f>IF($T$61&gt;0,SUMIFS(ShopperTrak!#REF!,ShopperTrak!D:D,'Sep GOALS'!B64),F64)</f>
        <v>#REF!</v>
      </c>
      <c r="L64" s="56" t="e">
        <f>IF($T$61&gt;0,SUMIFS(ShopperTrak!#REF!,ShopperTrak!D:D,'Sep GOALS'!B64),G64)</f>
        <v>#REF!</v>
      </c>
      <c r="M64" s="56" t="e">
        <f>IF($T$2&gt;0,SUMIFS(ShopperTrak!#REF!,ShopperTrak!D:D,'Sep GOALS'!B64),H64)</f>
        <v>#REF!</v>
      </c>
      <c r="N64" s="36" t="e">
        <f t="shared" si="47"/>
        <v>#REF!</v>
      </c>
      <c r="O64" s="122" t="e">
        <f t="shared" ref="O64" si="52">N64*$O$61</f>
        <v>#REF!</v>
      </c>
      <c r="P64" s="34" t="e">
        <f>+I64*$P$61</f>
        <v>#REF!</v>
      </c>
      <c r="Q64" s="36">
        <v>36</v>
      </c>
      <c r="R64" s="35">
        <v>972</v>
      </c>
      <c r="S64" s="24">
        <f>SUMIFS(ShopperTrak!R:R,ShopperTrak!D:D,'Sep GOALS'!B64)</f>
        <v>487.66666666666669</v>
      </c>
      <c r="T64" s="34">
        <f>S64*$T$61</f>
        <v>53.643333333333338</v>
      </c>
      <c r="U64" s="77">
        <f>SUMIFS('Perf by Market'!X:X,'Perf by Market'!C:C,'Sep GOALS'!B64)</f>
        <v>0</v>
      </c>
      <c r="V64" s="77" t="e">
        <f t="shared" si="49"/>
        <v>#REF!</v>
      </c>
      <c r="W64" s="78">
        <f t="shared" si="50"/>
        <v>0</v>
      </c>
      <c r="X64" s="77">
        <f>SUMIFS('Perf by Market'!O:O,'Perf by Market'!C:C,'Sep GOALS'!B64)</f>
        <v>0.16</v>
      </c>
      <c r="Y64" s="24">
        <f>SUMIFS('Perf by Market'!H:H,'Perf by Market'!C:C,'Sep GOALS'!B64)</f>
        <v>53</v>
      </c>
      <c r="Z64" s="24">
        <f>SUMIFS('Last Month Goals'!J:J,'Last Month Goals'!B:B,'Sep GOALS'!B64)</f>
        <v>62.828333333333333</v>
      </c>
      <c r="AA64" s="25">
        <f>SUMIFS('Perf by Market'!J:J,'Perf by Market'!C:C,'Sep GOALS'!B64)</f>
        <v>982.3</v>
      </c>
      <c r="AB64" s="25">
        <f>SUMIFS('Last Month Goals'!K:K,'Last Month Goals'!B:B,'Sep GOALS'!B64)</f>
        <v>2513.1333333333332</v>
      </c>
      <c r="AC64" s="25">
        <f t="shared" si="51"/>
        <v>18.533962264150944</v>
      </c>
      <c r="AD64" s="24">
        <f>SUMIFS('Perf by Market'!W:W,'Perf by Market'!C:C,'Sep GOALS'!B64)/6</f>
        <v>0</v>
      </c>
      <c r="AE64" s="31">
        <f>SUMIFS('Perf by Market'!M:M,'Perf by Market'!C:C,'Sep GOALS'!B64)</f>
        <v>38</v>
      </c>
      <c r="AF64" s="29">
        <f>Y64/(SUMIFS('Perf by Market'!M:M,'Perf by Market'!C:C,'Sep GOALS'!B64))</f>
        <v>1.3947368421052631</v>
      </c>
      <c r="AG64" s="4"/>
    </row>
    <row r="65" spans="1:33" s="124" customFormat="1" ht="15" customHeight="1" x14ac:dyDescent="0.25">
      <c r="A65" s="37" t="s">
        <v>16</v>
      </c>
      <c r="B65" s="37"/>
      <c r="C65" s="5"/>
      <c r="D65" s="5"/>
      <c r="E65" s="37" t="e">
        <f>SUM(E62:E64)</f>
        <v>#REF!</v>
      </c>
      <c r="F65" s="37" t="e">
        <f>SUM(F62:F64)</f>
        <v>#REF!</v>
      </c>
      <c r="G65" s="37" t="e">
        <f>SUM(G62:G64)</f>
        <v>#REF!</v>
      </c>
      <c r="H65" s="37" t="e">
        <f>SUM(H62:H64)</f>
        <v>#REF!</v>
      </c>
      <c r="I65" s="38" t="e">
        <f t="shared" ref="I65:T65" si="53">SUM(I62:I64)</f>
        <v>#REF!</v>
      </c>
      <c r="J65" s="38" t="e">
        <f t="shared" si="53"/>
        <v>#REF!</v>
      </c>
      <c r="K65" s="38" t="e">
        <f t="shared" si="53"/>
        <v>#REF!</v>
      </c>
      <c r="L65" s="38" t="e">
        <f t="shared" si="53"/>
        <v>#REF!</v>
      </c>
      <c r="M65" s="38" t="e">
        <f t="shared" si="53"/>
        <v>#REF!</v>
      </c>
      <c r="N65" s="102" t="e">
        <f t="shared" si="53"/>
        <v>#REF!</v>
      </c>
      <c r="O65" s="123" t="e">
        <f t="shared" si="53"/>
        <v>#REF!</v>
      </c>
      <c r="P65" s="105" t="e">
        <f>+I65/100*60</f>
        <v>#REF!</v>
      </c>
      <c r="Q65" s="102">
        <v>303</v>
      </c>
      <c r="R65" s="103">
        <v>127091.37</v>
      </c>
      <c r="S65" s="6">
        <f>SUM(S62:S64)</f>
        <v>2940.2499999999995</v>
      </c>
      <c r="T65" s="40">
        <f t="shared" si="53"/>
        <v>323.42750000000001</v>
      </c>
      <c r="U65" s="79"/>
      <c r="V65" s="80"/>
      <c r="W65" s="80">
        <f>SUM(W62:W64)</f>
        <v>0</v>
      </c>
      <c r="X65" s="80"/>
      <c r="Y65" s="39">
        <f>SUM(Y62:Y64)</f>
        <v>402</v>
      </c>
      <c r="Z65" s="39">
        <f>SUM(Z62:Z64)</f>
        <v>355.84083333333331</v>
      </c>
      <c r="AA65" s="41">
        <f>SUM(AA62:AA64)</f>
        <v>14592.96</v>
      </c>
      <c r="AB65" s="41">
        <f>SUM(AB62:AB64)</f>
        <v>14233.633333333333</v>
      </c>
      <c r="AC65" s="41">
        <f>AVERAGE(AC62:AC64)</f>
        <v>31.930231941641409</v>
      </c>
      <c r="AD65" s="39">
        <f>AVERAGE(AD62:AD64)</f>
        <v>0</v>
      </c>
      <c r="AE65" s="39">
        <f>AVERAGE(AE62:AE64)</f>
        <v>105</v>
      </c>
      <c r="AF65" s="42">
        <f>AVERAGE(AF62:AF64)</f>
        <v>1.3087582148775236</v>
      </c>
      <c r="AG65" s="43"/>
    </row>
    <row r="66" spans="1:33" s="124" customFormat="1" ht="15" customHeight="1" x14ac:dyDescent="0.25">
      <c r="A66" s="44" t="s">
        <v>3</v>
      </c>
      <c r="B66" s="44" t="s">
        <v>4</v>
      </c>
      <c r="C66" s="15" t="s">
        <v>5</v>
      </c>
      <c r="D66" s="15" t="s">
        <v>6</v>
      </c>
      <c r="E66" s="45" t="s">
        <v>1039</v>
      </c>
      <c r="F66" s="45" t="s">
        <v>1040</v>
      </c>
      <c r="G66" s="45" t="s">
        <v>1041</v>
      </c>
      <c r="H66" s="45" t="s">
        <v>6128</v>
      </c>
      <c r="I66" s="46" t="s">
        <v>1049</v>
      </c>
      <c r="J66" s="46">
        <v>0.35</v>
      </c>
      <c r="K66" s="46" t="s">
        <v>1046</v>
      </c>
      <c r="L66" s="46" t="s">
        <v>1047</v>
      </c>
      <c r="M66" s="46" t="s">
        <v>6130</v>
      </c>
      <c r="N66" s="47" t="s">
        <v>2</v>
      </c>
      <c r="O66" s="121">
        <v>40</v>
      </c>
      <c r="P66" s="98">
        <v>0.6</v>
      </c>
      <c r="Q66" s="47" t="s">
        <v>4038</v>
      </c>
      <c r="R66" s="47" t="s">
        <v>4038</v>
      </c>
      <c r="S66" s="48" t="s">
        <v>459</v>
      </c>
      <c r="T66" s="72">
        <v>0.11</v>
      </c>
      <c r="U66" s="76"/>
      <c r="V66" s="81"/>
      <c r="W66" s="76">
        <v>0.35</v>
      </c>
      <c r="X66" s="81"/>
      <c r="Y66" s="90" t="s">
        <v>12</v>
      </c>
      <c r="Z66" s="90" t="s">
        <v>941</v>
      </c>
      <c r="AA66" s="91" t="s">
        <v>942</v>
      </c>
      <c r="AB66" s="91" t="s">
        <v>943</v>
      </c>
      <c r="AC66" s="91" t="s">
        <v>944</v>
      </c>
      <c r="AD66" s="91" t="s">
        <v>1044</v>
      </c>
      <c r="AE66" s="91" t="s">
        <v>1043</v>
      </c>
      <c r="AF66" s="92" t="s">
        <v>947</v>
      </c>
      <c r="AG66" s="49" t="s">
        <v>11</v>
      </c>
    </row>
    <row r="67" spans="1:33" ht="15" customHeight="1" x14ac:dyDescent="0.25">
      <c r="A67" s="95" t="str">
        <f>INDEX(MAPING!K:K,MATCH('Sep GOALS'!B67,MAPING!L:L,0))</f>
        <v>DALLAS</v>
      </c>
      <c r="B67" s="95" t="s">
        <v>72</v>
      </c>
      <c r="C67" s="1" t="str">
        <f>INDEX(MAPING!D:D,MATCH('Sep GOALS'!B67,MAPING!L:L,0))</f>
        <v>ALI RAZA</v>
      </c>
      <c r="D67" s="1" t="str">
        <f>INDEX(MAPING!F:F,MATCH('Sep GOALS'!B67,MAPING!L:L,0))</f>
        <v>LAIBA KAMRAN</v>
      </c>
      <c r="E67" s="1" t="e">
        <f>SUMIFS('Metro Target'!#REF!,'Metro Target'!#REF!,'Sep GOALS'!B67)</f>
        <v>#REF!</v>
      </c>
      <c r="F67" s="1" t="e">
        <f>SUMIFS('Metro Target'!#REF!,'Metro Target'!#REF!,'Sep GOALS'!B67)</f>
        <v>#REF!</v>
      </c>
      <c r="G67" s="1" t="e">
        <f>SUMIFS('Metro Target'!#REF!,'Metro Target'!#REF!,'Sep GOALS'!B67)</f>
        <v>#REF!</v>
      </c>
      <c r="H67" s="1" t="e">
        <f>SUMIFS('Metro Target'!#REF!,'Metro Target'!#REF!,'Sep GOALS'!B67)</f>
        <v>#REF!</v>
      </c>
      <c r="I67" s="56" t="e">
        <f>IF($T$66&gt;0,SUMIFS(ShopperTrak!#REF!,ShopperTrak!D:D,'Sep GOALS'!B67),E67)</f>
        <v>#REF!</v>
      </c>
      <c r="J67" s="56" t="e">
        <f t="shared" ref="J67" si="54">+I67*$J$66</f>
        <v>#REF!</v>
      </c>
      <c r="K67" s="56" t="e">
        <f>IF($T$66&gt;0,SUMIFS(ShopperTrak!#REF!,ShopperTrak!D:D,'Sep GOALS'!B67),F67)</f>
        <v>#REF!</v>
      </c>
      <c r="L67" s="56" t="e">
        <f>IF($T$66&gt;0,SUMIFS(ShopperTrak!#REF!,ShopperTrak!D:D,'Sep GOALS'!B67),G67)</f>
        <v>#REF!</v>
      </c>
      <c r="M67" s="56" t="e">
        <f>IF($T$2&gt;0,SUMIFS(ShopperTrak!#REF!,ShopperTrak!D:D,'Sep GOALS'!B67),H67)</f>
        <v>#REF!</v>
      </c>
      <c r="N67" s="36">
        <v>500</v>
      </c>
      <c r="O67" s="122">
        <v>35000</v>
      </c>
      <c r="P67" s="34" t="e">
        <f>+I67*$P$66</f>
        <v>#REF!</v>
      </c>
      <c r="Q67" s="36">
        <v>447</v>
      </c>
      <c r="R67" s="35">
        <v>28655.19</v>
      </c>
      <c r="S67" s="24">
        <f>SUMIFS(ShopperTrak!R:R,ShopperTrak!D:D,'Sep GOALS'!B67)</f>
        <v>3891.6666666666665</v>
      </c>
      <c r="T67" s="34">
        <f t="shared" ref="T67:T85" si="55">S67*$T$66</f>
        <v>428.08333333333331</v>
      </c>
      <c r="U67" s="77">
        <f>SUMIFS('Perf by Market'!X:X,'Perf by Market'!C:C,'Sep GOALS'!B67)</f>
        <v>0</v>
      </c>
      <c r="V67" s="77" t="e">
        <f t="shared" ref="V67" si="56">N67/U67</f>
        <v>#DIV/0!</v>
      </c>
      <c r="W67" s="78">
        <f t="shared" ref="W67" si="57">U67*$W$66</f>
        <v>0</v>
      </c>
      <c r="X67" s="77">
        <f>SUMIFS('Perf by Market'!O:O,'Perf by Market'!C:C,'Sep GOALS'!B67)</f>
        <v>0.45</v>
      </c>
      <c r="Y67" s="24">
        <f>SUMIFS('Perf by Market'!H:H,'Perf by Market'!C:C,'Sep GOALS'!B67)</f>
        <v>436</v>
      </c>
      <c r="Z67" s="24">
        <f>SUMIFS('Last Month Goals'!J:J,'Last Month Goals'!B:B,'Sep GOALS'!B67)</f>
        <v>576.19548757928123</v>
      </c>
      <c r="AA67" s="25">
        <f>SUMIFS('Perf by Market'!J:J,'Perf by Market'!C:C,'Sep GOALS'!B67)</f>
        <v>36145.839999999997</v>
      </c>
      <c r="AB67" s="25">
        <f>SUMIFS('Last Month Goals'!K:K,'Last Month Goals'!B:B,'Sep GOALS'!B67)</f>
        <v>28809.774378964063</v>
      </c>
      <c r="AC67" s="25">
        <f t="shared" ref="AC67" si="58">AA67/Y67</f>
        <v>82.90330275229357</v>
      </c>
      <c r="AD67" s="24">
        <f>SUMIFS('Perf by Market'!W:W,'Perf by Market'!C:C,'Sep GOALS'!B67)/6</f>
        <v>0</v>
      </c>
      <c r="AE67" s="31">
        <f>SUMIFS('Perf by Market'!M:M,'Perf by Market'!C:C,'Sep GOALS'!B67)</f>
        <v>367</v>
      </c>
      <c r="AF67" s="29">
        <f>Y67/(SUMIFS('Perf by Market'!M:M,'Perf by Market'!C:C,'Sep GOALS'!B67))</f>
        <v>1.1880108991825613</v>
      </c>
      <c r="AG67" s="4"/>
    </row>
    <row r="68" spans="1:33" ht="15" customHeight="1" x14ac:dyDescent="0.25">
      <c r="A68" s="95" t="str">
        <f>INDEX(MAPING!K:K,MATCH('Sep GOALS'!B68,MAPING!L:L,0))</f>
        <v>DALLAS</v>
      </c>
      <c r="B68" s="95" t="s">
        <v>74</v>
      </c>
      <c r="C68" s="1" t="str">
        <f>INDEX(MAPING!D:D,MATCH('Sep GOALS'!B68,MAPING!L:L,0))</f>
        <v>ALI RAZA</v>
      </c>
      <c r="D68" s="1" t="str">
        <f>INDEX(MAPING!F:F,MATCH('Sep GOALS'!B68,MAPING!L:L,0))</f>
        <v>ALEXANDRA GOMEZ</v>
      </c>
      <c r="E68" s="1" t="e">
        <f>SUMIFS('Metro Target'!#REF!,'Metro Target'!#REF!,'Sep GOALS'!B68)</f>
        <v>#REF!</v>
      </c>
      <c r="F68" s="1" t="e">
        <f>SUMIFS('Metro Target'!#REF!,'Metro Target'!#REF!,'Sep GOALS'!B68)</f>
        <v>#REF!</v>
      </c>
      <c r="G68" s="1" t="e">
        <f>SUMIFS('Metro Target'!#REF!,'Metro Target'!#REF!,'Sep GOALS'!B68)</f>
        <v>#REF!</v>
      </c>
      <c r="H68" s="1" t="e">
        <f>SUMIFS('Metro Target'!#REF!,'Metro Target'!#REF!,'Sep GOALS'!B68)</f>
        <v>#REF!</v>
      </c>
      <c r="I68" s="56" t="e">
        <f>IF($T$66&gt;0,SUMIFS(ShopperTrak!#REF!,ShopperTrak!D:D,'Sep GOALS'!B68),E68)</f>
        <v>#REF!</v>
      </c>
      <c r="J68" s="56" t="e">
        <f t="shared" ref="J68:J85" si="59">+I68*$J$66</f>
        <v>#REF!</v>
      </c>
      <c r="K68" s="56" t="e">
        <f>IF($T$66&gt;0,SUMIFS(ShopperTrak!#REF!,ShopperTrak!D:D,'Sep GOALS'!B68),F68)</f>
        <v>#REF!</v>
      </c>
      <c r="L68" s="56" t="e">
        <f>IF($T$66&gt;0,SUMIFS(ShopperTrak!#REF!,ShopperTrak!D:D,'Sep GOALS'!B68),G68)</f>
        <v>#REF!</v>
      </c>
      <c r="M68" s="56" t="e">
        <f>IF($T$2&gt;0,SUMIFS(ShopperTrak!#REF!,ShopperTrak!D:D,'Sep GOALS'!B68),H68)</f>
        <v>#REF!</v>
      </c>
      <c r="N68" s="36" t="e">
        <f t="shared" ref="N68:N85" si="60">SUBTOTAL(9,I68:M68)</f>
        <v>#REF!</v>
      </c>
      <c r="O68" s="122" t="e">
        <f t="shared" ref="O68:O85" si="61">N68*$O$66</f>
        <v>#REF!</v>
      </c>
      <c r="P68" s="34" t="e">
        <f>+I68*$P$66</f>
        <v>#REF!</v>
      </c>
      <c r="Q68" s="36">
        <v>192</v>
      </c>
      <c r="R68" s="35">
        <v>8778.3599999999988</v>
      </c>
      <c r="S68" s="24">
        <f>SUMIFS(ShopperTrak!R:R,ShopperTrak!D:D,'Sep GOALS'!B68)</f>
        <v>2716.1666666666665</v>
      </c>
      <c r="T68" s="34">
        <f>S68*$T$66</f>
        <v>298.77833333333331</v>
      </c>
      <c r="U68" s="77">
        <f>SUMIFS('Perf by Market'!X:X,'Perf by Market'!C:C,'Sep GOALS'!B68)</f>
        <v>0</v>
      </c>
      <c r="V68" s="77" t="e">
        <f t="shared" ref="V68" si="62">N68/U68</f>
        <v>#REF!</v>
      </c>
      <c r="W68" s="78">
        <f t="shared" ref="W68" si="63">U68*$W$66</f>
        <v>0</v>
      </c>
      <c r="X68" s="77">
        <f>SUMIFS('Perf by Market'!O:O,'Perf by Market'!C:C,'Sep GOALS'!B68)</f>
        <v>0.32</v>
      </c>
      <c r="Y68" s="24">
        <f>SUMIFS('Perf by Market'!H:H,'Perf by Market'!C:C,'Sep GOALS'!B68)</f>
        <v>271</v>
      </c>
      <c r="Z68" s="24">
        <f>SUMIFS('Last Month Goals'!J:J,'Last Month Goals'!B:B,'Sep GOALS'!B68)</f>
        <v>341.09062500000005</v>
      </c>
      <c r="AA68" s="25">
        <f>SUMIFS('Perf by Market'!J:J,'Perf by Market'!C:C,'Sep GOALS'!B68)</f>
        <v>18531.71</v>
      </c>
      <c r="AB68" s="25">
        <f>SUMIFS('Last Month Goals'!K:K,'Last Month Goals'!B:B,'Sep GOALS'!B68)</f>
        <v>15349.078125000002</v>
      </c>
      <c r="AC68" s="25">
        <f t="shared" ref="AC68" si="64">AA68/Y68</f>
        <v>68.382693726937262</v>
      </c>
      <c r="AD68" s="24">
        <f>SUMIFS('Perf by Market'!W:W,'Perf by Market'!C:C,'Sep GOALS'!B68)/6</f>
        <v>0</v>
      </c>
      <c r="AE68" s="31">
        <f>SUMIFS('Perf by Market'!M:M,'Perf by Market'!C:C,'Sep GOALS'!B68)</f>
        <v>334</v>
      </c>
      <c r="AF68" s="29">
        <f>Y68/(SUMIFS('Perf by Market'!M:M,'Perf by Market'!C:C,'Sep GOALS'!B68))</f>
        <v>0.81137724550898205</v>
      </c>
      <c r="AG68" s="4"/>
    </row>
    <row r="69" spans="1:33" ht="15" customHeight="1" x14ac:dyDescent="0.25">
      <c r="A69" s="1" t="str">
        <f>INDEX(MAPING!K:K,MATCH('Sep GOALS'!B69,MAPING!L:L,0))</f>
        <v>DALLAS</v>
      </c>
      <c r="B69" s="1" t="s">
        <v>75</v>
      </c>
      <c r="C69" s="1" t="str">
        <f>INDEX(MAPING!D:D,MATCH('Sep GOALS'!B69,MAPING!L:L,0))</f>
        <v>ALI RAZA</v>
      </c>
      <c r="D69" s="1" t="str">
        <f>INDEX(MAPING!F:F,MATCH('Sep GOALS'!B69,MAPING!L:L,0))</f>
        <v>RAMA BALA</v>
      </c>
      <c r="E69" s="1" t="e">
        <f>SUMIFS('Metro Target'!#REF!,'Metro Target'!#REF!,'Sep GOALS'!B69)</f>
        <v>#REF!</v>
      </c>
      <c r="F69" s="1" t="e">
        <f>SUMIFS('Metro Target'!#REF!,'Metro Target'!#REF!,'Sep GOALS'!B69)</f>
        <v>#REF!</v>
      </c>
      <c r="G69" s="1" t="e">
        <f>SUMIFS('Metro Target'!#REF!,'Metro Target'!#REF!,'Sep GOALS'!B69)</f>
        <v>#REF!</v>
      </c>
      <c r="H69" s="1" t="e">
        <f>SUMIFS('Metro Target'!#REF!,'Metro Target'!#REF!,'Sep GOALS'!B69)</f>
        <v>#REF!</v>
      </c>
      <c r="I69" s="56" t="e">
        <f>IF($T$66&gt;0,SUMIFS(ShopperTrak!#REF!,ShopperTrak!D:D,'Sep GOALS'!B69),E69)</f>
        <v>#REF!</v>
      </c>
      <c r="J69" s="56" t="e">
        <f t="shared" si="59"/>
        <v>#REF!</v>
      </c>
      <c r="K69" s="56" t="e">
        <f>IF($T$66&gt;0,SUMIFS(ShopperTrak!#REF!,ShopperTrak!D:D,'Sep GOALS'!B69),F69)</f>
        <v>#REF!</v>
      </c>
      <c r="L69" s="56" t="e">
        <f>IF($T$66&gt;0,SUMIFS(ShopperTrak!#REF!,ShopperTrak!D:D,'Sep GOALS'!B69),G69)</f>
        <v>#REF!</v>
      </c>
      <c r="M69" s="56" t="e">
        <f>IF($T$2&gt;0,SUMIFS(ShopperTrak!#REF!,ShopperTrak!D:D,'Sep GOALS'!B69),H69)</f>
        <v>#REF!</v>
      </c>
      <c r="N69" s="36" t="e">
        <f t="shared" si="60"/>
        <v>#REF!</v>
      </c>
      <c r="O69" s="122" t="e">
        <f>N69*$O$66</f>
        <v>#REF!</v>
      </c>
      <c r="P69" s="34" t="e">
        <f t="shared" ref="P69:P85" si="65">+I69*$P$66</f>
        <v>#REF!</v>
      </c>
      <c r="Q69" s="36">
        <v>183</v>
      </c>
      <c r="R69" s="35">
        <v>4567.9800000000005</v>
      </c>
      <c r="S69" s="24">
        <f>SUMIFS(ShopperTrak!R:R,ShopperTrak!D:D,'Sep GOALS'!B69)</f>
        <v>1680.3888888888889</v>
      </c>
      <c r="T69" s="34">
        <f t="shared" si="55"/>
        <v>184.84277777777777</v>
      </c>
      <c r="U69" s="77">
        <f>SUMIFS('Perf by Market'!X:X,'Perf by Market'!C:C,'Sep GOALS'!B69)</f>
        <v>0</v>
      </c>
      <c r="V69" s="77" t="e">
        <f t="shared" ref="V69:V85" si="66">N69/U69</f>
        <v>#REF!</v>
      </c>
      <c r="W69" s="78">
        <f t="shared" ref="W69:W85" si="67">U69*$W$66</f>
        <v>0</v>
      </c>
      <c r="X69" s="77">
        <f>SUMIFS('Perf by Market'!O:O,'Perf by Market'!C:C,'Sep GOALS'!B69)</f>
        <v>0.33</v>
      </c>
      <c r="Y69" s="24">
        <f>SUMIFS('Perf by Market'!H:H,'Perf by Market'!C:C,'Sep GOALS'!B69)</f>
        <v>201</v>
      </c>
      <c r="Z69" s="24">
        <f>SUMIFS('Last Month Goals'!J:J,'Last Month Goals'!B:B,'Sep GOALS'!B69)</f>
        <v>207.12187499999999</v>
      </c>
      <c r="AA69" s="25">
        <f>SUMIFS('Perf by Market'!J:J,'Perf by Market'!C:C,'Sep GOALS'!B69)</f>
        <v>10320.450000000001</v>
      </c>
      <c r="AB69" s="25">
        <f>SUMIFS('Last Month Goals'!K:K,'Last Month Goals'!B:B,'Sep GOALS'!B69)</f>
        <v>9320.484375</v>
      </c>
      <c r="AC69" s="25">
        <f t="shared" ref="AC69:AC85" si="68">AA69/Y69</f>
        <v>51.345522388059706</v>
      </c>
      <c r="AD69" s="24">
        <f>SUMIFS('Perf by Market'!W:W,'Perf by Market'!C:C,'Sep GOALS'!B69)/6</f>
        <v>0</v>
      </c>
      <c r="AE69" s="31">
        <f>SUMIFS('Perf by Market'!M:M,'Perf by Market'!C:C,'Sep GOALS'!B69)</f>
        <v>340</v>
      </c>
      <c r="AF69" s="29">
        <f>Y69/(SUMIFS('Perf by Market'!M:M,'Perf by Market'!C:C,'Sep GOALS'!B69))</f>
        <v>0.5911764705882353</v>
      </c>
      <c r="AG69" s="4"/>
    </row>
    <row r="70" spans="1:33" ht="15" customHeight="1" x14ac:dyDescent="0.25">
      <c r="A70" s="1" t="str">
        <f>INDEX(MAPING!K:K,MATCH('Sep GOALS'!B70,MAPING!L:L,0))</f>
        <v>DALLAS</v>
      </c>
      <c r="B70" s="1" t="s">
        <v>76</v>
      </c>
      <c r="C70" s="1" t="str">
        <f>INDEX(MAPING!D:D,MATCH('Sep GOALS'!B70,MAPING!L:L,0))</f>
        <v>ALI RAZA</v>
      </c>
      <c r="D70" s="1" t="str">
        <f>INDEX(MAPING!F:F,MATCH('Sep GOALS'!B70,MAPING!L:L,0))</f>
        <v>SAHITI REDDI</v>
      </c>
      <c r="E70" s="1" t="e">
        <f>SUMIFS('Metro Target'!#REF!,'Metro Target'!#REF!,'Sep GOALS'!B70)</f>
        <v>#REF!</v>
      </c>
      <c r="F70" s="1" t="e">
        <f>SUMIFS('Metro Target'!#REF!,'Metro Target'!#REF!,'Sep GOALS'!B70)</f>
        <v>#REF!</v>
      </c>
      <c r="G70" s="1" t="e">
        <f>SUMIFS('Metro Target'!#REF!,'Metro Target'!#REF!,'Sep GOALS'!B70)</f>
        <v>#REF!</v>
      </c>
      <c r="H70" s="1" t="e">
        <f>SUMIFS('Metro Target'!#REF!,'Metro Target'!#REF!,'Sep GOALS'!B70)</f>
        <v>#REF!</v>
      </c>
      <c r="I70" s="56" t="e">
        <f>IF($T$66&gt;0,SUMIFS(ShopperTrak!#REF!,ShopperTrak!D:D,'Sep GOALS'!B70),E70)</f>
        <v>#REF!</v>
      </c>
      <c r="J70" s="56" t="e">
        <f t="shared" si="59"/>
        <v>#REF!</v>
      </c>
      <c r="K70" s="56" t="e">
        <f>IF($T$66&gt;0,SUMIFS(ShopperTrak!#REF!,ShopperTrak!D:D,'Sep GOALS'!B70),F70)</f>
        <v>#REF!</v>
      </c>
      <c r="L70" s="56" t="e">
        <f>IF($T$66&gt;0,SUMIFS(ShopperTrak!#REF!,ShopperTrak!D:D,'Sep GOALS'!B70),G70)</f>
        <v>#REF!</v>
      </c>
      <c r="M70" s="56" t="e">
        <f>IF($T$2&gt;0,SUMIFS(ShopperTrak!#REF!,ShopperTrak!D:D,'Sep GOALS'!B70),H70)</f>
        <v>#REF!</v>
      </c>
      <c r="N70" s="36" t="e">
        <f t="shared" si="60"/>
        <v>#REF!</v>
      </c>
      <c r="O70" s="122" t="e">
        <f>N70*$O$66</f>
        <v>#REF!</v>
      </c>
      <c r="P70" s="34" t="e">
        <f t="shared" si="65"/>
        <v>#REF!</v>
      </c>
      <c r="Q70" s="36">
        <v>207</v>
      </c>
      <c r="R70" s="35">
        <v>6838.08</v>
      </c>
      <c r="S70" s="24">
        <f>SUMIFS(ShopperTrak!R:R,ShopperTrak!D:D,'Sep GOALS'!B70)</f>
        <v>1704.4166666666667</v>
      </c>
      <c r="T70" s="34">
        <f t="shared" si="55"/>
        <v>187.48583333333335</v>
      </c>
      <c r="U70" s="77">
        <f>SUMIFS('Perf by Market'!X:X,'Perf by Market'!C:C,'Sep GOALS'!B70)</f>
        <v>0</v>
      </c>
      <c r="V70" s="77" t="e">
        <f t="shared" si="66"/>
        <v>#REF!</v>
      </c>
      <c r="W70" s="78">
        <f t="shared" si="67"/>
        <v>0</v>
      </c>
      <c r="X70" s="77">
        <f>SUMIFS('Perf by Market'!O:O,'Perf by Market'!C:C,'Sep GOALS'!B70)</f>
        <v>0.32</v>
      </c>
      <c r="Y70" s="24">
        <f>SUMIFS('Perf by Market'!H:H,'Perf by Market'!C:C,'Sep GOALS'!B70)</f>
        <v>178</v>
      </c>
      <c r="Z70" s="24">
        <f>SUMIFS('Last Month Goals'!J:J,'Last Month Goals'!B:B,'Sep GOALS'!B70)</f>
        <v>198.65624999999997</v>
      </c>
      <c r="AA70" s="25">
        <f>SUMIFS('Perf by Market'!J:J,'Perf by Market'!C:C,'Sep GOALS'!B70)</f>
        <v>8074.12</v>
      </c>
      <c r="AB70" s="25">
        <f>SUMIFS('Last Month Goals'!K:K,'Last Month Goals'!B:B,'Sep GOALS'!B70)</f>
        <v>8939.5312499999982</v>
      </c>
      <c r="AC70" s="25">
        <f t="shared" si="68"/>
        <v>45.360224719101126</v>
      </c>
      <c r="AD70" s="24">
        <f>SUMIFS('Perf by Market'!W:W,'Perf by Market'!C:C,'Sep GOALS'!B70)/6</f>
        <v>0</v>
      </c>
      <c r="AE70" s="31">
        <f>SUMIFS('Perf by Market'!M:M,'Perf by Market'!C:C,'Sep GOALS'!B70)</f>
        <v>240</v>
      </c>
      <c r="AF70" s="29">
        <f>Y70/(SUMIFS('Perf by Market'!M:M,'Perf by Market'!C:C,'Sep GOALS'!B70))</f>
        <v>0.7416666666666667</v>
      </c>
      <c r="AG70" s="4"/>
    </row>
    <row r="71" spans="1:33" ht="15" customHeight="1" x14ac:dyDescent="0.25">
      <c r="A71" s="1" t="str">
        <f>INDEX(MAPING!K:K,MATCH('Sep GOALS'!B71,MAPING!L:L,0))</f>
        <v>DALLAS</v>
      </c>
      <c r="B71" s="1" t="s">
        <v>77</v>
      </c>
      <c r="C71" s="1" t="str">
        <f>INDEX(MAPING!D:D,MATCH('Sep GOALS'!B71,MAPING!L:L,0))</f>
        <v>ALI RAZA</v>
      </c>
      <c r="D71" s="1" t="str">
        <f>INDEX(MAPING!F:F,MATCH('Sep GOALS'!B71,MAPING!L:L,0))</f>
        <v>YOUMNA FIRDOUSE</v>
      </c>
      <c r="E71" s="1" t="e">
        <f>SUMIFS('Metro Target'!#REF!,'Metro Target'!#REF!,'Sep GOALS'!B71)</f>
        <v>#REF!</v>
      </c>
      <c r="F71" s="1" t="e">
        <f>SUMIFS('Metro Target'!#REF!,'Metro Target'!#REF!,'Sep GOALS'!B71)</f>
        <v>#REF!</v>
      </c>
      <c r="G71" s="1" t="e">
        <f>SUMIFS('Metro Target'!#REF!,'Metro Target'!#REF!,'Sep GOALS'!B71)</f>
        <v>#REF!</v>
      </c>
      <c r="H71" s="1" t="e">
        <f>SUMIFS('Metro Target'!#REF!,'Metro Target'!#REF!,'Sep GOALS'!B71)</f>
        <v>#REF!</v>
      </c>
      <c r="I71" s="56" t="e">
        <f>IF($T$66&gt;0,SUMIFS(ShopperTrak!#REF!,ShopperTrak!D:D,'Sep GOALS'!B71),E71)</f>
        <v>#REF!</v>
      </c>
      <c r="J71" s="56" t="e">
        <f t="shared" si="59"/>
        <v>#REF!</v>
      </c>
      <c r="K71" s="56" t="e">
        <f>IF($T$66&gt;0,SUMIFS(ShopperTrak!#REF!,ShopperTrak!D:D,'Sep GOALS'!B71),F71)</f>
        <v>#REF!</v>
      </c>
      <c r="L71" s="56" t="e">
        <f>IF($T$66&gt;0,SUMIFS(ShopperTrak!#REF!,ShopperTrak!D:D,'Sep GOALS'!B71),G71)</f>
        <v>#REF!</v>
      </c>
      <c r="M71" s="56" t="e">
        <f>IF($T$2&gt;0,SUMIFS(ShopperTrak!#REF!,ShopperTrak!D:D,'Sep GOALS'!B71),H71)</f>
        <v>#REF!</v>
      </c>
      <c r="N71" s="36" t="e">
        <f t="shared" si="60"/>
        <v>#REF!</v>
      </c>
      <c r="O71" s="122" t="e">
        <f t="shared" si="61"/>
        <v>#REF!</v>
      </c>
      <c r="P71" s="34" t="e">
        <f>+I71*$P$66</f>
        <v>#REF!</v>
      </c>
      <c r="Q71" s="36">
        <v>144</v>
      </c>
      <c r="R71" s="35">
        <v>3059.2799999999997</v>
      </c>
      <c r="S71" s="24">
        <f>SUMIFS(ShopperTrak!R:R,ShopperTrak!D:D,'Sep GOALS'!B71)</f>
        <v>1419</v>
      </c>
      <c r="T71" s="34">
        <f t="shared" si="55"/>
        <v>156.09</v>
      </c>
      <c r="U71" s="77">
        <f>SUMIFS('Perf by Market'!X:X,'Perf by Market'!C:C,'Sep GOALS'!B71)</f>
        <v>0</v>
      </c>
      <c r="V71" s="77" t="e">
        <f t="shared" si="66"/>
        <v>#REF!</v>
      </c>
      <c r="W71" s="78">
        <f t="shared" si="67"/>
        <v>0</v>
      </c>
      <c r="X71" s="77">
        <f>SUMIFS('Perf by Market'!O:O,'Perf by Market'!C:C,'Sep GOALS'!B71)</f>
        <v>0.42</v>
      </c>
      <c r="Y71" s="24">
        <f>SUMIFS('Perf by Market'!H:H,'Perf by Market'!C:C,'Sep GOALS'!B71)</f>
        <v>180</v>
      </c>
      <c r="Z71" s="24">
        <f>SUMIFS('Last Month Goals'!J:J,'Last Month Goals'!B:B,'Sep GOALS'!B71)</f>
        <v>167.85000000000002</v>
      </c>
      <c r="AA71" s="25">
        <f>SUMIFS('Perf by Market'!J:J,'Perf by Market'!C:C,'Sep GOALS'!B71)</f>
        <v>7770.11</v>
      </c>
      <c r="AB71" s="25">
        <f>SUMIFS('Last Month Goals'!K:K,'Last Month Goals'!B:B,'Sep GOALS'!B71)</f>
        <v>7553.2500000000009</v>
      </c>
      <c r="AC71" s="25">
        <f t="shared" si="68"/>
        <v>43.167277777777777</v>
      </c>
      <c r="AD71" s="24">
        <f>SUMIFS('Perf by Market'!W:W,'Perf by Market'!C:C,'Sep GOALS'!B71)/6</f>
        <v>0</v>
      </c>
      <c r="AE71" s="31">
        <f>SUMIFS('Perf by Market'!M:M,'Perf by Market'!C:C,'Sep GOALS'!B71)</f>
        <v>230</v>
      </c>
      <c r="AF71" s="29">
        <f>Y71/(SUMIFS('Perf by Market'!M:M,'Perf by Market'!C:C,'Sep GOALS'!B71))</f>
        <v>0.78260869565217395</v>
      </c>
      <c r="AG71" s="4"/>
    </row>
    <row r="72" spans="1:33" ht="15" customHeight="1" x14ac:dyDescent="0.25">
      <c r="A72" s="1" t="str">
        <f>INDEX(MAPING!K:K,MATCH('Sep GOALS'!B72,MAPING!L:L,0))</f>
        <v>DALLAS</v>
      </c>
      <c r="B72" s="1" t="s">
        <v>78</v>
      </c>
      <c r="C72" s="1" t="str">
        <f>INDEX(MAPING!D:D,MATCH('Sep GOALS'!B72,MAPING!L:L,0))</f>
        <v>ALI RAZA</v>
      </c>
      <c r="D72" s="1" t="str">
        <f>INDEX(MAPING!F:F,MATCH('Sep GOALS'!B72,MAPING!L:L,0))</f>
        <v>BHANU POTHULA</v>
      </c>
      <c r="E72" s="1" t="e">
        <f>SUMIFS('Metro Target'!#REF!,'Metro Target'!#REF!,'Sep GOALS'!B72)</f>
        <v>#REF!</v>
      </c>
      <c r="F72" s="1" t="e">
        <f>SUMIFS('Metro Target'!#REF!,'Metro Target'!#REF!,'Sep GOALS'!B72)</f>
        <v>#REF!</v>
      </c>
      <c r="G72" s="1" t="e">
        <f>SUMIFS('Metro Target'!#REF!,'Metro Target'!#REF!,'Sep GOALS'!B72)</f>
        <v>#REF!</v>
      </c>
      <c r="H72" s="1" t="e">
        <f>SUMIFS('Metro Target'!#REF!,'Metro Target'!#REF!,'Sep GOALS'!B72)</f>
        <v>#REF!</v>
      </c>
      <c r="I72" s="56" t="e">
        <f>IF($T$66&gt;0,SUMIFS(ShopperTrak!#REF!,ShopperTrak!D:D,'Sep GOALS'!B72),E72)</f>
        <v>#REF!</v>
      </c>
      <c r="J72" s="56" t="e">
        <f t="shared" si="59"/>
        <v>#REF!</v>
      </c>
      <c r="K72" s="56" t="e">
        <f>IF($T$66&gt;0,SUMIFS(ShopperTrak!#REF!,ShopperTrak!D:D,'Sep GOALS'!B72),F72)</f>
        <v>#REF!</v>
      </c>
      <c r="L72" s="56" t="e">
        <f>IF($T$66&gt;0,SUMIFS(ShopperTrak!#REF!,ShopperTrak!D:D,'Sep GOALS'!B72),G72)</f>
        <v>#REF!</v>
      </c>
      <c r="M72" s="56" t="e">
        <f>IF($T$2&gt;0,SUMIFS(ShopperTrak!#REF!,ShopperTrak!D:D,'Sep GOALS'!B72),H72)</f>
        <v>#REF!</v>
      </c>
      <c r="N72" s="36" t="e">
        <f t="shared" si="60"/>
        <v>#REF!</v>
      </c>
      <c r="O72" s="122" t="e">
        <f t="shared" si="61"/>
        <v>#REF!</v>
      </c>
      <c r="P72" s="34" t="e">
        <f t="shared" si="65"/>
        <v>#REF!</v>
      </c>
      <c r="Q72" s="36">
        <v>177</v>
      </c>
      <c r="R72" s="35">
        <v>3186.4500000000003</v>
      </c>
      <c r="S72" s="24">
        <f>SUMIFS(ShopperTrak!R:R,ShopperTrak!D:D,'Sep GOALS'!B72)</f>
        <v>1251.9166666666667</v>
      </c>
      <c r="T72" s="34">
        <f t="shared" si="55"/>
        <v>137.71083333333334</v>
      </c>
      <c r="U72" s="77">
        <f>SUMIFS('Perf by Market'!X:X,'Perf by Market'!C:C,'Sep GOALS'!B72)</f>
        <v>0</v>
      </c>
      <c r="V72" s="77" t="e">
        <f t="shared" si="66"/>
        <v>#REF!</v>
      </c>
      <c r="W72" s="78">
        <f t="shared" si="67"/>
        <v>0</v>
      </c>
      <c r="X72" s="77">
        <f>SUMIFS('Perf by Market'!O:O,'Perf by Market'!C:C,'Sep GOALS'!B72)</f>
        <v>0.42</v>
      </c>
      <c r="Y72" s="24">
        <f>SUMIFS('Perf by Market'!H:H,'Perf by Market'!C:C,'Sep GOALS'!B72)</f>
        <v>157</v>
      </c>
      <c r="Z72" s="24">
        <f>SUMIFS('Last Month Goals'!J:J,'Last Month Goals'!B:B,'Sep GOALS'!B72)</f>
        <v>134.36249999999998</v>
      </c>
      <c r="AA72" s="25">
        <f>SUMIFS('Perf by Market'!J:J,'Perf by Market'!C:C,'Sep GOALS'!B72)</f>
        <v>6469.75</v>
      </c>
      <c r="AB72" s="25">
        <f>SUMIFS('Last Month Goals'!K:K,'Last Month Goals'!B:B,'Sep GOALS'!B72)</f>
        <v>6046.3124999999991</v>
      </c>
      <c r="AC72" s="25">
        <f t="shared" si="68"/>
        <v>41.208598726114651</v>
      </c>
      <c r="AD72" s="24">
        <f>SUMIFS('Perf by Market'!W:W,'Perf by Market'!C:C,'Sep GOALS'!B72)/6</f>
        <v>0</v>
      </c>
      <c r="AE72" s="31">
        <f>SUMIFS('Perf by Market'!M:M,'Perf by Market'!C:C,'Sep GOALS'!B72)</f>
        <v>208</v>
      </c>
      <c r="AF72" s="29">
        <f>Y72/(SUMIFS('Perf by Market'!M:M,'Perf by Market'!C:C,'Sep GOALS'!B72))</f>
        <v>0.75480769230769229</v>
      </c>
      <c r="AG72" s="4"/>
    </row>
    <row r="73" spans="1:33" ht="15" customHeight="1" x14ac:dyDescent="0.25">
      <c r="A73" s="1" t="str">
        <f>INDEX(MAPING!K:K,MATCH('Sep GOALS'!B73,MAPING!L:L,0))</f>
        <v>DALLAS</v>
      </c>
      <c r="B73" s="1" t="s">
        <v>79</v>
      </c>
      <c r="C73" s="1" t="str">
        <f>INDEX(MAPING!D:D,MATCH('Sep GOALS'!B73,MAPING!L:L,0))</f>
        <v>ALI RAZA</v>
      </c>
      <c r="D73" s="1" t="str">
        <f>INDEX(MAPING!F:F,MATCH('Sep GOALS'!B73,MAPING!L:L,0))</f>
        <v>KEERTHANA PYATA</v>
      </c>
      <c r="E73" s="1" t="e">
        <f>SUMIFS('Metro Target'!#REF!,'Metro Target'!#REF!,'Sep GOALS'!B73)</f>
        <v>#REF!</v>
      </c>
      <c r="F73" s="1" t="e">
        <f>SUMIFS('Metro Target'!#REF!,'Metro Target'!#REF!,'Sep GOALS'!B73)</f>
        <v>#REF!</v>
      </c>
      <c r="G73" s="1" t="e">
        <f>SUMIFS('Metro Target'!#REF!,'Metro Target'!#REF!,'Sep GOALS'!B73)</f>
        <v>#REF!</v>
      </c>
      <c r="H73" s="1" t="e">
        <f>SUMIFS('Metro Target'!#REF!,'Metro Target'!#REF!,'Sep GOALS'!B73)</f>
        <v>#REF!</v>
      </c>
      <c r="I73" s="56" t="e">
        <f>IF($T$66&gt;0,SUMIFS(ShopperTrak!#REF!,ShopperTrak!D:D,'Sep GOALS'!B73),E73)</f>
        <v>#REF!</v>
      </c>
      <c r="J73" s="56" t="e">
        <f t="shared" si="59"/>
        <v>#REF!</v>
      </c>
      <c r="K73" s="56" t="e">
        <f>IF($T$66&gt;0,SUMIFS(ShopperTrak!#REF!,ShopperTrak!D:D,'Sep GOALS'!B73),F73)</f>
        <v>#REF!</v>
      </c>
      <c r="L73" s="56" t="e">
        <f>IF($T$66&gt;0,SUMIFS(ShopperTrak!#REF!,ShopperTrak!D:D,'Sep GOALS'!B73),G73)</f>
        <v>#REF!</v>
      </c>
      <c r="M73" s="56" t="e">
        <f>IF($T$2&gt;0,SUMIFS(ShopperTrak!#REF!,ShopperTrak!D:D,'Sep GOALS'!B73),H73)</f>
        <v>#REF!</v>
      </c>
      <c r="N73" s="36" t="e">
        <f t="shared" si="60"/>
        <v>#REF!</v>
      </c>
      <c r="O73" s="122" t="e">
        <f t="shared" si="61"/>
        <v>#REF!</v>
      </c>
      <c r="P73" s="34" t="e">
        <f t="shared" si="65"/>
        <v>#REF!</v>
      </c>
      <c r="Q73" s="36">
        <v>69</v>
      </c>
      <c r="R73" s="35">
        <v>1071.4499999999998</v>
      </c>
      <c r="S73" s="24">
        <f>SUMIFS(ShopperTrak!R:R,ShopperTrak!D:D,'Sep GOALS'!B73)</f>
        <v>1054.25</v>
      </c>
      <c r="T73" s="34">
        <f t="shared" si="55"/>
        <v>115.9675</v>
      </c>
      <c r="U73" s="77">
        <f>SUMIFS('Perf by Market'!X:X,'Perf by Market'!C:C,'Sep GOALS'!B73)</f>
        <v>0</v>
      </c>
      <c r="V73" s="77" t="e">
        <f t="shared" si="66"/>
        <v>#REF!</v>
      </c>
      <c r="W73" s="78">
        <f t="shared" si="67"/>
        <v>0</v>
      </c>
      <c r="X73" s="77">
        <f>SUMIFS('Perf by Market'!O:O,'Perf by Market'!C:C,'Sep GOALS'!B73)</f>
        <v>0.36</v>
      </c>
      <c r="Y73" s="24">
        <f>SUMIFS('Perf by Market'!H:H,'Perf by Market'!C:C,'Sep GOALS'!B73)</f>
        <v>108</v>
      </c>
      <c r="Z73" s="24">
        <f>SUMIFS('Last Month Goals'!J:J,'Last Month Goals'!B:B,'Sep GOALS'!B73)</f>
        <v>121.23750000000003</v>
      </c>
      <c r="AA73" s="25">
        <f>SUMIFS('Perf by Market'!J:J,'Perf by Market'!C:C,'Sep GOALS'!B73)</f>
        <v>4158.68</v>
      </c>
      <c r="AB73" s="25">
        <f>SUMIFS('Last Month Goals'!K:K,'Last Month Goals'!B:B,'Sep GOALS'!B73)</f>
        <v>5455.6875000000009</v>
      </c>
      <c r="AC73" s="25">
        <f t="shared" si="68"/>
        <v>38.506296296296298</v>
      </c>
      <c r="AD73" s="24">
        <f>SUMIFS('Perf by Market'!W:W,'Perf by Market'!C:C,'Sep GOALS'!B73)/6</f>
        <v>0</v>
      </c>
      <c r="AE73" s="31">
        <f>SUMIFS('Perf by Market'!M:M,'Perf by Market'!C:C,'Sep GOALS'!B73)</f>
        <v>165</v>
      </c>
      <c r="AF73" s="29">
        <f>Y73/(SUMIFS('Perf by Market'!M:M,'Perf by Market'!C:C,'Sep GOALS'!B73))</f>
        <v>0.65454545454545454</v>
      </c>
      <c r="AG73" s="4"/>
    </row>
    <row r="74" spans="1:33" ht="15" customHeight="1" x14ac:dyDescent="0.25">
      <c r="A74" s="1" t="str">
        <f>INDEX(MAPING!K:K,MATCH('Sep GOALS'!B74,MAPING!L:L,0))</f>
        <v>DALLAS</v>
      </c>
      <c r="B74" s="1" t="s">
        <v>80</v>
      </c>
      <c r="C74" s="1" t="str">
        <f>INDEX(MAPING!D:D,MATCH('Sep GOALS'!B74,MAPING!L:L,0))</f>
        <v>ALI RAZA</v>
      </c>
      <c r="D74" s="1" t="str">
        <f>INDEX(MAPING!F:F,MATCH('Sep GOALS'!B74,MAPING!L:L,0))</f>
        <v>BHANU PRAKASH</v>
      </c>
      <c r="E74" s="1" t="e">
        <f>SUMIFS('Metro Target'!#REF!,'Metro Target'!#REF!,'Sep GOALS'!B74)</f>
        <v>#REF!</v>
      </c>
      <c r="F74" s="1" t="e">
        <f>SUMIFS('Metro Target'!#REF!,'Metro Target'!#REF!,'Sep GOALS'!B74)</f>
        <v>#REF!</v>
      </c>
      <c r="G74" s="1" t="e">
        <f>SUMIFS('Metro Target'!#REF!,'Metro Target'!#REF!,'Sep GOALS'!B74)</f>
        <v>#REF!</v>
      </c>
      <c r="H74" s="1" t="e">
        <f>SUMIFS('Metro Target'!#REF!,'Metro Target'!#REF!,'Sep GOALS'!B74)</f>
        <v>#REF!</v>
      </c>
      <c r="I74" s="56" t="e">
        <f>IF($T$66&gt;0,SUMIFS(ShopperTrak!#REF!,ShopperTrak!D:D,'Sep GOALS'!B74),E74)</f>
        <v>#REF!</v>
      </c>
      <c r="J74" s="56" t="e">
        <f t="shared" si="59"/>
        <v>#REF!</v>
      </c>
      <c r="K74" s="56" t="e">
        <f>IF($T$66&gt;0,SUMIFS(ShopperTrak!#REF!,ShopperTrak!D:D,'Sep GOALS'!B74),F74)</f>
        <v>#REF!</v>
      </c>
      <c r="L74" s="56" t="e">
        <f>IF($T$66&gt;0,SUMIFS(ShopperTrak!#REF!,ShopperTrak!D:D,'Sep GOALS'!B74),G74)</f>
        <v>#REF!</v>
      </c>
      <c r="M74" s="56" t="e">
        <f>IF($T$2&gt;0,SUMIFS(ShopperTrak!#REF!,ShopperTrak!D:D,'Sep GOALS'!B74),H74)</f>
        <v>#REF!</v>
      </c>
      <c r="N74" s="36" t="e">
        <f t="shared" si="60"/>
        <v>#REF!</v>
      </c>
      <c r="O74" s="122" t="e">
        <f>N74*$O$66</f>
        <v>#REF!</v>
      </c>
      <c r="P74" s="34" t="e">
        <f t="shared" si="65"/>
        <v>#REF!</v>
      </c>
      <c r="Q74" s="36">
        <v>81</v>
      </c>
      <c r="R74" s="35">
        <v>1890.48</v>
      </c>
      <c r="S74" s="24">
        <f>SUMIFS(ShopperTrak!R:R,ShopperTrak!D:D,'Sep GOALS'!B74)</f>
        <v>759.58333333333337</v>
      </c>
      <c r="T74" s="34">
        <f t="shared" si="55"/>
        <v>83.554166666666674</v>
      </c>
      <c r="U74" s="77">
        <f>SUMIFS('Perf by Market'!X:X,'Perf by Market'!C:C,'Sep GOALS'!B74)</f>
        <v>0</v>
      </c>
      <c r="V74" s="77" t="e">
        <f t="shared" si="66"/>
        <v>#REF!</v>
      </c>
      <c r="W74" s="78">
        <f t="shared" si="67"/>
        <v>0</v>
      </c>
      <c r="X74" s="77">
        <f>SUMIFS('Perf by Market'!O:O,'Perf by Market'!C:C,'Sep GOALS'!B74)</f>
        <v>0.34</v>
      </c>
      <c r="Y74" s="24">
        <f>SUMIFS('Perf by Market'!H:H,'Perf by Market'!C:C,'Sep GOALS'!B74)</f>
        <v>105</v>
      </c>
      <c r="Z74" s="24">
        <f>SUMIFS('Last Month Goals'!J:J,'Last Month Goals'!B:B,'Sep GOALS'!B74)</f>
        <v>99.365625000000023</v>
      </c>
      <c r="AA74" s="25">
        <f>SUMIFS('Perf by Market'!J:J,'Perf by Market'!C:C,'Sep GOALS'!B74)</f>
        <v>4336.05</v>
      </c>
      <c r="AB74" s="25">
        <f>SUMIFS('Last Month Goals'!K:K,'Last Month Goals'!B:B,'Sep GOALS'!B74)</f>
        <v>4471.4531250000009</v>
      </c>
      <c r="AC74" s="25">
        <f t="shared" si="68"/>
        <v>41.29571428571429</v>
      </c>
      <c r="AD74" s="24">
        <f>SUMIFS('Perf by Market'!W:W,'Perf by Market'!C:C,'Sep GOALS'!B74)/6</f>
        <v>0</v>
      </c>
      <c r="AE74" s="31">
        <f>SUMIFS('Perf by Market'!M:M,'Perf by Market'!C:C,'Sep GOALS'!B74)</f>
        <v>84</v>
      </c>
      <c r="AF74" s="29">
        <f>Y74/(SUMIFS('Perf by Market'!M:M,'Perf by Market'!C:C,'Sep GOALS'!B74))</f>
        <v>1.25</v>
      </c>
      <c r="AG74" s="4"/>
    </row>
    <row r="75" spans="1:33" ht="15" customHeight="1" x14ac:dyDescent="0.25">
      <c r="A75" s="95" t="str">
        <f>INDEX(MAPING!K:K,MATCH('Sep GOALS'!B75,MAPING!L:L,0))</f>
        <v>DALLAS</v>
      </c>
      <c r="B75" s="95" t="s">
        <v>81</v>
      </c>
      <c r="C75" s="1" t="str">
        <f>INDEX(MAPING!D:D,MATCH('Sep GOALS'!B75,MAPING!L:L,0))</f>
        <v>FURQAN SAKHI</v>
      </c>
      <c r="D75" s="1" t="str">
        <f>INDEX(MAPING!F:F,MATCH('Sep GOALS'!B75,MAPING!L:L,0))</f>
        <v>IFFATH ZAMNEE</v>
      </c>
      <c r="E75" s="1" t="e">
        <f>SUMIFS('Metro Target'!#REF!,'Metro Target'!#REF!,'Sep GOALS'!B75)</f>
        <v>#REF!</v>
      </c>
      <c r="F75" s="1" t="e">
        <f>SUMIFS('Metro Target'!#REF!,'Metro Target'!#REF!,'Sep GOALS'!B75)</f>
        <v>#REF!</v>
      </c>
      <c r="G75" s="1" t="e">
        <f>SUMIFS('Metro Target'!#REF!,'Metro Target'!#REF!,'Sep GOALS'!B75)</f>
        <v>#REF!</v>
      </c>
      <c r="H75" s="1" t="e">
        <f>SUMIFS('Metro Target'!#REF!,'Metro Target'!#REF!,'Sep GOALS'!B75)</f>
        <v>#REF!</v>
      </c>
      <c r="I75" s="56" t="e">
        <f>IF($T$66&gt;0,SUMIFS(ShopperTrak!#REF!,ShopperTrak!D:D,'Sep GOALS'!B75),E75)</f>
        <v>#REF!</v>
      </c>
      <c r="J75" s="56" t="e">
        <f t="shared" si="59"/>
        <v>#REF!</v>
      </c>
      <c r="K75" s="56" t="e">
        <f>IF($T$66&gt;0,SUMIFS(ShopperTrak!#REF!,ShopperTrak!D:D,'Sep GOALS'!B75),F75)</f>
        <v>#REF!</v>
      </c>
      <c r="L75" s="56" t="e">
        <f>IF($T$66&gt;0,SUMIFS(ShopperTrak!#REF!,ShopperTrak!D:D,'Sep GOALS'!B75),G75)</f>
        <v>#REF!</v>
      </c>
      <c r="M75" s="56" t="e">
        <f>IF($T$2&gt;0,SUMIFS(ShopperTrak!#REF!,ShopperTrak!D:D,'Sep GOALS'!B75),H75)</f>
        <v>#REF!</v>
      </c>
      <c r="N75" s="36">
        <v>500</v>
      </c>
      <c r="O75" s="122">
        <v>35000</v>
      </c>
      <c r="P75" s="34" t="e">
        <f t="shared" si="65"/>
        <v>#REF!</v>
      </c>
      <c r="Q75" s="36">
        <v>468</v>
      </c>
      <c r="R75" s="35">
        <v>34201.32</v>
      </c>
      <c r="S75" s="24">
        <f>SUMIFS(ShopperTrak!R:R,ShopperTrak!D:D,'Sep GOALS'!B75)</f>
        <v>4019.0833333333335</v>
      </c>
      <c r="T75" s="34">
        <f t="shared" si="55"/>
        <v>442.09916666666669</v>
      </c>
      <c r="U75" s="77">
        <f>SUMIFS('Perf by Market'!X:X,'Perf by Market'!C:C,'Sep GOALS'!B75)</f>
        <v>0</v>
      </c>
      <c r="V75" s="77" t="e">
        <f t="shared" si="66"/>
        <v>#DIV/0!</v>
      </c>
      <c r="W75" s="78">
        <f t="shared" si="67"/>
        <v>0</v>
      </c>
      <c r="X75" s="77">
        <f>SUMIFS('Perf by Market'!O:O,'Perf by Market'!C:C,'Sep GOALS'!B75)</f>
        <v>0.31</v>
      </c>
      <c r="Y75" s="24">
        <f>SUMIFS('Perf by Market'!H:H,'Perf by Market'!C:C,'Sep GOALS'!B75)</f>
        <v>464</v>
      </c>
      <c r="Z75" s="24">
        <f>SUMIFS('Last Month Goals'!J:J,'Last Month Goals'!B:B,'Sep GOALS'!B75)</f>
        <v>585</v>
      </c>
      <c r="AA75" s="25">
        <f>SUMIFS('Perf by Market'!J:J,'Perf by Market'!C:C,'Sep GOALS'!B75)</f>
        <v>35316.75</v>
      </c>
      <c r="AB75" s="25">
        <f>SUMIFS('Last Month Goals'!K:K,'Last Month Goals'!B:B,'Sep GOALS'!B75)</f>
        <v>29250</v>
      </c>
      <c r="AC75" s="25">
        <f t="shared" si="68"/>
        <v>76.113685344827587</v>
      </c>
      <c r="AD75" s="24">
        <f>SUMIFS('Perf by Market'!W:W,'Perf by Market'!C:C,'Sep GOALS'!B75)/6</f>
        <v>0</v>
      </c>
      <c r="AE75" s="31">
        <f>SUMIFS('Perf by Market'!M:M,'Perf by Market'!C:C,'Sep GOALS'!B75)</f>
        <v>375</v>
      </c>
      <c r="AF75" s="29">
        <f>Y75/(SUMIFS('Perf by Market'!M:M,'Perf by Market'!C:C,'Sep GOALS'!B75))</f>
        <v>1.2373333333333334</v>
      </c>
      <c r="AG75" s="4"/>
    </row>
    <row r="76" spans="1:33" ht="15" customHeight="1" x14ac:dyDescent="0.25">
      <c r="A76" s="1" t="str">
        <f>INDEX(MAPING!K:K,MATCH('Sep GOALS'!B76,MAPING!L:L,0))</f>
        <v>DALLAS</v>
      </c>
      <c r="B76" s="1" t="s">
        <v>83</v>
      </c>
      <c r="C76" s="1" t="str">
        <f>INDEX(MAPING!D:D,MATCH('Sep GOALS'!B76,MAPING!L:L,0))</f>
        <v>FURQAN SAKHI</v>
      </c>
      <c r="D76" s="1" t="str">
        <f>INDEX(MAPING!F:F,MATCH('Sep GOALS'!B76,MAPING!L:L,0))</f>
        <v>TATIANA SEGOVIA</v>
      </c>
      <c r="E76" s="1" t="e">
        <f>SUMIFS('Metro Target'!#REF!,'Metro Target'!#REF!,'Sep GOALS'!B76)</f>
        <v>#REF!</v>
      </c>
      <c r="F76" s="1" t="e">
        <f>SUMIFS('Metro Target'!#REF!,'Metro Target'!#REF!,'Sep GOALS'!B76)</f>
        <v>#REF!</v>
      </c>
      <c r="G76" s="1" t="e">
        <f>SUMIFS('Metro Target'!#REF!,'Metro Target'!#REF!,'Sep GOALS'!B76)</f>
        <v>#REF!</v>
      </c>
      <c r="H76" s="1" t="e">
        <f>SUMIFS('Metro Target'!#REF!,'Metro Target'!#REF!,'Sep GOALS'!B76)</f>
        <v>#REF!</v>
      </c>
      <c r="I76" s="56" t="e">
        <f>IF($T$66&gt;0,SUMIFS(ShopperTrak!#REF!,ShopperTrak!D:D,'Sep GOALS'!B76),E76)</f>
        <v>#REF!</v>
      </c>
      <c r="J76" s="56" t="e">
        <f t="shared" si="59"/>
        <v>#REF!</v>
      </c>
      <c r="K76" s="56" t="e">
        <f>IF($T$66&gt;0,SUMIFS(ShopperTrak!#REF!,ShopperTrak!D:D,'Sep GOALS'!B76),F76)</f>
        <v>#REF!</v>
      </c>
      <c r="L76" s="56" t="e">
        <f>IF($T$66&gt;0,SUMIFS(ShopperTrak!#REF!,ShopperTrak!D:D,'Sep GOALS'!B76),G76)</f>
        <v>#REF!</v>
      </c>
      <c r="M76" s="56" t="e">
        <f>IF($T$2&gt;0,SUMIFS(ShopperTrak!#REF!,ShopperTrak!D:D,'Sep GOALS'!B76),H76)</f>
        <v>#REF!</v>
      </c>
      <c r="N76" s="36" t="e">
        <f t="shared" si="60"/>
        <v>#REF!</v>
      </c>
      <c r="O76" s="122" t="e">
        <f>N76*$O$66</f>
        <v>#REF!</v>
      </c>
      <c r="P76" s="34" t="e">
        <f t="shared" si="65"/>
        <v>#REF!</v>
      </c>
      <c r="Q76" s="36">
        <v>462</v>
      </c>
      <c r="R76" s="35">
        <v>16441.11</v>
      </c>
      <c r="S76" s="24">
        <f>SUMIFS(ShopperTrak!R:R,ShopperTrak!D:D,'Sep GOALS'!B76)</f>
        <v>3701.5833333333335</v>
      </c>
      <c r="T76" s="34">
        <f t="shared" si="55"/>
        <v>407.17416666666668</v>
      </c>
      <c r="U76" s="77">
        <f>SUMIFS('Perf by Market'!X:X,'Perf by Market'!C:C,'Sep GOALS'!B76)</f>
        <v>0</v>
      </c>
      <c r="V76" s="77" t="e">
        <f t="shared" si="66"/>
        <v>#REF!</v>
      </c>
      <c r="W76" s="78">
        <f t="shared" si="67"/>
        <v>0</v>
      </c>
      <c r="X76" s="77">
        <f>SUMIFS('Perf by Market'!O:O,'Perf by Market'!C:C,'Sep GOALS'!B76)</f>
        <v>0.7</v>
      </c>
      <c r="Y76" s="24">
        <f>SUMIFS('Perf by Market'!H:H,'Perf by Market'!C:C,'Sep GOALS'!B76)</f>
        <v>456</v>
      </c>
      <c r="Z76" s="24">
        <f>SUMIFS('Last Month Goals'!J:J,'Last Month Goals'!B:B,'Sep GOALS'!B76)</f>
        <v>457.73437499999994</v>
      </c>
      <c r="AA76" s="25">
        <f>SUMIFS('Perf by Market'!J:J,'Perf by Market'!C:C,'Sep GOALS'!B76)</f>
        <v>22130.639999999999</v>
      </c>
      <c r="AB76" s="25">
        <f>SUMIFS('Last Month Goals'!K:K,'Last Month Goals'!B:B,'Sep GOALS'!B76)</f>
        <v>20598.046874999996</v>
      </c>
      <c r="AC76" s="25">
        <f t="shared" si="68"/>
        <v>48.532105263157895</v>
      </c>
      <c r="AD76" s="24">
        <f>SUMIFS('Perf by Market'!W:W,'Perf by Market'!C:C,'Sep GOALS'!B76)/6</f>
        <v>0</v>
      </c>
      <c r="AE76" s="31">
        <f>SUMIFS('Perf by Market'!M:M,'Perf by Market'!C:C,'Sep GOALS'!B76)</f>
        <v>649</v>
      </c>
      <c r="AF76" s="29">
        <f>Y76/(SUMIFS('Perf by Market'!M:M,'Perf by Market'!C:C,'Sep GOALS'!B76))</f>
        <v>0.70261941448382126</v>
      </c>
      <c r="AG76" s="4"/>
    </row>
    <row r="77" spans="1:33" ht="15" customHeight="1" x14ac:dyDescent="0.25">
      <c r="A77" s="1" t="str">
        <f>INDEX(MAPING!K:K,MATCH('Sep GOALS'!B77,MAPING!L:L,0))</f>
        <v>DALLAS</v>
      </c>
      <c r="B77" s="1" t="s">
        <v>84</v>
      </c>
      <c r="C77" s="1" t="str">
        <f>INDEX(MAPING!D:D,MATCH('Sep GOALS'!B77,MAPING!L:L,0))</f>
        <v>FURQAN SAKHI</v>
      </c>
      <c r="D77" s="1" t="str">
        <f>INDEX(MAPING!F:F,MATCH('Sep GOALS'!B77,MAPING!L:L,0))</f>
        <v>ABDUL MUQTADIR</v>
      </c>
      <c r="E77" s="1" t="e">
        <f>SUMIFS('Metro Target'!#REF!,'Metro Target'!#REF!,'Sep GOALS'!B77)</f>
        <v>#REF!</v>
      </c>
      <c r="F77" s="1" t="e">
        <f>SUMIFS('Metro Target'!#REF!,'Metro Target'!#REF!,'Sep GOALS'!B77)</f>
        <v>#REF!</v>
      </c>
      <c r="G77" s="1" t="e">
        <f>SUMIFS('Metro Target'!#REF!,'Metro Target'!#REF!,'Sep GOALS'!B77)</f>
        <v>#REF!</v>
      </c>
      <c r="H77" s="1" t="e">
        <f>SUMIFS('Metro Target'!#REF!,'Metro Target'!#REF!,'Sep GOALS'!B77)</f>
        <v>#REF!</v>
      </c>
      <c r="I77" s="56" t="e">
        <f>IF($T$66&gt;0,SUMIFS(ShopperTrak!#REF!,ShopperTrak!D:D,'Sep GOALS'!B77),E77)</f>
        <v>#REF!</v>
      </c>
      <c r="J77" s="56" t="e">
        <f t="shared" si="59"/>
        <v>#REF!</v>
      </c>
      <c r="K77" s="56" t="e">
        <f>IF($T$66&gt;0,SUMIFS(ShopperTrak!#REF!,ShopperTrak!D:D,'Sep GOALS'!B77),F77)</f>
        <v>#REF!</v>
      </c>
      <c r="L77" s="56" t="e">
        <f>IF($T$66&gt;0,SUMIFS(ShopperTrak!#REF!,ShopperTrak!D:D,'Sep GOALS'!B77),G77)</f>
        <v>#REF!</v>
      </c>
      <c r="M77" s="56" t="e">
        <f>IF($T$2&gt;0,SUMIFS(ShopperTrak!#REF!,ShopperTrak!D:D,'Sep GOALS'!B77),H77)</f>
        <v>#REF!</v>
      </c>
      <c r="N77" s="36" t="e">
        <f t="shared" si="60"/>
        <v>#REF!</v>
      </c>
      <c r="O77" s="122" t="e">
        <f t="shared" si="61"/>
        <v>#REF!</v>
      </c>
      <c r="P77" s="34" t="e">
        <f t="shared" si="65"/>
        <v>#REF!</v>
      </c>
      <c r="Q77" s="36">
        <v>348</v>
      </c>
      <c r="R77" s="35">
        <v>15565.41</v>
      </c>
      <c r="S77" s="24">
        <f>SUMIFS(ShopperTrak!R:R,ShopperTrak!D:D,'Sep GOALS'!B77)</f>
        <v>2670.5833333333335</v>
      </c>
      <c r="T77" s="34">
        <f t="shared" si="55"/>
        <v>293.76416666666671</v>
      </c>
      <c r="U77" s="77">
        <f>SUMIFS('Perf by Market'!X:X,'Perf by Market'!C:C,'Sep GOALS'!B77)</f>
        <v>0</v>
      </c>
      <c r="V77" s="77" t="e">
        <f t="shared" si="66"/>
        <v>#REF!</v>
      </c>
      <c r="W77" s="78">
        <f t="shared" si="67"/>
        <v>0</v>
      </c>
      <c r="X77" s="77">
        <f>SUMIFS('Perf by Market'!O:O,'Perf by Market'!C:C,'Sep GOALS'!B77)</f>
        <v>0.54</v>
      </c>
      <c r="Y77" s="24">
        <f>SUMIFS('Perf by Market'!H:H,'Perf by Market'!C:C,'Sep GOALS'!B77)</f>
        <v>350</v>
      </c>
      <c r="Z77" s="24">
        <f>SUMIFS('Last Month Goals'!J:J,'Last Month Goals'!B:B,'Sep GOALS'!B77)</f>
        <v>317.203125</v>
      </c>
      <c r="AA77" s="25">
        <f>SUMIFS('Perf by Market'!J:J,'Perf by Market'!C:C,'Sep GOALS'!B77)</f>
        <v>16832.509999999998</v>
      </c>
      <c r="AB77" s="25">
        <f>SUMIFS('Last Month Goals'!K:K,'Last Month Goals'!B:B,'Sep GOALS'!B77)</f>
        <v>14274.140625</v>
      </c>
      <c r="AC77" s="25">
        <f t="shared" si="68"/>
        <v>48.092885714285707</v>
      </c>
      <c r="AD77" s="24">
        <f>SUMIFS('Perf by Market'!W:W,'Perf by Market'!C:C,'Sep GOALS'!B77)/6</f>
        <v>0</v>
      </c>
      <c r="AE77" s="31">
        <f>SUMIFS('Perf by Market'!M:M,'Perf by Market'!C:C,'Sep GOALS'!B77)</f>
        <v>535</v>
      </c>
      <c r="AF77" s="29">
        <f>Y77/(SUMIFS('Perf by Market'!M:M,'Perf by Market'!C:C,'Sep GOALS'!B77))</f>
        <v>0.65420560747663548</v>
      </c>
      <c r="AG77" s="4"/>
    </row>
    <row r="78" spans="1:33" ht="15" customHeight="1" x14ac:dyDescent="0.25">
      <c r="A78" s="95" t="str">
        <f>INDEX(MAPING!K:K,MATCH('Sep GOALS'!B78,MAPING!L:L,0))</f>
        <v>DALLAS</v>
      </c>
      <c r="B78" s="95" t="s">
        <v>85</v>
      </c>
      <c r="C78" s="1" t="str">
        <f>INDEX(MAPING!D:D,MATCH('Sep GOALS'!B78,MAPING!L:L,0))</f>
        <v>FURQAN SAKHI</v>
      </c>
      <c r="D78" s="1" t="str">
        <f>INDEX(MAPING!F:F,MATCH('Sep GOALS'!B78,MAPING!L:L,0))</f>
        <v>SNEHA SHAH</v>
      </c>
      <c r="E78" s="1" t="e">
        <f>SUMIFS('Metro Target'!#REF!,'Metro Target'!#REF!,'Sep GOALS'!B78)</f>
        <v>#REF!</v>
      </c>
      <c r="F78" s="1" t="e">
        <f>SUMIFS('Metro Target'!#REF!,'Metro Target'!#REF!,'Sep GOALS'!B78)</f>
        <v>#REF!</v>
      </c>
      <c r="G78" s="1" t="e">
        <f>SUMIFS('Metro Target'!#REF!,'Metro Target'!#REF!,'Sep GOALS'!B78)</f>
        <v>#REF!</v>
      </c>
      <c r="H78" s="1" t="e">
        <f>SUMIFS('Metro Target'!#REF!,'Metro Target'!#REF!,'Sep GOALS'!B78)</f>
        <v>#REF!</v>
      </c>
      <c r="I78" s="56" t="e">
        <f>IF($T$66&gt;0,SUMIFS(ShopperTrak!#REF!,ShopperTrak!D:D,'Sep GOALS'!B78),E78)</f>
        <v>#REF!</v>
      </c>
      <c r="J78" s="56" t="e">
        <f t="shared" si="59"/>
        <v>#REF!</v>
      </c>
      <c r="K78" s="56" t="e">
        <f>IF($T$66&gt;0,SUMIFS(ShopperTrak!#REF!,ShopperTrak!D:D,'Sep GOALS'!B78),F78)</f>
        <v>#REF!</v>
      </c>
      <c r="L78" s="56" t="e">
        <f>IF($T$66&gt;0,SUMIFS(ShopperTrak!#REF!,ShopperTrak!D:D,'Sep GOALS'!B78),G78)</f>
        <v>#REF!</v>
      </c>
      <c r="M78" s="56" t="e">
        <f>IF($T$2&gt;0,SUMIFS(ShopperTrak!#REF!,ShopperTrak!D:D,'Sep GOALS'!B78),H78)</f>
        <v>#REF!</v>
      </c>
      <c r="N78" s="36" t="e">
        <f t="shared" si="60"/>
        <v>#REF!</v>
      </c>
      <c r="O78" s="122" t="e">
        <f t="shared" si="61"/>
        <v>#REF!</v>
      </c>
      <c r="P78" s="34" t="e">
        <f t="shared" si="65"/>
        <v>#REF!</v>
      </c>
      <c r="Q78" s="36">
        <v>135</v>
      </c>
      <c r="R78" s="35">
        <v>10625.64</v>
      </c>
      <c r="S78" s="24">
        <f>SUMIFS(ShopperTrak!R:R,ShopperTrak!D:D,'Sep GOALS'!B78)</f>
        <v>1935.75</v>
      </c>
      <c r="T78" s="34">
        <f t="shared" si="55"/>
        <v>212.9325</v>
      </c>
      <c r="U78" s="77">
        <f>SUMIFS('Perf by Market'!X:X,'Perf by Market'!C:C,'Sep GOALS'!B78)</f>
        <v>0</v>
      </c>
      <c r="V78" s="77" t="e">
        <f t="shared" si="66"/>
        <v>#REF!</v>
      </c>
      <c r="W78" s="78">
        <f t="shared" si="67"/>
        <v>0</v>
      </c>
      <c r="X78" s="77">
        <f>SUMIFS('Perf by Market'!O:O,'Perf by Market'!C:C,'Sep GOALS'!B78)</f>
        <v>0.39</v>
      </c>
      <c r="Y78" s="24">
        <f>SUMIFS('Perf by Market'!H:H,'Perf by Market'!C:C,'Sep GOALS'!B78)</f>
        <v>237</v>
      </c>
      <c r="Z78" s="24">
        <f>SUMIFS('Last Month Goals'!J:J,'Last Month Goals'!B:B,'Sep GOALS'!B78)</f>
        <v>239.38125000000002</v>
      </c>
      <c r="AA78" s="25">
        <f>SUMIFS('Perf by Market'!J:J,'Perf by Market'!C:C,'Sep GOALS'!B78)</f>
        <v>12087.63</v>
      </c>
      <c r="AB78" s="25">
        <f>SUMIFS('Last Month Goals'!K:K,'Last Month Goals'!B:B,'Sep GOALS'!B78)</f>
        <v>10772.156250000002</v>
      </c>
      <c r="AC78" s="25">
        <f t="shared" si="68"/>
        <v>51.002658227848094</v>
      </c>
      <c r="AD78" s="24">
        <f>SUMIFS('Perf by Market'!W:W,'Perf by Market'!C:C,'Sep GOALS'!B78)/6</f>
        <v>0</v>
      </c>
      <c r="AE78" s="31">
        <f>SUMIFS('Perf by Market'!M:M,'Perf by Market'!C:C,'Sep GOALS'!B78)</f>
        <v>173</v>
      </c>
      <c r="AF78" s="29">
        <f>Y78/(SUMIFS('Perf by Market'!M:M,'Perf by Market'!C:C,'Sep GOALS'!B78))</f>
        <v>1.3699421965317919</v>
      </c>
      <c r="AG78" s="4"/>
    </row>
    <row r="79" spans="1:33" ht="15" customHeight="1" x14ac:dyDescent="0.25">
      <c r="A79" s="1" t="str">
        <f>INDEX(MAPING!K:K,MATCH('Sep GOALS'!B79,MAPING!L:L,0))</f>
        <v>DALLAS</v>
      </c>
      <c r="B79" s="1" t="s">
        <v>86</v>
      </c>
      <c r="C79" s="1" t="str">
        <f>INDEX(MAPING!D:D,MATCH('Sep GOALS'!B79,MAPING!L:L,0))</f>
        <v>ALI RAZA</v>
      </c>
      <c r="D79" s="1" t="str">
        <f>INDEX(MAPING!F:F,MATCH('Sep GOALS'!B79,MAPING!L:L,0))</f>
        <v>SALAM BZEIH</v>
      </c>
      <c r="E79" s="1" t="e">
        <f>SUMIFS('Metro Target'!#REF!,'Metro Target'!#REF!,'Sep GOALS'!B79)</f>
        <v>#REF!</v>
      </c>
      <c r="F79" s="1" t="e">
        <f>SUMIFS('Metro Target'!#REF!,'Metro Target'!#REF!,'Sep GOALS'!B79)</f>
        <v>#REF!</v>
      </c>
      <c r="G79" s="1" t="e">
        <f>SUMIFS('Metro Target'!#REF!,'Metro Target'!#REF!,'Sep GOALS'!B79)</f>
        <v>#REF!</v>
      </c>
      <c r="H79" s="1" t="e">
        <f>SUMIFS('Metro Target'!#REF!,'Metro Target'!#REF!,'Sep GOALS'!B79)</f>
        <v>#REF!</v>
      </c>
      <c r="I79" s="56" t="e">
        <f>IF($T$66&gt;0,SUMIFS(ShopperTrak!#REF!,ShopperTrak!D:D,'Sep GOALS'!B79),E79)</f>
        <v>#REF!</v>
      </c>
      <c r="J79" s="56" t="e">
        <f t="shared" si="59"/>
        <v>#REF!</v>
      </c>
      <c r="K79" s="56" t="e">
        <f>IF($T$66&gt;0,SUMIFS(ShopperTrak!#REF!,ShopperTrak!D:D,'Sep GOALS'!B79),F79)</f>
        <v>#REF!</v>
      </c>
      <c r="L79" s="56" t="e">
        <f>IF($T$66&gt;0,SUMIFS(ShopperTrak!#REF!,ShopperTrak!D:D,'Sep GOALS'!B79),G79)</f>
        <v>#REF!</v>
      </c>
      <c r="M79" s="56" t="e">
        <f>IF($T$2&gt;0,SUMIFS(ShopperTrak!#REF!,ShopperTrak!D:D,'Sep GOALS'!B79),H79)</f>
        <v>#REF!</v>
      </c>
      <c r="N79" s="36" t="e">
        <f t="shared" si="60"/>
        <v>#REF!</v>
      </c>
      <c r="O79" s="122" t="e">
        <f t="shared" si="61"/>
        <v>#REF!</v>
      </c>
      <c r="P79" s="34" t="e">
        <f t="shared" si="65"/>
        <v>#REF!</v>
      </c>
      <c r="Q79" s="36">
        <v>234</v>
      </c>
      <c r="R79" s="35">
        <v>7031.5800000000008</v>
      </c>
      <c r="S79" s="24">
        <f>SUMIFS(ShopperTrak!R:R,ShopperTrak!D:D,'Sep GOALS'!B79)</f>
        <v>2477.6666666666665</v>
      </c>
      <c r="T79" s="34">
        <f t="shared" si="55"/>
        <v>272.54333333333329</v>
      </c>
      <c r="U79" s="77">
        <f>SUMIFS('Perf by Market'!X:X,'Perf by Market'!C:C,'Sep GOALS'!B79)</f>
        <v>0</v>
      </c>
      <c r="V79" s="77" t="e">
        <f t="shared" si="66"/>
        <v>#REF!</v>
      </c>
      <c r="W79" s="78">
        <f t="shared" si="67"/>
        <v>0</v>
      </c>
      <c r="X79" s="77">
        <f>SUMIFS('Perf by Market'!O:O,'Perf by Market'!C:C,'Sep GOALS'!B79)</f>
        <v>0.59</v>
      </c>
      <c r="Y79" s="24">
        <f>SUMIFS('Perf by Market'!H:H,'Perf by Market'!C:C,'Sep GOALS'!B79)</f>
        <v>353</v>
      </c>
      <c r="Z79" s="24">
        <f>SUMIFS('Last Month Goals'!J:J,'Last Month Goals'!B:B,'Sep GOALS'!B79)</f>
        <v>277.43437500000005</v>
      </c>
      <c r="AA79" s="25">
        <f>SUMIFS('Perf by Market'!J:J,'Perf by Market'!C:C,'Sep GOALS'!B79)</f>
        <v>16784.82</v>
      </c>
      <c r="AB79" s="25">
        <f>SUMIFS('Last Month Goals'!K:K,'Last Month Goals'!B:B,'Sep GOALS'!B79)</f>
        <v>12484.546875000002</v>
      </c>
      <c r="AC79" s="25">
        <f t="shared" si="68"/>
        <v>47.549065155807362</v>
      </c>
      <c r="AD79" s="24">
        <f>SUMIFS('Perf by Market'!W:W,'Perf by Market'!C:C,'Sep GOALS'!B79)/6</f>
        <v>0</v>
      </c>
      <c r="AE79" s="31">
        <f>SUMIFS('Perf by Market'!M:M,'Perf by Market'!C:C,'Sep GOALS'!B79)</f>
        <v>504</v>
      </c>
      <c r="AF79" s="29">
        <f>Y79/(SUMIFS('Perf by Market'!M:M,'Perf by Market'!C:C,'Sep GOALS'!B79))</f>
        <v>0.70039682539682535</v>
      </c>
      <c r="AG79" s="4"/>
    </row>
    <row r="80" spans="1:33" ht="15" customHeight="1" x14ac:dyDescent="0.25">
      <c r="A80" s="1" t="str">
        <f>INDEX(MAPING!K:K,MATCH('Sep GOALS'!B80,MAPING!L:L,0))</f>
        <v>DALLAS</v>
      </c>
      <c r="B80" s="1" t="s">
        <v>87</v>
      </c>
      <c r="C80" s="1" t="str">
        <f>INDEX(MAPING!D:D,MATCH('Sep GOALS'!B80,MAPING!L:L,0))</f>
        <v>FURQAN SAKHI</v>
      </c>
      <c r="D80" s="1" t="str">
        <f>INDEX(MAPING!F:F,MATCH('Sep GOALS'!B80,MAPING!L:L,0))</f>
        <v>RAHUL REDDY</v>
      </c>
      <c r="E80" s="1" t="e">
        <f>SUMIFS('Metro Target'!#REF!,'Metro Target'!#REF!,'Sep GOALS'!B80)</f>
        <v>#REF!</v>
      </c>
      <c r="F80" s="1" t="e">
        <f>SUMIFS('Metro Target'!#REF!,'Metro Target'!#REF!,'Sep GOALS'!B80)</f>
        <v>#REF!</v>
      </c>
      <c r="G80" s="1" t="e">
        <f>SUMIFS('Metro Target'!#REF!,'Metro Target'!#REF!,'Sep GOALS'!B80)</f>
        <v>#REF!</v>
      </c>
      <c r="H80" s="1" t="e">
        <f>SUMIFS('Metro Target'!#REF!,'Metro Target'!#REF!,'Sep GOALS'!B80)</f>
        <v>#REF!</v>
      </c>
      <c r="I80" s="56" t="e">
        <f>IF($T$66&gt;0,SUMIFS(ShopperTrak!#REF!,ShopperTrak!D:D,'Sep GOALS'!B80),E80)</f>
        <v>#REF!</v>
      </c>
      <c r="J80" s="56" t="e">
        <f t="shared" si="59"/>
        <v>#REF!</v>
      </c>
      <c r="K80" s="56" t="e">
        <f>IF($T$66&gt;0,SUMIFS(ShopperTrak!#REF!,ShopperTrak!D:D,'Sep GOALS'!B80),F80)</f>
        <v>#REF!</v>
      </c>
      <c r="L80" s="56" t="e">
        <f>IF($T$66&gt;0,SUMIFS(ShopperTrak!#REF!,ShopperTrak!D:D,'Sep GOALS'!B80),G80)</f>
        <v>#REF!</v>
      </c>
      <c r="M80" s="56" t="e">
        <f>IF($T$2&gt;0,SUMIFS(ShopperTrak!#REF!,ShopperTrak!D:D,'Sep GOALS'!B80),H80)</f>
        <v>#REF!</v>
      </c>
      <c r="N80" s="36" t="e">
        <f t="shared" si="60"/>
        <v>#REF!</v>
      </c>
      <c r="O80" s="122" t="e">
        <f t="shared" si="61"/>
        <v>#REF!</v>
      </c>
      <c r="P80" s="34" t="e">
        <f t="shared" si="65"/>
        <v>#REF!</v>
      </c>
      <c r="Q80" s="36">
        <v>114</v>
      </c>
      <c r="R80" s="35">
        <v>2339.5200000000004</v>
      </c>
      <c r="S80" s="24">
        <f>SUMIFS(ShopperTrak!R:R,ShopperTrak!D:D,'Sep GOALS'!B80)</f>
        <v>1279.8333333333333</v>
      </c>
      <c r="T80" s="34">
        <f t="shared" si="55"/>
        <v>140.78166666666667</v>
      </c>
      <c r="U80" s="77">
        <f>SUMIFS('Perf by Market'!X:X,'Perf by Market'!C:C,'Sep GOALS'!B80)</f>
        <v>0</v>
      </c>
      <c r="V80" s="77" t="e">
        <f t="shared" si="66"/>
        <v>#REF!</v>
      </c>
      <c r="W80" s="78">
        <f t="shared" si="67"/>
        <v>0</v>
      </c>
      <c r="X80" s="77">
        <f>SUMIFS('Perf by Market'!O:O,'Perf by Market'!C:C,'Sep GOALS'!B80)</f>
        <v>0.45</v>
      </c>
      <c r="Y80" s="24">
        <f>SUMIFS('Perf by Market'!H:H,'Perf by Market'!C:C,'Sep GOALS'!B80)</f>
        <v>151</v>
      </c>
      <c r="Z80" s="24">
        <f>SUMIFS('Last Month Goals'!J:J,'Last Month Goals'!B:B,'Sep GOALS'!B80)</f>
        <v>161.75624999999999</v>
      </c>
      <c r="AA80" s="25">
        <f>SUMIFS('Perf by Market'!J:J,'Perf by Market'!C:C,'Sep GOALS'!B80)</f>
        <v>5549.99</v>
      </c>
      <c r="AB80" s="25">
        <f>SUMIFS('Last Month Goals'!K:K,'Last Month Goals'!B:B,'Sep GOALS'!B80)</f>
        <v>7279.03125</v>
      </c>
      <c r="AC80" s="25">
        <f t="shared" si="68"/>
        <v>36.754900662251657</v>
      </c>
      <c r="AD80" s="24">
        <f>SUMIFS('Perf by Market'!W:W,'Perf by Market'!C:C,'Sep GOALS'!B80)/6</f>
        <v>0</v>
      </c>
      <c r="AE80" s="31">
        <f>SUMIFS('Perf by Market'!M:M,'Perf by Market'!C:C,'Sep GOALS'!B80)</f>
        <v>221</v>
      </c>
      <c r="AF80" s="29">
        <f>Y80/(SUMIFS('Perf by Market'!M:M,'Perf by Market'!C:C,'Sep GOALS'!B80))</f>
        <v>0.68325791855203621</v>
      </c>
      <c r="AG80" s="4"/>
    </row>
    <row r="81" spans="1:33" ht="15" customHeight="1" x14ac:dyDescent="0.25">
      <c r="A81" s="1" t="str">
        <f>INDEX(MAPING!K:K,MATCH('Sep GOALS'!B81,MAPING!L:L,0))</f>
        <v>DALLAS</v>
      </c>
      <c r="B81" s="1" t="s">
        <v>88</v>
      </c>
      <c r="C81" s="1" t="str">
        <f>INDEX(MAPING!D:D,MATCH('Sep GOALS'!B81,MAPING!L:L,0))</f>
        <v>FURQAN SAKHI</v>
      </c>
      <c r="D81" s="1" t="str">
        <f>INDEX(MAPING!F:F,MATCH('Sep GOALS'!B81,MAPING!L:L,0))</f>
        <v>TULASI NAGABOINA</v>
      </c>
      <c r="E81" s="1" t="e">
        <f>SUMIFS('Metro Target'!#REF!,'Metro Target'!#REF!,'Sep GOALS'!B81)</f>
        <v>#REF!</v>
      </c>
      <c r="F81" s="1" t="e">
        <f>SUMIFS('Metro Target'!#REF!,'Metro Target'!#REF!,'Sep GOALS'!B81)</f>
        <v>#REF!</v>
      </c>
      <c r="G81" s="1" t="e">
        <f>SUMIFS('Metro Target'!#REF!,'Metro Target'!#REF!,'Sep GOALS'!B81)</f>
        <v>#REF!</v>
      </c>
      <c r="H81" s="1" t="e">
        <f>SUMIFS('Metro Target'!#REF!,'Metro Target'!#REF!,'Sep GOALS'!B81)</f>
        <v>#REF!</v>
      </c>
      <c r="I81" s="56" t="e">
        <f>IF($T$66&gt;0,SUMIFS(ShopperTrak!#REF!,ShopperTrak!D:D,'Sep GOALS'!B81),E81)</f>
        <v>#REF!</v>
      </c>
      <c r="J81" s="56" t="e">
        <f t="shared" si="59"/>
        <v>#REF!</v>
      </c>
      <c r="K81" s="56" t="e">
        <f>IF($T$66&gt;0,SUMIFS(ShopperTrak!#REF!,ShopperTrak!D:D,'Sep GOALS'!B81),F81)</f>
        <v>#REF!</v>
      </c>
      <c r="L81" s="56" t="e">
        <f>IF($T$66&gt;0,SUMIFS(ShopperTrak!#REF!,ShopperTrak!D:D,'Sep GOALS'!B81),G81)</f>
        <v>#REF!</v>
      </c>
      <c r="M81" s="56" t="e">
        <f>IF($T$2&gt;0,SUMIFS(ShopperTrak!#REF!,ShopperTrak!D:D,'Sep GOALS'!B81),H81)</f>
        <v>#REF!</v>
      </c>
      <c r="N81" s="36" t="e">
        <f t="shared" si="60"/>
        <v>#REF!</v>
      </c>
      <c r="O81" s="122" t="e">
        <f t="shared" si="61"/>
        <v>#REF!</v>
      </c>
      <c r="P81" s="34" t="e">
        <f t="shared" si="65"/>
        <v>#REF!</v>
      </c>
      <c r="Q81" s="36">
        <v>126</v>
      </c>
      <c r="R81" s="35">
        <v>2805.6600000000003</v>
      </c>
      <c r="S81" s="24">
        <f>SUMIFS(ShopperTrak!R:R,ShopperTrak!D:D,'Sep GOALS'!B81)</f>
        <v>977.83333333333337</v>
      </c>
      <c r="T81" s="34">
        <f t="shared" si="55"/>
        <v>107.56166666666667</v>
      </c>
      <c r="U81" s="77">
        <f>SUMIFS('Perf by Market'!X:X,'Perf by Market'!C:C,'Sep GOALS'!B81)</f>
        <v>0</v>
      </c>
      <c r="V81" s="77" t="e">
        <f t="shared" si="66"/>
        <v>#REF!</v>
      </c>
      <c r="W81" s="78">
        <f t="shared" si="67"/>
        <v>0</v>
      </c>
      <c r="X81" s="77">
        <f>SUMIFS('Perf by Market'!O:O,'Perf by Market'!C:C,'Sep GOALS'!B81)</f>
        <v>0.4</v>
      </c>
      <c r="Y81" s="24">
        <f>SUMIFS('Perf by Market'!H:H,'Perf by Market'!C:C,'Sep GOALS'!B81)</f>
        <v>133</v>
      </c>
      <c r="Z81" s="24">
        <f>SUMIFS('Last Month Goals'!J:J,'Last Month Goals'!B:B,'Sep GOALS'!B81)</f>
        <v>122.55</v>
      </c>
      <c r="AA81" s="25">
        <f>SUMIFS('Perf by Market'!J:J,'Perf by Market'!C:C,'Sep GOALS'!B81)</f>
        <v>4803.6000000000004</v>
      </c>
      <c r="AB81" s="25">
        <f>SUMIFS('Last Month Goals'!K:K,'Last Month Goals'!B:B,'Sep GOALS'!B81)</f>
        <v>5514.75</v>
      </c>
      <c r="AC81" s="25">
        <f t="shared" si="68"/>
        <v>36.117293233082712</v>
      </c>
      <c r="AD81" s="24">
        <f>SUMIFS('Perf by Market'!W:W,'Perf by Market'!C:C,'Sep GOALS'!B81)/6</f>
        <v>0</v>
      </c>
      <c r="AE81" s="31">
        <f>SUMIFS('Perf by Market'!M:M,'Perf by Market'!C:C,'Sep GOALS'!B81)</f>
        <v>187</v>
      </c>
      <c r="AF81" s="29">
        <f>Y81/(SUMIFS('Perf by Market'!M:M,'Perf by Market'!C:C,'Sep GOALS'!B81))</f>
        <v>0.71122994652406413</v>
      </c>
      <c r="AG81" s="4"/>
    </row>
    <row r="82" spans="1:33" ht="15" customHeight="1" x14ac:dyDescent="0.25">
      <c r="A82" s="1" t="str">
        <f>INDEX(MAPING!K:K,MATCH('Sep GOALS'!B82,MAPING!L:L,0))</f>
        <v>DALLAS</v>
      </c>
      <c r="B82" s="1" t="s">
        <v>89</v>
      </c>
      <c r="C82" s="1" t="str">
        <f>INDEX(MAPING!D:D,MATCH('Sep GOALS'!B82,MAPING!L:L,0))</f>
        <v>ALI RAZA</v>
      </c>
      <c r="D82" s="1" t="str">
        <f>INDEX(MAPING!F:F,MATCH('Sep GOALS'!B82,MAPING!L:L,0))</f>
        <v>ARUN KRISHNA</v>
      </c>
      <c r="E82" s="1" t="e">
        <f>SUMIFS('Metro Target'!#REF!,'Metro Target'!#REF!,'Sep GOALS'!B82)</f>
        <v>#REF!</v>
      </c>
      <c r="F82" s="1" t="e">
        <f>SUMIFS('Metro Target'!#REF!,'Metro Target'!#REF!,'Sep GOALS'!B82)</f>
        <v>#REF!</v>
      </c>
      <c r="G82" s="1" t="e">
        <f>SUMIFS('Metro Target'!#REF!,'Metro Target'!#REF!,'Sep GOALS'!B82)</f>
        <v>#REF!</v>
      </c>
      <c r="H82" s="1" t="e">
        <f>SUMIFS('Metro Target'!#REF!,'Metro Target'!#REF!,'Sep GOALS'!B82)</f>
        <v>#REF!</v>
      </c>
      <c r="I82" s="56" t="e">
        <f>IF($T$66&gt;0,SUMIFS(ShopperTrak!#REF!,ShopperTrak!D:D,'Sep GOALS'!B82),E82)</f>
        <v>#REF!</v>
      </c>
      <c r="J82" s="56" t="e">
        <f t="shared" si="59"/>
        <v>#REF!</v>
      </c>
      <c r="K82" s="56" t="e">
        <f>IF($T$66&gt;0,SUMIFS(ShopperTrak!#REF!,ShopperTrak!D:D,'Sep GOALS'!B82),F82)</f>
        <v>#REF!</v>
      </c>
      <c r="L82" s="56" t="e">
        <f>IF($T$66&gt;0,SUMIFS(ShopperTrak!#REF!,ShopperTrak!D:D,'Sep GOALS'!B82),G82)</f>
        <v>#REF!</v>
      </c>
      <c r="M82" s="56" t="e">
        <f>IF($T$2&gt;0,SUMIFS(ShopperTrak!#REF!,ShopperTrak!D:D,'Sep GOALS'!B82),H82)</f>
        <v>#REF!</v>
      </c>
      <c r="N82" s="36" t="e">
        <f t="shared" si="60"/>
        <v>#REF!</v>
      </c>
      <c r="O82" s="122" t="e">
        <f t="shared" si="61"/>
        <v>#REF!</v>
      </c>
      <c r="P82" s="34" t="e">
        <f t="shared" si="65"/>
        <v>#REF!</v>
      </c>
      <c r="Q82" s="36">
        <v>117</v>
      </c>
      <c r="R82" s="35">
        <v>7099.3499999999995</v>
      </c>
      <c r="S82" s="24">
        <f>SUMIFS(ShopperTrak!R:R,ShopperTrak!D:D,'Sep GOALS'!B82)</f>
        <v>1256.75</v>
      </c>
      <c r="T82" s="34">
        <f t="shared" si="55"/>
        <v>138.24250000000001</v>
      </c>
      <c r="U82" s="77">
        <f>SUMIFS('Perf by Market'!X:X,'Perf by Market'!C:C,'Sep GOALS'!B82)</f>
        <v>0</v>
      </c>
      <c r="V82" s="77" t="e">
        <f t="shared" si="66"/>
        <v>#REF!</v>
      </c>
      <c r="W82" s="78">
        <f t="shared" si="67"/>
        <v>0</v>
      </c>
      <c r="X82" s="77">
        <f>SUMIFS('Perf by Market'!O:O,'Perf by Market'!C:C,'Sep GOALS'!B82)</f>
        <v>0.36</v>
      </c>
      <c r="Y82" s="24">
        <f>SUMIFS('Perf by Market'!H:H,'Perf by Market'!C:C,'Sep GOALS'!B82)</f>
        <v>120</v>
      </c>
      <c r="Z82" s="24">
        <f>SUMIFS('Last Month Goals'!J:J,'Last Month Goals'!B:B,'Sep GOALS'!B82)</f>
        <v>146.08125000000004</v>
      </c>
      <c r="AA82" s="25">
        <f>SUMIFS('Perf by Market'!J:J,'Perf by Market'!C:C,'Sep GOALS'!B82)</f>
        <v>5948.38</v>
      </c>
      <c r="AB82" s="25">
        <f>SUMIFS('Last Month Goals'!K:K,'Last Month Goals'!B:B,'Sep GOALS'!B82)</f>
        <v>6573.6562500000018</v>
      </c>
      <c r="AC82" s="25">
        <f t="shared" si="68"/>
        <v>49.569833333333335</v>
      </c>
      <c r="AD82" s="24">
        <f>SUMIFS('Perf by Market'!W:W,'Perf by Market'!C:C,'Sep GOALS'!B82)/6</f>
        <v>0</v>
      </c>
      <c r="AE82" s="31">
        <f>SUMIFS('Perf by Market'!M:M,'Perf by Market'!C:C,'Sep GOALS'!B82)</f>
        <v>145</v>
      </c>
      <c r="AF82" s="29">
        <f>Y82/(SUMIFS('Perf by Market'!M:M,'Perf by Market'!C:C,'Sep GOALS'!B82))</f>
        <v>0.82758620689655171</v>
      </c>
      <c r="AG82" s="4"/>
    </row>
    <row r="83" spans="1:33" ht="15" customHeight="1" x14ac:dyDescent="0.25">
      <c r="A83" s="1" t="str">
        <f>INDEX(MAPING!K:K,MATCH('Sep GOALS'!B83,MAPING!L:L,0))</f>
        <v>DALLAS</v>
      </c>
      <c r="B83" s="1" t="s">
        <v>90</v>
      </c>
      <c r="C83" s="1" t="str">
        <f>INDEX(MAPING!D:D,MATCH('Sep GOALS'!B83,MAPING!L:L,0))</f>
        <v>ALI RAZA</v>
      </c>
      <c r="D83" s="1" t="str">
        <f>INDEX(MAPING!F:F,MATCH('Sep GOALS'!B83,MAPING!L:L,0))</f>
        <v>GAYATRI BODDU</v>
      </c>
      <c r="E83" s="1" t="e">
        <f>SUMIFS('Metro Target'!#REF!,'Metro Target'!#REF!,'Sep GOALS'!B83)</f>
        <v>#REF!</v>
      </c>
      <c r="F83" s="1" t="e">
        <f>SUMIFS('Metro Target'!#REF!,'Metro Target'!#REF!,'Sep GOALS'!B83)</f>
        <v>#REF!</v>
      </c>
      <c r="G83" s="1" t="e">
        <f>SUMIFS('Metro Target'!#REF!,'Metro Target'!#REF!,'Sep GOALS'!B83)</f>
        <v>#REF!</v>
      </c>
      <c r="H83" s="1" t="e">
        <f>SUMIFS('Metro Target'!#REF!,'Metro Target'!#REF!,'Sep GOALS'!B83)</f>
        <v>#REF!</v>
      </c>
      <c r="I83" s="56" t="e">
        <f>IF($T$66&gt;0,SUMIFS(ShopperTrak!#REF!,ShopperTrak!D:D,'Sep GOALS'!B83),E83)</f>
        <v>#REF!</v>
      </c>
      <c r="J83" s="56" t="e">
        <f t="shared" si="59"/>
        <v>#REF!</v>
      </c>
      <c r="K83" s="56" t="e">
        <f>IF($T$66&gt;0,SUMIFS(ShopperTrak!#REF!,ShopperTrak!D:D,'Sep GOALS'!B83),F83)</f>
        <v>#REF!</v>
      </c>
      <c r="L83" s="56" t="e">
        <f>IF($T$66&gt;0,SUMIFS(ShopperTrak!#REF!,ShopperTrak!D:D,'Sep GOALS'!B83),G83)</f>
        <v>#REF!</v>
      </c>
      <c r="M83" s="56" t="e">
        <f>IF($T$2&gt;0,SUMIFS(ShopperTrak!#REF!,ShopperTrak!D:D,'Sep GOALS'!B83),H83)</f>
        <v>#REF!</v>
      </c>
      <c r="N83" s="36" t="e">
        <f t="shared" si="60"/>
        <v>#REF!</v>
      </c>
      <c r="O83" s="122" t="e">
        <f t="shared" si="61"/>
        <v>#REF!</v>
      </c>
      <c r="P83" s="34" t="e">
        <f t="shared" si="65"/>
        <v>#REF!</v>
      </c>
      <c r="Q83" s="36">
        <v>72</v>
      </c>
      <c r="R83" s="35">
        <v>1613.4299999999998</v>
      </c>
      <c r="S83" s="24">
        <f>SUMIFS(ShopperTrak!R:R,ShopperTrak!D:D,'Sep GOALS'!B83)</f>
        <v>1126.25</v>
      </c>
      <c r="T83" s="34">
        <f t="shared" si="55"/>
        <v>123.8875</v>
      </c>
      <c r="U83" s="77">
        <f>SUMIFS('Perf by Market'!X:X,'Perf by Market'!C:C,'Sep GOALS'!B83)</f>
        <v>0</v>
      </c>
      <c r="V83" s="77" t="e">
        <f t="shared" si="66"/>
        <v>#REF!</v>
      </c>
      <c r="W83" s="78">
        <f t="shared" si="67"/>
        <v>0</v>
      </c>
      <c r="X83" s="77">
        <f>SUMIFS('Perf by Market'!O:O,'Perf by Market'!C:C,'Sep GOALS'!B83)</f>
        <v>0.41</v>
      </c>
      <c r="Y83" s="24">
        <f>SUMIFS('Perf by Market'!H:H,'Perf by Market'!C:C,'Sep GOALS'!B83)</f>
        <v>129</v>
      </c>
      <c r="Z83" s="24">
        <f>SUMIFS('Last Month Goals'!J:J,'Last Month Goals'!B:B,'Sep GOALS'!B83)</f>
        <v>136.95937500000002</v>
      </c>
      <c r="AA83" s="25">
        <f>SUMIFS('Perf by Market'!J:J,'Perf by Market'!C:C,'Sep GOALS'!B83)</f>
        <v>3738.33</v>
      </c>
      <c r="AB83" s="25">
        <f>SUMIFS('Last Month Goals'!K:K,'Last Month Goals'!B:B,'Sep GOALS'!B83)</f>
        <v>6163.1718750000009</v>
      </c>
      <c r="AC83" s="25">
        <f t="shared" si="68"/>
        <v>28.979302325581394</v>
      </c>
      <c r="AD83" s="24">
        <f>SUMIFS('Perf by Market'!W:W,'Perf by Market'!C:C,'Sep GOALS'!B83)/6</f>
        <v>0</v>
      </c>
      <c r="AE83" s="31">
        <f>SUMIFS('Perf by Market'!M:M,'Perf by Market'!C:C,'Sep GOALS'!B83)</f>
        <v>129</v>
      </c>
      <c r="AF83" s="29">
        <f>Y83/(SUMIFS('Perf by Market'!M:M,'Perf by Market'!C:C,'Sep GOALS'!B83))</f>
        <v>1</v>
      </c>
      <c r="AG83" s="4"/>
    </row>
    <row r="84" spans="1:33" ht="15" customHeight="1" x14ac:dyDescent="0.25">
      <c r="A84" s="1" t="str">
        <f>INDEX(MAPING!K:K,MATCH('Sep GOALS'!B84,MAPING!L:L,0))</f>
        <v>DALLAS</v>
      </c>
      <c r="B84" s="1" t="s">
        <v>91</v>
      </c>
      <c r="C84" s="1" t="str">
        <f>INDEX(MAPING!D:D,MATCH('Sep GOALS'!B84,MAPING!L:L,0))</f>
        <v>FURQAN SAKHI</v>
      </c>
      <c r="D84" s="1" t="str">
        <f>INDEX(MAPING!F:F,MATCH('Sep GOALS'!B84,MAPING!L:L,0))</f>
        <v>GOPI VALLURI</v>
      </c>
      <c r="E84" s="1" t="e">
        <f>SUMIFS('Metro Target'!#REF!,'Metro Target'!#REF!,'Sep GOALS'!B84)</f>
        <v>#REF!</v>
      </c>
      <c r="F84" s="1" t="e">
        <f>SUMIFS('Metro Target'!#REF!,'Metro Target'!#REF!,'Sep GOALS'!B84)</f>
        <v>#REF!</v>
      </c>
      <c r="G84" s="1" t="e">
        <f>SUMIFS('Metro Target'!#REF!,'Metro Target'!#REF!,'Sep GOALS'!B84)</f>
        <v>#REF!</v>
      </c>
      <c r="H84" s="1" t="e">
        <f>SUMIFS('Metro Target'!#REF!,'Metro Target'!#REF!,'Sep GOALS'!B84)</f>
        <v>#REF!</v>
      </c>
      <c r="I84" s="56" t="e">
        <f>IF($T$66&gt;0,SUMIFS(ShopperTrak!#REF!,ShopperTrak!D:D,'Sep GOALS'!B84),E84)</f>
        <v>#REF!</v>
      </c>
      <c r="J84" s="56" t="e">
        <f t="shared" si="59"/>
        <v>#REF!</v>
      </c>
      <c r="K84" s="56" t="e">
        <f>IF($T$66&gt;0,SUMIFS(ShopperTrak!#REF!,ShopperTrak!D:D,'Sep GOALS'!B84),F84)</f>
        <v>#REF!</v>
      </c>
      <c r="L84" s="56" t="e">
        <f>IF($T$66&gt;0,SUMIFS(ShopperTrak!#REF!,ShopperTrak!D:D,'Sep GOALS'!B84),G84)</f>
        <v>#REF!</v>
      </c>
      <c r="M84" s="56" t="e">
        <f>IF($T$2&gt;0,SUMIFS(ShopperTrak!#REF!,ShopperTrak!D:D,'Sep GOALS'!B84),H84)</f>
        <v>#REF!</v>
      </c>
      <c r="N84" s="36" t="e">
        <f t="shared" si="60"/>
        <v>#REF!</v>
      </c>
      <c r="O84" s="122" t="e">
        <f t="shared" si="61"/>
        <v>#REF!</v>
      </c>
      <c r="P84" s="34" t="e">
        <f t="shared" si="65"/>
        <v>#REF!</v>
      </c>
      <c r="Q84" s="36">
        <v>120</v>
      </c>
      <c r="R84" s="35">
        <v>2075.2200000000003</v>
      </c>
      <c r="S84" s="24">
        <f>SUMIFS(ShopperTrak!R:R,ShopperTrak!D:D,'Sep GOALS'!B84)</f>
        <v>905.7166666666667</v>
      </c>
      <c r="T84" s="34">
        <f t="shared" si="55"/>
        <v>99.628833333333333</v>
      </c>
      <c r="U84" s="77">
        <f>SUMIFS('Perf by Market'!X:X,'Perf by Market'!C:C,'Sep GOALS'!B84)</f>
        <v>0</v>
      </c>
      <c r="V84" s="77" t="e">
        <f t="shared" si="66"/>
        <v>#REF!</v>
      </c>
      <c r="W84" s="78">
        <f t="shared" si="67"/>
        <v>0</v>
      </c>
      <c r="X84" s="77">
        <f>SUMIFS('Perf by Market'!O:O,'Perf by Market'!C:C,'Sep GOALS'!B84)</f>
        <v>0.35</v>
      </c>
      <c r="Y84" s="24">
        <f>SUMIFS('Perf by Market'!H:H,'Perf by Market'!C:C,'Sep GOALS'!B84)</f>
        <v>119</v>
      </c>
      <c r="Z84" s="24">
        <f>SUMIFS('Last Month Goals'!J:J,'Last Month Goals'!B:B,'Sep GOALS'!B84)</f>
        <v>109.06874999999999</v>
      </c>
      <c r="AA84" s="25">
        <f>SUMIFS('Perf by Market'!J:J,'Perf by Market'!C:C,'Sep GOALS'!B84)</f>
        <v>4942.1099999999997</v>
      </c>
      <c r="AB84" s="25">
        <f>SUMIFS('Last Month Goals'!K:K,'Last Month Goals'!B:B,'Sep GOALS'!B84)</f>
        <v>4908.09375</v>
      </c>
      <c r="AC84" s="25">
        <f t="shared" si="68"/>
        <v>41.530336134453776</v>
      </c>
      <c r="AD84" s="24">
        <f>SUMIFS('Perf by Market'!W:W,'Perf by Market'!C:C,'Sep GOALS'!B84)/6</f>
        <v>0</v>
      </c>
      <c r="AE84" s="31">
        <f>SUMIFS('Perf by Market'!M:M,'Perf by Market'!C:C,'Sep GOALS'!B84)</f>
        <v>135</v>
      </c>
      <c r="AF84" s="29">
        <f>Y84/(SUMIFS('Perf by Market'!M:M,'Perf by Market'!C:C,'Sep GOALS'!B84))</f>
        <v>0.88148148148148153</v>
      </c>
      <c r="AG84" s="4"/>
    </row>
    <row r="85" spans="1:33" ht="15" customHeight="1" x14ac:dyDescent="0.25">
      <c r="A85" s="1" t="str">
        <f>INDEX(MAPING!K:K,MATCH('Sep GOALS'!B85,MAPING!L:L,0))</f>
        <v>DALLAS</v>
      </c>
      <c r="B85" s="1" t="s">
        <v>92</v>
      </c>
      <c r="C85" s="1" t="str">
        <f>INDEX(MAPING!D:D,MATCH('Sep GOALS'!B85,MAPING!L:L,0))</f>
        <v>FURQAN SAKHI</v>
      </c>
      <c r="D85" s="1" t="str">
        <f>INDEX(MAPING!F:F,MATCH('Sep GOALS'!B85,MAPING!L:L,0))</f>
        <v>JAFFER NASER</v>
      </c>
      <c r="E85" s="1" t="e">
        <f>SUMIFS('Metro Target'!#REF!,'Metro Target'!#REF!,'Sep GOALS'!B85)</f>
        <v>#REF!</v>
      </c>
      <c r="F85" s="1" t="e">
        <f>SUMIFS('Metro Target'!#REF!,'Metro Target'!#REF!,'Sep GOALS'!B85)</f>
        <v>#REF!</v>
      </c>
      <c r="G85" s="1" t="e">
        <f>SUMIFS('Metro Target'!#REF!,'Metro Target'!#REF!,'Sep GOALS'!B85)</f>
        <v>#REF!</v>
      </c>
      <c r="H85" s="1" t="e">
        <f>SUMIFS('Metro Target'!#REF!,'Metro Target'!#REF!,'Sep GOALS'!B85)</f>
        <v>#REF!</v>
      </c>
      <c r="I85" s="56" t="e">
        <f>IF($T$66&gt;0,SUMIFS(ShopperTrak!#REF!,ShopperTrak!D:D,'Sep GOALS'!B85),E85)</f>
        <v>#REF!</v>
      </c>
      <c r="J85" s="56" t="e">
        <f t="shared" si="59"/>
        <v>#REF!</v>
      </c>
      <c r="K85" s="56" t="e">
        <f>IF($T$66&gt;0,SUMIFS(ShopperTrak!#REF!,ShopperTrak!D:D,'Sep GOALS'!B85),F85)</f>
        <v>#REF!</v>
      </c>
      <c r="L85" s="56" t="e">
        <f>IF($T$66&gt;0,SUMIFS(ShopperTrak!#REF!,ShopperTrak!D:D,'Sep GOALS'!B85),G85)</f>
        <v>#REF!</v>
      </c>
      <c r="M85" s="56" t="e">
        <f>IF($T$2&gt;0,SUMIFS(ShopperTrak!#REF!,ShopperTrak!D:D,'Sep GOALS'!B85),H85)</f>
        <v>#REF!</v>
      </c>
      <c r="N85" s="36" t="e">
        <f t="shared" si="60"/>
        <v>#REF!</v>
      </c>
      <c r="O85" s="122" t="e">
        <f t="shared" si="61"/>
        <v>#REF!</v>
      </c>
      <c r="P85" s="34" t="e">
        <f t="shared" si="65"/>
        <v>#REF!</v>
      </c>
      <c r="Q85" s="36">
        <v>114</v>
      </c>
      <c r="R85" s="35">
        <v>2540.4900000000002</v>
      </c>
      <c r="S85" s="24">
        <f>SUMIFS(ShopperTrak!R:R,ShopperTrak!D:D,'Sep GOALS'!B85)</f>
        <v>905.58333333333337</v>
      </c>
      <c r="T85" s="34">
        <f t="shared" si="55"/>
        <v>99.614166666666677</v>
      </c>
      <c r="U85" s="77">
        <f>SUMIFS('Perf by Market'!X:X,'Perf by Market'!C:C,'Sep GOALS'!B85)</f>
        <v>0</v>
      </c>
      <c r="V85" s="77" t="e">
        <f t="shared" si="66"/>
        <v>#REF!</v>
      </c>
      <c r="W85" s="78">
        <f t="shared" si="67"/>
        <v>0</v>
      </c>
      <c r="X85" s="77">
        <f>SUMIFS('Perf by Market'!O:O,'Perf by Market'!C:C,'Sep GOALS'!B85)</f>
        <v>0.36</v>
      </c>
      <c r="Y85" s="24">
        <f>SUMIFS('Perf by Market'!H:H,'Perf by Market'!C:C,'Sep GOALS'!B85)</f>
        <v>121</v>
      </c>
      <c r="Z85" s="24">
        <f>SUMIFS('Last Month Goals'!J:J,'Last Month Goals'!B:B,'Sep GOALS'!B85)</f>
        <v>116.25</v>
      </c>
      <c r="AA85" s="25">
        <f>SUMIFS('Perf by Market'!J:J,'Perf by Market'!C:C,'Sep GOALS'!B85)</f>
        <v>6413.07</v>
      </c>
      <c r="AB85" s="25">
        <f>SUMIFS('Last Month Goals'!K:K,'Last Month Goals'!B:B,'Sep GOALS'!B85)</f>
        <v>5231.25</v>
      </c>
      <c r="AC85" s="25">
        <f t="shared" si="68"/>
        <v>53.000578512396693</v>
      </c>
      <c r="AD85" s="24">
        <f>SUMIFS('Perf by Market'!W:W,'Perf by Market'!C:C,'Sep GOALS'!B85)/6</f>
        <v>0</v>
      </c>
      <c r="AE85" s="31">
        <f>SUMIFS('Perf by Market'!M:M,'Perf by Market'!C:C,'Sep GOALS'!B85)</f>
        <v>106</v>
      </c>
      <c r="AF85" s="29">
        <f>Y85/(SUMIFS('Perf by Market'!M:M,'Perf by Market'!C:C,'Sep GOALS'!B85))</f>
        <v>1.1415094339622642</v>
      </c>
      <c r="AG85" s="4"/>
    </row>
    <row r="86" spans="1:33" s="124" customFormat="1" ht="15" customHeight="1" x14ac:dyDescent="0.25">
      <c r="A86" s="37" t="s">
        <v>448</v>
      </c>
      <c r="B86" s="37"/>
      <c r="C86" s="5"/>
      <c r="D86" s="5"/>
      <c r="E86" s="37" t="e">
        <f>SUM(E67:E85)</f>
        <v>#REF!</v>
      </c>
      <c r="F86" s="37" t="e">
        <f>SUM(F67:F85)</f>
        <v>#REF!</v>
      </c>
      <c r="G86" s="37" t="e">
        <f>SUM(G67:G85)</f>
        <v>#REF!</v>
      </c>
      <c r="H86" s="37" t="e">
        <f>SUM(H67:H85)</f>
        <v>#REF!</v>
      </c>
      <c r="I86" s="38" t="e">
        <f t="shared" ref="I86:T86" si="69">SUM(I67:I85)</f>
        <v>#REF!</v>
      </c>
      <c r="J86" s="38" t="e">
        <f t="shared" si="69"/>
        <v>#REF!</v>
      </c>
      <c r="K86" s="38" t="e">
        <f t="shared" si="69"/>
        <v>#REF!</v>
      </c>
      <c r="L86" s="38" t="e">
        <f t="shared" si="69"/>
        <v>#REF!</v>
      </c>
      <c r="M86" s="38" t="e">
        <f t="shared" si="69"/>
        <v>#REF!</v>
      </c>
      <c r="N86" s="102" t="e">
        <f>SUM(N67:N85)</f>
        <v>#REF!</v>
      </c>
      <c r="O86" s="123" t="e">
        <f>SUM(O67:O85)</f>
        <v>#REF!</v>
      </c>
      <c r="P86" s="105" t="e">
        <f>+I86/100*60</f>
        <v>#REF!</v>
      </c>
      <c r="Q86" s="102">
        <v>3810</v>
      </c>
      <c r="R86" s="103">
        <v>160385.99999999997</v>
      </c>
      <c r="S86" s="6">
        <f>SUM(S67:S85)</f>
        <v>35734.022222222222</v>
      </c>
      <c r="T86" s="40">
        <f t="shared" si="69"/>
        <v>3930.7424444444432</v>
      </c>
      <c r="U86" s="79"/>
      <c r="V86" s="80"/>
      <c r="W86" s="80">
        <f>SUM(W67:W85)</f>
        <v>0</v>
      </c>
      <c r="X86" s="80"/>
      <c r="Y86" s="39">
        <f>SUM(Y67:Y85)</f>
        <v>4269</v>
      </c>
      <c r="Z86" s="39">
        <f>SUM(Z67:Z85)</f>
        <v>4515.2986125792813</v>
      </c>
      <c r="AA86" s="41">
        <f>SUM(AA67:AA85)</f>
        <v>230354.54000000004</v>
      </c>
      <c r="AB86" s="41">
        <f>SUM(AB67:AB85)</f>
        <v>208994.41500396407</v>
      </c>
      <c r="AC86" s="41">
        <f>AVERAGE(AC67:AC85)</f>
        <v>48.916435504174785</v>
      </c>
      <c r="AD86" s="39">
        <f>AVERAGE(AD67:AD85)</f>
        <v>0</v>
      </c>
      <c r="AE86" s="39">
        <f>AVERAGE(AE67:AE85)</f>
        <v>269.84210526315792</v>
      </c>
      <c r="AF86" s="42">
        <f>AVERAGE(AF67:AF85)</f>
        <v>0.87809239416266172</v>
      </c>
      <c r="AG86" s="43"/>
    </row>
    <row r="87" spans="1:33" s="124" customFormat="1" ht="15" customHeight="1" x14ac:dyDescent="0.25">
      <c r="A87" s="44" t="s">
        <v>3</v>
      </c>
      <c r="B87" s="44" t="s">
        <v>4</v>
      </c>
      <c r="C87" s="15" t="s">
        <v>5</v>
      </c>
      <c r="D87" s="15" t="s">
        <v>6</v>
      </c>
      <c r="E87" s="45" t="s">
        <v>1039</v>
      </c>
      <c r="F87" s="45" t="s">
        <v>1040</v>
      </c>
      <c r="G87" s="45" t="s">
        <v>1041</v>
      </c>
      <c r="H87" s="45" t="s">
        <v>6128</v>
      </c>
      <c r="I87" s="46" t="s">
        <v>1049</v>
      </c>
      <c r="J87" s="46">
        <v>0.35</v>
      </c>
      <c r="K87" s="46" t="s">
        <v>1046</v>
      </c>
      <c r="L87" s="46" t="s">
        <v>1047</v>
      </c>
      <c r="M87" s="46" t="s">
        <v>6130</v>
      </c>
      <c r="N87" s="47" t="s">
        <v>2</v>
      </c>
      <c r="O87" s="121">
        <v>40</v>
      </c>
      <c r="P87" s="98">
        <v>0.6</v>
      </c>
      <c r="Q87" s="47" t="s">
        <v>4038</v>
      </c>
      <c r="R87" s="47" t="s">
        <v>4038</v>
      </c>
      <c r="S87" s="48" t="s">
        <v>459</v>
      </c>
      <c r="T87" s="72">
        <v>0.105</v>
      </c>
      <c r="U87" s="76"/>
      <c r="V87" s="81"/>
      <c r="W87" s="76">
        <v>0.35</v>
      </c>
      <c r="X87" s="81"/>
      <c r="Y87" s="90" t="s">
        <v>12</v>
      </c>
      <c r="Z87" s="90" t="s">
        <v>941</v>
      </c>
      <c r="AA87" s="91" t="s">
        <v>942</v>
      </c>
      <c r="AB87" s="91" t="s">
        <v>943</v>
      </c>
      <c r="AC87" s="91" t="s">
        <v>944</v>
      </c>
      <c r="AD87" s="91" t="s">
        <v>1044</v>
      </c>
      <c r="AE87" s="91" t="s">
        <v>1043</v>
      </c>
      <c r="AF87" s="92" t="s">
        <v>947</v>
      </c>
      <c r="AG87" s="49" t="s">
        <v>11</v>
      </c>
    </row>
    <row r="88" spans="1:33" ht="15" customHeight="1" x14ac:dyDescent="0.25">
      <c r="A88" s="1" t="str">
        <f>INDEX(MAPING!K:K,MATCH('Sep GOALS'!B88,MAPING!L:L,0))</f>
        <v>ORLANDO</v>
      </c>
      <c r="B88" s="1" t="s">
        <v>1140</v>
      </c>
      <c r="C88" s="1" t="str">
        <f>INDEX(MAPING!D:D,MATCH('Sep GOALS'!B88,MAPING!L:L,0))</f>
        <v>RAYMOND MAYSONET</v>
      </c>
      <c r="D88" s="1" t="str">
        <f>INDEX(MAPING!F:F,MATCH('Sep GOALS'!B88,MAPING!L:L,0))</f>
        <v>KARMEN HERNANDEZ</v>
      </c>
      <c r="E88" s="1" t="e">
        <f>SUMIFS('Metro Target'!#REF!,'Metro Target'!#REF!,'Sep GOALS'!B88)</f>
        <v>#REF!</v>
      </c>
      <c r="F88" s="1" t="e">
        <f>SUMIFS('Metro Target'!#REF!,'Metro Target'!#REF!,'Sep GOALS'!B88)</f>
        <v>#REF!</v>
      </c>
      <c r="G88" s="1" t="e">
        <f>SUMIFS('Metro Target'!#REF!,'Metro Target'!#REF!,'Sep GOALS'!B88)</f>
        <v>#REF!</v>
      </c>
      <c r="H88" s="1" t="e">
        <f>SUMIFS('Metro Target'!#REF!,'Metro Target'!#REF!,'Sep GOALS'!B88)</f>
        <v>#REF!</v>
      </c>
      <c r="I88" s="56" t="e">
        <f>IF($T$47&gt;0,SUMIFS(ShopperTrak!#REF!,ShopperTrak!D:D,'Sep GOALS'!B88),E88)</f>
        <v>#REF!</v>
      </c>
      <c r="J88" s="56" t="e">
        <f>+I88*$J$47</f>
        <v>#REF!</v>
      </c>
      <c r="K88" s="56" t="e">
        <f>IF($T$47&gt;0,SUMIFS(ShopperTrak!#REF!,ShopperTrak!D:D,'Sep GOALS'!B88),F88)</f>
        <v>#REF!</v>
      </c>
      <c r="L88" s="56" t="e">
        <f>IF($T$47&gt;0,SUMIFS(ShopperTrak!#REF!,ShopperTrak!D:D,'Sep GOALS'!B88),G88)</f>
        <v>#REF!</v>
      </c>
      <c r="M88" s="56" t="e">
        <f>IF($T$2&gt;0,SUMIFS(ShopperTrak!#REF!,ShopperTrak!D:D,'Sep GOALS'!B88),H88)</f>
        <v>#REF!</v>
      </c>
      <c r="N88" s="36" t="e">
        <f t="shared" ref="N88:N107" si="70">SUBTOTAL(9,I88:M88)</f>
        <v>#REF!</v>
      </c>
      <c r="O88" s="122" t="e">
        <f>N88*$O$87</f>
        <v>#REF!</v>
      </c>
      <c r="P88" s="34" t="e">
        <f>+I88*$P$87</f>
        <v>#REF!</v>
      </c>
      <c r="Q88" s="36">
        <v>162</v>
      </c>
      <c r="R88" s="35">
        <v>7168.05</v>
      </c>
      <c r="S88" s="24">
        <f>SUMIFS(ShopperTrak!R:R,ShopperTrak!D:D,'Sep GOALS'!B88)</f>
        <v>1682.6666666666667</v>
      </c>
      <c r="T88" s="34">
        <f t="shared" ref="T88:T107" si="71">S88*$T$87</f>
        <v>176.68</v>
      </c>
      <c r="U88" s="77">
        <f>SUMIFS('Perf by Market'!X:X,'Perf by Market'!C:C,'Sep GOALS'!B88)</f>
        <v>0</v>
      </c>
      <c r="V88" s="77" t="e">
        <f t="shared" ref="V88:V95" si="72">N88/U88</f>
        <v>#REF!</v>
      </c>
      <c r="W88" s="78">
        <f>U88*$W$47</f>
        <v>0</v>
      </c>
      <c r="X88" s="77">
        <f>SUMIFS('Perf by Market'!O:O,'Perf by Market'!C:C,'Sep GOALS'!B88)</f>
        <v>0.46</v>
      </c>
      <c r="Y88" s="24">
        <f>SUMIFS('Perf by Market'!H:H,'Perf by Market'!C:C,'Sep GOALS'!B88)</f>
        <v>197</v>
      </c>
      <c r="Z88" s="24">
        <f>SUMIFS('Last Month Goals'!J:J,'Last Month Goals'!B:B,'Sep GOALS'!B88)</f>
        <v>197.88999999999996</v>
      </c>
      <c r="AA88" s="25">
        <f>SUMIFS('Perf by Market'!J:J,'Perf by Market'!C:C,'Sep GOALS'!B88)</f>
        <v>7011.32</v>
      </c>
      <c r="AB88" s="25">
        <f>SUMIFS('Last Month Goals'!K:K,'Last Month Goals'!B:B,'Sep GOALS'!B88)</f>
        <v>6926.1499999999987</v>
      </c>
      <c r="AC88" s="25">
        <f t="shared" ref="AC88:AC95" si="73">AA88/Y88</f>
        <v>35.590456852791874</v>
      </c>
      <c r="AD88" s="24">
        <f>SUMIFS('Perf by Market'!W:W,'Perf by Market'!C:C,'Sep GOALS'!B88)/6</f>
        <v>0</v>
      </c>
      <c r="AE88" s="31">
        <f>SUMIFS('Perf by Market'!M:M,'Perf by Market'!C:C,'Sep GOALS'!B88)</f>
        <v>168</v>
      </c>
      <c r="AF88" s="29">
        <f>Y88/(SUMIFS('Perf by Market'!M:M,'Perf by Market'!C:C,'Sep GOALS'!B88))</f>
        <v>1.1726190476190477</v>
      </c>
      <c r="AG88" s="4"/>
    </row>
    <row r="89" spans="1:33" ht="15" customHeight="1" x14ac:dyDescent="0.25">
      <c r="A89" s="1" t="str">
        <f>INDEX(MAPING!K:K,MATCH('Sep GOALS'!B89,MAPING!L:L,0))</f>
        <v>ORLANDO</v>
      </c>
      <c r="B89" s="1" t="s">
        <v>1142</v>
      </c>
      <c r="C89" s="1" t="str">
        <f>INDEX(MAPING!D:D,MATCH('Sep GOALS'!B89,MAPING!L:L,0))</f>
        <v>RAYMOND MAYSONET</v>
      </c>
      <c r="D89" s="1" t="str">
        <f>INDEX(MAPING!F:F,MATCH('Sep GOALS'!B89,MAPING!L:L,0))</f>
        <v>CHRISTIAN PITRE</v>
      </c>
      <c r="E89" s="1" t="e">
        <f>SUMIFS('Metro Target'!#REF!,'Metro Target'!#REF!,'Sep GOALS'!B89)</f>
        <v>#REF!</v>
      </c>
      <c r="F89" s="1" t="e">
        <f>SUMIFS('Metro Target'!#REF!,'Metro Target'!#REF!,'Sep GOALS'!B89)</f>
        <v>#REF!</v>
      </c>
      <c r="G89" s="1" t="e">
        <f>SUMIFS('Metro Target'!#REF!,'Metro Target'!#REF!,'Sep GOALS'!B89)</f>
        <v>#REF!</v>
      </c>
      <c r="H89" s="1" t="e">
        <f>SUMIFS('Metro Target'!#REF!,'Metro Target'!#REF!,'Sep GOALS'!B89)</f>
        <v>#REF!</v>
      </c>
      <c r="I89" s="56" t="e">
        <f>IF($T$47&gt;0,SUMIFS(ShopperTrak!#REF!,ShopperTrak!D:D,'Sep GOALS'!B89),E89)</f>
        <v>#REF!</v>
      </c>
      <c r="J89" s="56" t="e">
        <f t="shared" ref="J89:J95" si="74">+I89*$J$47</f>
        <v>#REF!</v>
      </c>
      <c r="K89" s="56" t="e">
        <f>IF($T$47&gt;0,SUMIFS(ShopperTrak!#REF!,ShopperTrak!D:D,'Sep GOALS'!B89),F89)</f>
        <v>#REF!</v>
      </c>
      <c r="L89" s="56" t="e">
        <f>IF($T$47&gt;0,SUMIFS(ShopperTrak!#REF!,ShopperTrak!D:D,'Sep GOALS'!B89),G89)</f>
        <v>#REF!</v>
      </c>
      <c r="M89" s="56" t="e">
        <f>IF($T$2&gt;0,SUMIFS(ShopperTrak!#REF!,ShopperTrak!D:D,'Sep GOALS'!B89),H89)</f>
        <v>#REF!</v>
      </c>
      <c r="N89" s="36" t="e">
        <f t="shared" si="70"/>
        <v>#REF!</v>
      </c>
      <c r="O89" s="122" t="e">
        <f t="shared" ref="O89:O105" si="75">N89*$O$87</f>
        <v>#REF!</v>
      </c>
      <c r="P89" s="34" t="e">
        <f t="shared" ref="P89:P106" si="76">+I89*$P$87</f>
        <v>#REF!</v>
      </c>
      <c r="Q89" s="36">
        <v>132</v>
      </c>
      <c r="R89" s="35">
        <v>3742.74</v>
      </c>
      <c r="S89" s="24">
        <f>SUMIFS(ShopperTrak!R:R,ShopperTrak!D:D,'Sep GOALS'!B89)</f>
        <v>1295.2222222222222</v>
      </c>
      <c r="T89" s="34">
        <f t="shared" si="71"/>
        <v>135.99833333333333</v>
      </c>
      <c r="U89" s="77">
        <f>SUMIFS('Perf by Market'!X:X,'Perf by Market'!C:C,'Sep GOALS'!B89)</f>
        <v>0</v>
      </c>
      <c r="V89" s="77" t="e">
        <f t="shared" si="72"/>
        <v>#REF!</v>
      </c>
      <c r="W89" s="78">
        <f t="shared" ref="W89:W95" si="77">U89*$W$47</f>
        <v>0</v>
      </c>
      <c r="X89" s="77">
        <f>SUMIFS('Perf by Market'!O:O,'Perf by Market'!C:C,'Sep GOALS'!B89)</f>
        <v>0.48</v>
      </c>
      <c r="Y89" s="24">
        <f>SUMIFS('Perf by Market'!H:H,'Perf by Market'!C:C,'Sep GOALS'!B89)</f>
        <v>193</v>
      </c>
      <c r="Z89" s="24">
        <f>SUMIFS('Last Month Goals'!J:J,'Last Month Goals'!B:B,'Sep GOALS'!B89)</f>
        <v>155.89750000000001</v>
      </c>
      <c r="AA89" s="25">
        <f>SUMIFS('Perf by Market'!J:J,'Perf by Market'!C:C,'Sep GOALS'!B89)</f>
        <v>4577.59</v>
      </c>
      <c r="AB89" s="25">
        <f>SUMIFS('Last Month Goals'!K:K,'Last Month Goals'!B:B,'Sep GOALS'!B89)</f>
        <v>5456.4125000000004</v>
      </c>
      <c r="AC89" s="25">
        <f t="shared" si="73"/>
        <v>23.718082901554403</v>
      </c>
      <c r="AD89" s="24">
        <f>SUMIFS('Perf by Market'!W:W,'Perf by Market'!C:C,'Sep GOALS'!B89)/6</f>
        <v>0</v>
      </c>
      <c r="AE89" s="31">
        <f>SUMIFS('Perf by Market'!M:M,'Perf by Market'!C:C,'Sep GOALS'!B89)</f>
        <v>176</v>
      </c>
      <c r="AF89" s="29">
        <f>Y89/(SUMIFS('Perf by Market'!M:M,'Perf by Market'!C:C,'Sep GOALS'!B89))</f>
        <v>1.0965909090909092</v>
      </c>
      <c r="AG89" s="4"/>
    </row>
    <row r="90" spans="1:33" ht="15" customHeight="1" x14ac:dyDescent="0.25">
      <c r="A90" s="1" t="str">
        <f>INDEX(MAPING!K:K,MATCH('Sep GOALS'!B90,MAPING!L:L,0))</f>
        <v>ORLANDO</v>
      </c>
      <c r="B90" s="1" t="s">
        <v>1144</v>
      </c>
      <c r="C90" s="1" t="str">
        <f>INDEX(MAPING!D:D,MATCH('Sep GOALS'!B90,MAPING!L:L,0))</f>
        <v>RAYMOND MAYSONET</v>
      </c>
      <c r="D90" s="1" t="str">
        <f>INDEX(MAPING!F:F,MATCH('Sep GOALS'!B90,MAPING!L:L,0))</f>
        <v>JOSE ORTIZ</v>
      </c>
      <c r="E90" s="1" t="e">
        <f>SUMIFS('Metro Target'!#REF!,'Metro Target'!#REF!,'Sep GOALS'!B90)</f>
        <v>#REF!</v>
      </c>
      <c r="F90" s="1" t="e">
        <f>SUMIFS('Metro Target'!#REF!,'Metro Target'!#REF!,'Sep GOALS'!B90)</f>
        <v>#REF!</v>
      </c>
      <c r="G90" s="1" t="e">
        <f>SUMIFS('Metro Target'!#REF!,'Metro Target'!#REF!,'Sep GOALS'!B90)</f>
        <v>#REF!</v>
      </c>
      <c r="H90" s="1" t="e">
        <f>SUMIFS('Metro Target'!#REF!,'Metro Target'!#REF!,'Sep GOALS'!B90)</f>
        <v>#REF!</v>
      </c>
      <c r="I90" s="56" t="e">
        <f>IF($T$47&gt;0,SUMIFS(ShopperTrak!#REF!,ShopperTrak!D:D,'Sep GOALS'!B90),E90)</f>
        <v>#REF!</v>
      </c>
      <c r="J90" s="56" t="e">
        <f t="shared" si="74"/>
        <v>#REF!</v>
      </c>
      <c r="K90" s="56" t="e">
        <f>IF($T$47&gt;0,SUMIFS(ShopperTrak!#REF!,ShopperTrak!D:D,'Sep GOALS'!B90),F90)</f>
        <v>#REF!</v>
      </c>
      <c r="L90" s="56" t="e">
        <f>IF($T$47&gt;0,SUMIFS(ShopperTrak!#REF!,ShopperTrak!D:D,'Sep GOALS'!B90),G90)</f>
        <v>#REF!</v>
      </c>
      <c r="M90" s="56" t="e">
        <f>IF($T$2&gt;0,SUMIFS(ShopperTrak!#REF!,ShopperTrak!D:D,'Sep GOALS'!B90),H90)</f>
        <v>#REF!</v>
      </c>
      <c r="N90" s="36" t="e">
        <f t="shared" si="70"/>
        <v>#REF!</v>
      </c>
      <c r="O90" s="122" t="e">
        <f>N90*$O$87</f>
        <v>#REF!</v>
      </c>
      <c r="P90" s="34" t="e">
        <f t="shared" si="76"/>
        <v>#REF!</v>
      </c>
      <c r="Q90" s="36">
        <v>66</v>
      </c>
      <c r="R90" s="35">
        <v>2579.1600000000003</v>
      </c>
      <c r="S90" s="24">
        <f>SUMIFS(ShopperTrak!R:R,ShopperTrak!D:D,'Sep GOALS'!B90)</f>
        <v>1284.7777777777778</v>
      </c>
      <c r="T90" s="34">
        <f t="shared" si="71"/>
        <v>134.90166666666667</v>
      </c>
      <c r="U90" s="77">
        <f>SUMIFS('Perf by Market'!X:X,'Perf by Market'!C:C,'Sep GOALS'!B90)</f>
        <v>0</v>
      </c>
      <c r="V90" s="77" t="e">
        <f t="shared" si="72"/>
        <v>#REF!</v>
      </c>
      <c r="W90" s="78">
        <f t="shared" si="77"/>
        <v>0</v>
      </c>
      <c r="X90" s="77">
        <f>SUMIFS('Perf by Market'!O:O,'Perf by Market'!C:C,'Sep GOALS'!B90)</f>
        <v>0.59</v>
      </c>
      <c r="Y90" s="24">
        <f>SUMIFS('Perf by Market'!H:H,'Perf by Market'!C:C,'Sep GOALS'!B90)</f>
        <v>183</v>
      </c>
      <c r="Z90" s="24">
        <f>SUMIFS('Last Month Goals'!J:J,'Last Month Goals'!B:B,'Sep GOALS'!B90)</f>
        <v>152.26750000000001</v>
      </c>
      <c r="AA90" s="25">
        <f>SUMIFS('Perf by Market'!J:J,'Perf by Market'!C:C,'Sep GOALS'!B90)</f>
        <v>3669.83</v>
      </c>
      <c r="AB90" s="25">
        <f>SUMIFS('Last Month Goals'!K:K,'Last Month Goals'!B:B,'Sep GOALS'!B90)</f>
        <v>5329.3625000000002</v>
      </c>
      <c r="AC90" s="25">
        <f t="shared" si="73"/>
        <v>20.053715846994535</v>
      </c>
      <c r="AD90" s="24">
        <f>SUMIFS('Perf by Market'!W:W,'Perf by Market'!C:C,'Sep GOALS'!B90)/6</f>
        <v>0</v>
      </c>
      <c r="AE90" s="31">
        <f>SUMIFS('Perf by Market'!M:M,'Perf by Market'!C:C,'Sep GOALS'!B90)</f>
        <v>107</v>
      </c>
      <c r="AF90" s="29">
        <f>Y90/(SUMIFS('Perf by Market'!M:M,'Perf by Market'!C:C,'Sep GOALS'!B90))</f>
        <v>1.7102803738317758</v>
      </c>
      <c r="AG90" s="4"/>
    </row>
    <row r="91" spans="1:33" ht="15" customHeight="1" x14ac:dyDescent="0.25">
      <c r="A91" s="1" t="str">
        <f>INDEX(MAPING!K:K,MATCH('Sep GOALS'!B91,MAPING!L:L,0))</f>
        <v>ORLANDO</v>
      </c>
      <c r="B91" s="1" t="s">
        <v>1152</v>
      </c>
      <c r="C91" s="1" t="str">
        <f>INDEX(MAPING!D:D,MATCH('Sep GOALS'!B91,MAPING!L:L,0))</f>
        <v>RAYMOND MAYSONET</v>
      </c>
      <c r="D91" s="1" t="str">
        <f>INDEX(MAPING!F:F,MATCH('Sep GOALS'!B91,MAPING!L:L,0))</f>
        <v>JONUEL JOVER</v>
      </c>
      <c r="E91" s="1" t="e">
        <f>SUMIFS('Metro Target'!#REF!,'Metro Target'!#REF!,'Sep GOALS'!B91)</f>
        <v>#REF!</v>
      </c>
      <c r="F91" s="1" t="e">
        <f>SUMIFS('Metro Target'!#REF!,'Metro Target'!#REF!,'Sep GOALS'!B91)</f>
        <v>#REF!</v>
      </c>
      <c r="G91" s="1" t="e">
        <f>SUMIFS('Metro Target'!#REF!,'Metro Target'!#REF!,'Sep GOALS'!B91)</f>
        <v>#REF!</v>
      </c>
      <c r="H91" s="1" t="e">
        <f>SUMIFS('Metro Target'!#REF!,'Metro Target'!#REF!,'Sep GOALS'!B91)</f>
        <v>#REF!</v>
      </c>
      <c r="I91" s="56" t="e">
        <f>IF($T$47&gt;0,SUMIFS(ShopperTrak!#REF!,ShopperTrak!D:D,'Sep GOALS'!B91),E91)</f>
        <v>#REF!</v>
      </c>
      <c r="J91" s="56" t="e">
        <f t="shared" si="74"/>
        <v>#REF!</v>
      </c>
      <c r="K91" s="56" t="e">
        <f>IF($T$47&gt;0,SUMIFS(ShopperTrak!#REF!,ShopperTrak!D:D,'Sep GOALS'!B91),F91)</f>
        <v>#REF!</v>
      </c>
      <c r="L91" s="56" t="e">
        <f>IF($T$47&gt;0,SUMIFS(ShopperTrak!#REF!,ShopperTrak!D:D,'Sep GOALS'!B91),G91)</f>
        <v>#REF!</v>
      </c>
      <c r="M91" s="56" t="e">
        <f>IF($T$2&gt;0,SUMIFS(ShopperTrak!#REF!,ShopperTrak!D:D,'Sep GOALS'!B91),H91)</f>
        <v>#REF!</v>
      </c>
      <c r="N91" s="36" t="e">
        <f t="shared" si="70"/>
        <v>#REF!</v>
      </c>
      <c r="O91" s="122" t="e">
        <f>N91*$O$87</f>
        <v>#REF!</v>
      </c>
      <c r="P91" s="34" t="e">
        <f t="shared" si="76"/>
        <v>#REF!</v>
      </c>
      <c r="Q91" s="36">
        <v>90</v>
      </c>
      <c r="R91" s="35">
        <v>2656.95</v>
      </c>
      <c r="S91" s="24">
        <f>SUMIFS(ShopperTrak!R:R,ShopperTrak!D:D,'Sep GOALS'!B91)</f>
        <v>1428.7777777777778</v>
      </c>
      <c r="T91" s="34">
        <f t="shared" si="71"/>
        <v>150.02166666666668</v>
      </c>
      <c r="U91" s="77">
        <f>SUMIFS('Perf by Market'!X:X,'Perf by Market'!C:C,'Sep GOALS'!B91)</f>
        <v>0</v>
      </c>
      <c r="V91" s="77" t="e">
        <f t="shared" si="72"/>
        <v>#REF!</v>
      </c>
      <c r="W91" s="78">
        <f t="shared" si="77"/>
        <v>0</v>
      </c>
      <c r="X91" s="77">
        <f>SUMIFS('Perf by Market'!O:O,'Perf by Market'!C:C,'Sep GOALS'!B91)</f>
        <v>0.42</v>
      </c>
      <c r="Y91" s="24">
        <f>SUMIFS('Perf by Market'!H:H,'Perf by Market'!C:C,'Sep GOALS'!B91)</f>
        <v>140</v>
      </c>
      <c r="Z91" s="24">
        <f>SUMIFS('Last Month Goals'!J:J,'Last Month Goals'!B:B,'Sep GOALS'!B91)</f>
        <v>165.60499999999999</v>
      </c>
      <c r="AA91" s="25">
        <f>SUMIFS('Perf by Market'!J:J,'Perf by Market'!C:C,'Sep GOALS'!B91)</f>
        <v>3811.93</v>
      </c>
      <c r="AB91" s="25">
        <f>SUMIFS('Last Month Goals'!K:K,'Last Month Goals'!B:B,'Sep GOALS'!B91)</f>
        <v>5796.1749999999993</v>
      </c>
      <c r="AC91" s="25">
        <f t="shared" si="73"/>
        <v>27.228071428571429</v>
      </c>
      <c r="AD91" s="24">
        <f>SUMIFS('Perf by Market'!W:W,'Perf by Market'!C:C,'Sep GOALS'!B91)/6</f>
        <v>0</v>
      </c>
      <c r="AE91" s="31">
        <f>SUMIFS('Perf by Market'!M:M,'Perf by Market'!C:C,'Sep GOALS'!B91)</f>
        <v>139</v>
      </c>
      <c r="AF91" s="29">
        <f>Y91/(SUMIFS('Perf by Market'!M:M,'Perf by Market'!C:C,'Sep GOALS'!B91))</f>
        <v>1.0071942446043165</v>
      </c>
      <c r="AG91" s="4"/>
    </row>
    <row r="92" spans="1:33" ht="15" customHeight="1" x14ac:dyDescent="0.25">
      <c r="A92" s="1" t="str">
        <f>INDEX(MAPING!K:K,MATCH('Sep GOALS'!B92,MAPING!L:L,0))</f>
        <v>ORLANDO</v>
      </c>
      <c r="B92" s="1" t="s">
        <v>1154</v>
      </c>
      <c r="C92" s="1" t="str">
        <f>INDEX(MAPING!D:D,MATCH('Sep GOALS'!B92,MAPING!L:L,0))</f>
        <v>RAYMOND MAYSONET</v>
      </c>
      <c r="D92" s="1" t="str">
        <f>INDEX(MAPING!F:F,MATCH('Sep GOALS'!B92,MAPING!L:L,0))</f>
        <v>STEPHANIE NEGRON</v>
      </c>
      <c r="E92" s="1" t="e">
        <f>SUMIFS('Metro Target'!#REF!,'Metro Target'!#REF!,'Sep GOALS'!B92)</f>
        <v>#REF!</v>
      </c>
      <c r="F92" s="1" t="e">
        <f>SUMIFS('Metro Target'!#REF!,'Metro Target'!#REF!,'Sep GOALS'!B92)</f>
        <v>#REF!</v>
      </c>
      <c r="G92" s="1" t="e">
        <f>SUMIFS('Metro Target'!#REF!,'Metro Target'!#REF!,'Sep GOALS'!B92)</f>
        <v>#REF!</v>
      </c>
      <c r="H92" s="1" t="e">
        <f>SUMIFS('Metro Target'!#REF!,'Metro Target'!#REF!,'Sep GOALS'!B92)</f>
        <v>#REF!</v>
      </c>
      <c r="I92" s="56" t="e">
        <f>IF($T$47&gt;0,SUMIFS(ShopperTrak!#REF!,ShopperTrak!D:D,'Sep GOALS'!B92),E92)</f>
        <v>#REF!</v>
      </c>
      <c r="J92" s="56" t="e">
        <f t="shared" si="74"/>
        <v>#REF!</v>
      </c>
      <c r="K92" s="56" t="e">
        <f>IF($T$47&gt;0,SUMIFS(ShopperTrak!#REF!,ShopperTrak!D:D,'Sep GOALS'!B92),F92)</f>
        <v>#REF!</v>
      </c>
      <c r="L92" s="56" t="e">
        <f>IF($T$47&gt;0,SUMIFS(ShopperTrak!#REF!,ShopperTrak!D:D,'Sep GOALS'!B92),G92)</f>
        <v>#REF!</v>
      </c>
      <c r="M92" s="56" t="e">
        <f>IF($T$2&gt;0,SUMIFS(ShopperTrak!#REF!,ShopperTrak!D:D,'Sep GOALS'!B92),H92)</f>
        <v>#REF!</v>
      </c>
      <c r="N92" s="36" t="e">
        <f t="shared" si="70"/>
        <v>#REF!</v>
      </c>
      <c r="O92" s="122" t="e">
        <f t="shared" si="75"/>
        <v>#REF!</v>
      </c>
      <c r="P92" s="34" t="e">
        <f t="shared" si="76"/>
        <v>#REF!</v>
      </c>
      <c r="Q92" s="36">
        <v>114</v>
      </c>
      <c r="R92" s="35">
        <v>3920.2500000000005</v>
      </c>
      <c r="S92" s="24">
        <f>SUMIFS(ShopperTrak!R:R,ShopperTrak!D:D,'Sep GOALS'!B92)</f>
        <v>1440</v>
      </c>
      <c r="T92" s="34">
        <f t="shared" si="71"/>
        <v>151.19999999999999</v>
      </c>
      <c r="U92" s="77">
        <f>SUMIFS('Perf by Market'!X:X,'Perf by Market'!C:C,'Sep GOALS'!B92)</f>
        <v>0</v>
      </c>
      <c r="V92" s="77" t="e">
        <f t="shared" si="72"/>
        <v>#REF!</v>
      </c>
      <c r="W92" s="78">
        <f t="shared" si="77"/>
        <v>0</v>
      </c>
      <c r="X92" s="77">
        <f>SUMIFS('Perf by Market'!O:O,'Perf by Market'!C:C,'Sep GOALS'!B92)</f>
        <v>0.55000000000000004</v>
      </c>
      <c r="Y92" s="24">
        <f>SUMIFS('Perf by Market'!H:H,'Perf by Market'!C:C,'Sep GOALS'!B92)</f>
        <v>181</v>
      </c>
      <c r="Z92" s="24">
        <f>SUMIFS('Last Month Goals'!J:J,'Last Month Goals'!B:B,'Sep GOALS'!B92)</f>
        <v>155.1275</v>
      </c>
      <c r="AA92" s="25">
        <f>SUMIFS('Perf by Market'!J:J,'Perf by Market'!C:C,'Sep GOALS'!B92)</f>
        <v>4806.1499999999996</v>
      </c>
      <c r="AB92" s="25">
        <f>SUMIFS('Last Month Goals'!K:K,'Last Month Goals'!B:B,'Sep GOALS'!B92)</f>
        <v>5429.4624999999996</v>
      </c>
      <c r="AC92" s="25">
        <f t="shared" si="73"/>
        <v>26.553314917127071</v>
      </c>
      <c r="AD92" s="24">
        <f>SUMIFS('Perf by Market'!W:W,'Perf by Market'!C:C,'Sep GOALS'!B92)/6</f>
        <v>0</v>
      </c>
      <c r="AE92" s="31">
        <f>SUMIFS('Perf by Market'!M:M,'Perf by Market'!C:C,'Sep GOALS'!B92)</f>
        <v>123</v>
      </c>
      <c r="AF92" s="29">
        <f>Y92/(SUMIFS('Perf by Market'!M:M,'Perf by Market'!C:C,'Sep GOALS'!B92))</f>
        <v>1.4715447154471544</v>
      </c>
      <c r="AG92" s="4"/>
    </row>
    <row r="93" spans="1:33" ht="15" customHeight="1" x14ac:dyDescent="0.25">
      <c r="A93" s="1" t="str">
        <f>INDEX(MAPING!K:K,MATCH('Sep GOALS'!B93,MAPING!L:L,0))</f>
        <v>ORLANDO</v>
      </c>
      <c r="B93" s="1" t="s">
        <v>1156</v>
      </c>
      <c r="C93" s="1" t="str">
        <f>INDEX(MAPING!D:D,MATCH('Sep GOALS'!B93,MAPING!L:L,0))</f>
        <v>RAYMOND MAYSONET</v>
      </c>
      <c r="D93" s="1" t="str">
        <f>INDEX(MAPING!F:F,MATCH('Sep GOALS'!B93,MAPING!L:L,0))</f>
        <v>RACHEL ALVES</v>
      </c>
      <c r="E93" s="1" t="e">
        <f>SUMIFS('Metro Target'!#REF!,'Metro Target'!#REF!,'Sep GOALS'!B93)</f>
        <v>#REF!</v>
      </c>
      <c r="F93" s="1" t="e">
        <f>SUMIFS('Metro Target'!#REF!,'Metro Target'!#REF!,'Sep GOALS'!B93)</f>
        <v>#REF!</v>
      </c>
      <c r="G93" s="1" t="e">
        <f>SUMIFS('Metro Target'!#REF!,'Metro Target'!#REF!,'Sep GOALS'!B93)</f>
        <v>#REF!</v>
      </c>
      <c r="H93" s="1" t="e">
        <f>SUMIFS('Metro Target'!#REF!,'Metro Target'!#REF!,'Sep GOALS'!B93)</f>
        <v>#REF!</v>
      </c>
      <c r="I93" s="56" t="e">
        <f>IF($T$47&gt;0,SUMIFS(ShopperTrak!#REF!,ShopperTrak!D:D,'Sep GOALS'!B93),E93)</f>
        <v>#REF!</v>
      </c>
      <c r="J93" s="56" t="e">
        <f t="shared" si="74"/>
        <v>#REF!</v>
      </c>
      <c r="K93" s="56" t="e">
        <f>IF($T$47&gt;0,SUMIFS(ShopperTrak!#REF!,ShopperTrak!D:D,'Sep GOALS'!B93),F93)</f>
        <v>#REF!</v>
      </c>
      <c r="L93" s="56" t="e">
        <f>IF($T$47&gt;0,SUMIFS(ShopperTrak!#REF!,ShopperTrak!D:D,'Sep GOALS'!B93),G93)</f>
        <v>#REF!</v>
      </c>
      <c r="M93" s="56" t="e">
        <f>IF($T$2&gt;0,SUMIFS(ShopperTrak!#REF!,ShopperTrak!D:D,'Sep GOALS'!B93),H93)</f>
        <v>#REF!</v>
      </c>
      <c r="N93" s="36" t="e">
        <f t="shared" si="70"/>
        <v>#REF!</v>
      </c>
      <c r="O93" s="122" t="e">
        <f t="shared" si="75"/>
        <v>#REF!</v>
      </c>
      <c r="P93" s="34" t="e">
        <f t="shared" si="76"/>
        <v>#REF!</v>
      </c>
      <c r="Q93" s="36">
        <v>141</v>
      </c>
      <c r="R93" s="35">
        <v>5440.4400000000005</v>
      </c>
      <c r="S93" s="24">
        <f>SUMIFS(ShopperTrak!R:R,ShopperTrak!D:D,'Sep GOALS'!B93)</f>
        <v>1849.8888888888889</v>
      </c>
      <c r="T93" s="34">
        <f t="shared" si="71"/>
        <v>194.23833333333332</v>
      </c>
      <c r="U93" s="77">
        <f>SUMIFS('Perf by Market'!X:X,'Perf by Market'!C:C,'Sep GOALS'!B93)</f>
        <v>0</v>
      </c>
      <c r="V93" s="77" t="e">
        <f t="shared" si="72"/>
        <v>#REF!</v>
      </c>
      <c r="W93" s="78">
        <f t="shared" si="77"/>
        <v>0</v>
      </c>
      <c r="X93" s="77">
        <f>SUMIFS('Perf by Market'!O:O,'Perf by Market'!C:C,'Sep GOALS'!B93)</f>
        <v>0.34</v>
      </c>
      <c r="Y93" s="24">
        <f>SUMIFS('Perf by Market'!H:H,'Perf by Market'!C:C,'Sep GOALS'!B93)</f>
        <v>301</v>
      </c>
      <c r="Z93" s="24">
        <f>SUMIFS('Last Month Goals'!J:J,'Last Month Goals'!B:B,'Sep GOALS'!B93)</f>
        <v>233.88750000000002</v>
      </c>
      <c r="AA93" s="25">
        <f>SUMIFS('Perf by Market'!J:J,'Perf by Market'!C:C,'Sep GOALS'!B93)</f>
        <v>9517.74</v>
      </c>
      <c r="AB93" s="25">
        <f>SUMIFS('Last Month Goals'!K:K,'Last Month Goals'!B:B,'Sep GOALS'!B93)</f>
        <v>8186.0625000000009</v>
      </c>
      <c r="AC93" s="25">
        <f t="shared" si="73"/>
        <v>31.620398671096346</v>
      </c>
      <c r="AD93" s="24">
        <f>SUMIFS('Perf by Market'!W:W,'Perf by Market'!C:C,'Sep GOALS'!B93)/6</f>
        <v>0</v>
      </c>
      <c r="AE93" s="31">
        <f>SUMIFS('Perf by Market'!M:M,'Perf by Market'!C:C,'Sep GOALS'!B93)</f>
        <v>215</v>
      </c>
      <c r="AF93" s="29">
        <f>Y93/(SUMIFS('Perf by Market'!M:M,'Perf by Market'!C:C,'Sep GOALS'!B93))</f>
        <v>1.4</v>
      </c>
      <c r="AG93" s="4"/>
    </row>
    <row r="94" spans="1:33" ht="15" customHeight="1" x14ac:dyDescent="0.25">
      <c r="A94" s="1" t="str">
        <f>INDEX(MAPING!K:K,MATCH('Sep GOALS'!B94,MAPING!L:L,0))</f>
        <v>ORLANDO</v>
      </c>
      <c r="B94" s="1" t="s">
        <v>1158</v>
      </c>
      <c r="C94" s="1" t="str">
        <f>INDEX(MAPING!D:D,MATCH('Sep GOALS'!B94,MAPING!L:L,0))</f>
        <v>RAYMOND MAYSONET</v>
      </c>
      <c r="D94" s="1" t="str">
        <f>INDEX(MAPING!F:F,MATCH('Sep GOALS'!B94,MAPING!L:L,0))</f>
        <v>ZHARNAKIYA OLIVER</v>
      </c>
      <c r="E94" s="1" t="e">
        <f>SUMIFS('Metro Target'!#REF!,'Metro Target'!#REF!,'Sep GOALS'!B94)</f>
        <v>#REF!</v>
      </c>
      <c r="F94" s="1" t="e">
        <f>SUMIFS('Metro Target'!#REF!,'Metro Target'!#REF!,'Sep GOALS'!B94)</f>
        <v>#REF!</v>
      </c>
      <c r="G94" s="1" t="e">
        <f>SUMIFS('Metro Target'!#REF!,'Metro Target'!#REF!,'Sep GOALS'!B94)</f>
        <v>#REF!</v>
      </c>
      <c r="H94" s="1" t="e">
        <f>SUMIFS('Metro Target'!#REF!,'Metro Target'!#REF!,'Sep GOALS'!B94)</f>
        <v>#REF!</v>
      </c>
      <c r="I94" s="56" t="e">
        <f>IF($T$47&gt;0,SUMIFS(ShopperTrak!#REF!,ShopperTrak!D:D,'Sep GOALS'!B94),E94)</f>
        <v>#REF!</v>
      </c>
      <c r="J94" s="56" t="e">
        <f t="shared" si="74"/>
        <v>#REF!</v>
      </c>
      <c r="K94" s="56" t="e">
        <f>IF($T$47&gt;0,SUMIFS(ShopperTrak!#REF!,ShopperTrak!D:D,'Sep GOALS'!B94),F94)</f>
        <v>#REF!</v>
      </c>
      <c r="L94" s="56" t="e">
        <f>IF($T$47&gt;0,SUMIFS(ShopperTrak!#REF!,ShopperTrak!D:D,'Sep GOALS'!B94),G94)</f>
        <v>#REF!</v>
      </c>
      <c r="M94" s="56" t="e">
        <f>IF($T$2&gt;0,SUMIFS(ShopperTrak!#REF!,ShopperTrak!D:D,'Sep GOALS'!B94),H94)</f>
        <v>#REF!</v>
      </c>
      <c r="N94" s="36" t="e">
        <f t="shared" si="70"/>
        <v>#REF!</v>
      </c>
      <c r="O94" s="122" t="e">
        <f t="shared" si="75"/>
        <v>#REF!</v>
      </c>
      <c r="P94" s="34" t="e">
        <f t="shared" si="76"/>
        <v>#REF!</v>
      </c>
      <c r="Q94" s="36">
        <v>168</v>
      </c>
      <c r="R94" s="35">
        <v>3798.1499999999996</v>
      </c>
      <c r="S94" s="24">
        <f>SUMIFS(ShopperTrak!R:R,ShopperTrak!D:D,'Sep GOALS'!B94)</f>
        <v>2147</v>
      </c>
      <c r="T94" s="34">
        <f t="shared" si="71"/>
        <v>225.435</v>
      </c>
      <c r="U94" s="77">
        <f>SUMIFS('Perf by Market'!X:X,'Perf by Market'!C:C,'Sep GOALS'!B94)</f>
        <v>0</v>
      </c>
      <c r="V94" s="77" t="e">
        <f t="shared" si="72"/>
        <v>#REF!</v>
      </c>
      <c r="W94" s="78">
        <f t="shared" si="77"/>
        <v>0</v>
      </c>
      <c r="X94" s="77">
        <f>SUMIFS('Perf by Market'!O:O,'Perf by Market'!C:C,'Sep GOALS'!B94)</f>
        <v>0.54</v>
      </c>
      <c r="Y94" s="24">
        <f>SUMIFS('Perf by Market'!H:H,'Perf by Market'!C:C,'Sep GOALS'!B94)</f>
        <v>304</v>
      </c>
      <c r="Z94" s="24">
        <f>SUMIFS('Last Month Goals'!J:J,'Last Month Goals'!B:B,'Sep GOALS'!B94)</f>
        <v>245.93249999999998</v>
      </c>
      <c r="AA94" s="25">
        <f>SUMIFS('Perf by Market'!J:J,'Perf by Market'!C:C,'Sep GOALS'!B94)</f>
        <v>9203.74</v>
      </c>
      <c r="AB94" s="25">
        <f>SUMIFS('Last Month Goals'!K:K,'Last Month Goals'!B:B,'Sep GOALS'!B94)</f>
        <v>8607.6374999999989</v>
      </c>
      <c r="AC94" s="25">
        <f t="shared" si="73"/>
        <v>30.27546052631579</v>
      </c>
      <c r="AD94" s="24">
        <f>SUMIFS('Perf by Market'!W:W,'Perf by Market'!C:C,'Sep GOALS'!B94)/6</f>
        <v>0</v>
      </c>
      <c r="AE94" s="31">
        <f>SUMIFS('Perf by Market'!M:M,'Perf by Market'!C:C,'Sep GOALS'!B94)</f>
        <v>297</v>
      </c>
      <c r="AF94" s="29">
        <f>Y94/(SUMIFS('Perf by Market'!M:M,'Perf by Market'!C:C,'Sep GOALS'!B94))</f>
        <v>1.0235690235690236</v>
      </c>
      <c r="AG94" s="4"/>
    </row>
    <row r="95" spans="1:33" ht="15" customHeight="1" x14ac:dyDescent="0.25">
      <c r="A95" s="1" t="str">
        <f>INDEX(MAPING!K:K,MATCH('Sep GOALS'!B95,MAPING!L:L,0))</f>
        <v>ORLANDO</v>
      </c>
      <c r="B95" s="1" t="s">
        <v>1162</v>
      </c>
      <c r="C95" s="1" t="str">
        <f>INDEX(MAPING!D:D,MATCH('Sep GOALS'!B95,MAPING!L:L,0))</f>
        <v>GINEET SINGH ARORA</v>
      </c>
      <c r="D95" s="1" t="str">
        <f>INDEX(MAPING!F:F,MATCH('Sep GOALS'!B95,MAPING!L:L,0))</f>
        <v>MARC FRANCO</v>
      </c>
      <c r="E95" s="1" t="e">
        <f>SUMIFS('Metro Target'!#REF!,'Metro Target'!#REF!,'Sep GOALS'!B95)</f>
        <v>#REF!</v>
      </c>
      <c r="F95" s="1" t="e">
        <f>SUMIFS('Metro Target'!#REF!,'Metro Target'!#REF!,'Sep GOALS'!B95)</f>
        <v>#REF!</v>
      </c>
      <c r="G95" s="1" t="e">
        <f>SUMIFS('Metro Target'!#REF!,'Metro Target'!#REF!,'Sep GOALS'!B95)</f>
        <v>#REF!</v>
      </c>
      <c r="H95" s="1" t="e">
        <f>SUMIFS('Metro Target'!#REF!,'Metro Target'!#REF!,'Sep GOALS'!B95)</f>
        <v>#REF!</v>
      </c>
      <c r="I95" s="56" t="e">
        <f>IF($T$47&gt;0,SUMIFS(ShopperTrak!#REF!,ShopperTrak!D:D,'Sep GOALS'!B95),E95)</f>
        <v>#REF!</v>
      </c>
      <c r="J95" s="56" t="e">
        <f t="shared" si="74"/>
        <v>#REF!</v>
      </c>
      <c r="K95" s="56" t="e">
        <f>IF($T$47&gt;0,SUMIFS(ShopperTrak!#REF!,ShopperTrak!D:D,'Sep GOALS'!B95),F95)</f>
        <v>#REF!</v>
      </c>
      <c r="L95" s="56" t="e">
        <f>IF($T$47&gt;0,SUMIFS(ShopperTrak!#REF!,ShopperTrak!D:D,'Sep GOALS'!B95),G95)</f>
        <v>#REF!</v>
      </c>
      <c r="M95" s="56" t="e">
        <f>IF($T$2&gt;0,SUMIFS(ShopperTrak!#REF!,ShopperTrak!D:D,'Sep GOALS'!B95),H95)</f>
        <v>#REF!</v>
      </c>
      <c r="N95" s="36" t="e">
        <f t="shared" si="70"/>
        <v>#REF!</v>
      </c>
      <c r="O95" s="122" t="e">
        <f t="shared" si="75"/>
        <v>#REF!</v>
      </c>
      <c r="P95" s="34" t="e">
        <f t="shared" si="76"/>
        <v>#REF!</v>
      </c>
      <c r="Q95" s="36">
        <v>222</v>
      </c>
      <c r="R95" s="35">
        <v>8230.619999999999</v>
      </c>
      <c r="S95" s="24">
        <f>SUMIFS(ShopperTrak!R:R,ShopperTrak!D:D,'Sep GOALS'!B95)</f>
        <v>2138.5555555555557</v>
      </c>
      <c r="T95" s="34">
        <f t="shared" si="71"/>
        <v>224.54833333333335</v>
      </c>
      <c r="U95" s="77">
        <f>SUMIFS('Perf by Market'!X:X,'Perf by Market'!C:C,'Sep GOALS'!B95)</f>
        <v>0</v>
      </c>
      <c r="V95" s="77" t="e">
        <f t="shared" si="72"/>
        <v>#REF!</v>
      </c>
      <c r="W95" s="78">
        <f t="shared" si="77"/>
        <v>0</v>
      </c>
      <c r="X95" s="77">
        <f>SUMIFS('Perf by Market'!O:O,'Perf by Market'!C:C,'Sep GOALS'!B95)</f>
        <v>0.63</v>
      </c>
      <c r="Y95" s="24">
        <f>SUMIFS('Perf by Market'!H:H,'Perf by Market'!C:C,'Sep GOALS'!B95)</f>
        <v>271</v>
      </c>
      <c r="Z95" s="24">
        <f>SUMIFS('Last Month Goals'!J:J,'Last Month Goals'!B:B,'Sep GOALS'!B95)</f>
        <v>254.92500000000001</v>
      </c>
      <c r="AA95" s="25">
        <f>SUMIFS('Perf by Market'!J:J,'Perf by Market'!C:C,'Sep GOALS'!B95)</f>
        <v>9828.99</v>
      </c>
      <c r="AB95" s="25">
        <f>SUMIFS('Last Month Goals'!K:K,'Last Month Goals'!B:B,'Sep GOALS'!B95)</f>
        <v>8922.375</v>
      </c>
      <c r="AC95" s="25">
        <f t="shared" si="73"/>
        <v>36.269335793357932</v>
      </c>
      <c r="AD95" s="24">
        <f>SUMIFS('Perf by Market'!W:W,'Perf by Market'!C:C,'Sep GOALS'!B95)/6</f>
        <v>0</v>
      </c>
      <c r="AE95" s="31">
        <f>SUMIFS('Perf by Market'!M:M,'Perf by Market'!C:C,'Sep GOALS'!B95)</f>
        <v>309</v>
      </c>
      <c r="AF95" s="29">
        <f>Y95/(SUMIFS('Perf by Market'!M:M,'Perf by Market'!C:C,'Sep GOALS'!B95))</f>
        <v>0.87702265372168287</v>
      </c>
      <c r="AG95" s="4"/>
    </row>
    <row r="96" spans="1:33" ht="15" customHeight="1" x14ac:dyDescent="0.25">
      <c r="A96" s="1" t="str">
        <f>INDEX(MAPING!K:K,MATCH('Sep GOALS'!B96,MAPING!L:L,0))</f>
        <v>ORLANDO</v>
      </c>
      <c r="B96" s="1" t="s">
        <v>1164</v>
      </c>
      <c r="C96" s="1" t="str">
        <f>INDEX(MAPING!D:D,MATCH('Sep GOALS'!B96,MAPING!L:L,0))</f>
        <v>RAYMOND MAYSONET</v>
      </c>
      <c r="D96" s="1" t="str">
        <f>INDEX(MAPING!F:F,MATCH('Sep GOALS'!B96,MAPING!L:L,0))</f>
        <v>TBD</v>
      </c>
      <c r="E96" s="1" t="e">
        <f>SUMIFS('Metro Target'!#REF!,'Metro Target'!#REF!,'Sep GOALS'!B96)</f>
        <v>#REF!</v>
      </c>
      <c r="F96" s="1" t="e">
        <f>SUMIFS('Metro Target'!#REF!,'Metro Target'!#REF!,'Sep GOALS'!B96)</f>
        <v>#REF!</v>
      </c>
      <c r="G96" s="1" t="e">
        <f>SUMIFS('Metro Target'!#REF!,'Metro Target'!#REF!,'Sep GOALS'!B96)</f>
        <v>#REF!</v>
      </c>
      <c r="H96" s="1" t="e">
        <f>SUMIFS('Metro Target'!#REF!,'Metro Target'!#REF!,'Sep GOALS'!B96)</f>
        <v>#REF!</v>
      </c>
      <c r="I96" s="56" t="e">
        <f>IF($T$47&gt;0,SUMIFS(ShopperTrak!#REF!,ShopperTrak!D:D,'Sep GOALS'!B96),E96)</f>
        <v>#REF!</v>
      </c>
      <c r="J96" s="56" t="e">
        <f t="shared" ref="J96:J107" si="78">+I96*$J$47</f>
        <v>#REF!</v>
      </c>
      <c r="K96" s="56" t="e">
        <f>IF($T$47&gt;0,SUMIFS(ShopperTrak!#REF!,ShopperTrak!D:D,'Sep GOALS'!B96),F96)</f>
        <v>#REF!</v>
      </c>
      <c r="L96" s="56" t="e">
        <f>IF($T$47&gt;0,SUMIFS(ShopperTrak!#REF!,ShopperTrak!D:D,'Sep GOALS'!B96),G96)</f>
        <v>#REF!</v>
      </c>
      <c r="M96" s="56" t="e">
        <f>IF($T$2&gt;0,SUMIFS(ShopperTrak!#REF!,ShopperTrak!D:D,'Sep GOALS'!B96),H96)</f>
        <v>#REF!</v>
      </c>
      <c r="N96" s="36" t="e">
        <f t="shared" si="70"/>
        <v>#REF!</v>
      </c>
      <c r="O96" s="122" t="e">
        <f t="shared" si="75"/>
        <v>#REF!</v>
      </c>
      <c r="P96" s="34" t="e">
        <f t="shared" si="76"/>
        <v>#REF!</v>
      </c>
      <c r="Q96" s="36">
        <v>144</v>
      </c>
      <c r="R96" s="35">
        <v>3934.6800000000003</v>
      </c>
      <c r="S96" s="24">
        <f>SUMIFS(ShopperTrak!R:R,ShopperTrak!D:D,'Sep GOALS'!B96)</f>
        <v>1448.7777777777778</v>
      </c>
      <c r="T96" s="34">
        <f t="shared" si="71"/>
        <v>152.12166666666667</v>
      </c>
      <c r="U96" s="77">
        <f>SUMIFS('Perf by Market'!X:X,'Perf by Market'!C:C,'Sep GOALS'!B96)</f>
        <v>0</v>
      </c>
      <c r="V96" s="77" t="e">
        <f t="shared" ref="V96:V107" si="79">N96/U96</f>
        <v>#REF!</v>
      </c>
      <c r="W96" s="78">
        <f t="shared" ref="W96:W107" si="80">U96*$W$47</f>
        <v>0</v>
      </c>
      <c r="X96" s="77">
        <f>SUMIFS('Perf by Market'!O:O,'Perf by Market'!C:C,'Sep GOALS'!B96)</f>
        <v>0.57999999999999996</v>
      </c>
      <c r="Y96" s="24">
        <f>SUMIFS('Perf by Market'!H:H,'Perf by Market'!C:C,'Sep GOALS'!B96)</f>
        <v>200</v>
      </c>
      <c r="Z96" s="24">
        <f>SUMIFS('Last Month Goals'!J:J,'Last Month Goals'!B:B,'Sep GOALS'!B96)</f>
        <v>158.42750000000004</v>
      </c>
      <c r="AA96" s="25">
        <f>SUMIFS('Perf by Market'!J:J,'Perf by Market'!C:C,'Sep GOALS'!B96)</f>
        <v>6514.33</v>
      </c>
      <c r="AB96" s="25">
        <f>SUMIFS('Last Month Goals'!K:K,'Last Month Goals'!B:B,'Sep GOALS'!B96)</f>
        <v>5544.9625000000015</v>
      </c>
      <c r="AC96" s="25">
        <f t="shared" ref="AC96:AC107" si="81">AA96/Y96</f>
        <v>32.571649999999998</v>
      </c>
      <c r="AD96" s="24">
        <f>SUMIFS('Perf by Market'!W:W,'Perf by Market'!C:C,'Sep GOALS'!B96)/6</f>
        <v>0</v>
      </c>
      <c r="AE96" s="31">
        <f>SUMIFS('Perf by Market'!M:M,'Perf by Market'!C:C,'Sep GOALS'!B96)</f>
        <v>201</v>
      </c>
      <c r="AF96" s="29">
        <f>Y96/(SUMIFS('Perf by Market'!M:M,'Perf by Market'!C:C,'Sep GOALS'!B96))</f>
        <v>0.99502487562189057</v>
      </c>
      <c r="AG96" s="4"/>
    </row>
    <row r="97" spans="1:33" ht="15" customHeight="1" x14ac:dyDescent="0.25">
      <c r="A97" s="1" t="str">
        <f>INDEX(MAPING!K:K,MATCH('Sep GOALS'!B97,MAPING!L:L,0))</f>
        <v>ORLANDO</v>
      </c>
      <c r="B97" s="1" t="s">
        <v>1166</v>
      </c>
      <c r="C97" s="1" t="str">
        <f>INDEX(MAPING!D:D,MATCH('Sep GOALS'!B97,MAPING!L:L,0))</f>
        <v>RAYMOND MAYSONET</v>
      </c>
      <c r="D97" s="1" t="str">
        <f>INDEX(MAPING!F:F,MATCH('Sep GOALS'!B97,MAPING!L:L,0))</f>
        <v>TBD</v>
      </c>
      <c r="E97" s="1" t="e">
        <f>SUMIFS('Metro Target'!#REF!,'Metro Target'!#REF!,'Sep GOALS'!B97)</f>
        <v>#REF!</v>
      </c>
      <c r="F97" s="1" t="e">
        <f>SUMIFS('Metro Target'!#REF!,'Metro Target'!#REF!,'Sep GOALS'!B97)</f>
        <v>#REF!</v>
      </c>
      <c r="G97" s="1" t="e">
        <f>SUMIFS('Metro Target'!#REF!,'Metro Target'!#REF!,'Sep GOALS'!B97)</f>
        <v>#REF!</v>
      </c>
      <c r="H97" s="1" t="e">
        <f>SUMIFS('Metro Target'!#REF!,'Metro Target'!#REF!,'Sep GOALS'!B97)</f>
        <v>#REF!</v>
      </c>
      <c r="I97" s="56" t="e">
        <f>IF($T$47&gt;0,SUMIFS(ShopperTrak!#REF!,ShopperTrak!D:D,'Sep GOALS'!B97),E97)</f>
        <v>#REF!</v>
      </c>
      <c r="J97" s="56" t="e">
        <f t="shared" si="78"/>
        <v>#REF!</v>
      </c>
      <c r="K97" s="56" t="e">
        <f>IF($T$47&gt;0,SUMIFS(ShopperTrak!#REF!,ShopperTrak!D:D,'Sep GOALS'!B97),F97)</f>
        <v>#REF!</v>
      </c>
      <c r="L97" s="56" t="e">
        <f>IF($T$47&gt;0,SUMIFS(ShopperTrak!#REF!,ShopperTrak!D:D,'Sep GOALS'!B97),G97)</f>
        <v>#REF!</v>
      </c>
      <c r="M97" s="56" t="e">
        <f>IF($T$2&gt;0,SUMIFS(ShopperTrak!#REF!,ShopperTrak!D:D,'Sep GOALS'!B97),H97)</f>
        <v>#REF!</v>
      </c>
      <c r="N97" s="36" t="e">
        <f t="shared" si="70"/>
        <v>#REF!</v>
      </c>
      <c r="O97" s="122" t="e">
        <f>N97*$O$87</f>
        <v>#REF!</v>
      </c>
      <c r="P97" s="34" t="e">
        <f t="shared" si="76"/>
        <v>#REF!</v>
      </c>
      <c r="Q97" s="36">
        <v>99</v>
      </c>
      <c r="R97" s="35">
        <v>3457.98</v>
      </c>
      <c r="S97" s="24">
        <f>SUMIFS(ShopperTrak!R:R,ShopperTrak!D:D,'Sep GOALS'!B97)</f>
        <v>1515.2222222222222</v>
      </c>
      <c r="T97" s="34">
        <f>S97*$T$87</f>
        <v>159.09833333333333</v>
      </c>
      <c r="U97" s="77">
        <f>SUMIFS('Perf by Market'!X:X,'Perf by Market'!C:C,'Sep GOALS'!B97)</f>
        <v>0</v>
      </c>
      <c r="V97" s="77" t="e">
        <f t="shared" si="79"/>
        <v>#REF!</v>
      </c>
      <c r="W97" s="78">
        <f t="shared" si="80"/>
        <v>0</v>
      </c>
      <c r="X97" s="77">
        <f>SUMIFS('Perf by Market'!O:O,'Perf by Market'!C:C,'Sep GOALS'!B97)</f>
        <v>0.4</v>
      </c>
      <c r="Y97" s="24">
        <f>SUMIFS('Perf by Market'!H:H,'Perf by Market'!C:C,'Sep GOALS'!B97)</f>
        <v>150</v>
      </c>
      <c r="Z97" s="24">
        <f>SUMIFS('Last Month Goals'!J:J,'Last Month Goals'!B:B,'Sep GOALS'!B97)</f>
        <v>182.38</v>
      </c>
      <c r="AA97" s="25">
        <f>SUMIFS('Perf by Market'!J:J,'Perf by Market'!C:C,'Sep GOALS'!B97)</f>
        <v>3388.09</v>
      </c>
      <c r="AB97" s="25">
        <f>SUMIFS('Last Month Goals'!K:K,'Last Month Goals'!B:B,'Sep GOALS'!B97)</f>
        <v>6383.3</v>
      </c>
      <c r="AC97" s="25">
        <f t="shared" si="81"/>
        <v>22.587266666666668</v>
      </c>
      <c r="AD97" s="24">
        <f>SUMIFS('Perf by Market'!W:W,'Perf by Market'!C:C,'Sep GOALS'!B97)/6</f>
        <v>0</v>
      </c>
      <c r="AE97" s="31">
        <f>SUMIFS('Perf by Market'!M:M,'Perf by Market'!C:C,'Sep GOALS'!B97)</f>
        <v>148</v>
      </c>
      <c r="AF97" s="29">
        <f>Y97/(SUMIFS('Perf by Market'!M:M,'Perf by Market'!C:C,'Sep GOALS'!B97))</f>
        <v>1.0135135135135136</v>
      </c>
      <c r="AG97" s="4"/>
    </row>
    <row r="98" spans="1:33" ht="15" customHeight="1" x14ac:dyDescent="0.25">
      <c r="A98" s="1" t="str">
        <f>INDEX(MAPING!K:K,MATCH('Sep GOALS'!B98,MAPING!L:L,0))</f>
        <v>ORLANDO</v>
      </c>
      <c r="B98" s="1" t="s">
        <v>1168</v>
      </c>
      <c r="C98" s="1" t="str">
        <f>INDEX(MAPING!D:D,MATCH('Sep GOALS'!B98,MAPING!L:L,0))</f>
        <v>RAYMOND MAYSONET</v>
      </c>
      <c r="D98" s="1" t="str">
        <f>INDEX(MAPING!F:F,MATCH('Sep GOALS'!B98,MAPING!L:L,0))</f>
        <v>LEAFAR VENTURA</v>
      </c>
      <c r="E98" s="1" t="e">
        <f>SUMIFS('Metro Target'!#REF!,'Metro Target'!#REF!,'Sep GOALS'!B98)</f>
        <v>#REF!</v>
      </c>
      <c r="F98" s="1" t="e">
        <f>SUMIFS('Metro Target'!#REF!,'Metro Target'!#REF!,'Sep GOALS'!B98)</f>
        <v>#REF!</v>
      </c>
      <c r="G98" s="1" t="e">
        <f>SUMIFS('Metro Target'!#REF!,'Metro Target'!#REF!,'Sep GOALS'!B98)</f>
        <v>#REF!</v>
      </c>
      <c r="H98" s="1" t="e">
        <f>SUMIFS('Metro Target'!#REF!,'Metro Target'!#REF!,'Sep GOALS'!B98)</f>
        <v>#REF!</v>
      </c>
      <c r="I98" s="56" t="e">
        <f>IF($T$47&gt;0,SUMIFS(ShopperTrak!#REF!,ShopperTrak!D:D,'Sep GOALS'!B98),E98)</f>
        <v>#REF!</v>
      </c>
      <c r="J98" s="56" t="e">
        <f t="shared" si="78"/>
        <v>#REF!</v>
      </c>
      <c r="K98" s="56" t="e">
        <f>IF($T$47&gt;0,SUMIFS(ShopperTrak!#REF!,ShopperTrak!D:D,'Sep GOALS'!B98),F98)</f>
        <v>#REF!</v>
      </c>
      <c r="L98" s="56" t="e">
        <f>IF($T$47&gt;0,SUMIFS(ShopperTrak!#REF!,ShopperTrak!D:D,'Sep GOALS'!B98),G98)</f>
        <v>#REF!</v>
      </c>
      <c r="M98" s="56" t="e">
        <f>IF($T$2&gt;0,SUMIFS(ShopperTrak!#REF!,ShopperTrak!D:D,'Sep GOALS'!B98),H98)</f>
        <v>#REF!</v>
      </c>
      <c r="N98" s="36" t="e">
        <f t="shared" si="70"/>
        <v>#REF!</v>
      </c>
      <c r="O98" s="122" t="e">
        <f>N98*$O$87</f>
        <v>#REF!</v>
      </c>
      <c r="P98" s="34" t="e">
        <f t="shared" si="76"/>
        <v>#REF!</v>
      </c>
      <c r="Q98" s="36">
        <v>108</v>
      </c>
      <c r="R98" s="35">
        <v>3643.8599999999997</v>
      </c>
      <c r="S98" s="24">
        <f>SUMIFS(ShopperTrak!R:R,ShopperTrak!D:D,'Sep GOALS'!B98)</f>
        <v>1636.7777777777778</v>
      </c>
      <c r="T98" s="34">
        <f t="shared" si="71"/>
        <v>171.86166666666668</v>
      </c>
      <c r="U98" s="77">
        <f>SUMIFS('Perf by Market'!X:X,'Perf by Market'!C:C,'Sep GOALS'!B98)</f>
        <v>0</v>
      </c>
      <c r="V98" s="77" t="e">
        <f t="shared" si="79"/>
        <v>#REF!</v>
      </c>
      <c r="W98" s="78">
        <f t="shared" si="80"/>
        <v>0</v>
      </c>
      <c r="X98" s="77">
        <f>SUMIFS('Perf by Market'!O:O,'Perf by Market'!C:C,'Sep GOALS'!B98)</f>
        <v>0.46</v>
      </c>
      <c r="Y98" s="24">
        <f>SUMIFS('Perf by Market'!H:H,'Perf by Market'!C:C,'Sep GOALS'!B98)</f>
        <v>174</v>
      </c>
      <c r="Z98" s="24">
        <f>SUMIFS('Last Month Goals'!J:J,'Last Month Goals'!B:B,'Sep GOALS'!B98)</f>
        <v>172.83750000000001</v>
      </c>
      <c r="AA98" s="25">
        <f>SUMIFS('Perf by Market'!J:J,'Perf by Market'!C:C,'Sep GOALS'!B98)</f>
        <v>4382.13</v>
      </c>
      <c r="AB98" s="25">
        <f>SUMIFS('Last Month Goals'!K:K,'Last Month Goals'!B:B,'Sep GOALS'!B98)</f>
        <v>6049.3125</v>
      </c>
      <c r="AC98" s="25">
        <f t="shared" si="81"/>
        <v>25.184655172413795</v>
      </c>
      <c r="AD98" s="24">
        <f>SUMIFS('Perf by Market'!W:W,'Perf by Market'!C:C,'Sep GOALS'!B98)/6</f>
        <v>0</v>
      </c>
      <c r="AE98" s="31">
        <f>SUMIFS('Perf by Market'!M:M,'Perf by Market'!C:C,'Sep GOALS'!B98)</f>
        <v>151</v>
      </c>
      <c r="AF98" s="29">
        <f>Y98/(SUMIFS('Perf by Market'!M:M,'Perf by Market'!C:C,'Sep GOALS'!B98))</f>
        <v>1.1523178807947019</v>
      </c>
      <c r="AG98" s="4"/>
    </row>
    <row r="99" spans="1:33" ht="15" customHeight="1" x14ac:dyDescent="0.25">
      <c r="A99" s="1" t="str">
        <f>INDEX(MAPING!K:K,MATCH('Sep GOALS'!B99,MAPING!L:L,0))</f>
        <v>ORLANDO</v>
      </c>
      <c r="B99" s="1" t="s">
        <v>3045</v>
      </c>
      <c r="C99" s="1" t="str">
        <f>INDEX(MAPING!D:D,MATCH('Sep GOALS'!B99,MAPING!L:L,0))</f>
        <v>GINEET SINGH ARORA</v>
      </c>
      <c r="D99" s="1" t="str">
        <f>INDEX(MAPING!F:F,MATCH('Sep GOALS'!B99,MAPING!L:L,0))</f>
        <v>TBD</v>
      </c>
      <c r="E99" s="1" t="e">
        <f>SUMIFS('Metro Target'!#REF!,'Metro Target'!#REF!,'Sep GOALS'!B99)</f>
        <v>#REF!</v>
      </c>
      <c r="F99" s="1" t="e">
        <f>SUMIFS('Metro Target'!#REF!,'Metro Target'!#REF!,'Sep GOALS'!B99)</f>
        <v>#REF!</v>
      </c>
      <c r="G99" s="1" t="e">
        <f>SUMIFS('Metro Target'!#REF!,'Metro Target'!#REF!,'Sep GOALS'!B99)</f>
        <v>#REF!</v>
      </c>
      <c r="H99" s="1" t="e">
        <f>SUMIFS('Metro Target'!#REF!,'Metro Target'!#REF!,'Sep GOALS'!B99)</f>
        <v>#REF!</v>
      </c>
      <c r="I99" s="56" t="e">
        <f>IF($T$47&gt;0,SUMIFS(ShopperTrak!#REF!,ShopperTrak!D:D,'Sep GOALS'!B99),E99)</f>
        <v>#REF!</v>
      </c>
      <c r="J99" s="56" t="e">
        <f t="shared" ref="J99" si="82">+I99*$J$47</f>
        <v>#REF!</v>
      </c>
      <c r="K99" s="56" t="e">
        <f>IF($T$47&gt;0,SUMIFS(ShopperTrak!#REF!,ShopperTrak!D:D,'Sep GOALS'!B99),F99)</f>
        <v>#REF!</v>
      </c>
      <c r="L99" s="56" t="e">
        <f>IF($T$47&gt;0,SUMIFS(ShopperTrak!#REF!,ShopperTrak!D:D,'Sep GOALS'!B99),G99)</f>
        <v>#REF!</v>
      </c>
      <c r="M99" s="56" t="e">
        <f>IF($T$2&gt;0,SUMIFS(ShopperTrak!#REF!,ShopperTrak!D:D,'Sep GOALS'!B99),H99)</f>
        <v>#REF!</v>
      </c>
      <c r="N99" s="36" t="e">
        <f t="shared" si="70"/>
        <v>#REF!</v>
      </c>
      <c r="O99" s="122" t="e">
        <f>N99*$O$87</f>
        <v>#REF!</v>
      </c>
      <c r="P99" s="34" t="e">
        <f t="shared" ref="P99" si="83">+I99*$P$87</f>
        <v>#REF!</v>
      </c>
      <c r="Q99" s="36">
        <v>366</v>
      </c>
      <c r="R99" s="35">
        <v>29154.659999999996</v>
      </c>
      <c r="S99" s="24">
        <f>SUMIFS(ShopperTrak!R:R,ShopperTrak!D:D,'Sep GOALS'!B99)</f>
        <v>5096.2857142857138</v>
      </c>
      <c r="T99" s="34">
        <f t="shared" si="71"/>
        <v>535.1099999999999</v>
      </c>
      <c r="U99" s="77">
        <f>SUMIFS('Perf by Market'!X:X,'Perf by Market'!C:C,'Sep GOALS'!B99)</f>
        <v>0</v>
      </c>
      <c r="V99" s="77" t="e">
        <f t="shared" ref="V99" si="84">N99/U99</f>
        <v>#REF!</v>
      </c>
      <c r="W99" s="78">
        <f t="shared" ref="W99" si="85">U99*$W$47</f>
        <v>0</v>
      </c>
      <c r="X99" s="77">
        <f>SUMIFS('Perf by Market'!O:O,'Perf by Market'!C:C,'Sep GOALS'!B99)</f>
        <v>0.53</v>
      </c>
      <c r="Y99" s="24">
        <f>SUMIFS('Perf by Market'!H:H,'Perf by Market'!C:C,'Sep GOALS'!B99)</f>
        <v>442</v>
      </c>
      <c r="Z99" s="24">
        <f>SUMIFS('Last Month Goals'!J:J,'Last Month Goals'!B:B,'Sep GOALS'!B99)</f>
        <v>524.48000000000013</v>
      </c>
      <c r="AA99" s="25">
        <f>SUMIFS('Perf by Market'!J:J,'Perf by Market'!C:C,'Sep GOALS'!B99)</f>
        <v>30373.08</v>
      </c>
      <c r="AB99" s="25">
        <f>SUMIFS('Last Month Goals'!K:K,'Last Month Goals'!B:B,'Sep GOALS'!B99)</f>
        <v>18356.800000000003</v>
      </c>
      <c r="AC99" s="25">
        <f t="shared" ref="AC99" si="86">AA99/Y99</f>
        <v>68.717375565610865</v>
      </c>
      <c r="AD99" s="24">
        <f>SUMIFS('Perf by Market'!W:W,'Perf by Market'!C:C,'Sep GOALS'!B99)/6</f>
        <v>0</v>
      </c>
      <c r="AE99" s="31">
        <f>SUMIFS('Perf by Market'!M:M,'Perf by Market'!C:C,'Sep GOALS'!B99)</f>
        <v>375</v>
      </c>
      <c r="AF99" s="29">
        <f>Y99/(SUMIFS('Perf by Market'!M:M,'Perf by Market'!C:C,'Sep GOALS'!B99))</f>
        <v>1.1786666666666668</v>
      </c>
      <c r="AG99" s="4"/>
    </row>
    <row r="100" spans="1:33" ht="15" customHeight="1" x14ac:dyDescent="0.25">
      <c r="A100" s="1" t="str">
        <f>INDEX(MAPING!K:K,MATCH('Sep GOALS'!B100,MAPING!L:L,0))</f>
        <v>TAMPA</v>
      </c>
      <c r="B100" s="1" t="s">
        <v>1134</v>
      </c>
      <c r="C100" s="1" t="str">
        <f>INDEX(MAPING!D:D,MATCH('Sep GOALS'!B100,MAPING!L:L,0))</f>
        <v>MOHAMMAD SHAKEEL</v>
      </c>
      <c r="D100" s="1" t="str">
        <f>INDEX(MAPING!F:F,MATCH('Sep GOALS'!B100,MAPING!L:L,0))</f>
        <v>SARAH GENCO</v>
      </c>
      <c r="E100" s="1" t="e">
        <f>SUMIFS('Metro Target'!#REF!,'Metro Target'!#REF!,'Sep GOALS'!B100)</f>
        <v>#REF!</v>
      </c>
      <c r="F100" s="1" t="e">
        <f>SUMIFS('Metro Target'!#REF!,'Metro Target'!#REF!,'Sep GOALS'!B100)</f>
        <v>#REF!</v>
      </c>
      <c r="G100" s="1" t="e">
        <f>SUMIFS('Metro Target'!#REF!,'Metro Target'!#REF!,'Sep GOALS'!B100)</f>
        <v>#REF!</v>
      </c>
      <c r="H100" s="1" t="e">
        <f>SUMIFS('Metro Target'!#REF!,'Metro Target'!#REF!,'Sep GOALS'!B100)</f>
        <v>#REF!</v>
      </c>
      <c r="I100" s="56" t="e">
        <f>IF($T$47&gt;0,SUMIFS(ShopperTrak!#REF!,ShopperTrak!D:D,'Sep GOALS'!B100),E100)</f>
        <v>#REF!</v>
      </c>
      <c r="J100" s="56" t="e">
        <f t="shared" si="78"/>
        <v>#REF!</v>
      </c>
      <c r="K100" s="56" t="e">
        <f>IF($T$47&gt;0,SUMIFS(ShopperTrak!#REF!,ShopperTrak!D:D,'Sep GOALS'!B100),F100)</f>
        <v>#REF!</v>
      </c>
      <c r="L100" s="56" t="e">
        <f>IF($T$47&gt;0,SUMIFS(ShopperTrak!#REF!,ShopperTrak!D:D,'Sep GOALS'!B100),G100)</f>
        <v>#REF!</v>
      </c>
      <c r="M100" s="56" t="e">
        <f>IF($T$2&gt;0,SUMIFS(ShopperTrak!#REF!,ShopperTrak!D:D,'Sep GOALS'!B100),H100)</f>
        <v>#REF!</v>
      </c>
      <c r="N100" s="36" t="e">
        <f t="shared" si="70"/>
        <v>#REF!</v>
      </c>
      <c r="O100" s="122" t="e">
        <f t="shared" si="75"/>
        <v>#REF!</v>
      </c>
      <c r="P100" s="34" t="e">
        <f t="shared" si="76"/>
        <v>#REF!</v>
      </c>
      <c r="Q100" s="36">
        <v>159</v>
      </c>
      <c r="R100" s="35">
        <v>5152.0499999999993</v>
      </c>
      <c r="S100" s="24">
        <f>SUMIFS(ShopperTrak!R:R,ShopperTrak!D:D,'Sep GOALS'!B100)</f>
        <v>1964.3333333333333</v>
      </c>
      <c r="T100" s="34">
        <f t="shared" si="71"/>
        <v>206.255</v>
      </c>
      <c r="U100" s="77">
        <f>SUMIFS('Perf by Market'!X:X,'Perf by Market'!C:C,'Sep GOALS'!B100)</f>
        <v>0</v>
      </c>
      <c r="V100" s="77" t="e">
        <f t="shared" si="79"/>
        <v>#REF!</v>
      </c>
      <c r="W100" s="78">
        <f t="shared" si="80"/>
        <v>0</v>
      </c>
      <c r="X100" s="77">
        <f>SUMIFS('Perf by Market'!O:O,'Perf by Market'!C:C,'Sep GOALS'!B100)</f>
        <v>0.39</v>
      </c>
      <c r="Y100" s="24">
        <f>SUMIFS('Perf by Market'!H:H,'Perf by Market'!C:C,'Sep GOALS'!B100)</f>
        <v>234</v>
      </c>
      <c r="Z100" s="24">
        <f>SUMIFS('Last Month Goals'!J:J,'Last Month Goals'!B:B,'Sep GOALS'!B100)</f>
        <v>211.0625</v>
      </c>
      <c r="AA100" s="25">
        <f>SUMIFS('Perf by Market'!J:J,'Perf by Market'!C:C,'Sep GOALS'!B100)</f>
        <v>8109.56</v>
      </c>
      <c r="AB100" s="25">
        <f>SUMIFS('Last Month Goals'!K:K,'Last Month Goals'!B:B,'Sep GOALS'!B100)</f>
        <v>7387.1875</v>
      </c>
      <c r="AC100" s="25">
        <f t="shared" si="81"/>
        <v>34.656239316239315</v>
      </c>
      <c r="AD100" s="24">
        <f>SUMIFS('Perf by Market'!W:W,'Perf by Market'!C:C,'Sep GOALS'!B100)/6</f>
        <v>0</v>
      </c>
      <c r="AE100" s="31">
        <f>SUMIFS('Perf by Market'!M:M,'Perf by Market'!C:C,'Sep GOALS'!B100)</f>
        <v>113</v>
      </c>
      <c r="AF100" s="29">
        <f>Y100/(SUMIFS('Perf by Market'!M:M,'Perf by Market'!C:C,'Sep GOALS'!B100))</f>
        <v>2.0707964601769913</v>
      </c>
      <c r="AG100" s="4"/>
    </row>
    <row r="101" spans="1:33" ht="15" customHeight="1" x14ac:dyDescent="0.25">
      <c r="A101" s="1" t="str">
        <f>INDEX(MAPING!K:K,MATCH('Sep GOALS'!B101,MAPING!L:L,0))</f>
        <v>TAMPA</v>
      </c>
      <c r="B101" s="1" t="s">
        <v>1136</v>
      </c>
      <c r="C101" s="1" t="str">
        <f>INDEX(MAPING!D:D,MATCH('Sep GOALS'!B101,MAPING!L:L,0))</f>
        <v>MOHAMMAD SHAKEEL</v>
      </c>
      <c r="D101" s="1" t="str">
        <f>INDEX(MAPING!F:F,MATCH('Sep GOALS'!B101,MAPING!L:L,0))</f>
        <v>GABRIELLA GRINER</v>
      </c>
      <c r="E101" s="1" t="e">
        <f>SUMIFS('Metro Target'!#REF!,'Metro Target'!#REF!,'Sep GOALS'!B101)</f>
        <v>#REF!</v>
      </c>
      <c r="F101" s="1" t="e">
        <f>SUMIFS('Metro Target'!#REF!,'Metro Target'!#REF!,'Sep GOALS'!B101)</f>
        <v>#REF!</v>
      </c>
      <c r="G101" s="1" t="e">
        <f>SUMIFS('Metro Target'!#REF!,'Metro Target'!#REF!,'Sep GOALS'!B101)</f>
        <v>#REF!</v>
      </c>
      <c r="H101" s="1" t="e">
        <f>SUMIFS('Metro Target'!#REF!,'Metro Target'!#REF!,'Sep GOALS'!B101)</f>
        <v>#REF!</v>
      </c>
      <c r="I101" s="56" t="e">
        <f>IF($T$47&gt;0,SUMIFS(ShopperTrak!#REF!,ShopperTrak!D:D,'Sep GOALS'!B101),E101)</f>
        <v>#REF!</v>
      </c>
      <c r="J101" s="56" t="e">
        <f t="shared" si="78"/>
        <v>#REF!</v>
      </c>
      <c r="K101" s="56" t="e">
        <f>IF($T$47&gt;0,SUMIFS(ShopperTrak!#REF!,ShopperTrak!D:D,'Sep GOALS'!B101),F101)</f>
        <v>#REF!</v>
      </c>
      <c r="L101" s="56" t="e">
        <f>IF($T$47&gt;0,SUMIFS(ShopperTrak!#REF!,ShopperTrak!D:D,'Sep GOALS'!B101),G101)</f>
        <v>#REF!</v>
      </c>
      <c r="M101" s="56" t="e">
        <f>IF($T$2&gt;0,SUMIFS(ShopperTrak!#REF!,ShopperTrak!D:D,'Sep GOALS'!B101),H101)</f>
        <v>#REF!</v>
      </c>
      <c r="N101" s="36" t="e">
        <f t="shared" si="70"/>
        <v>#REF!</v>
      </c>
      <c r="O101" s="122" t="e">
        <f t="shared" si="75"/>
        <v>#REF!</v>
      </c>
      <c r="P101" s="34" t="e">
        <f t="shared" si="76"/>
        <v>#REF!</v>
      </c>
      <c r="Q101" s="36">
        <v>198</v>
      </c>
      <c r="R101" s="35">
        <v>4845.72</v>
      </c>
      <c r="S101" s="24">
        <f>SUMIFS(ShopperTrak!R:R,ShopperTrak!D:D,'Sep GOALS'!B101)</f>
        <v>1954.7777777777778</v>
      </c>
      <c r="T101" s="34">
        <f t="shared" si="71"/>
        <v>205.25166666666667</v>
      </c>
      <c r="U101" s="77">
        <f>SUMIFS('Perf by Market'!X:X,'Perf by Market'!C:C,'Sep GOALS'!B101)</f>
        <v>0</v>
      </c>
      <c r="V101" s="77" t="e">
        <f t="shared" si="79"/>
        <v>#REF!</v>
      </c>
      <c r="W101" s="78">
        <f t="shared" si="80"/>
        <v>0</v>
      </c>
      <c r="X101" s="77">
        <f>SUMIFS('Perf by Market'!O:O,'Perf by Market'!C:C,'Sep GOALS'!B101)</f>
        <v>0.59</v>
      </c>
      <c r="Y101" s="24">
        <f>SUMIFS('Perf by Market'!H:H,'Perf by Market'!C:C,'Sep GOALS'!B101)</f>
        <v>321</v>
      </c>
      <c r="Z101" s="24">
        <f>SUMIFS('Last Month Goals'!J:J,'Last Month Goals'!B:B,'Sep GOALS'!B101)</f>
        <v>217.66249999999999</v>
      </c>
      <c r="AA101" s="25">
        <f>SUMIFS('Perf by Market'!J:J,'Perf by Market'!C:C,'Sep GOALS'!B101)</f>
        <v>14742.15</v>
      </c>
      <c r="AB101" s="25">
        <f>SUMIFS('Last Month Goals'!K:K,'Last Month Goals'!B:B,'Sep GOALS'!B101)</f>
        <v>7618.1875</v>
      </c>
      <c r="AC101" s="25">
        <f t="shared" si="81"/>
        <v>45.925700934579439</v>
      </c>
      <c r="AD101" s="24">
        <f>SUMIFS('Perf by Market'!W:W,'Perf by Market'!C:C,'Sep GOALS'!B101)/6</f>
        <v>0</v>
      </c>
      <c r="AE101" s="31">
        <f>SUMIFS('Perf by Market'!M:M,'Perf by Market'!C:C,'Sep GOALS'!B101)</f>
        <v>271</v>
      </c>
      <c r="AF101" s="29">
        <f>Y101/(SUMIFS('Perf by Market'!M:M,'Perf by Market'!C:C,'Sep GOALS'!B101))</f>
        <v>1.1845018450184501</v>
      </c>
      <c r="AG101" s="4"/>
    </row>
    <row r="102" spans="1:33" ht="15" customHeight="1" x14ac:dyDescent="0.25">
      <c r="A102" s="1" t="str">
        <f>INDEX(MAPING!K:K,MATCH('Sep GOALS'!B102,MAPING!L:L,0))</f>
        <v>TAMPA</v>
      </c>
      <c r="B102" s="1" t="s">
        <v>1138</v>
      </c>
      <c r="C102" s="1" t="str">
        <f>INDEX(MAPING!D:D,MATCH('Sep GOALS'!B102,MAPING!L:L,0))</f>
        <v>MOHAMMAD SHAKEEL</v>
      </c>
      <c r="D102" s="1" t="str">
        <f>INDEX(MAPING!F:F,MATCH('Sep GOALS'!B102,MAPING!L:L,0))</f>
        <v>MADDULA SIVA</v>
      </c>
      <c r="E102" s="1" t="e">
        <f>SUMIFS('Metro Target'!#REF!,'Metro Target'!#REF!,'Sep GOALS'!B102)</f>
        <v>#REF!</v>
      </c>
      <c r="F102" s="1" t="e">
        <f>SUMIFS('Metro Target'!#REF!,'Metro Target'!#REF!,'Sep GOALS'!B102)</f>
        <v>#REF!</v>
      </c>
      <c r="G102" s="1" t="e">
        <f>SUMIFS('Metro Target'!#REF!,'Metro Target'!#REF!,'Sep GOALS'!B102)</f>
        <v>#REF!</v>
      </c>
      <c r="H102" s="1" t="e">
        <f>SUMIFS('Metro Target'!#REF!,'Metro Target'!#REF!,'Sep GOALS'!B102)</f>
        <v>#REF!</v>
      </c>
      <c r="I102" s="56" t="e">
        <f>IF($T$47&gt;0,SUMIFS(ShopperTrak!#REF!,ShopperTrak!D:D,'Sep GOALS'!B102),E102)</f>
        <v>#REF!</v>
      </c>
      <c r="J102" s="56" t="e">
        <f t="shared" si="78"/>
        <v>#REF!</v>
      </c>
      <c r="K102" s="56" t="e">
        <f>IF($T$47&gt;0,SUMIFS(ShopperTrak!#REF!,ShopperTrak!D:D,'Sep GOALS'!B102),F102)</f>
        <v>#REF!</v>
      </c>
      <c r="L102" s="56" t="e">
        <f>IF($T$47&gt;0,SUMIFS(ShopperTrak!#REF!,ShopperTrak!D:D,'Sep GOALS'!B102),G102)</f>
        <v>#REF!</v>
      </c>
      <c r="M102" s="56" t="e">
        <f>IF($T$2&gt;0,SUMIFS(ShopperTrak!#REF!,ShopperTrak!D:D,'Sep GOALS'!B102),H102)</f>
        <v>#REF!</v>
      </c>
      <c r="N102" s="36" t="e">
        <f t="shared" si="70"/>
        <v>#REF!</v>
      </c>
      <c r="O102" s="122" t="e">
        <f>N102*$O$87</f>
        <v>#REF!</v>
      </c>
      <c r="P102" s="34" t="e">
        <f t="shared" si="76"/>
        <v>#REF!</v>
      </c>
      <c r="Q102" s="36">
        <v>135</v>
      </c>
      <c r="R102" s="35">
        <v>3988.71</v>
      </c>
      <c r="S102" s="24">
        <f>SUMIFS(ShopperTrak!R:R,ShopperTrak!D:D,'Sep GOALS'!B102)</f>
        <v>1197.6666666666667</v>
      </c>
      <c r="T102" s="34">
        <f t="shared" si="71"/>
        <v>125.75500000000001</v>
      </c>
      <c r="U102" s="77">
        <f>SUMIFS('Perf by Market'!X:X,'Perf by Market'!C:C,'Sep GOALS'!B102)</f>
        <v>0</v>
      </c>
      <c r="V102" s="77" t="e">
        <f t="shared" si="79"/>
        <v>#REF!</v>
      </c>
      <c r="W102" s="78">
        <f t="shared" si="80"/>
        <v>0</v>
      </c>
      <c r="X102" s="77">
        <f>SUMIFS('Perf by Market'!O:O,'Perf by Market'!C:C,'Sep GOALS'!B102)</f>
        <v>0.47</v>
      </c>
      <c r="Y102" s="24">
        <f>SUMIFS('Perf by Market'!H:H,'Perf by Market'!C:C,'Sep GOALS'!B102)</f>
        <v>209</v>
      </c>
      <c r="Z102" s="24">
        <f>SUMIFS('Last Month Goals'!J:J,'Last Month Goals'!B:B,'Sep GOALS'!B102)</f>
        <v>146.8775</v>
      </c>
      <c r="AA102" s="25">
        <f>SUMIFS('Perf by Market'!J:J,'Perf by Market'!C:C,'Sep GOALS'!B102)</f>
        <v>6651.69</v>
      </c>
      <c r="AB102" s="25">
        <f>SUMIFS('Last Month Goals'!K:K,'Last Month Goals'!B:B,'Sep GOALS'!B102)</f>
        <v>5140.7124999999996</v>
      </c>
      <c r="AC102" s="25">
        <f t="shared" si="81"/>
        <v>31.82626794258373</v>
      </c>
      <c r="AD102" s="24">
        <f>SUMIFS('Perf by Market'!W:W,'Perf by Market'!C:C,'Sep GOALS'!B102)/6</f>
        <v>0</v>
      </c>
      <c r="AE102" s="31">
        <f>SUMIFS('Perf by Market'!M:M,'Perf by Market'!C:C,'Sep GOALS'!B102)</f>
        <v>145</v>
      </c>
      <c r="AF102" s="29">
        <f>Y102/(SUMIFS('Perf by Market'!M:M,'Perf by Market'!C:C,'Sep GOALS'!B102))</f>
        <v>1.4413793103448276</v>
      </c>
      <c r="AG102" s="4"/>
    </row>
    <row r="103" spans="1:33" ht="15" customHeight="1" x14ac:dyDescent="0.25">
      <c r="A103" s="1" t="str">
        <f>INDEX(MAPING!K:K,MATCH('Sep GOALS'!B103,MAPING!L:L,0))</f>
        <v>TAMPA</v>
      </c>
      <c r="B103" s="1" t="s">
        <v>1146</v>
      </c>
      <c r="C103" s="1" t="str">
        <f>INDEX(MAPING!D:D,MATCH('Sep GOALS'!B103,MAPING!L:L,0))</f>
        <v>MOHAMMAD SHAKEEL</v>
      </c>
      <c r="D103" s="1" t="str">
        <f>INDEX(MAPING!F:F,MATCH('Sep GOALS'!B103,MAPING!L:L,0))</f>
        <v>LAVONTE COLLINS</v>
      </c>
      <c r="E103" s="1" t="e">
        <f>SUMIFS('Metro Target'!#REF!,'Metro Target'!#REF!,'Sep GOALS'!B103)</f>
        <v>#REF!</v>
      </c>
      <c r="F103" s="1" t="e">
        <f>SUMIFS('Metro Target'!#REF!,'Metro Target'!#REF!,'Sep GOALS'!B103)</f>
        <v>#REF!</v>
      </c>
      <c r="G103" s="1" t="e">
        <f>SUMIFS('Metro Target'!#REF!,'Metro Target'!#REF!,'Sep GOALS'!B103)</f>
        <v>#REF!</v>
      </c>
      <c r="H103" s="1" t="e">
        <f>SUMIFS('Metro Target'!#REF!,'Metro Target'!#REF!,'Sep GOALS'!B103)</f>
        <v>#REF!</v>
      </c>
      <c r="I103" s="56" t="e">
        <f>IF($T$47&gt;0,SUMIFS(ShopperTrak!#REF!,ShopperTrak!D:D,'Sep GOALS'!B103),E103)</f>
        <v>#REF!</v>
      </c>
      <c r="J103" s="56" t="e">
        <f t="shared" si="78"/>
        <v>#REF!</v>
      </c>
      <c r="K103" s="56" t="e">
        <f>IF($T$47&gt;0,SUMIFS(ShopperTrak!#REF!,ShopperTrak!D:D,'Sep GOALS'!B103),F103)</f>
        <v>#REF!</v>
      </c>
      <c r="L103" s="56" t="e">
        <f>IF($T$47&gt;0,SUMIFS(ShopperTrak!#REF!,ShopperTrak!D:D,'Sep GOALS'!B103),G103)</f>
        <v>#REF!</v>
      </c>
      <c r="M103" s="56" t="e">
        <f>IF($T$2&gt;0,SUMIFS(ShopperTrak!#REF!,ShopperTrak!D:D,'Sep GOALS'!B103),H103)</f>
        <v>#REF!</v>
      </c>
      <c r="N103" s="36" t="e">
        <f t="shared" si="70"/>
        <v>#REF!</v>
      </c>
      <c r="O103" s="122" t="e">
        <f t="shared" si="75"/>
        <v>#REF!</v>
      </c>
      <c r="P103" s="34" t="e">
        <f>+I103*$P$87</f>
        <v>#REF!</v>
      </c>
      <c r="Q103" s="36">
        <v>204</v>
      </c>
      <c r="R103" s="35">
        <v>7696.3499999999985</v>
      </c>
      <c r="S103" s="24">
        <f>SUMIFS(ShopperTrak!R:R,ShopperTrak!D:D,'Sep GOALS'!B103)</f>
        <v>1538.4444444444443</v>
      </c>
      <c r="T103" s="34">
        <f t="shared" si="71"/>
        <v>161.53666666666666</v>
      </c>
      <c r="U103" s="77">
        <f>SUMIFS('Perf by Market'!X:X,'Perf by Market'!C:C,'Sep GOALS'!B103)</f>
        <v>0</v>
      </c>
      <c r="V103" s="77" t="e">
        <f t="shared" si="79"/>
        <v>#REF!</v>
      </c>
      <c r="W103" s="78">
        <f t="shared" si="80"/>
        <v>0</v>
      </c>
      <c r="X103" s="77">
        <f>SUMIFS('Perf by Market'!O:O,'Perf by Market'!C:C,'Sep GOALS'!B103)</f>
        <v>0.3</v>
      </c>
      <c r="Y103" s="24">
        <f>SUMIFS('Perf by Market'!H:H,'Perf by Market'!C:C,'Sep GOALS'!B103)</f>
        <v>170</v>
      </c>
      <c r="Z103" s="24">
        <f>SUMIFS('Last Month Goals'!J:J,'Last Month Goals'!B:B,'Sep GOALS'!B103)</f>
        <v>175.64249999999998</v>
      </c>
      <c r="AA103" s="25">
        <f>SUMIFS('Perf by Market'!J:J,'Perf by Market'!C:C,'Sep GOALS'!B103)</f>
        <v>5161.3999999999996</v>
      </c>
      <c r="AB103" s="25">
        <f>SUMIFS('Last Month Goals'!K:K,'Last Month Goals'!B:B,'Sep GOALS'!B103)</f>
        <v>6147.4874999999993</v>
      </c>
      <c r="AC103" s="25">
        <f t="shared" si="81"/>
        <v>30.361176470588234</v>
      </c>
      <c r="AD103" s="24">
        <f>SUMIFS('Perf by Market'!W:W,'Perf by Market'!C:C,'Sep GOALS'!B103)/6</f>
        <v>0</v>
      </c>
      <c r="AE103" s="31">
        <f>SUMIFS('Perf by Market'!M:M,'Perf by Market'!C:C,'Sep GOALS'!B103)</f>
        <v>173</v>
      </c>
      <c r="AF103" s="29">
        <f>Y103/(SUMIFS('Perf by Market'!M:M,'Perf by Market'!C:C,'Sep GOALS'!B103))</f>
        <v>0.98265895953757221</v>
      </c>
      <c r="AG103" s="4"/>
    </row>
    <row r="104" spans="1:33" ht="15" customHeight="1" x14ac:dyDescent="0.25">
      <c r="A104" s="1" t="str">
        <f>INDEX(MAPING!K:K,MATCH('Sep GOALS'!B104,MAPING!L:L,0))</f>
        <v>TAMPA</v>
      </c>
      <c r="B104" s="1" t="s">
        <v>1148</v>
      </c>
      <c r="C104" s="1" t="str">
        <f>INDEX(MAPING!D:D,MATCH('Sep GOALS'!B104,MAPING!L:L,0))</f>
        <v>MOHAMMAD SHAKEEL</v>
      </c>
      <c r="D104" s="1" t="str">
        <f>INDEX(MAPING!F:F,MATCH('Sep GOALS'!B104,MAPING!L:L,0))</f>
        <v>MINA BASILY</v>
      </c>
      <c r="E104" s="1" t="e">
        <f>SUMIFS('Metro Target'!#REF!,'Metro Target'!#REF!,'Sep GOALS'!B104)</f>
        <v>#REF!</v>
      </c>
      <c r="F104" s="1" t="e">
        <f>SUMIFS('Metro Target'!#REF!,'Metro Target'!#REF!,'Sep GOALS'!B104)</f>
        <v>#REF!</v>
      </c>
      <c r="G104" s="1" t="e">
        <f>SUMIFS('Metro Target'!#REF!,'Metro Target'!#REF!,'Sep GOALS'!B104)</f>
        <v>#REF!</v>
      </c>
      <c r="H104" s="1" t="e">
        <f>SUMIFS('Metro Target'!#REF!,'Metro Target'!#REF!,'Sep GOALS'!B104)</f>
        <v>#REF!</v>
      </c>
      <c r="I104" s="56" t="e">
        <f>IF($T$47&gt;0,SUMIFS(ShopperTrak!#REF!,ShopperTrak!D:D,'Sep GOALS'!B104),E104)</f>
        <v>#REF!</v>
      </c>
      <c r="J104" s="56" t="e">
        <f t="shared" si="78"/>
        <v>#REF!</v>
      </c>
      <c r="K104" s="56" t="e">
        <f>IF($T$47&gt;0,SUMIFS(ShopperTrak!#REF!,ShopperTrak!D:D,'Sep GOALS'!B104),F104)</f>
        <v>#REF!</v>
      </c>
      <c r="L104" s="56" t="e">
        <f>IF($T$47&gt;0,SUMIFS(ShopperTrak!#REF!,ShopperTrak!D:D,'Sep GOALS'!B104),G104)</f>
        <v>#REF!</v>
      </c>
      <c r="M104" s="56" t="e">
        <f>IF($T$2&gt;0,SUMIFS(ShopperTrak!#REF!,ShopperTrak!D:D,'Sep GOALS'!B104),H104)</f>
        <v>#REF!</v>
      </c>
      <c r="N104" s="36" t="e">
        <f t="shared" si="70"/>
        <v>#REF!</v>
      </c>
      <c r="O104" s="122" t="e">
        <f t="shared" si="75"/>
        <v>#REF!</v>
      </c>
      <c r="P104" s="34" t="e">
        <f t="shared" si="76"/>
        <v>#REF!</v>
      </c>
      <c r="Q104" s="36">
        <v>219</v>
      </c>
      <c r="R104" s="35">
        <v>6097.08</v>
      </c>
      <c r="S104" s="24">
        <f>SUMIFS(ShopperTrak!R:R,ShopperTrak!D:D,'Sep GOALS'!B104)</f>
        <v>1599.3333333333333</v>
      </c>
      <c r="T104" s="34">
        <f t="shared" si="71"/>
        <v>167.92999999999998</v>
      </c>
      <c r="U104" s="77">
        <f>SUMIFS('Perf by Market'!X:X,'Perf by Market'!C:C,'Sep GOALS'!B104)</f>
        <v>0</v>
      </c>
      <c r="V104" s="77" t="e">
        <f t="shared" si="79"/>
        <v>#REF!</v>
      </c>
      <c r="W104" s="78">
        <f t="shared" si="80"/>
        <v>0</v>
      </c>
      <c r="X104" s="77">
        <f>SUMIFS('Perf by Market'!O:O,'Perf by Market'!C:C,'Sep GOALS'!B104)</f>
        <v>0.45</v>
      </c>
      <c r="Y104" s="24">
        <f>SUMIFS('Perf by Market'!H:H,'Perf by Market'!C:C,'Sep GOALS'!B104)</f>
        <v>178</v>
      </c>
      <c r="Z104" s="24">
        <f>SUMIFS('Last Month Goals'!J:J,'Last Month Goals'!B:B,'Sep GOALS'!B104)</f>
        <v>188.20999999999998</v>
      </c>
      <c r="AA104" s="25">
        <f>SUMIFS('Perf by Market'!J:J,'Perf by Market'!C:C,'Sep GOALS'!B104)</f>
        <v>8631.43</v>
      </c>
      <c r="AB104" s="25">
        <f>SUMIFS('Last Month Goals'!K:K,'Last Month Goals'!B:B,'Sep GOALS'!B104)</f>
        <v>6587.3499999999995</v>
      </c>
      <c r="AC104" s="25">
        <f t="shared" si="81"/>
        <v>48.491179775280898</v>
      </c>
      <c r="AD104" s="24">
        <f>SUMIFS('Perf by Market'!W:W,'Perf by Market'!C:C,'Sep GOALS'!B104)/6</f>
        <v>0</v>
      </c>
      <c r="AE104" s="31">
        <f>SUMIFS('Perf by Market'!M:M,'Perf by Market'!C:C,'Sep GOALS'!B104)</f>
        <v>134</v>
      </c>
      <c r="AF104" s="29">
        <f>Y104/(SUMIFS('Perf by Market'!M:M,'Perf by Market'!C:C,'Sep GOALS'!B104))</f>
        <v>1.3283582089552239</v>
      </c>
      <c r="AG104" s="4"/>
    </row>
    <row r="105" spans="1:33" ht="15" customHeight="1" x14ac:dyDescent="0.25">
      <c r="A105" s="1" t="str">
        <f>INDEX(MAPING!K:K,MATCH('Sep GOALS'!B105,MAPING!L:L,0))</f>
        <v>TAMPA</v>
      </c>
      <c r="B105" s="1" t="s">
        <v>1150</v>
      </c>
      <c r="C105" s="1" t="str">
        <f>INDEX(MAPING!D:D,MATCH('Sep GOALS'!B105,MAPING!L:L,0))</f>
        <v>MOHAMMAD SHAKEEL</v>
      </c>
      <c r="D105" s="1" t="str">
        <f>INDEX(MAPING!F:F,MATCH('Sep GOALS'!B105,MAPING!L:L,0))</f>
        <v>STEVE DYE</v>
      </c>
      <c r="E105" s="1" t="e">
        <f>SUMIFS('Metro Target'!#REF!,'Metro Target'!#REF!,'Sep GOALS'!B105)</f>
        <v>#REF!</v>
      </c>
      <c r="F105" s="1" t="e">
        <f>SUMIFS('Metro Target'!#REF!,'Metro Target'!#REF!,'Sep GOALS'!B105)</f>
        <v>#REF!</v>
      </c>
      <c r="G105" s="1" t="e">
        <f>SUMIFS('Metro Target'!#REF!,'Metro Target'!#REF!,'Sep GOALS'!B105)</f>
        <v>#REF!</v>
      </c>
      <c r="H105" s="1" t="e">
        <f>SUMIFS('Metro Target'!#REF!,'Metro Target'!#REF!,'Sep GOALS'!B105)</f>
        <v>#REF!</v>
      </c>
      <c r="I105" s="56" t="e">
        <f>IF($T$47&gt;0,SUMIFS(ShopperTrak!#REF!,ShopperTrak!D:D,'Sep GOALS'!B105),E105)</f>
        <v>#REF!</v>
      </c>
      <c r="J105" s="56" t="e">
        <f t="shared" si="78"/>
        <v>#REF!</v>
      </c>
      <c r="K105" s="56" t="e">
        <f>IF($T$47&gt;0,SUMIFS(ShopperTrak!#REF!,ShopperTrak!D:D,'Sep GOALS'!B105),F105)</f>
        <v>#REF!</v>
      </c>
      <c r="L105" s="56" t="e">
        <f>IF($T$47&gt;0,SUMIFS(ShopperTrak!#REF!,ShopperTrak!D:D,'Sep GOALS'!B105),G105)</f>
        <v>#REF!</v>
      </c>
      <c r="M105" s="56" t="e">
        <f>IF($T$2&gt;0,SUMIFS(ShopperTrak!#REF!,ShopperTrak!D:D,'Sep GOALS'!B105),H105)</f>
        <v>#REF!</v>
      </c>
      <c r="N105" s="36" t="e">
        <f t="shared" si="70"/>
        <v>#REF!</v>
      </c>
      <c r="O105" s="122" t="e">
        <f t="shared" si="75"/>
        <v>#REF!</v>
      </c>
      <c r="P105" s="34" t="e">
        <f t="shared" si="76"/>
        <v>#REF!</v>
      </c>
      <c r="Q105" s="36">
        <v>144</v>
      </c>
      <c r="R105" s="35">
        <v>3513.0299999999997</v>
      </c>
      <c r="S105" s="24">
        <f>SUMIFS(ShopperTrak!R:R,ShopperTrak!D:D,'Sep GOALS'!B105)</f>
        <v>1328</v>
      </c>
      <c r="T105" s="34">
        <f>S105*$T$87</f>
        <v>139.44</v>
      </c>
      <c r="U105" s="77">
        <f>SUMIFS('Perf by Market'!X:X,'Perf by Market'!C:C,'Sep GOALS'!B105)</f>
        <v>0</v>
      </c>
      <c r="V105" s="77" t="e">
        <f t="shared" si="79"/>
        <v>#REF!</v>
      </c>
      <c r="W105" s="78">
        <f t="shared" si="80"/>
        <v>0</v>
      </c>
      <c r="X105" s="77">
        <f>SUMIFS('Perf by Market'!O:O,'Perf by Market'!C:C,'Sep GOALS'!B105)</f>
        <v>0.4</v>
      </c>
      <c r="Y105" s="24">
        <f>SUMIFS('Perf by Market'!H:H,'Perf by Market'!C:C,'Sep GOALS'!B105)</f>
        <v>140</v>
      </c>
      <c r="Z105" s="24">
        <f>SUMIFS('Last Month Goals'!J:J,'Last Month Goals'!B:B,'Sep GOALS'!B105)</f>
        <v>150.91999999999999</v>
      </c>
      <c r="AA105" s="25">
        <f>SUMIFS('Perf by Market'!J:J,'Perf by Market'!C:C,'Sep GOALS'!B105)</f>
        <v>3660.93</v>
      </c>
      <c r="AB105" s="25">
        <f>SUMIFS('Last Month Goals'!K:K,'Last Month Goals'!B:B,'Sep GOALS'!B105)</f>
        <v>5282.2</v>
      </c>
      <c r="AC105" s="25">
        <f t="shared" si="81"/>
        <v>26.1495</v>
      </c>
      <c r="AD105" s="24">
        <f>SUMIFS('Perf by Market'!W:W,'Perf by Market'!C:C,'Sep GOALS'!B105)/6</f>
        <v>0</v>
      </c>
      <c r="AE105" s="31">
        <f>SUMIFS('Perf by Market'!M:M,'Perf by Market'!C:C,'Sep GOALS'!B105)</f>
        <v>120</v>
      </c>
      <c r="AF105" s="29">
        <f>Y105/(SUMIFS('Perf by Market'!M:M,'Perf by Market'!C:C,'Sep GOALS'!B105))</f>
        <v>1.1666666666666667</v>
      </c>
      <c r="AG105" s="4"/>
    </row>
    <row r="106" spans="1:33" ht="15" customHeight="1" x14ac:dyDescent="0.25">
      <c r="A106" s="1" t="str">
        <f>INDEX(MAPING!K:K,MATCH('Sep GOALS'!B106,MAPING!L:L,0))</f>
        <v>TAMPA</v>
      </c>
      <c r="B106" s="1" t="s">
        <v>1160</v>
      </c>
      <c r="C106" s="1" t="str">
        <f>INDEX(MAPING!D:D,MATCH('Sep GOALS'!B106,MAPING!L:L,0))</f>
        <v>MOHAMMAD SHAKEEL</v>
      </c>
      <c r="D106" s="1" t="str">
        <f>INDEX(MAPING!F:F,MATCH('Sep GOALS'!B106,MAPING!L:L,0))</f>
        <v>SUHAIYB HAMZAWI</v>
      </c>
      <c r="E106" s="1" t="e">
        <f>SUMIFS('Metro Target'!#REF!,'Metro Target'!#REF!,'Sep GOALS'!B106)</f>
        <v>#REF!</v>
      </c>
      <c r="F106" s="1" t="e">
        <f>SUMIFS('Metro Target'!#REF!,'Metro Target'!#REF!,'Sep GOALS'!B106)</f>
        <v>#REF!</v>
      </c>
      <c r="G106" s="1" t="e">
        <f>SUMIFS('Metro Target'!#REF!,'Metro Target'!#REF!,'Sep GOALS'!B106)</f>
        <v>#REF!</v>
      </c>
      <c r="H106" s="1" t="e">
        <f>SUMIFS('Metro Target'!#REF!,'Metro Target'!#REF!,'Sep GOALS'!B106)</f>
        <v>#REF!</v>
      </c>
      <c r="I106" s="56" t="e">
        <f>IF($T$47&gt;0,SUMIFS(ShopperTrak!#REF!,ShopperTrak!D:D,'Sep GOALS'!B106),E106)</f>
        <v>#REF!</v>
      </c>
      <c r="J106" s="56" t="e">
        <f t="shared" si="78"/>
        <v>#REF!</v>
      </c>
      <c r="K106" s="56" t="e">
        <f>IF($T$47&gt;0,SUMIFS(ShopperTrak!#REF!,ShopperTrak!D:D,'Sep GOALS'!B106),F106)</f>
        <v>#REF!</v>
      </c>
      <c r="L106" s="56" t="e">
        <f>IF($T$47&gt;0,SUMIFS(ShopperTrak!#REF!,ShopperTrak!D:D,'Sep GOALS'!B106),G106)</f>
        <v>#REF!</v>
      </c>
      <c r="M106" s="56" t="e">
        <f>IF($T$2&gt;0,SUMIFS(ShopperTrak!#REF!,ShopperTrak!D:D,'Sep GOALS'!B106),H106)</f>
        <v>#REF!</v>
      </c>
      <c r="N106" s="36" t="e">
        <f t="shared" si="70"/>
        <v>#REF!</v>
      </c>
      <c r="O106" s="122" t="e">
        <f>N106*$O$87</f>
        <v>#REF!</v>
      </c>
      <c r="P106" s="34" t="e">
        <f t="shared" si="76"/>
        <v>#REF!</v>
      </c>
      <c r="Q106" s="36">
        <v>192</v>
      </c>
      <c r="R106" s="35">
        <v>7927.4699999999993</v>
      </c>
      <c r="S106" s="24">
        <f>SUMIFS(ShopperTrak!R:R,ShopperTrak!D:D,'Sep GOALS'!B106)</f>
        <v>1868.3333333333333</v>
      </c>
      <c r="T106" s="34">
        <f t="shared" si="71"/>
        <v>196.17499999999998</v>
      </c>
      <c r="U106" s="77">
        <f>SUMIFS('Perf by Market'!X:X,'Perf by Market'!C:C,'Sep GOALS'!B106)</f>
        <v>0</v>
      </c>
      <c r="V106" s="77" t="e">
        <f t="shared" si="79"/>
        <v>#REF!</v>
      </c>
      <c r="W106" s="78">
        <f t="shared" si="80"/>
        <v>0</v>
      </c>
      <c r="X106" s="77">
        <f>SUMIFS('Perf by Market'!O:O,'Perf by Market'!C:C,'Sep GOALS'!B106)</f>
        <v>0.59</v>
      </c>
      <c r="Y106" s="24">
        <f>SUMIFS('Perf by Market'!H:H,'Perf by Market'!C:C,'Sep GOALS'!B106)</f>
        <v>241</v>
      </c>
      <c r="Z106" s="24">
        <f>SUMIFS('Last Month Goals'!J:J,'Last Month Goals'!B:B,'Sep GOALS'!B106)</f>
        <v>214.66499999999996</v>
      </c>
      <c r="AA106" s="25">
        <f>SUMIFS('Perf by Market'!J:J,'Perf by Market'!C:C,'Sep GOALS'!B106)</f>
        <v>9501.35</v>
      </c>
      <c r="AB106" s="25">
        <f>SUMIFS('Last Month Goals'!K:K,'Last Month Goals'!B:B,'Sep GOALS'!B106)</f>
        <v>7513.2749999999987</v>
      </c>
      <c r="AC106" s="25">
        <f t="shared" si="81"/>
        <v>39.424688796680499</v>
      </c>
      <c r="AD106" s="24">
        <f>SUMIFS('Perf by Market'!W:W,'Perf by Market'!C:C,'Sep GOALS'!B106)/6</f>
        <v>0</v>
      </c>
      <c r="AE106" s="31">
        <f>SUMIFS('Perf by Market'!M:M,'Perf by Market'!C:C,'Sep GOALS'!B106)</f>
        <v>144</v>
      </c>
      <c r="AF106" s="29">
        <f>Y106/(SUMIFS('Perf by Market'!M:M,'Perf by Market'!C:C,'Sep GOALS'!B106))</f>
        <v>1.6736111111111112</v>
      </c>
      <c r="AG106" s="4"/>
    </row>
    <row r="107" spans="1:33" ht="15" customHeight="1" x14ac:dyDescent="0.25">
      <c r="A107" s="1" t="str">
        <f>INDEX(MAPING!K:K,MATCH('Sep GOALS'!B107,MAPING!L:L,0))</f>
        <v>TAMPA</v>
      </c>
      <c r="B107" s="1" t="s">
        <v>1170</v>
      </c>
      <c r="C107" s="1" t="str">
        <f>INDEX(MAPING!D:D,MATCH('Sep GOALS'!B107,MAPING!L:L,0))</f>
        <v>MOHAMMAD SHAKEEL</v>
      </c>
      <c r="D107" s="1" t="str">
        <f>INDEX(MAPING!F:F,MATCH('Sep GOALS'!B107,MAPING!L:L,0))</f>
        <v>NO RSM</v>
      </c>
      <c r="E107" s="1" t="e">
        <f>SUMIFS('Metro Target'!#REF!,'Metro Target'!#REF!,'Sep GOALS'!B107)</f>
        <v>#REF!</v>
      </c>
      <c r="F107" s="1" t="e">
        <f>SUMIFS('Metro Target'!#REF!,'Metro Target'!#REF!,'Sep GOALS'!B107)</f>
        <v>#REF!</v>
      </c>
      <c r="G107" s="1" t="e">
        <f>SUMIFS('Metro Target'!#REF!,'Metro Target'!#REF!,'Sep GOALS'!B107)</f>
        <v>#REF!</v>
      </c>
      <c r="H107" s="1" t="e">
        <f>SUMIFS('Metro Target'!#REF!,'Metro Target'!#REF!,'Sep GOALS'!B107)</f>
        <v>#REF!</v>
      </c>
      <c r="I107" s="56" t="e">
        <f>IF($T$47&gt;0,SUMIFS(ShopperTrak!#REF!,ShopperTrak!D:D,'Sep GOALS'!B107),E107)</f>
        <v>#REF!</v>
      </c>
      <c r="J107" s="56" t="e">
        <f t="shared" si="78"/>
        <v>#REF!</v>
      </c>
      <c r="K107" s="56" t="e">
        <f>IF($T$47&gt;0,SUMIFS(ShopperTrak!#REF!,ShopperTrak!D:D,'Sep GOALS'!B107),F107)</f>
        <v>#REF!</v>
      </c>
      <c r="L107" s="56" t="e">
        <f>IF($T$47&gt;0,SUMIFS(ShopperTrak!#REF!,ShopperTrak!D:D,'Sep GOALS'!B107),G107)</f>
        <v>#REF!</v>
      </c>
      <c r="M107" s="56" t="e">
        <f>IF($T$2&gt;0,SUMIFS(ShopperTrak!#REF!,ShopperTrak!D:D,'Sep GOALS'!B107),H107)</f>
        <v>#REF!</v>
      </c>
      <c r="N107" s="36" t="e">
        <f t="shared" si="70"/>
        <v>#REF!</v>
      </c>
      <c r="O107" s="122" t="e">
        <f>N107*$O$87</f>
        <v>#REF!</v>
      </c>
      <c r="P107" s="34" t="e">
        <f>+I107*$P$87</f>
        <v>#REF!</v>
      </c>
      <c r="Q107" s="36">
        <v>114</v>
      </c>
      <c r="R107" s="35">
        <v>1964.22</v>
      </c>
      <c r="S107" s="24">
        <f>SUMIFS(ShopperTrak!R:R,ShopperTrak!D:D,'Sep GOALS'!B107)</f>
        <v>1372.3333333333333</v>
      </c>
      <c r="T107" s="34">
        <f t="shared" si="71"/>
        <v>144.095</v>
      </c>
      <c r="U107" s="77">
        <f>SUMIFS('Perf by Market'!X:X,'Perf by Market'!C:C,'Sep GOALS'!B107)</f>
        <v>0</v>
      </c>
      <c r="V107" s="77" t="e">
        <f t="shared" si="79"/>
        <v>#REF!</v>
      </c>
      <c r="W107" s="78">
        <f t="shared" si="80"/>
        <v>0</v>
      </c>
      <c r="X107" s="77">
        <f>SUMIFS('Perf by Market'!O:O,'Perf by Market'!C:C,'Sep GOALS'!B107)</f>
        <v>0.56000000000000005</v>
      </c>
      <c r="Y107" s="24">
        <f>SUMIFS('Perf by Market'!H:H,'Perf by Market'!C:C,'Sep GOALS'!B107)</f>
        <v>174</v>
      </c>
      <c r="Z107" s="24">
        <f>SUMIFS('Last Month Goals'!J:J,'Last Month Goals'!B:B,'Sep GOALS'!B107)</f>
        <v>159.55500000000001</v>
      </c>
      <c r="AA107" s="25">
        <f>SUMIFS('Perf by Market'!J:J,'Perf by Market'!C:C,'Sep GOALS'!B107)</f>
        <v>8604.24</v>
      </c>
      <c r="AB107" s="25">
        <f>SUMIFS('Last Month Goals'!K:K,'Last Month Goals'!B:B,'Sep GOALS'!B107)</f>
        <v>5584.4250000000002</v>
      </c>
      <c r="AC107" s="25">
        <f t="shared" si="81"/>
        <v>49.449655172413792</v>
      </c>
      <c r="AD107" s="24">
        <f>SUMIFS('Perf by Market'!W:W,'Perf by Market'!C:C,'Sep GOALS'!B107)/6</f>
        <v>0</v>
      </c>
      <c r="AE107" s="31">
        <f>SUMIFS('Perf by Market'!M:M,'Perf by Market'!C:C,'Sep GOALS'!B107)</f>
        <v>122</v>
      </c>
      <c r="AF107" s="29">
        <f>Y107/(SUMIFS('Perf by Market'!M:M,'Perf by Market'!C:C,'Sep GOALS'!B107))</f>
        <v>1.4262295081967213</v>
      </c>
      <c r="AG107" s="4"/>
    </row>
    <row r="108" spans="1:33" s="124" customFormat="1" ht="15" customHeight="1" x14ac:dyDescent="0.25">
      <c r="A108" s="37" t="s">
        <v>1256</v>
      </c>
      <c r="B108" s="37"/>
      <c r="C108" s="5"/>
      <c r="D108" s="5"/>
      <c r="E108" s="37" t="e">
        <f t="shared" ref="E108:T108" si="87">SUM(E88:E107)</f>
        <v>#REF!</v>
      </c>
      <c r="F108" s="37" t="e">
        <f t="shared" si="87"/>
        <v>#REF!</v>
      </c>
      <c r="G108" s="37" t="e">
        <f t="shared" si="87"/>
        <v>#REF!</v>
      </c>
      <c r="H108" s="37" t="e">
        <f t="shared" si="87"/>
        <v>#REF!</v>
      </c>
      <c r="I108" s="38" t="e">
        <f t="shared" si="87"/>
        <v>#REF!</v>
      </c>
      <c r="J108" s="38" t="e">
        <f t="shared" si="87"/>
        <v>#REF!</v>
      </c>
      <c r="K108" s="38" t="e">
        <f t="shared" si="87"/>
        <v>#REF!</v>
      </c>
      <c r="L108" s="38" t="e">
        <f t="shared" si="87"/>
        <v>#REF!</v>
      </c>
      <c r="M108" s="38" t="e">
        <f t="shared" si="87"/>
        <v>#REF!</v>
      </c>
      <c r="N108" s="102" t="e">
        <f>SUM(N88:N107)</f>
        <v>#REF!</v>
      </c>
      <c r="O108" s="123" t="e">
        <f>SUM(O88:O107)</f>
        <v>#REF!</v>
      </c>
      <c r="P108" s="105" t="e">
        <f>+I108/100*60</f>
        <v>#REF!</v>
      </c>
      <c r="Q108" s="102">
        <v>3177</v>
      </c>
      <c r="R108" s="103">
        <v>36032.58</v>
      </c>
      <c r="S108" s="6">
        <f>SUM(S88:S107)</f>
        <v>35787.174603174601</v>
      </c>
      <c r="T108" s="40">
        <f t="shared" si="87"/>
        <v>3757.6533333333336</v>
      </c>
      <c r="U108" s="79"/>
      <c r="V108" s="80"/>
      <c r="W108" s="80">
        <f>SUM(W88:W107)</f>
        <v>0</v>
      </c>
      <c r="X108" s="80"/>
      <c r="Y108" s="39">
        <f>SUM(Y88:Y107)</f>
        <v>4403</v>
      </c>
      <c r="Z108" s="39">
        <f>SUM(Z88:Z107)</f>
        <v>4064.2524999999996</v>
      </c>
      <c r="AA108" s="41">
        <f>SUM(AA88:AA107)</f>
        <v>162147.66999999998</v>
      </c>
      <c r="AB108" s="41">
        <f>SUM(AB88:AB107)</f>
        <v>142248.83749999999</v>
      </c>
      <c r="AC108" s="41">
        <f>AVERAGE(AC88:AC107)</f>
        <v>34.332709637543324</v>
      </c>
      <c r="AD108" s="39">
        <f>AVERAGE(AD88:AD107)</f>
        <v>0</v>
      </c>
      <c r="AE108" s="39">
        <f>AVERAGE(AE88:AE107)</f>
        <v>181.55</v>
      </c>
      <c r="AF108" s="42">
        <f>AVERAGE(AF88:AF107)</f>
        <v>1.2686272987244123</v>
      </c>
      <c r="AG108" s="43"/>
    </row>
    <row r="109" spans="1:33" s="124" customFormat="1" ht="15" customHeight="1" x14ac:dyDescent="0.25">
      <c r="A109" s="44" t="s">
        <v>3</v>
      </c>
      <c r="B109" s="44" t="s">
        <v>4</v>
      </c>
      <c r="C109" s="15" t="s">
        <v>5</v>
      </c>
      <c r="D109" s="15" t="s">
        <v>6</v>
      </c>
      <c r="E109" s="45" t="s">
        <v>1039</v>
      </c>
      <c r="F109" s="45" t="s">
        <v>1040</v>
      </c>
      <c r="G109" s="45" t="s">
        <v>1041</v>
      </c>
      <c r="H109" s="45" t="s">
        <v>6128</v>
      </c>
      <c r="I109" s="46" t="s">
        <v>1049</v>
      </c>
      <c r="J109" s="46">
        <v>0.35</v>
      </c>
      <c r="K109" s="46" t="s">
        <v>1046</v>
      </c>
      <c r="L109" s="46" t="s">
        <v>1047</v>
      </c>
      <c r="M109" s="46" t="s">
        <v>6130</v>
      </c>
      <c r="N109" s="47" t="s">
        <v>2</v>
      </c>
      <c r="O109" s="121">
        <v>40</v>
      </c>
      <c r="P109" s="98">
        <v>0.6</v>
      </c>
      <c r="Q109" s="47" t="s">
        <v>4038</v>
      </c>
      <c r="R109" s="47" t="s">
        <v>4038</v>
      </c>
      <c r="S109" s="48" t="s">
        <v>459</v>
      </c>
      <c r="T109" s="72">
        <v>0.115</v>
      </c>
      <c r="U109" s="76"/>
      <c r="V109" s="81"/>
      <c r="W109" s="76">
        <v>0.35</v>
      </c>
      <c r="X109" s="81"/>
      <c r="Y109" s="90" t="s">
        <v>12</v>
      </c>
      <c r="Z109" s="90" t="s">
        <v>941</v>
      </c>
      <c r="AA109" s="91" t="s">
        <v>942</v>
      </c>
      <c r="AB109" s="91" t="s">
        <v>943</v>
      </c>
      <c r="AC109" s="91" t="s">
        <v>944</v>
      </c>
      <c r="AD109" s="91" t="s">
        <v>1044</v>
      </c>
      <c r="AE109" s="91" t="s">
        <v>1043</v>
      </c>
      <c r="AF109" s="92" t="s">
        <v>947</v>
      </c>
      <c r="AG109" s="49" t="s">
        <v>11</v>
      </c>
    </row>
    <row r="110" spans="1:33" ht="15" customHeight="1" x14ac:dyDescent="0.25">
      <c r="A110" s="1" t="str">
        <f>INDEX(MAPING!K:K,MATCH('Sep GOALS'!B110,MAPING!L:L,0))</f>
        <v>HOUSTON</v>
      </c>
      <c r="B110" s="1" t="s">
        <v>94</v>
      </c>
      <c r="C110" s="1" t="str">
        <f>INDEX(MAPING!D:D,MATCH('Sep GOALS'!B110,MAPING!L:L,0))</f>
        <v>FAHAD KHALIQ</v>
      </c>
      <c r="D110" s="1" t="str">
        <f>INDEX(MAPING!F:F,MATCH('Sep GOALS'!B110,MAPING!L:L,0))</f>
        <v>MUNAWAR MOHAMMED</v>
      </c>
      <c r="E110" s="1" t="e">
        <f>SUMIFS('Metro Target'!#REF!,'Metro Target'!#REF!,'Sep GOALS'!B110)</f>
        <v>#REF!</v>
      </c>
      <c r="F110" s="1" t="e">
        <f>SUMIFS('Metro Target'!#REF!,'Metro Target'!#REF!,'Sep GOALS'!B110)</f>
        <v>#REF!</v>
      </c>
      <c r="G110" s="1" t="e">
        <f>SUMIFS('Metro Target'!#REF!,'Metro Target'!#REF!,'Sep GOALS'!B110)</f>
        <v>#REF!</v>
      </c>
      <c r="H110" s="1" t="e">
        <f>SUMIFS('Metro Target'!#REF!,'Metro Target'!#REF!,'Sep GOALS'!B110)</f>
        <v>#REF!</v>
      </c>
      <c r="I110" s="56" t="e">
        <f>IF($T$109&gt;0,SUMIFS(ShopperTrak!#REF!,ShopperTrak!D:D,'Sep GOALS'!B110),E110)</f>
        <v>#REF!</v>
      </c>
      <c r="J110" s="56" t="e">
        <f>+I110*$J$109</f>
        <v>#REF!</v>
      </c>
      <c r="K110" s="56" t="e">
        <f>IF($T$109&gt;0,SUMIFS(ShopperTrak!#REF!,ShopperTrak!D:D,'Sep GOALS'!B110),F110)</f>
        <v>#REF!</v>
      </c>
      <c r="L110" s="56" t="e">
        <f>IF($T$109&gt;0,SUMIFS(ShopperTrak!#REF!,ShopperTrak!D:D,'Sep GOALS'!B110),G110)</f>
        <v>#REF!</v>
      </c>
      <c r="M110" s="56" t="e">
        <f>IF($T$2&gt;0,SUMIFS(ShopperTrak!#REF!,ShopperTrak!D:D,'Sep GOALS'!B110),H110)</f>
        <v>#REF!</v>
      </c>
      <c r="N110" s="36" t="e">
        <f t="shared" ref="N110:N149" si="88">SUBTOTAL(9,I110:M110)</f>
        <v>#REF!</v>
      </c>
      <c r="O110" s="122" t="e">
        <f t="shared" ref="O110" si="89">N110*$O$109</f>
        <v>#REF!</v>
      </c>
      <c r="P110" s="34" t="e">
        <f>+I110*$P$109</f>
        <v>#REF!</v>
      </c>
      <c r="Q110" s="36">
        <v>234</v>
      </c>
      <c r="R110" s="35">
        <v>6016.0199999999995</v>
      </c>
      <c r="S110" s="24">
        <f>SUMIFS(ShopperTrak!R:R,ShopperTrak!D:D,'Sep GOALS'!B110)</f>
        <v>2110.5833333333335</v>
      </c>
      <c r="T110" s="34">
        <f t="shared" ref="T110:T149" si="90">S110*$T$109</f>
        <v>242.71708333333336</v>
      </c>
      <c r="U110" s="77">
        <f>SUMIFS('Perf by Market'!X:X,'Perf by Market'!C:C,'Sep GOALS'!B110)</f>
        <v>0</v>
      </c>
      <c r="V110" s="77" t="e">
        <f t="shared" ref="V110" si="91">N110/U110</f>
        <v>#REF!</v>
      </c>
      <c r="W110" s="78">
        <f>U110*$W$109</f>
        <v>0</v>
      </c>
      <c r="X110" s="77">
        <f>SUMIFS('Perf by Market'!O:O,'Perf by Market'!C:C,'Sep GOALS'!B110)</f>
        <v>0.7</v>
      </c>
      <c r="Y110" s="24">
        <f>SUMIFS('Perf by Market'!H:H,'Perf by Market'!C:C,'Sep GOALS'!B110)</f>
        <v>401</v>
      </c>
      <c r="Z110" s="24">
        <f>SUMIFS('Last Month Goals'!J:J,'Last Month Goals'!B:B,'Sep GOALS'!B110)</f>
        <v>271.44</v>
      </c>
      <c r="AA110" s="25">
        <f>SUMIFS('Perf by Market'!J:J,'Perf by Market'!C:C,'Sep GOALS'!B110)</f>
        <v>16002.33</v>
      </c>
      <c r="AB110" s="25">
        <f>SUMIFS('Last Month Goals'!K:K,'Last Month Goals'!B:B,'Sep GOALS'!B110)</f>
        <v>10179</v>
      </c>
      <c r="AC110" s="25">
        <f t="shared" ref="AC110" si="92">AA110/Y110</f>
        <v>39.906059850374064</v>
      </c>
      <c r="AD110" s="24">
        <f>SUMIFS('Perf by Market'!W:W,'Perf by Market'!C:C,'Sep GOALS'!B110)/6</f>
        <v>0</v>
      </c>
      <c r="AE110" s="31">
        <f>SUMIFS('Perf by Market'!M:M,'Perf by Market'!C:C,'Sep GOALS'!B110)</f>
        <v>340</v>
      </c>
      <c r="AF110" s="29">
        <f>Y110/(SUMIFS('Perf by Market'!M:M,'Perf by Market'!C:C,'Sep GOALS'!B110))</f>
        <v>1.1794117647058824</v>
      </c>
      <c r="AG110" s="4"/>
    </row>
    <row r="111" spans="1:33" ht="15" customHeight="1" x14ac:dyDescent="0.25">
      <c r="A111" s="1" t="str">
        <f>INDEX(MAPING!K:K,MATCH('Sep GOALS'!B111,MAPING!L:L,0))</f>
        <v>HOUSTON</v>
      </c>
      <c r="B111" s="1" t="s">
        <v>95</v>
      </c>
      <c r="C111" s="1" t="str">
        <f>INDEX(MAPING!D:D,MATCH('Sep GOALS'!B111,MAPING!L:L,0))</f>
        <v>AZAAN JUNANI</v>
      </c>
      <c r="D111" s="1" t="str">
        <f>INDEX(MAPING!F:F,MATCH('Sep GOALS'!B111,MAPING!L:L,0))</f>
        <v>MITESH HASNANI</v>
      </c>
      <c r="E111" s="1" t="e">
        <f>SUMIFS('Metro Target'!#REF!,'Metro Target'!#REF!,'Sep GOALS'!B111)</f>
        <v>#REF!</v>
      </c>
      <c r="F111" s="1" t="e">
        <f>SUMIFS('Metro Target'!#REF!,'Metro Target'!#REF!,'Sep GOALS'!B111)</f>
        <v>#REF!</v>
      </c>
      <c r="G111" s="1" t="e">
        <f>SUMIFS('Metro Target'!#REF!,'Metro Target'!#REF!,'Sep GOALS'!B111)</f>
        <v>#REF!</v>
      </c>
      <c r="H111" s="1" t="e">
        <f>SUMIFS('Metro Target'!#REF!,'Metro Target'!#REF!,'Sep GOALS'!B111)</f>
        <v>#REF!</v>
      </c>
      <c r="I111" s="56" t="e">
        <f>IF($T$109&gt;0,SUMIFS(ShopperTrak!#REF!,ShopperTrak!D:D,'Sep GOALS'!B111),E111)</f>
        <v>#REF!</v>
      </c>
      <c r="J111" s="56" t="e">
        <f t="shared" ref="J111:J149" si="93">+I111*$J$109</f>
        <v>#REF!</v>
      </c>
      <c r="K111" s="56" t="e">
        <f>IF($T$109&gt;0,SUMIFS(ShopperTrak!#REF!,ShopperTrak!D:D,'Sep GOALS'!B111),F111)</f>
        <v>#REF!</v>
      </c>
      <c r="L111" s="56" t="e">
        <f>IF($T$109&gt;0,SUMIFS(ShopperTrak!#REF!,ShopperTrak!D:D,'Sep GOALS'!B111),G111)</f>
        <v>#REF!</v>
      </c>
      <c r="M111" s="56" t="e">
        <f>IF($T$2&gt;0,SUMIFS(ShopperTrak!#REF!,ShopperTrak!D:D,'Sep GOALS'!B111),H111)</f>
        <v>#REF!</v>
      </c>
      <c r="N111" s="36" t="e">
        <f t="shared" si="88"/>
        <v>#REF!</v>
      </c>
      <c r="O111" s="122" t="e">
        <f t="shared" ref="O111:O149" si="94">N111*$O$109</f>
        <v>#REF!</v>
      </c>
      <c r="P111" s="34" t="e">
        <f>+I111*$P$109</f>
        <v>#REF!</v>
      </c>
      <c r="Q111" s="36">
        <v>270</v>
      </c>
      <c r="R111" s="35">
        <v>10118.849999999999</v>
      </c>
      <c r="S111" s="24">
        <f>SUMIFS(ShopperTrak!R:R,ShopperTrak!D:D,'Sep GOALS'!B111)</f>
        <v>2138.5833333333335</v>
      </c>
      <c r="T111" s="34">
        <f t="shared" si="90"/>
        <v>245.93708333333336</v>
      </c>
      <c r="U111" s="77">
        <f>SUMIFS('Perf by Market'!X:X,'Perf by Market'!C:C,'Sep GOALS'!B111)</f>
        <v>0</v>
      </c>
      <c r="V111" s="77" t="e">
        <f t="shared" ref="V111:V149" si="95">N111/U111</f>
        <v>#REF!</v>
      </c>
      <c r="W111" s="78">
        <f t="shared" ref="W111:W149" si="96">U111*$W$109</f>
        <v>0</v>
      </c>
      <c r="X111" s="77">
        <f>SUMIFS('Perf by Market'!O:O,'Perf by Market'!C:C,'Sep GOALS'!B111)</f>
        <v>0.48</v>
      </c>
      <c r="Y111" s="24">
        <f>SUMIFS('Perf by Market'!H:H,'Perf by Market'!C:C,'Sep GOALS'!B111)</f>
        <v>251</v>
      </c>
      <c r="Z111" s="24">
        <f>SUMIFS('Last Month Goals'!J:J,'Last Month Goals'!B:B,'Sep GOALS'!B111)</f>
        <v>275.27</v>
      </c>
      <c r="AA111" s="25">
        <f>SUMIFS('Perf by Market'!J:J,'Perf by Market'!C:C,'Sep GOALS'!B111)</f>
        <v>18218.98</v>
      </c>
      <c r="AB111" s="25">
        <f>SUMIFS('Last Month Goals'!K:K,'Last Month Goals'!B:B,'Sep GOALS'!B111)</f>
        <v>10322.625</v>
      </c>
      <c r="AC111" s="25">
        <f t="shared" ref="AC111:AC149" si="97">AA111/Y111</f>
        <v>72.585577689243024</v>
      </c>
      <c r="AD111" s="24">
        <f>SUMIFS('Perf by Market'!W:W,'Perf by Market'!C:C,'Sep GOALS'!B111)/6</f>
        <v>0</v>
      </c>
      <c r="AE111" s="31">
        <f>SUMIFS('Perf by Market'!M:M,'Perf by Market'!C:C,'Sep GOALS'!B111)</f>
        <v>306</v>
      </c>
      <c r="AF111" s="29">
        <f>Y111/(SUMIFS('Perf by Market'!M:M,'Perf by Market'!C:C,'Sep GOALS'!B111))</f>
        <v>0.8202614379084967</v>
      </c>
      <c r="AG111" s="4"/>
    </row>
    <row r="112" spans="1:33" ht="15" customHeight="1" x14ac:dyDescent="0.25">
      <c r="A112" s="1" t="str">
        <f>INDEX(MAPING!K:K,MATCH('Sep GOALS'!B112,MAPING!L:L,0))</f>
        <v>HOUSTON</v>
      </c>
      <c r="B112" s="1" t="s">
        <v>96</v>
      </c>
      <c r="C112" s="1" t="str">
        <f>INDEX(MAPING!D:D,MATCH('Sep GOALS'!B112,MAPING!L:L,0))</f>
        <v>FAHAD KHALIQ</v>
      </c>
      <c r="D112" s="1" t="str">
        <f>INDEX(MAPING!F:F,MATCH('Sep GOALS'!B112,MAPING!L:L,0))</f>
        <v>AALIM KHOJA</v>
      </c>
      <c r="E112" s="1" t="e">
        <f>SUMIFS('Metro Target'!#REF!,'Metro Target'!#REF!,'Sep GOALS'!B112)</f>
        <v>#REF!</v>
      </c>
      <c r="F112" s="1" t="e">
        <f>SUMIFS('Metro Target'!#REF!,'Metro Target'!#REF!,'Sep GOALS'!B112)</f>
        <v>#REF!</v>
      </c>
      <c r="G112" s="1" t="e">
        <f>SUMIFS('Metro Target'!#REF!,'Metro Target'!#REF!,'Sep GOALS'!B112)</f>
        <v>#REF!</v>
      </c>
      <c r="H112" s="1" t="e">
        <f>SUMIFS('Metro Target'!#REF!,'Metro Target'!#REF!,'Sep GOALS'!B112)</f>
        <v>#REF!</v>
      </c>
      <c r="I112" s="56" t="e">
        <f>IF($T$109&gt;0,SUMIFS(ShopperTrak!#REF!,ShopperTrak!D:D,'Sep GOALS'!B112),E112)</f>
        <v>#REF!</v>
      </c>
      <c r="J112" s="56" t="e">
        <f t="shared" si="93"/>
        <v>#REF!</v>
      </c>
      <c r="K112" s="56" t="e">
        <f>IF($T$109&gt;0,SUMIFS(ShopperTrak!#REF!,ShopperTrak!D:D,'Sep GOALS'!B112),F112)</f>
        <v>#REF!</v>
      </c>
      <c r="L112" s="56" t="e">
        <f>IF($T$109&gt;0,SUMIFS(ShopperTrak!#REF!,ShopperTrak!D:D,'Sep GOALS'!B112),G112)</f>
        <v>#REF!</v>
      </c>
      <c r="M112" s="56" t="e">
        <f>IF($T$2&gt;0,SUMIFS(ShopperTrak!#REF!,ShopperTrak!D:D,'Sep GOALS'!B112),H112)</f>
        <v>#REF!</v>
      </c>
      <c r="N112" s="36" t="e">
        <f t="shared" si="88"/>
        <v>#REF!</v>
      </c>
      <c r="O112" s="122" t="e">
        <f t="shared" si="94"/>
        <v>#REF!</v>
      </c>
      <c r="P112" s="34" t="e">
        <f t="shared" ref="P112:P149" si="98">+I112*$P$109</f>
        <v>#REF!</v>
      </c>
      <c r="Q112" s="36">
        <v>372</v>
      </c>
      <c r="R112" s="35">
        <v>6431.91</v>
      </c>
      <c r="S112" s="24">
        <f>SUMIFS(ShopperTrak!R:R,ShopperTrak!D:D,'Sep GOALS'!B112)</f>
        <v>2364.4166666666665</v>
      </c>
      <c r="T112" s="34">
        <f t="shared" si="90"/>
        <v>271.90791666666667</v>
      </c>
      <c r="U112" s="77">
        <f>SUMIFS('Perf by Market'!X:X,'Perf by Market'!C:C,'Sep GOALS'!B112)</f>
        <v>0</v>
      </c>
      <c r="V112" s="77" t="e">
        <f t="shared" si="95"/>
        <v>#REF!</v>
      </c>
      <c r="W112" s="78">
        <f t="shared" si="96"/>
        <v>0</v>
      </c>
      <c r="X112" s="77">
        <f>SUMIFS('Perf by Market'!O:O,'Perf by Market'!C:C,'Sep GOALS'!B112)</f>
        <v>0.56000000000000005</v>
      </c>
      <c r="Y112" s="24">
        <f>SUMIFS('Perf by Market'!H:H,'Perf by Market'!C:C,'Sep GOALS'!B112)</f>
        <v>349</v>
      </c>
      <c r="Z112" s="24">
        <f>SUMIFS('Last Month Goals'!J:J,'Last Month Goals'!B:B,'Sep GOALS'!B112)</f>
        <v>293.9899999999999</v>
      </c>
      <c r="AA112" s="25">
        <f>SUMIFS('Perf by Market'!J:J,'Perf by Market'!C:C,'Sep GOALS'!B112)</f>
        <v>20544.38</v>
      </c>
      <c r="AB112" s="25">
        <f>SUMIFS('Last Month Goals'!K:K,'Last Month Goals'!B:B,'Sep GOALS'!B112)</f>
        <v>11024.624999999996</v>
      </c>
      <c r="AC112" s="25">
        <f t="shared" si="97"/>
        <v>58.866418338108886</v>
      </c>
      <c r="AD112" s="24">
        <f>SUMIFS('Perf by Market'!W:W,'Perf by Market'!C:C,'Sep GOALS'!B112)/6</f>
        <v>0</v>
      </c>
      <c r="AE112" s="31">
        <f>SUMIFS('Perf by Market'!M:M,'Perf by Market'!C:C,'Sep GOALS'!B112)</f>
        <v>326</v>
      </c>
      <c r="AF112" s="29">
        <f>Y112/(SUMIFS('Perf by Market'!M:M,'Perf by Market'!C:C,'Sep GOALS'!B112))</f>
        <v>1.0705521472392638</v>
      </c>
      <c r="AG112" s="4"/>
    </row>
    <row r="113" spans="1:33" ht="15" customHeight="1" x14ac:dyDescent="0.25">
      <c r="A113" s="1" t="str">
        <f>INDEX(MAPING!K:K,MATCH('Sep GOALS'!B113,MAPING!L:L,0))</f>
        <v>HOUSTON</v>
      </c>
      <c r="B113" s="1" t="s">
        <v>98</v>
      </c>
      <c r="C113" s="1" t="str">
        <f>INDEX(MAPING!D:D,MATCH('Sep GOALS'!B113,MAPING!L:L,0))</f>
        <v>AZAAN JUNANI</v>
      </c>
      <c r="D113" s="1" t="str">
        <f>INDEX(MAPING!F:F,MATCH('Sep GOALS'!B113,MAPING!L:L,0))</f>
        <v>IMTIAZ RAFIQ</v>
      </c>
      <c r="E113" s="1" t="e">
        <f>SUMIFS('Metro Target'!#REF!,'Metro Target'!#REF!,'Sep GOALS'!B113)</f>
        <v>#REF!</v>
      </c>
      <c r="F113" s="1" t="e">
        <f>SUMIFS('Metro Target'!#REF!,'Metro Target'!#REF!,'Sep GOALS'!B113)</f>
        <v>#REF!</v>
      </c>
      <c r="G113" s="1" t="e">
        <f>SUMIFS('Metro Target'!#REF!,'Metro Target'!#REF!,'Sep GOALS'!B113)</f>
        <v>#REF!</v>
      </c>
      <c r="H113" s="1" t="e">
        <f>SUMIFS('Metro Target'!#REF!,'Metro Target'!#REF!,'Sep GOALS'!B113)</f>
        <v>#REF!</v>
      </c>
      <c r="I113" s="56" t="e">
        <f>IF($T$109&gt;0,SUMIFS(ShopperTrak!#REF!,ShopperTrak!D:D,'Sep GOALS'!B113),E113)</f>
        <v>#REF!</v>
      </c>
      <c r="J113" s="56" t="e">
        <f t="shared" si="93"/>
        <v>#REF!</v>
      </c>
      <c r="K113" s="56" t="e">
        <f>IF($T$109&gt;0,SUMIFS(ShopperTrak!#REF!,ShopperTrak!D:D,'Sep GOALS'!B113),F113)</f>
        <v>#REF!</v>
      </c>
      <c r="L113" s="56" t="e">
        <f>IF($T$109&gt;0,SUMIFS(ShopperTrak!#REF!,ShopperTrak!D:D,'Sep GOALS'!B113),G113)</f>
        <v>#REF!</v>
      </c>
      <c r="M113" s="56" t="e">
        <f>IF($T$2&gt;0,SUMIFS(ShopperTrak!#REF!,ShopperTrak!D:D,'Sep GOALS'!B113),H113)</f>
        <v>#REF!</v>
      </c>
      <c r="N113" s="36" t="e">
        <f t="shared" si="88"/>
        <v>#REF!</v>
      </c>
      <c r="O113" s="122" t="e">
        <f>N113*$O$109</f>
        <v>#REF!</v>
      </c>
      <c r="P113" s="34" t="e">
        <f t="shared" si="98"/>
        <v>#REF!</v>
      </c>
      <c r="Q113" s="36">
        <v>198</v>
      </c>
      <c r="R113" s="35">
        <v>9781.3799999999992</v>
      </c>
      <c r="S113" s="24">
        <f>SUMIFS(ShopperTrak!R:R,ShopperTrak!D:D,'Sep GOALS'!B113)</f>
        <v>2146.5833333333335</v>
      </c>
      <c r="T113" s="34">
        <f t="shared" si="90"/>
        <v>246.85708333333335</v>
      </c>
      <c r="U113" s="77">
        <f>SUMIFS('Perf by Market'!X:X,'Perf by Market'!C:C,'Sep GOALS'!B113)</f>
        <v>0</v>
      </c>
      <c r="V113" s="77" t="e">
        <f t="shared" si="95"/>
        <v>#REF!</v>
      </c>
      <c r="W113" s="78">
        <f t="shared" si="96"/>
        <v>0</v>
      </c>
      <c r="X113" s="77">
        <f>SUMIFS('Perf by Market'!O:O,'Perf by Market'!C:C,'Sep GOALS'!B113)</f>
        <v>0.47</v>
      </c>
      <c r="Y113" s="24">
        <f>SUMIFS('Perf by Market'!H:H,'Perf by Market'!C:C,'Sep GOALS'!B113)</f>
        <v>275</v>
      </c>
      <c r="Z113" s="24">
        <f>SUMIFS('Last Month Goals'!J:J,'Last Month Goals'!B:B,'Sep GOALS'!B113)</f>
        <v>257.65000000000003</v>
      </c>
      <c r="AA113" s="25">
        <f>SUMIFS('Perf by Market'!J:J,'Perf by Market'!C:C,'Sep GOALS'!B113)</f>
        <v>13181.84</v>
      </c>
      <c r="AB113" s="25">
        <f>SUMIFS('Last Month Goals'!K:K,'Last Month Goals'!B:B,'Sep GOALS'!B113)</f>
        <v>9661.8750000000018</v>
      </c>
      <c r="AC113" s="25">
        <f t="shared" si="97"/>
        <v>47.933963636363636</v>
      </c>
      <c r="AD113" s="24">
        <f>SUMIFS('Perf by Market'!W:W,'Perf by Market'!C:C,'Sep GOALS'!B113)/6</f>
        <v>0</v>
      </c>
      <c r="AE113" s="31">
        <f>SUMIFS('Perf by Market'!M:M,'Perf by Market'!C:C,'Sep GOALS'!B113)</f>
        <v>257</v>
      </c>
      <c r="AF113" s="29">
        <f>Y113/(SUMIFS('Perf by Market'!M:M,'Perf by Market'!C:C,'Sep GOALS'!B113))</f>
        <v>1.0700389105058365</v>
      </c>
      <c r="AG113" s="4"/>
    </row>
    <row r="114" spans="1:33" ht="15" customHeight="1" x14ac:dyDescent="0.25">
      <c r="A114" s="1" t="str">
        <f>INDEX(MAPING!K:K,MATCH('Sep GOALS'!B114,MAPING!L:L,0))</f>
        <v>HOUSTON</v>
      </c>
      <c r="B114" s="1" t="s">
        <v>99</v>
      </c>
      <c r="C114" s="1" t="str">
        <f>INDEX(MAPING!D:D,MATCH('Sep GOALS'!B114,MAPING!L:L,0))</f>
        <v>JUZAR NAQVI</v>
      </c>
      <c r="D114" s="1" t="str">
        <f>INDEX(MAPING!F:F,MATCH('Sep GOALS'!B114,MAPING!L:L,0))</f>
        <v>NARCIZA MORALES</v>
      </c>
      <c r="E114" s="1" t="e">
        <f>SUMIFS('Metro Target'!#REF!,'Metro Target'!#REF!,'Sep GOALS'!B114)</f>
        <v>#REF!</v>
      </c>
      <c r="F114" s="1" t="e">
        <f>SUMIFS('Metro Target'!#REF!,'Metro Target'!#REF!,'Sep GOALS'!B114)</f>
        <v>#REF!</v>
      </c>
      <c r="G114" s="1" t="e">
        <f>SUMIFS('Metro Target'!#REF!,'Metro Target'!#REF!,'Sep GOALS'!B114)</f>
        <v>#REF!</v>
      </c>
      <c r="H114" s="1" t="e">
        <f>SUMIFS('Metro Target'!#REF!,'Metro Target'!#REF!,'Sep GOALS'!B114)</f>
        <v>#REF!</v>
      </c>
      <c r="I114" s="56" t="e">
        <f>IF($T$109&gt;0,SUMIFS(ShopperTrak!#REF!,ShopperTrak!D:D,'Sep GOALS'!B114),E114)</f>
        <v>#REF!</v>
      </c>
      <c r="J114" s="56" t="e">
        <f t="shared" si="93"/>
        <v>#REF!</v>
      </c>
      <c r="K114" s="56" t="e">
        <f>IF($T$109&gt;0,SUMIFS(ShopperTrak!#REF!,ShopperTrak!D:D,'Sep GOALS'!B114),F114)</f>
        <v>#REF!</v>
      </c>
      <c r="L114" s="56" t="e">
        <f>IF($T$109&gt;0,SUMIFS(ShopperTrak!#REF!,ShopperTrak!D:D,'Sep GOALS'!B114),G114)</f>
        <v>#REF!</v>
      </c>
      <c r="M114" s="56" t="e">
        <f>IF($T$2&gt;0,SUMIFS(ShopperTrak!#REF!,ShopperTrak!D:D,'Sep GOALS'!B114),H114)</f>
        <v>#REF!</v>
      </c>
      <c r="N114" s="36" t="e">
        <f t="shared" si="88"/>
        <v>#REF!</v>
      </c>
      <c r="O114" s="122" t="e">
        <f t="shared" si="94"/>
        <v>#REF!</v>
      </c>
      <c r="P114" s="34" t="e">
        <f t="shared" si="98"/>
        <v>#REF!</v>
      </c>
      <c r="Q114" s="36">
        <v>288</v>
      </c>
      <c r="R114" s="35">
        <v>12634.380000000001</v>
      </c>
      <c r="S114" s="24">
        <f>SUMIFS(ShopperTrak!R:R,ShopperTrak!D:D,'Sep GOALS'!B114)</f>
        <v>2106.3944444444446</v>
      </c>
      <c r="T114" s="34">
        <f>S114*$T$109</f>
        <v>242.23536111111113</v>
      </c>
      <c r="U114" s="77">
        <f>SUMIFS('Perf by Market'!X:X,'Perf by Market'!C:C,'Sep GOALS'!B114)</f>
        <v>0</v>
      </c>
      <c r="V114" s="77" t="e">
        <f t="shared" si="95"/>
        <v>#REF!</v>
      </c>
      <c r="W114" s="78">
        <f t="shared" si="96"/>
        <v>0</v>
      </c>
      <c r="X114" s="77">
        <f>SUMIFS('Perf by Market'!O:O,'Perf by Market'!C:C,'Sep GOALS'!B114)</f>
        <v>0.37</v>
      </c>
      <c r="Y114" s="24">
        <f>SUMIFS('Perf by Market'!H:H,'Perf by Market'!C:C,'Sep GOALS'!B114)</f>
        <v>321</v>
      </c>
      <c r="Z114" s="24">
        <f>SUMIFS('Last Month Goals'!J:J,'Last Month Goals'!B:B,'Sep GOALS'!B114)</f>
        <v>262.83</v>
      </c>
      <c r="AA114" s="25">
        <f>SUMIFS('Perf by Market'!J:J,'Perf by Market'!C:C,'Sep GOALS'!B114)</f>
        <v>15998.26</v>
      </c>
      <c r="AB114" s="25">
        <f>SUMIFS('Last Month Goals'!K:K,'Last Month Goals'!B:B,'Sep GOALS'!B114)</f>
        <v>9856.125</v>
      </c>
      <c r="AC114" s="25">
        <f t="shared" si="97"/>
        <v>49.83881619937695</v>
      </c>
      <c r="AD114" s="24">
        <f>SUMIFS('Perf by Market'!W:W,'Perf by Market'!C:C,'Sep GOALS'!B114)/6</f>
        <v>0</v>
      </c>
      <c r="AE114" s="31">
        <f>SUMIFS('Perf by Market'!M:M,'Perf by Market'!C:C,'Sep GOALS'!B114)</f>
        <v>387</v>
      </c>
      <c r="AF114" s="29">
        <f>Y114/(SUMIFS('Perf by Market'!M:M,'Perf by Market'!C:C,'Sep GOALS'!B114))</f>
        <v>0.8294573643410853</v>
      </c>
      <c r="AG114" s="4"/>
    </row>
    <row r="115" spans="1:33" ht="15" customHeight="1" x14ac:dyDescent="0.25">
      <c r="A115" s="1" t="str">
        <f>INDEX(MAPING!K:K,MATCH('Sep GOALS'!B115,MAPING!L:L,0))</f>
        <v>HOUSTON</v>
      </c>
      <c r="B115" s="1" t="s">
        <v>100</v>
      </c>
      <c r="C115" s="1" t="str">
        <f>INDEX(MAPING!D:D,MATCH('Sep GOALS'!B115,MAPING!L:L,0))</f>
        <v>FAHAD KHALIQ</v>
      </c>
      <c r="D115" s="1" t="str">
        <f>INDEX(MAPING!F:F,MATCH('Sep GOALS'!B115,MAPING!L:L,0))</f>
        <v>OMER SYED</v>
      </c>
      <c r="E115" s="1" t="e">
        <f>SUMIFS('Metro Target'!#REF!,'Metro Target'!#REF!,'Sep GOALS'!B115)</f>
        <v>#REF!</v>
      </c>
      <c r="F115" s="1" t="e">
        <f>SUMIFS('Metro Target'!#REF!,'Metro Target'!#REF!,'Sep GOALS'!B115)</f>
        <v>#REF!</v>
      </c>
      <c r="G115" s="1" t="e">
        <f>SUMIFS('Metro Target'!#REF!,'Metro Target'!#REF!,'Sep GOALS'!B115)</f>
        <v>#REF!</v>
      </c>
      <c r="H115" s="1" t="e">
        <f>SUMIFS('Metro Target'!#REF!,'Metro Target'!#REF!,'Sep GOALS'!B115)</f>
        <v>#REF!</v>
      </c>
      <c r="I115" s="56" t="e">
        <f>IF($T$109&gt;0,SUMIFS(ShopperTrak!#REF!,ShopperTrak!D:D,'Sep GOALS'!B115),E115)</f>
        <v>#REF!</v>
      </c>
      <c r="J115" s="56" t="e">
        <f t="shared" si="93"/>
        <v>#REF!</v>
      </c>
      <c r="K115" s="56" t="e">
        <f>IF($T$109&gt;0,SUMIFS(ShopperTrak!#REF!,ShopperTrak!D:D,'Sep GOALS'!B115),F115)</f>
        <v>#REF!</v>
      </c>
      <c r="L115" s="56" t="e">
        <f>IF($T$109&gt;0,SUMIFS(ShopperTrak!#REF!,ShopperTrak!D:D,'Sep GOALS'!B115),G115)</f>
        <v>#REF!</v>
      </c>
      <c r="M115" s="56" t="e">
        <f>IF($T$2&gt;0,SUMIFS(ShopperTrak!#REF!,ShopperTrak!D:D,'Sep GOALS'!B115),H115)</f>
        <v>#REF!</v>
      </c>
      <c r="N115" s="36" t="e">
        <f t="shared" si="88"/>
        <v>#REF!</v>
      </c>
      <c r="O115" s="122" t="e">
        <f t="shared" si="94"/>
        <v>#REF!</v>
      </c>
      <c r="P115" s="34" t="e">
        <f t="shared" si="98"/>
        <v>#REF!</v>
      </c>
      <c r="Q115" s="36">
        <v>318</v>
      </c>
      <c r="R115" s="35">
        <v>8802.09</v>
      </c>
      <c r="S115" s="24">
        <f>SUMIFS(ShopperTrak!R:R,ShopperTrak!D:D,'Sep GOALS'!B115)</f>
        <v>2616.5833333333335</v>
      </c>
      <c r="T115" s="34">
        <f t="shared" si="90"/>
        <v>300.90708333333339</v>
      </c>
      <c r="U115" s="77">
        <f>SUMIFS('Perf by Market'!X:X,'Perf by Market'!C:C,'Sep GOALS'!B115)</f>
        <v>0</v>
      </c>
      <c r="V115" s="77" t="e">
        <f t="shared" si="95"/>
        <v>#REF!</v>
      </c>
      <c r="W115" s="78">
        <f t="shared" si="96"/>
        <v>0</v>
      </c>
      <c r="X115" s="77">
        <f>SUMIFS('Perf by Market'!O:O,'Perf by Market'!C:C,'Sep GOALS'!B115)</f>
        <v>0.61</v>
      </c>
      <c r="Y115" s="24">
        <f>SUMIFS('Perf by Market'!H:H,'Perf by Market'!C:C,'Sep GOALS'!B115)</f>
        <v>381</v>
      </c>
      <c r="Z115" s="24">
        <f>SUMIFS('Last Month Goals'!J:J,'Last Month Goals'!B:B,'Sep GOALS'!B115)</f>
        <v>288.91999999999996</v>
      </c>
      <c r="AA115" s="25">
        <f>SUMIFS('Perf by Market'!J:J,'Perf by Market'!C:C,'Sep GOALS'!B115)</f>
        <v>17842.47</v>
      </c>
      <c r="AB115" s="25">
        <f>SUMIFS('Last Month Goals'!K:K,'Last Month Goals'!B:B,'Sep GOALS'!B115)</f>
        <v>10834.499999999998</v>
      </c>
      <c r="AC115" s="25">
        <f t="shared" si="97"/>
        <v>46.830629921259849</v>
      </c>
      <c r="AD115" s="24">
        <f>SUMIFS('Perf by Market'!W:W,'Perf by Market'!C:C,'Sep GOALS'!B115)/6</f>
        <v>0</v>
      </c>
      <c r="AE115" s="31">
        <f>SUMIFS('Perf by Market'!M:M,'Perf by Market'!C:C,'Sep GOALS'!B115)</f>
        <v>420</v>
      </c>
      <c r="AF115" s="29">
        <f>Y115/(SUMIFS('Perf by Market'!M:M,'Perf by Market'!C:C,'Sep GOALS'!B115))</f>
        <v>0.90714285714285714</v>
      </c>
      <c r="AG115" s="4"/>
    </row>
    <row r="116" spans="1:33" ht="15" customHeight="1" x14ac:dyDescent="0.25">
      <c r="A116" s="1" t="str">
        <f>INDEX(MAPING!K:K,MATCH('Sep GOALS'!B116,MAPING!L:L,0))</f>
        <v>HOUSTON</v>
      </c>
      <c r="B116" s="1" t="s">
        <v>101</v>
      </c>
      <c r="C116" s="1" t="str">
        <f>INDEX(MAPING!D:D,MATCH('Sep GOALS'!B116,MAPING!L:L,0))</f>
        <v>AZAAN JUNANI</v>
      </c>
      <c r="D116" s="1" t="str">
        <f>INDEX(MAPING!F:F,MATCH('Sep GOALS'!B116,MAPING!L:L,0))</f>
        <v>ELIUD LAMBERT</v>
      </c>
      <c r="E116" s="1" t="e">
        <f>SUMIFS('Metro Target'!#REF!,'Metro Target'!#REF!,'Sep GOALS'!B116)</f>
        <v>#REF!</v>
      </c>
      <c r="F116" s="1" t="e">
        <f>SUMIFS('Metro Target'!#REF!,'Metro Target'!#REF!,'Sep GOALS'!B116)</f>
        <v>#REF!</v>
      </c>
      <c r="G116" s="1" t="e">
        <f>SUMIFS('Metro Target'!#REF!,'Metro Target'!#REF!,'Sep GOALS'!B116)</f>
        <v>#REF!</v>
      </c>
      <c r="H116" s="1" t="e">
        <f>SUMIFS('Metro Target'!#REF!,'Metro Target'!#REF!,'Sep GOALS'!B116)</f>
        <v>#REF!</v>
      </c>
      <c r="I116" s="56" t="e">
        <f>IF($T$109&gt;0,SUMIFS(ShopperTrak!#REF!,ShopperTrak!D:D,'Sep GOALS'!B116),E116)</f>
        <v>#REF!</v>
      </c>
      <c r="J116" s="56" t="e">
        <f t="shared" si="93"/>
        <v>#REF!</v>
      </c>
      <c r="K116" s="56" t="e">
        <f>IF($T$109&gt;0,SUMIFS(ShopperTrak!#REF!,ShopperTrak!D:D,'Sep GOALS'!B116),F116)</f>
        <v>#REF!</v>
      </c>
      <c r="L116" s="56" t="e">
        <f>IF($T$109&gt;0,SUMIFS(ShopperTrak!#REF!,ShopperTrak!D:D,'Sep GOALS'!B116),G116)</f>
        <v>#REF!</v>
      </c>
      <c r="M116" s="56" t="e">
        <f>IF($T$2&gt;0,SUMIFS(ShopperTrak!#REF!,ShopperTrak!D:D,'Sep GOALS'!B116),H116)</f>
        <v>#REF!</v>
      </c>
      <c r="N116" s="36" t="e">
        <f t="shared" si="88"/>
        <v>#REF!</v>
      </c>
      <c r="O116" s="122" t="e">
        <f t="shared" si="94"/>
        <v>#REF!</v>
      </c>
      <c r="P116" s="34" t="e">
        <f t="shared" si="98"/>
        <v>#REF!</v>
      </c>
      <c r="Q116" s="36">
        <v>122.99999999999999</v>
      </c>
      <c r="R116" s="35">
        <v>5311.95</v>
      </c>
      <c r="S116" s="24">
        <f>SUMIFS(ShopperTrak!R:R,ShopperTrak!D:D,'Sep GOALS'!B116)</f>
        <v>1571.9166666666667</v>
      </c>
      <c r="T116" s="34">
        <f t="shared" si="90"/>
        <v>180.77041666666668</v>
      </c>
      <c r="U116" s="77">
        <f>SUMIFS('Perf by Market'!X:X,'Perf by Market'!C:C,'Sep GOALS'!B116)</f>
        <v>0</v>
      </c>
      <c r="V116" s="77" t="e">
        <f t="shared" si="95"/>
        <v>#REF!</v>
      </c>
      <c r="W116" s="78">
        <f t="shared" si="96"/>
        <v>0</v>
      </c>
      <c r="X116" s="77">
        <f>SUMIFS('Perf by Market'!O:O,'Perf by Market'!C:C,'Sep GOALS'!B116)</f>
        <v>0.44</v>
      </c>
      <c r="Y116" s="24">
        <f>SUMIFS('Perf by Market'!H:H,'Perf by Market'!C:C,'Sep GOALS'!B116)</f>
        <v>191</v>
      </c>
      <c r="Z116" s="24">
        <f>SUMIFS('Last Month Goals'!J:J,'Last Month Goals'!B:B,'Sep GOALS'!B116)</f>
        <v>200.30999999999997</v>
      </c>
      <c r="AA116" s="25">
        <f>SUMIFS('Perf by Market'!J:J,'Perf by Market'!C:C,'Sep GOALS'!B116)</f>
        <v>12183.39</v>
      </c>
      <c r="AB116" s="25">
        <f>SUMIFS('Last Month Goals'!K:K,'Last Month Goals'!B:B,'Sep GOALS'!B116)</f>
        <v>7511.6249999999991</v>
      </c>
      <c r="AC116" s="25">
        <f t="shared" si="97"/>
        <v>63.787382198952876</v>
      </c>
      <c r="AD116" s="24">
        <f>SUMIFS('Perf by Market'!W:W,'Perf by Market'!C:C,'Sep GOALS'!B116)/6</f>
        <v>0</v>
      </c>
      <c r="AE116" s="31">
        <f>SUMIFS('Perf by Market'!M:M,'Perf by Market'!C:C,'Sep GOALS'!B116)</f>
        <v>145</v>
      </c>
      <c r="AF116" s="29">
        <f>Y116/(SUMIFS('Perf by Market'!M:M,'Perf by Market'!C:C,'Sep GOALS'!B116))</f>
        <v>1.3172413793103448</v>
      </c>
      <c r="AG116" s="4"/>
    </row>
    <row r="117" spans="1:33" ht="15" customHeight="1" x14ac:dyDescent="0.25">
      <c r="A117" s="1" t="str">
        <f>INDEX(MAPING!K:K,MATCH('Sep GOALS'!B117,MAPING!L:L,0))</f>
        <v>HOUSTON</v>
      </c>
      <c r="B117" s="1" t="s">
        <v>102</v>
      </c>
      <c r="C117" s="1" t="str">
        <f>INDEX(MAPING!D:D,MATCH('Sep GOALS'!B117,MAPING!L:L,0))</f>
        <v>FAHAD KHALIQ</v>
      </c>
      <c r="D117" s="1" t="str">
        <f>INDEX(MAPING!F:F,MATCH('Sep GOALS'!B117,MAPING!L:L,0))</f>
        <v>ZOILA ORTEGA</v>
      </c>
      <c r="E117" s="1" t="e">
        <f>SUMIFS('Metro Target'!#REF!,'Metro Target'!#REF!,'Sep GOALS'!B117)</f>
        <v>#REF!</v>
      </c>
      <c r="F117" s="1" t="e">
        <f>SUMIFS('Metro Target'!#REF!,'Metro Target'!#REF!,'Sep GOALS'!B117)</f>
        <v>#REF!</v>
      </c>
      <c r="G117" s="1" t="e">
        <f>SUMIFS('Metro Target'!#REF!,'Metro Target'!#REF!,'Sep GOALS'!B117)</f>
        <v>#REF!</v>
      </c>
      <c r="H117" s="1" t="e">
        <f>SUMIFS('Metro Target'!#REF!,'Metro Target'!#REF!,'Sep GOALS'!B117)</f>
        <v>#REF!</v>
      </c>
      <c r="I117" s="56" t="e">
        <f>IF($T$109&gt;0,SUMIFS(ShopperTrak!#REF!,ShopperTrak!D:D,'Sep GOALS'!B117),E117)</f>
        <v>#REF!</v>
      </c>
      <c r="J117" s="56" t="e">
        <f t="shared" si="93"/>
        <v>#REF!</v>
      </c>
      <c r="K117" s="56" t="e">
        <f>IF($T$109&gt;0,SUMIFS(ShopperTrak!#REF!,ShopperTrak!D:D,'Sep GOALS'!B117),F117)</f>
        <v>#REF!</v>
      </c>
      <c r="L117" s="56" t="e">
        <f>IF($T$109&gt;0,SUMIFS(ShopperTrak!#REF!,ShopperTrak!D:D,'Sep GOALS'!B117),G117)</f>
        <v>#REF!</v>
      </c>
      <c r="M117" s="56" t="e">
        <f>IF($T$2&gt;0,SUMIFS(ShopperTrak!#REF!,ShopperTrak!D:D,'Sep GOALS'!B117),H117)</f>
        <v>#REF!</v>
      </c>
      <c r="N117" s="36" t="e">
        <f t="shared" si="88"/>
        <v>#REF!</v>
      </c>
      <c r="O117" s="122" t="e">
        <f t="shared" si="94"/>
        <v>#REF!</v>
      </c>
      <c r="P117" s="34" t="e">
        <f t="shared" si="98"/>
        <v>#REF!</v>
      </c>
      <c r="Q117" s="36">
        <v>171</v>
      </c>
      <c r="R117" s="35">
        <v>4416.4800000000005</v>
      </c>
      <c r="S117" s="24">
        <f>SUMIFS(ShopperTrak!R:R,ShopperTrak!D:D,'Sep GOALS'!B117)</f>
        <v>1655</v>
      </c>
      <c r="T117" s="34">
        <f t="shared" si="90"/>
        <v>190.32500000000002</v>
      </c>
      <c r="U117" s="77">
        <f>SUMIFS('Perf by Market'!X:X,'Perf by Market'!C:C,'Sep GOALS'!B117)</f>
        <v>0</v>
      </c>
      <c r="V117" s="77" t="e">
        <f t="shared" si="95"/>
        <v>#REF!</v>
      </c>
      <c r="W117" s="78">
        <f t="shared" si="96"/>
        <v>0</v>
      </c>
      <c r="X117" s="77">
        <f>SUMIFS('Perf by Market'!O:O,'Perf by Market'!C:C,'Sep GOALS'!B117)</f>
        <v>0.49</v>
      </c>
      <c r="Y117" s="24">
        <f>SUMIFS('Perf by Market'!H:H,'Perf by Market'!C:C,'Sep GOALS'!B117)</f>
        <v>209</v>
      </c>
      <c r="Z117" s="24">
        <f>SUMIFS('Last Month Goals'!J:J,'Last Month Goals'!B:B,'Sep GOALS'!B117)</f>
        <v>194.91</v>
      </c>
      <c r="AA117" s="25">
        <f>SUMIFS('Perf by Market'!J:J,'Perf by Market'!C:C,'Sep GOALS'!B117)</f>
        <v>9731.66</v>
      </c>
      <c r="AB117" s="25">
        <f>SUMIFS('Last Month Goals'!K:K,'Last Month Goals'!B:B,'Sep GOALS'!B117)</f>
        <v>7309.125</v>
      </c>
      <c r="AC117" s="25">
        <f t="shared" si="97"/>
        <v>46.56296650717703</v>
      </c>
      <c r="AD117" s="24">
        <f>SUMIFS('Perf by Market'!W:W,'Perf by Market'!C:C,'Sep GOALS'!B117)/6</f>
        <v>0</v>
      </c>
      <c r="AE117" s="31">
        <f>SUMIFS('Perf by Market'!M:M,'Perf by Market'!C:C,'Sep GOALS'!B117)</f>
        <v>221</v>
      </c>
      <c r="AF117" s="29">
        <f>Y117/(SUMIFS('Perf by Market'!M:M,'Perf by Market'!C:C,'Sep GOALS'!B117))</f>
        <v>0.94570135746606332</v>
      </c>
      <c r="AG117" s="4"/>
    </row>
    <row r="118" spans="1:33" ht="15" customHeight="1" x14ac:dyDescent="0.25">
      <c r="A118" s="1" t="str">
        <f>INDEX(MAPING!K:K,MATCH('Sep GOALS'!B118,MAPING!L:L,0))</f>
        <v>HOUSTON</v>
      </c>
      <c r="B118" s="1" t="s">
        <v>948</v>
      </c>
      <c r="C118" s="1" t="str">
        <f>INDEX(MAPING!D:D,MATCH('Sep GOALS'!B118,MAPING!L:L,0))</f>
        <v>FAHAD KHALIQ</v>
      </c>
      <c r="D118" s="1" t="str">
        <f>INDEX(MAPING!F:F,MATCH('Sep GOALS'!B118,MAPING!L:L,0))</f>
        <v>ENAARA RANGARA</v>
      </c>
      <c r="E118" s="1" t="e">
        <f>SUMIFS('Metro Target'!#REF!,'Metro Target'!#REF!,'Sep GOALS'!B118)</f>
        <v>#REF!</v>
      </c>
      <c r="F118" s="1" t="e">
        <f>SUMIFS('Metro Target'!#REF!,'Metro Target'!#REF!,'Sep GOALS'!B118)</f>
        <v>#REF!</v>
      </c>
      <c r="G118" s="1" t="e">
        <f>SUMIFS('Metro Target'!#REF!,'Metro Target'!#REF!,'Sep GOALS'!B118)</f>
        <v>#REF!</v>
      </c>
      <c r="H118" s="1" t="e">
        <f>SUMIFS('Metro Target'!#REF!,'Metro Target'!#REF!,'Sep GOALS'!B118)</f>
        <v>#REF!</v>
      </c>
      <c r="I118" s="56" t="e">
        <f>IF($T$109&gt;0,SUMIFS(ShopperTrak!#REF!,ShopperTrak!D:D,'Sep GOALS'!B118),E118)</f>
        <v>#REF!</v>
      </c>
      <c r="J118" s="56" t="e">
        <f t="shared" si="93"/>
        <v>#REF!</v>
      </c>
      <c r="K118" s="56" t="e">
        <f>IF($T$109&gt;0,SUMIFS(ShopperTrak!#REF!,ShopperTrak!D:D,'Sep GOALS'!B118),F118)</f>
        <v>#REF!</v>
      </c>
      <c r="L118" s="56" t="e">
        <f>IF($T$109&gt;0,SUMIFS(ShopperTrak!#REF!,ShopperTrak!D:D,'Sep GOALS'!B118),G118)</f>
        <v>#REF!</v>
      </c>
      <c r="M118" s="56" t="e">
        <f>IF($T$2&gt;0,SUMIFS(ShopperTrak!#REF!,ShopperTrak!D:D,'Sep GOALS'!B118),H118)</f>
        <v>#REF!</v>
      </c>
      <c r="N118" s="36" t="e">
        <f t="shared" si="88"/>
        <v>#REF!</v>
      </c>
      <c r="O118" s="122" t="e">
        <f t="shared" si="94"/>
        <v>#REF!</v>
      </c>
      <c r="P118" s="34" t="e">
        <f t="shared" si="98"/>
        <v>#REF!</v>
      </c>
      <c r="Q118" s="36">
        <v>264</v>
      </c>
      <c r="R118" s="35">
        <v>9995.5800000000017</v>
      </c>
      <c r="S118" s="24">
        <f>SUMIFS(ShopperTrak!R:R,ShopperTrak!D:D,'Sep GOALS'!B118)</f>
        <v>2436.5555555555557</v>
      </c>
      <c r="T118" s="34">
        <f t="shared" si="90"/>
        <v>280.20388888888891</v>
      </c>
      <c r="U118" s="77">
        <f>SUMIFS('Perf by Market'!X:X,'Perf by Market'!C:C,'Sep GOALS'!B118)</f>
        <v>0</v>
      </c>
      <c r="V118" s="77" t="e">
        <f t="shared" si="95"/>
        <v>#REF!</v>
      </c>
      <c r="W118" s="78">
        <f t="shared" si="96"/>
        <v>0</v>
      </c>
      <c r="X118" s="77">
        <f>SUMIFS('Perf by Market'!O:O,'Perf by Market'!C:C,'Sep GOALS'!B118)</f>
        <v>0.61</v>
      </c>
      <c r="Y118" s="24">
        <f>SUMIFS('Perf by Market'!H:H,'Perf by Market'!C:C,'Sep GOALS'!B118)</f>
        <v>353</v>
      </c>
      <c r="Z118" s="24">
        <f>SUMIFS('Last Month Goals'!J:J,'Last Month Goals'!B:B,'Sep GOALS'!B118)</f>
        <v>295.7519999999999</v>
      </c>
      <c r="AA118" s="25">
        <f>SUMIFS('Perf by Market'!J:J,'Perf by Market'!C:C,'Sep GOALS'!B118)</f>
        <v>19246.560000000001</v>
      </c>
      <c r="AB118" s="25">
        <f>SUMIFS('Last Month Goals'!K:K,'Last Month Goals'!B:B,'Sep GOALS'!B118)</f>
        <v>11090.699999999995</v>
      </c>
      <c r="AC118" s="25">
        <f t="shared" si="97"/>
        <v>54.522832861189805</v>
      </c>
      <c r="AD118" s="24">
        <f>SUMIFS('Perf by Market'!W:W,'Perf by Market'!C:C,'Sep GOALS'!B118)/6</f>
        <v>0</v>
      </c>
      <c r="AE118" s="31">
        <f>SUMIFS('Perf by Market'!M:M,'Perf by Market'!C:C,'Sep GOALS'!B118)</f>
        <v>335</v>
      </c>
      <c r="AF118" s="29">
        <f>Y118/(SUMIFS('Perf by Market'!M:M,'Perf by Market'!C:C,'Sep GOALS'!B118))</f>
        <v>1.0537313432835822</v>
      </c>
      <c r="AG118" s="4"/>
    </row>
    <row r="119" spans="1:33" ht="15" customHeight="1" x14ac:dyDescent="0.25">
      <c r="A119" s="1" t="str">
        <f>INDEX(MAPING!K:K,MATCH('Sep GOALS'!B119,MAPING!L:L,0))</f>
        <v>HOUSTON</v>
      </c>
      <c r="B119" s="1" t="s">
        <v>949</v>
      </c>
      <c r="C119" s="1" t="str">
        <f>INDEX(MAPING!D:D,MATCH('Sep GOALS'!B119,MAPING!L:L,0))</f>
        <v>ALI CHAMADIA</v>
      </c>
      <c r="D119" s="1" t="str">
        <f>INDEX(MAPING!F:F,MATCH('Sep GOALS'!B119,MAPING!L:L,0))</f>
        <v>LUCY FUSTE</v>
      </c>
      <c r="E119" s="1" t="e">
        <f>SUMIFS('Metro Target'!#REF!,'Metro Target'!#REF!,'Sep GOALS'!B119)</f>
        <v>#REF!</v>
      </c>
      <c r="F119" s="1" t="e">
        <f>SUMIFS('Metro Target'!#REF!,'Metro Target'!#REF!,'Sep GOALS'!B119)</f>
        <v>#REF!</v>
      </c>
      <c r="G119" s="1" t="e">
        <f>SUMIFS('Metro Target'!#REF!,'Metro Target'!#REF!,'Sep GOALS'!B119)</f>
        <v>#REF!</v>
      </c>
      <c r="H119" s="1" t="e">
        <f>SUMIFS('Metro Target'!#REF!,'Metro Target'!#REF!,'Sep GOALS'!B119)</f>
        <v>#REF!</v>
      </c>
      <c r="I119" s="56" t="e">
        <f>IF($T$109&gt;0,SUMIFS(ShopperTrak!#REF!,ShopperTrak!D:D,'Sep GOALS'!B119),E119)</f>
        <v>#REF!</v>
      </c>
      <c r="J119" s="56" t="e">
        <f t="shared" si="93"/>
        <v>#REF!</v>
      </c>
      <c r="K119" s="56" t="e">
        <f>IF($T$109&gt;0,SUMIFS(ShopperTrak!#REF!,ShopperTrak!D:D,'Sep GOALS'!B119),F119)</f>
        <v>#REF!</v>
      </c>
      <c r="L119" s="56" t="e">
        <f>IF($T$109&gt;0,SUMIFS(ShopperTrak!#REF!,ShopperTrak!D:D,'Sep GOALS'!B119),G119)</f>
        <v>#REF!</v>
      </c>
      <c r="M119" s="56" t="e">
        <f>IF($T$2&gt;0,SUMIFS(ShopperTrak!#REF!,ShopperTrak!D:D,'Sep GOALS'!B119),H119)</f>
        <v>#REF!</v>
      </c>
      <c r="N119" s="36" t="e">
        <f t="shared" si="88"/>
        <v>#REF!</v>
      </c>
      <c r="O119" s="122" t="e">
        <f t="shared" si="94"/>
        <v>#REF!</v>
      </c>
      <c r="P119" s="34" t="e">
        <f>+I119*$P$109</f>
        <v>#REF!</v>
      </c>
      <c r="Q119" s="36">
        <v>315</v>
      </c>
      <c r="R119" s="35">
        <v>10495.83</v>
      </c>
      <c r="S119" s="24">
        <f>SUMIFS(ShopperTrak!R:R,ShopperTrak!D:D,'Sep GOALS'!B119)</f>
        <v>2912.7777777777778</v>
      </c>
      <c r="T119" s="34">
        <f t="shared" si="90"/>
        <v>334.96944444444449</v>
      </c>
      <c r="U119" s="77">
        <f>SUMIFS('Perf by Market'!X:X,'Perf by Market'!C:C,'Sep GOALS'!B119)</f>
        <v>0</v>
      </c>
      <c r="V119" s="77" t="e">
        <f t="shared" si="95"/>
        <v>#REF!</v>
      </c>
      <c r="W119" s="78">
        <f t="shared" si="96"/>
        <v>0</v>
      </c>
      <c r="X119" s="77">
        <f>SUMIFS('Perf by Market'!O:O,'Perf by Market'!C:C,'Sep GOALS'!B119)</f>
        <v>0.55000000000000004</v>
      </c>
      <c r="Y119" s="24">
        <f>SUMIFS('Perf by Market'!H:H,'Perf by Market'!C:C,'Sep GOALS'!B119)</f>
        <v>384</v>
      </c>
      <c r="Z119" s="24">
        <f>SUMIFS('Last Month Goals'!J:J,'Last Month Goals'!B:B,'Sep GOALS'!B119)</f>
        <v>359.78399999999999</v>
      </c>
      <c r="AA119" s="25">
        <f>SUMIFS('Perf by Market'!J:J,'Perf by Market'!C:C,'Sep GOALS'!B119)</f>
        <v>16422.849999999999</v>
      </c>
      <c r="AB119" s="25">
        <f>SUMIFS('Last Month Goals'!K:K,'Last Month Goals'!B:B,'Sep GOALS'!B119)</f>
        <v>13491.9</v>
      </c>
      <c r="AC119" s="25">
        <f t="shared" si="97"/>
        <v>42.767838541666663</v>
      </c>
      <c r="AD119" s="24">
        <f>SUMIFS('Perf by Market'!W:W,'Perf by Market'!C:C,'Sep GOALS'!B119)/6</f>
        <v>0</v>
      </c>
      <c r="AE119" s="31">
        <f>SUMIFS('Perf by Market'!M:M,'Perf by Market'!C:C,'Sep GOALS'!B119)</f>
        <v>501</v>
      </c>
      <c r="AF119" s="29">
        <f>Y119/(SUMIFS('Perf by Market'!M:M,'Perf by Market'!C:C,'Sep GOALS'!B119))</f>
        <v>0.76646706586826352</v>
      </c>
      <c r="AG119" s="4"/>
    </row>
    <row r="120" spans="1:33" ht="15" customHeight="1" x14ac:dyDescent="0.25">
      <c r="A120" s="1" t="str">
        <f>INDEX(MAPING!K:K,MATCH('Sep GOALS'!B120,MAPING!L:L,0))</f>
        <v>HOUSTON</v>
      </c>
      <c r="B120" s="1" t="s">
        <v>950</v>
      </c>
      <c r="C120" s="1" t="str">
        <f>INDEX(MAPING!D:D,MATCH('Sep GOALS'!B120,MAPING!L:L,0))</f>
        <v>ALI CHAMADIA</v>
      </c>
      <c r="D120" s="1" t="str">
        <f>INDEX(MAPING!F:F,MATCH('Sep GOALS'!B120,MAPING!L:L,0))</f>
        <v>MELANYE GONZALEZ</v>
      </c>
      <c r="E120" s="1" t="e">
        <f>SUMIFS('Metro Target'!#REF!,'Metro Target'!#REF!,'Sep GOALS'!B120)</f>
        <v>#REF!</v>
      </c>
      <c r="F120" s="1" t="e">
        <f>SUMIFS('Metro Target'!#REF!,'Metro Target'!#REF!,'Sep GOALS'!B120)</f>
        <v>#REF!</v>
      </c>
      <c r="G120" s="1" t="e">
        <f>SUMIFS('Metro Target'!#REF!,'Metro Target'!#REF!,'Sep GOALS'!B120)</f>
        <v>#REF!</v>
      </c>
      <c r="H120" s="1" t="e">
        <f>SUMIFS('Metro Target'!#REF!,'Metro Target'!#REF!,'Sep GOALS'!B120)</f>
        <v>#REF!</v>
      </c>
      <c r="I120" s="56" t="e">
        <f>IF($T$109&gt;0,SUMIFS(ShopperTrak!#REF!,ShopperTrak!D:D,'Sep GOALS'!B120),E120)</f>
        <v>#REF!</v>
      </c>
      <c r="J120" s="56" t="e">
        <f t="shared" si="93"/>
        <v>#REF!</v>
      </c>
      <c r="K120" s="56" t="e">
        <f>IF($T$109&gt;0,SUMIFS(ShopperTrak!#REF!,ShopperTrak!D:D,'Sep GOALS'!B120),F120)</f>
        <v>#REF!</v>
      </c>
      <c r="L120" s="56" t="e">
        <f>IF($T$109&gt;0,SUMIFS(ShopperTrak!#REF!,ShopperTrak!D:D,'Sep GOALS'!B120),G120)</f>
        <v>#REF!</v>
      </c>
      <c r="M120" s="56" t="e">
        <f>IF($T$2&gt;0,SUMIFS(ShopperTrak!#REF!,ShopperTrak!D:D,'Sep GOALS'!B120),H120)</f>
        <v>#REF!</v>
      </c>
      <c r="N120" s="36" t="e">
        <f t="shared" si="88"/>
        <v>#REF!</v>
      </c>
      <c r="O120" s="122" t="e">
        <f>N120*$O$109</f>
        <v>#REF!</v>
      </c>
      <c r="P120" s="34" t="e">
        <f t="shared" si="98"/>
        <v>#REF!</v>
      </c>
      <c r="Q120" s="36">
        <v>285</v>
      </c>
      <c r="R120" s="35">
        <v>9710.43</v>
      </c>
      <c r="S120" s="24">
        <f>SUMIFS(ShopperTrak!R:R,ShopperTrak!D:D,'Sep GOALS'!B120)</f>
        <v>2752.4444444444443</v>
      </c>
      <c r="T120" s="34">
        <f>S120*$T$109</f>
        <v>316.5311111111111</v>
      </c>
      <c r="U120" s="77">
        <f>SUMIFS('Perf by Market'!X:X,'Perf by Market'!C:C,'Sep GOALS'!B120)</f>
        <v>0</v>
      </c>
      <c r="V120" s="77" t="e">
        <f t="shared" si="95"/>
        <v>#REF!</v>
      </c>
      <c r="W120" s="78">
        <f t="shared" si="96"/>
        <v>0</v>
      </c>
      <c r="X120" s="77">
        <f>SUMIFS('Perf by Market'!O:O,'Perf by Market'!C:C,'Sep GOALS'!B120)</f>
        <v>0.7</v>
      </c>
      <c r="Y120" s="24">
        <f>SUMIFS('Perf by Market'!H:H,'Perf by Market'!C:C,'Sep GOALS'!B120)</f>
        <v>375</v>
      </c>
      <c r="Z120" s="24">
        <f>SUMIFS('Last Month Goals'!J:J,'Last Month Goals'!B:B,'Sep GOALS'!B120)</f>
        <v>351.23999999999995</v>
      </c>
      <c r="AA120" s="25">
        <f>SUMIFS('Perf by Market'!J:J,'Perf by Market'!C:C,'Sep GOALS'!B120)</f>
        <v>15659.65</v>
      </c>
      <c r="AB120" s="25">
        <f>SUMIFS('Last Month Goals'!K:K,'Last Month Goals'!B:B,'Sep GOALS'!B120)</f>
        <v>13171.499999999998</v>
      </c>
      <c r="AC120" s="25">
        <f t="shared" si="97"/>
        <v>41.759066666666669</v>
      </c>
      <c r="AD120" s="24">
        <f>SUMIFS('Perf by Market'!W:W,'Perf by Market'!C:C,'Sep GOALS'!B120)/6</f>
        <v>0</v>
      </c>
      <c r="AE120" s="31">
        <f>SUMIFS('Perf by Market'!M:M,'Perf by Market'!C:C,'Sep GOALS'!B120)</f>
        <v>394</v>
      </c>
      <c r="AF120" s="29">
        <f>Y120/(SUMIFS('Perf by Market'!M:M,'Perf by Market'!C:C,'Sep GOALS'!B120))</f>
        <v>0.95177664974619292</v>
      </c>
      <c r="AG120" s="4"/>
    </row>
    <row r="121" spans="1:33" ht="15" customHeight="1" x14ac:dyDescent="0.25">
      <c r="A121" s="1" t="str">
        <f>INDEX(MAPING!K:K,MATCH('Sep GOALS'!B121,MAPING!L:L,0))</f>
        <v>HOUSTON</v>
      </c>
      <c r="B121" s="1" t="s">
        <v>951</v>
      </c>
      <c r="C121" s="1" t="str">
        <f>INDEX(MAPING!D:D,MATCH('Sep GOALS'!B121,MAPING!L:L,0))</f>
        <v>JUZAR NAQVI</v>
      </c>
      <c r="D121" s="1" t="str">
        <f>INDEX(MAPING!F:F,MATCH('Sep GOALS'!B121,MAPING!L:L,0))</f>
        <v>MUDASSIR ABDUL MAJEED</v>
      </c>
      <c r="E121" s="1" t="e">
        <f>SUMIFS('Metro Target'!#REF!,'Metro Target'!#REF!,'Sep GOALS'!B121)</f>
        <v>#REF!</v>
      </c>
      <c r="F121" s="1" t="e">
        <f>SUMIFS('Metro Target'!#REF!,'Metro Target'!#REF!,'Sep GOALS'!B121)</f>
        <v>#REF!</v>
      </c>
      <c r="G121" s="1" t="e">
        <f>SUMIFS('Metro Target'!#REF!,'Metro Target'!#REF!,'Sep GOALS'!B121)</f>
        <v>#REF!</v>
      </c>
      <c r="H121" s="1" t="e">
        <f>SUMIFS('Metro Target'!#REF!,'Metro Target'!#REF!,'Sep GOALS'!B121)</f>
        <v>#REF!</v>
      </c>
      <c r="I121" s="56" t="e">
        <f>IF($T$109&gt;0,SUMIFS(ShopperTrak!#REF!,ShopperTrak!D:D,'Sep GOALS'!B121),E121)</f>
        <v>#REF!</v>
      </c>
      <c r="J121" s="56" t="e">
        <f t="shared" si="93"/>
        <v>#REF!</v>
      </c>
      <c r="K121" s="56" t="e">
        <f>IF($T$109&gt;0,SUMIFS(ShopperTrak!#REF!,ShopperTrak!D:D,'Sep GOALS'!B121),F121)</f>
        <v>#REF!</v>
      </c>
      <c r="L121" s="56" t="e">
        <f>IF($T$109&gt;0,SUMIFS(ShopperTrak!#REF!,ShopperTrak!D:D,'Sep GOALS'!B121),G121)</f>
        <v>#REF!</v>
      </c>
      <c r="M121" s="56" t="e">
        <f>IF($T$2&gt;0,SUMIFS(ShopperTrak!#REF!,ShopperTrak!D:D,'Sep GOALS'!B121),H121)</f>
        <v>#REF!</v>
      </c>
      <c r="N121" s="36" t="e">
        <f t="shared" si="88"/>
        <v>#REF!</v>
      </c>
      <c r="O121" s="122" t="e">
        <f t="shared" si="94"/>
        <v>#REF!</v>
      </c>
      <c r="P121" s="34" t="e">
        <f t="shared" si="98"/>
        <v>#REF!</v>
      </c>
      <c r="Q121" s="36">
        <v>93</v>
      </c>
      <c r="R121" s="35">
        <v>2908.59</v>
      </c>
      <c r="S121" s="24">
        <f>SUMIFS(ShopperTrak!R:R,ShopperTrak!D:D,'Sep GOALS'!B121)</f>
        <v>801</v>
      </c>
      <c r="T121" s="34">
        <f t="shared" si="90"/>
        <v>92.115000000000009</v>
      </c>
      <c r="U121" s="77">
        <f>SUMIFS('Perf by Market'!X:X,'Perf by Market'!C:C,'Sep GOALS'!B121)</f>
        <v>0</v>
      </c>
      <c r="V121" s="77" t="e">
        <f t="shared" si="95"/>
        <v>#REF!</v>
      </c>
      <c r="W121" s="78">
        <f t="shared" si="96"/>
        <v>0</v>
      </c>
      <c r="X121" s="77">
        <f>SUMIFS('Perf by Market'!O:O,'Perf by Market'!C:C,'Sep GOALS'!B121)</f>
        <v>0.25</v>
      </c>
      <c r="Y121" s="24">
        <f>SUMIFS('Perf by Market'!H:H,'Perf by Market'!C:C,'Sep GOALS'!B121)</f>
        <v>81</v>
      </c>
      <c r="Z121" s="24">
        <f>SUMIFS('Last Month Goals'!J:J,'Last Month Goals'!B:B,'Sep GOALS'!B121)</f>
        <v>106.776</v>
      </c>
      <c r="AA121" s="25">
        <f>SUMIFS('Perf by Market'!J:J,'Perf by Market'!C:C,'Sep GOALS'!B121)</f>
        <v>2189.73</v>
      </c>
      <c r="AB121" s="25">
        <f>SUMIFS('Last Month Goals'!K:K,'Last Month Goals'!B:B,'Sep GOALS'!B121)</f>
        <v>4004.1</v>
      </c>
      <c r="AC121" s="25">
        <f t="shared" si="97"/>
        <v>27.033703703703704</v>
      </c>
      <c r="AD121" s="24">
        <f>SUMIFS('Perf by Market'!W:W,'Perf by Market'!C:C,'Sep GOALS'!B121)/6</f>
        <v>0</v>
      </c>
      <c r="AE121" s="31">
        <f>SUMIFS('Perf by Market'!M:M,'Perf by Market'!C:C,'Sep GOALS'!B121)</f>
        <v>83</v>
      </c>
      <c r="AF121" s="29">
        <f>Y121/(SUMIFS('Perf by Market'!M:M,'Perf by Market'!C:C,'Sep GOALS'!B121))</f>
        <v>0.97590361445783136</v>
      </c>
      <c r="AG121" s="4"/>
    </row>
    <row r="122" spans="1:33" ht="15" customHeight="1" x14ac:dyDescent="0.25">
      <c r="A122" s="1" t="str">
        <f>INDEX(MAPING!K:K,MATCH('Sep GOALS'!B122,MAPING!L:L,0))</f>
        <v>HOUSTON</v>
      </c>
      <c r="B122" s="1" t="s">
        <v>952</v>
      </c>
      <c r="C122" s="1" t="str">
        <f>INDEX(MAPING!D:D,MATCH('Sep GOALS'!B122,MAPING!L:L,0))</f>
        <v>JUZAR NAQVI</v>
      </c>
      <c r="D122" s="1" t="str">
        <f>INDEX(MAPING!F:F,MATCH('Sep GOALS'!B122,MAPING!L:L,0))</f>
        <v>MOHAMMAD SHEHZAD</v>
      </c>
      <c r="E122" s="1" t="e">
        <f>SUMIFS('Metro Target'!#REF!,'Metro Target'!#REF!,'Sep GOALS'!B122)</f>
        <v>#REF!</v>
      </c>
      <c r="F122" s="1" t="e">
        <f>SUMIFS('Metro Target'!#REF!,'Metro Target'!#REF!,'Sep GOALS'!B122)</f>
        <v>#REF!</v>
      </c>
      <c r="G122" s="1" t="e">
        <f>SUMIFS('Metro Target'!#REF!,'Metro Target'!#REF!,'Sep GOALS'!B122)</f>
        <v>#REF!</v>
      </c>
      <c r="H122" s="1" t="e">
        <f>SUMIFS('Metro Target'!#REF!,'Metro Target'!#REF!,'Sep GOALS'!B122)</f>
        <v>#REF!</v>
      </c>
      <c r="I122" s="56" t="e">
        <f>IF($T$109&gt;0,SUMIFS(ShopperTrak!#REF!,ShopperTrak!D:D,'Sep GOALS'!B122),E122)</f>
        <v>#REF!</v>
      </c>
      <c r="J122" s="56" t="e">
        <f t="shared" si="93"/>
        <v>#REF!</v>
      </c>
      <c r="K122" s="56" t="e">
        <f>IF($T$109&gt;0,SUMIFS(ShopperTrak!#REF!,ShopperTrak!D:D,'Sep GOALS'!B122),F122)</f>
        <v>#REF!</v>
      </c>
      <c r="L122" s="56" t="e">
        <f>IF($T$109&gt;0,SUMIFS(ShopperTrak!#REF!,ShopperTrak!D:D,'Sep GOALS'!B122),G122)</f>
        <v>#REF!</v>
      </c>
      <c r="M122" s="56" t="e">
        <f>IF($T$2&gt;0,SUMIFS(ShopperTrak!#REF!,ShopperTrak!D:D,'Sep GOALS'!B122),H122)</f>
        <v>#REF!</v>
      </c>
      <c r="N122" s="36" t="e">
        <f t="shared" si="88"/>
        <v>#REF!</v>
      </c>
      <c r="O122" s="122" t="e">
        <f t="shared" si="94"/>
        <v>#REF!</v>
      </c>
      <c r="P122" s="34" t="e">
        <f t="shared" si="98"/>
        <v>#REF!</v>
      </c>
      <c r="Q122" s="36">
        <v>162</v>
      </c>
      <c r="R122" s="35">
        <v>6993.18</v>
      </c>
      <c r="S122" s="24">
        <f>SUMIFS(ShopperTrak!R:R,ShopperTrak!D:D,'Sep GOALS'!B122)</f>
        <v>1167.6666666666667</v>
      </c>
      <c r="T122" s="34">
        <f t="shared" si="90"/>
        <v>134.28166666666669</v>
      </c>
      <c r="U122" s="77">
        <f>SUMIFS('Perf by Market'!X:X,'Perf by Market'!C:C,'Sep GOALS'!B122)</f>
        <v>0</v>
      </c>
      <c r="V122" s="77" t="e">
        <f t="shared" si="95"/>
        <v>#REF!</v>
      </c>
      <c r="W122" s="78">
        <f t="shared" si="96"/>
        <v>0</v>
      </c>
      <c r="X122" s="77">
        <f>SUMIFS('Perf by Market'!O:O,'Perf by Market'!C:C,'Sep GOALS'!B122)</f>
        <v>0.47</v>
      </c>
      <c r="Y122" s="24">
        <f>SUMIFS('Perf by Market'!H:H,'Perf by Market'!C:C,'Sep GOALS'!B122)</f>
        <v>160</v>
      </c>
      <c r="Z122" s="24">
        <f>SUMIFS('Last Month Goals'!J:J,'Last Month Goals'!B:B,'Sep GOALS'!B122)</f>
        <v>149.37599999999998</v>
      </c>
      <c r="AA122" s="25">
        <f>SUMIFS('Perf by Market'!J:J,'Perf by Market'!C:C,'Sep GOALS'!B122)</f>
        <v>6196.22</v>
      </c>
      <c r="AB122" s="25">
        <f>SUMIFS('Last Month Goals'!K:K,'Last Month Goals'!B:B,'Sep GOALS'!B122)</f>
        <v>5601.5999999999995</v>
      </c>
      <c r="AC122" s="25">
        <f t="shared" si="97"/>
        <v>38.726375000000004</v>
      </c>
      <c r="AD122" s="24">
        <f>SUMIFS('Perf by Market'!W:W,'Perf by Market'!C:C,'Sep GOALS'!B122)/6</f>
        <v>0</v>
      </c>
      <c r="AE122" s="31">
        <f>SUMIFS('Perf by Market'!M:M,'Perf by Market'!C:C,'Sep GOALS'!B122)</f>
        <v>101</v>
      </c>
      <c r="AF122" s="29">
        <f>Y122/(SUMIFS('Perf by Market'!M:M,'Perf by Market'!C:C,'Sep GOALS'!B122))</f>
        <v>1.5841584158415842</v>
      </c>
      <c r="AG122" s="4"/>
    </row>
    <row r="123" spans="1:33" ht="15" customHeight="1" x14ac:dyDescent="0.25">
      <c r="A123" s="1" t="str">
        <f>INDEX(MAPING!K:K,MATCH('Sep GOALS'!B123,MAPING!L:L,0))</f>
        <v>HOUSTON</v>
      </c>
      <c r="B123" s="1" t="s">
        <v>103</v>
      </c>
      <c r="C123" s="1" t="str">
        <f>INDEX(MAPING!D:D,MATCH('Sep GOALS'!B123,MAPING!L:L,0))</f>
        <v>JHONATHAN SANDOVAL</v>
      </c>
      <c r="D123" s="1" t="str">
        <f>INDEX(MAPING!F:F,MATCH('Sep GOALS'!B123,MAPING!L:L,0))</f>
        <v>DERNALIS MUCHULY</v>
      </c>
      <c r="E123" s="1" t="e">
        <f>SUMIFS('Metro Target'!#REF!,'Metro Target'!#REF!,'Sep GOALS'!B123)</f>
        <v>#REF!</v>
      </c>
      <c r="F123" s="1" t="e">
        <f>SUMIFS('Metro Target'!#REF!,'Metro Target'!#REF!,'Sep GOALS'!B123)</f>
        <v>#REF!</v>
      </c>
      <c r="G123" s="1" t="e">
        <f>SUMIFS('Metro Target'!#REF!,'Metro Target'!#REF!,'Sep GOALS'!B123)</f>
        <v>#REF!</v>
      </c>
      <c r="H123" s="1" t="e">
        <f>SUMIFS('Metro Target'!#REF!,'Metro Target'!#REF!,'Sep GOALS'!B123)</f>
        <v>#REF!</v>
      </c>
      <c r="I123" s="56" t="e">
        <f>IF($T$109&gt;0,SUMIFS(ShopperTrak!#REF!,ShopperTrak!D:D,'Sep GOALS'!B123),E123)</f>
        <v>#REF!</v>
      </c>
      <c r="J123" s="56" t="e">
        <f t="shared" si="93"/>
        <v>#REF!</v>
      </c>
      <c r="K123" s="56" t="e">
        <f>IF($T$109&gt;0,SUMIFS(ShopperTrak!#REF!,ShopperTrak!D:D,'Sep GOALS'!B123),F123)</f>
        <v>#REF!</v>
      </c>
      <c r="L123" s="56" t="e">
        <f>IF($T$109&gt;0,SUMIFS(ShopperTrak!#REF!,ShopperTrak!D:D,'Sep GOALS'!B123),G123)</f>
        <v>#REF!</v>
      </c>
      <c r="M123" s="56" t="e">
        <f>IF($T$2&gt;0,SUMIFS(ShopperTrak!#REF!,ShopperTrak!D:D,'Sep GOALS'!B123),H123)</f>
        <v>#REF!</v>
      </c>
      <c r="N123" s="36" t="e">
        <f t="shared" si="88"/>
        <v>#REF!</v>
      </c>
      <c r="O123" s="122" t="e">
        <f t="shared" si="94"/>
        <v>#REF!</v>
      </c>
      <c r="P123" s="34" t="e">
        <f t="shared" si="98"/>
        <v>#REF!</v>
      </c>
      <c r="Q123" s="36">
        <v>198</v>
      </c>
      <c r="R123" s="35">
        <v>4489.38</v>
      </c>
      <c r="S123" s="24">
        <f>SUMIFS(ShopperTrak!R:R,ShopperTrak!D:D,'Sep GOALS'!B123)</f>
        <v>1936.5833333333333</v>
      </c>
      <c r="T123" s="34">
        <f t="shared" si="90"/>
        <v>222.70708333333334</v>
      </c>
      <c r="U123" s="77">
        <f>SUMIFS('Perf by Market'!X:X,'Perf by Market'!C:C,'Sep GOALS'!B123)</f>
        <v>0</v>
      </c>
      <c r="V123" s="77" t="e">
        <f t="shared" si="95"/>
        <v>#REF!</v>
      </c>
      <c r="W123" s="78">
        <f t="shared" si="96"/>
        <v>0</v>
      </c>
      <c r="X123" s="77">
        <f>SUMIFS('Perf by Market'!O:O,'Perf by Market'!C:C,'Sep GOALS'!B123)</f>
        <v>0.43</v>
      </c>
      <c r="Y123" s="24">
        <f>SUMIFS('Perf by Market'!H:H,'Perf by Market'!C:C,'Sep GOALS'!B123)</f>
        <v>228</v>
      </c>
      <c r="Z123" s="24">
        <f>SUMIFS('Last Month Goals'!J:J,'Last Month Goals'!B:B,'Sep GOALS'!B123)</f>
        <v>243.37</v>
      </c>
      <c r="AA123" s="25">
        <f>SUMIFS('Perf by Market'!J:J,'Perf by Market'!C:C,'Sep GOALS'!B123)</f>
        <v>6010.61</v>
      </c>
      <c r="AB123" s="25">
        <f>SUMIFS('Last Month Goals'!K:K,'Last Month Goals'!B:B,'Sep GOALS'!B123)</f>
        <v>9126.375</v>
      </c>
      <c r="AC123" s="25">
        <f t="shared" si="97"/>
        <v>26.362324561403508</v>
      </c>
      <c r="AD123" s="24">
        <f>SUMIFS('Perf by Market'!W:W,'Perf by Market'!C:C,'Sep GOALS'!B123)/6</f>
        <v>0</v>
      </c>
      <c r="AE123" s="31">
        <f>SUMIFS('Perf by Market'!M:M,'Perf by Market'!C:C,'Sep GOALS'!B123)</f>
        <v>225</v>
      </c>
      <c r="AF123" s="29">
        <f>Y123/(SUMIFS('Perf by Market'!M:M,'Perf by Market'!C:C,'Sep GOALS'!B123))</f>
        <v>1.0133333333333334</v>
      </c>
      <c r="AG123" s="4"/>
    </row>
    <row r="124" spans="1:33" ht="15" customHeight="1" x14ac:dyDescent="0.25">
      <c r="A124" s="1" t="str">
        <f>INDEX(MAPING!K:K,MATCH('Sep GOALS'!B124,MAPING!L:L,0))</f>
        <v>HOUSTON</v>
      </c>
      <c r="B124" s="1" t="s">
        <v>104</v>
      </c>
      <c r="C124" s="1" t="str">
        <f>INDEX(MAPING!D:D,MATCH('Sep GOALS'!B124,MAPING!L:L,0))</f>
        <v>ALI CHAMADIA</v>
      </c>
      <c r="D124" s="1" t="str">
        <f>INDEX(MAPING!F:F,MATCH('Sep GOALS'!B124,MAPING!L:L,0))</f>
        <v>ANDY MADDULA</v>
      </c>
      <c r="E124" s="1" t="e">
        <f>SUMIFS('Metro Target'!#REF!,'Metro Target'!#REF!,'Sep GOALS'!B124)</f>
        <v>#REF!</v>
      </c>
      <c r="F124" s="1" t="e">
        <f>SUMIFS('Metro Target'!#REF!,'Metro Target'!#REF!,'Sep GOALS'!B124)</f>
        <v>#REF!</v>
      </c>
      <c r="G124" s="1" t="e">
        <f>SUMIFS('Metro Target'!#REF!,'Metro Target'!#REF!,'Sep GOALS'!B124)</f>
        <v>#REF!</v>
      </c>
      <c r="H124" s="1" t="e">
        <f>SUMIFS('Metro Target'!#REF!,'Metro Target'!#REF!,'Sep GOALS'!B124)</f>
        <v>#REF!</v>
      </c>
      <c r="I124" s="56" t="e">
        <f>IF($T$109&gt;0,SUMIFS(ShopperTrak!#REF!,ShopperTrak!D:D,'Sep GOALS'!B124),E124)</f>
        <v>#REF!</v>
      </c>
      <c r="J124" s="56" t="e">
        <f t="shared" si="93"/>
        <v>#REF!</v>
      </c>
      <c r="K124" s="56" t="e">
        <f>IF($T$109&gt;0,SUMIFS(ShopperTrak!#REF!,ShopperTrak!D:D,'Sep GOALS'!B124),F124)</f>
        <v>#REF!</v>
      </c>
      <c r="L124" s="56" t="e">
        <f>IF($T$109&gt;0,SUMIFS(ShopperTrak!#REF!,ShopperTrak!D:D,'Sep GOALS'!B124),G124)</f>
        <v>#REF!</v>
      </c>
      <c r="M124" s="56" t="e">
        <f>IF($T$2&gt;0,SUMIFS(ShopperTrak!#REF!,ShopperTrak!D:D,'Sep GOALS'!B124),H124)</f>
        <v>#REF!</v>
      </c>
      <c r="N124" s="36" t="e">
        <f t="shared" si="88"/>
        <v>#REF!</v>
      </c>
      <c r="O124" s="122" t="e">
        <f t="shared" si="94"/>
        <v>#REF!</v>
      </c>
      <c r="P124" s="34" t="e">
        <f t="shared" si="98"/>
        <v>#REF!</v>
      </c>
      <c r="Q124" s="36">
        <v>219</v>
      </c>
      <c r="R124" s="35">
        <v>8817.18</v>
      </c>
      <c r="S124" s="24">
        <f>SUMIFS(ShopperTrak!R:R,ShopperTrak!D:D,'Sep GOALS'!B124)</f>
        <v>2027.1666666666667</v>
      </c>
      <c r="T124" s="34">
        <f t="shared" si="90"/>
        <v>233.1241666666667</v>
      </c>
      <c r="U124" s="77">
        <f>SUMIFS('Perf by Market'!X:X,'Perf by Market'!C:C,'Sep GOALS'!B124)</f>
        <v>0</v>
      </c>
      <c r="V124" s="77" t="e">
        <f t="shared" si="95"/>
        <v>#REF!</v>
      </c>
      <c r="W124" s="78">
        <f t="shared" si="96"/>
        <v>0</v>
      </c>
      <c r="X124" s="77">
        <f>SUMIFS('Perf by Market'!O:O,'Perf by Market'!C:C,'Sep GOALS'!B124)</f>
        <v>0.42</v>
      </c>
      <c r="Y124" s="24">
        <f>SUMIFS('Perf by Market'!H:H,'Perf by Market'!C:C,'Sep GOALS'!B124)</f>
        <v>219</v>
      </c>
      <c r="Z124" s="24">
        <f>SUMIFS('Last Month Goals'!J:J,'Last Month Goals'!B:B,'Sep GOALS'!B124)</f>
        <v>244.95999999999998</v>
      </c>
      <c r="AA124" s="25">
        <f>SUMIFS('Perf by Market'!J:J,'Perf by Market'!C:C,'Sep GOALS'!B124)</f>
        <v>10333.450000000001</v>
      </c>
      <c r="AB124" s="25">
        <f>SUMIFS('Last Month Goals'!K:K,'Last Month Goals'!B:B,'Sep GOALS'!B124)</f>
        <v>9186</v>
      </c>
      <c r="AC124" s="25">
        <f t="shared" si="97"/>
        <v>47.184703196347037</v>
      </c>
      <c r="AD124" s="24">
        <f>SUMIFS('Perf by Market'!W:W,'Perf by Market'!C:C,'Sep GOALS'!B124)/6</f>
        <v>0</v>
      </c>
      <c r="AE124" s="31">
        <f>SUMIFS('Perf by Market'!M:M,'Perf by Market'!C:C,'Sep GOALS'!B124)</f>
        <v>223</v>
      </c>
      <c r="AF124" s="29">
        <f>Y124/(SUMIFS('Perf by Market'!M:M,'Perf by Market'!C:C,'Sep GOALS'!B124))</f>
        <v>0.98206278026905824</v>
      </c>
      <c r="AG124" s="4"/>
    </row>
    <row r="125" spans="1:33" ht="15" customHeight="1" x14ac:dyDescent="0.25">
      <c r="A125" s="1" t="str">
        <f>INDEX(MAPING!K:K,MATCH('Sep GOALS'!B125,MAPING!L:L,0))</f>
        <v>HOUSTON</v>
      </c>
      <c r="B125" s="1" t="s">
        <v>105</v>
      </c>
      <c r="C125" s="1" t="str">
        <f>INDEX(MAPING!D:D,MATCH('Sep GOALS'!B125,MAPING!L:L,0))</f>
        <v>JHONATHAN SANDOVAL</v>
      </c>
      <c r="D125" s="1" t="str">
        <f>INDEX(MAPING!F:F,MATCH('Sep GOALS'!B125,MAPING!L:L,0))</f>
        <v>LUIS CISNEROS</v>
      </c>
      <c r="E125" s="1" t="e">
        <f>SUMIFS('Metro Target'!#REF!,'Metro Target'!#REF!,'Sep GOALS'!B125)</f>
        <v>#REF!</v>
      </c>
      <c r="F125" s="1" t="e">
        <f>SUMIFS('Metro Target'!#REF!,'Metro Target'!#REF!,'Sep GOALS'!B125)</f>
        <v>#REF!</v>
      </c>
      <c r="G125" s="1" t="e">
        <f>SUMIFS('Metro Target'!#REF!,'Metro Target'!#REF!,'Sep GOALS'!B125)</f>
        <v>#REF!</v>
      </c>
      <c r="H125" s="1" t="e">
        <f>SUMIFS('Metro Target'!#REF!,'Metro Target'!#REF!,'Sep GOALS'!B125)</f>
        <v>#REF!</v>
      </c>
      <c r="I125" s="56" t="e">
        <f>IF($T$109&gt;0,SUMIFS(ShopperTrak!#REF!,ShopperTrak!D:D,'Sep GOALS'!B125),E125)</f>
        <v>#REF!</v>
      </c>
      <c r="J125" s="56" t="e">
        <f t="shared" si="93"/>
        <v>#REF!</v>
      </c>
      <c r="K125" s="56" t="e">
        <f>IF($T$109&gt;0,SUMIFS(ShopperTrak!#REF!,ShopperTrak!D:D,'Sep GOALS'!B125),F125)</f>
        <v>#REF!</v>
      </c>
      <c r="L125" s="56" t="e">
        <f>IF($T$109&gt;0,SUMIFS(ShopperTrak!#REF!,ShopperTrak!D:D,'Sep GOALS'!B125),G125)</f>
        <v>#REF!</v>
      </c>
      <c r="M125" s="56" t="e">
        <f>IF($T$2&gt;0,SUMIFS(ShopperTrak!#REF!,ShopperTrak!D:D,'Sep GOALS'!B125),H125)</f>
        <v>#REF!</v>
      </c>
      <c r="N125" s="36" t="e">
        <f t="shared" si="88"/>
        <v>#REF!</v>
      </c>
      <c r="O125" s="122" t="e">
        <f t="shared" si="94"/>
        <v>#REF!</v>
      </c>
      <c r="P125" s="34" t="e">
        <f t="shared" si="98"/>
        <v>#REF!</v>
      </c>
      <c r="Q125" s="36">
        <v>144</v>
      </c>
      <c r="R125" s="35">
        <v>2393.2799999999997</v>
      </c>
      <c r="S125" s="24">
        <f>SUMIFS(ShopperTrak!R:R,ShopperTrak!D:D,'Sep GOALS'!B125)</f>
        <v>1530.3333333333333</v>
      </c>
      <c r="T125" s="34">
        <f t="shared" si="90"/>
        <v>175.98833333333334</v>
      </c>
      <c r="U125" s="77">
        <f>SUMIFS('Perf by Market'!X:X,'Perf by Market'!C:C,'Sep GOALS'!B125)</f>
        <v>0</v>
      </c>
      <c r="V125" s="77" t="e">
        <f t="shared" si="95"/>
        <v>#REF!</v>
      </c>
      <c r="W125" s="78">
        <f t="shared" si="96"/>
        <v>0</v>
      </c>
      <c r="X125" s="77">
        <f>SUMIFS('Perf by Market'!O:O,'Perf by Market'!C:C,'Sep GOALS'!B125)</f>
        <v>0.47</v>
      </c>
      <c r="Y125" s="24">
        <f>SUMIFS('Perf by Market'!H:H,'Perf by Market'!C:C,'Sep GOALS'!B125)</f>
        <v>222</v>
      </c>
      <c r="Z125" s="24">
        <f>SUMIFS('Last Month Goals'!J:J,'Last Month Goals'!B:B,'Sep GOALS'!B125)</f>
        <v>188.33999999999997</v>
      </c>
      <c r="AA125" s="25">
        <f>SUMIFS('Perf by Market'!J:J,'Perf by Market'!C:C,'Sep GOALS'!B125)</f>
        <v>8250.6200000000008</v>
      </c>
      <c r="AB125" s="25">
        <f>SUMIFS('Last Month Goals'!K:K,'Last Month Goals'!B:B,'Sep GOALS'!B125)</f>
        <v>7062.7499999999991</v>
      </c>
      <c r="AC125" s="25">
        <f t="shared" si="97"/>
        <v>37.164954954954958</v>
      </c>
      <c r="AD125" s="24">
        <f>SUMIFS('Perf by Market'!W:W,'Perf by Market'!C:C,'Sep GOALS'!B125)/6</f>
        <v>0</v>
      </c>
      <c r="AE125" s="31">
        <f>SUMIFS('Perf by Market'!M:M,'Perf by Market'!C:C,'Sep GOALS'!B125)</f>
        <v>241</v>
      </c>
      <c r="AF125" s="29">
        <f>Y125/(SUMIFS('Perf by Market'!M:M,'Perf by Market'!C:C,'Sep GOALS'!B125))</f>
        <v>0.92116182572614103</v>
      </c>
      <c r="AG125" s="4"/>
    </row>
    <row r="126" spans="1:33" ht="15" customHeight="1" x14ac:dyDescent="0.25">
      <c r="A126" s="1" t="str">
        <f>INDEX(MAPING!K:K,MATCH('Sep GOALS'!B126,MAPING!L:L,0))</f>
        <v>HOUSTON</v>
      </c>
      <c r="B126" s="1" t="s">
        <v>106</v>
      </c>
      <c r="C126" s="1" t="str">
        <f>INDEX(MAPING!D:D,MATCH('Sep GOALS'!B126,MAPING!L:L,0))</f>
        <v>JHONATHAN SANDOVAL</v>
      </c>
      <c r="D126" s="1" t="str">
        <f>INDEX(MAPING!F:F,MATCH('Sep GOALS'!B126,MAPING!L:L,0))</f>
        <v>LUIS HERNANDEZ MENDEZ</v>
      </c>
      <c r="E126" s="1" t="e">
        <f>SUMIFS('Metro Target'!#REF!,'Metro Target'!#REF!,'Sep GOALS'!B126)</f>
        <v>#REF!</v>
      </c>
      <c r="F126" s="1" t="e">
        <f>SUMIFS('Metro Target'!#REF!,'Metro Target'!#REF!,'Sep GOALS'!B126)</f>
        <v>#REF!</v>
      </c>
      <c r="G126" s="1" t="e">
        <f>SUMIFS('Metro Target'!#REF!,'Metro Target'!#REF!,'Sep GOALS'!B126)</f>
        <v>#REF!</v>
      </c>
      <c r="H126" s="1" t="e">
        <f>SUMIFS('Metro Target'!#REF!,'Metro Target'!#REF!,'Sep GOALS'!B126)</f>
        <v>#REF!</v>
      </c>
      <c r="I126" s="56" t="e">
        <f>IF($T$109&gt;0,SUMIFS(ShopperTrak!#REF!,ShopperTrak!D:D,'Sep GOALS'!B126),E126)</f>
        <v>#REF!</v>
      </c>
      <c r="J126" s="56" t="e">
        <f t="shared" si="93"/>
        <v>#REF!</v>
      </c>
      <c r="K126" s="56" t="e">
        <f>IF($T$109&gt;0,SUMIFS(ShopperTrak!#REF!,ShopperTrak!D:D,'Sep GOALS'!B126),F126)</f>
        <v>#REF!</v>
      </c>
      <c r="L126" s="56" t="e">
        <f>IF($T$109&gt;0,SUMIFS(ShopperTrak!#REF!,ShopperTrak!D:D,'Sep GOALS'!B126),G126)</f>
        <v>#REF!</v>
      </c>
      <c r="M126" s="56" t="e">
        <f>IF($T$2&gt;0,SUMIFS(ShopperTrak!#REF!,ShopperTrak!D:D,'Sep GOALS'!B126),H126)</f>
        <v>#REF!</v>
      </c>
      <c r="N126" s="36" t="e">
        <f t="shared" si="88"/>
        <v>#REF!</v>
      </c>
      <c r="O126" s="122" t="e">
        <f t="shared" si="94"/>
        <v>#REF!</v>
      </c>
      <c r="P126" s="34" t="e">
        <f t="shared" si="98"/>
        <v>#REF!</v>
      </c>
      <c r="Q126" s="36">
        <v>204</v>
      </c>
      <c r="R126" s="35">
        <v>3811.7999999999997</v>
      </c>
      <c r="S126" s="24">
        <f>SUMIFS(ShopperTrak!R:R,ShopperTrak!D:D,'Sep GOALS'!B126)</f>
        <v>1705.5</v>
      </c>
      <c r="T126" s="34">
        <f t="shared" si="90"/>
        <v>196.13250000000002</v>
      </c>
      <c r="U126" s="77">
        <f>SUMIFS('Perf by Market'!X:X,'Perf by Market'!C:C,'Sep GOALS'!B126)</f>
        <v>0</v>
      </c>
      <c r="V126" s="77" t="e">
        <f t="shared" si="95"/>
        <v>#REF!</v>
      </c>
      <c r="W126" s="78">
        <f t="shared" si="96"/>
        <v>0</v>
      </c>
      <c r="X126" s="77">
        <f>SUMIFS('Perf by Market'!O:O,'Perf by Market'!C:C,'Sep GOALS'!B126)</f>
        <v>0.45</v>
      </c>
      <c r="Y126" s="24">
        <f>SUMIFS('Perf by Market'!H:H,'Perf by Market'!C:C,'Sep GOALS'!B126)</f>
        <v>196</v>
      </c>
      <c r="Z126" s="24">
        <f>SUMIFS('Last Month Goals'!J:J,'Last Month Goals'!B:B,'Sep GOALS'!B126)</f>
        <v>210.92000000000002</v>
      </c>
      <c r="AA126" s="25">
        <f>SUMIFS('Perf by Market'!J:J,'Perf by Market'!C:C,'Sep GOALS'!B126)</f>
        <v>7400.61</v>
      </c>
      <c r="AB126" s="25">
        <f>SUMIFS('Last Month Goals'!K:K,'Last Month Goals'!B:B,'Sep GOALS'!B126)</f>
        <v>7909.5000000000009</v>
      </c>
      <c r="AC126" s="25">
        <f t="shared" si="97"/>
        <v>37.758214285714281</v>
      </c>
      <c r="AD126" s="24">
        <f>SUMIFS('Perf by Market'!W:W,'Perf by Market'!C:C,'Sep GOALS'!B126)/6</f>
        <v>0</v>
      </c>
      <c r="AE126" s="31">
        <f>SUMIFS('Perf by Market'!M:M,'Perf by Market'!C:C,'Sep GOALS'!B126)</f>
        <v>273</v>
      </c>
      <c r="AF126" s="29">
        <f>Y126/(SUMIFS('Perf by Market'!M:M,'Perf by Market'!C:C,'Sep GOALS'!B126))</f>
        <v>0.71794871794871795</v>
      </c>
      <c r="AG126" s="4"/>
    </row>
    <row r="127" spans="1:33" ht="15" customHeight="1" x14ac:dyDescent="0.25">
      <c r="A127" s="1" t="str">
        <f>INDEX(MAPING!K:K,MATCH('Sep GOALS'!B127,MAPING!L:L,0))</f>
        <v>HOUSTON</v>
      </c>
      <c r="B127" s="1" t="s">
        <v>107</v>
      </c>
      <c r="C127" s="1" t="str">
        <f>INDEX(MAPING!D:D,MATCH('Sep GOALS'!B127,MAPING!L:L,0))</f>
        <v>FAHAD KHALIQ</v>
      </c>
      <c r="D127" s="1" t="str">
        <f>INDEX(MAPING!F:F,MATCH('Sep GOALS'!B127,MAPING!L:L,0))</f>
        <v>KAMRAM ARIF</v>
      </c>
      <c r="E127" s="1" t="e">
        <f>SUMIFS('Metro Target'!#REF!,'Metro Target'!#REF!,'Sep GOALS'!B127)</f>
        <v>#REF!</v>
      </c>
      <c r="F127" s="1" t="e">
        <f>SUMIFS('Metro Target'!#REF!,'Metro Target'!#REF!,'Sep GOALS'!B127)</f>
        <v>#REF!</v>
      </c>
      <c r="G127" s="1" t="e">
        <f>SUMIFS('Metro Target'!#REF!,'Metro Target'!#REF!,'Sep GOALS'!B127)</f>
        <v>#REF!</v>
      </c>
      <c r="H127" s="1" t="e">
        <f>SUMIFS('Metro Target'!#REF!,'Metro Target'!#REF!,'Sep GOALS'!B127)</f>
        <v>#REF!</v>
      </c>
      <c r="I127" s="56" t="e">
        <f>IF($T$109&gt;0,SUMIFS(ShopperTrak!#REF!,ShopperTrak!D:D,'Sep GOALS'!B127),E127)</f>
        <v>#REF!</v>
      </c>
      <c r="J127" s="56" t="e">
        <f t="shared" si="93"/>
        <v>#REF!</v>
      </c>
      <c r="K127" s="56" t="e">
        <f>IF($T$109&gt;0,SUMIFS(ShopperTrak!#REF!,ShopperTrak!D:D,'Sep GOALS'!B127),F127)</f>
        <v>#REF!</v>
      </c>
      <c r="L127" s="56" t="e">
        <f>IF($T$109&gt;0,SUMIFS(ShopperTrak!#REF!,ShopperTrak!D:D,'Sep GOALS'!B127),G127)</f>
        <v>#REF!</v>
      </c>
      <c r="M127" s="56" t="e">
        <f>IF($T$2&gt;0,SUMIFS(ShopperTrak!#REF!,ShopperTrak!D:D,'Sep GOALS'!B127),H127)</f>
        <v>#REF!</v>
      </c>
      <c r="N127" s="36" t="e">
        <f t="shared" si="88"/>
        <v>#REF!</v>
      </c>
      <c r="O127" s="122" t="e">
        <f>N127*$O$109</f>
        <v>#REF!</v>
      </c>
      <c r="P127" s="34" t="e">
        <f t="shared" si="98"/>
        <v>#REF!</v>
      </c>
      <c r="Q127" s="36">
        <v>129</v>
      </c>
      <c r="R127" s="35">
        <v>4630.41</v>
      </c>
      <c r="S127" s="24">
        <f>SUMIFS(ShopperTrak!R:R,ShopperTrak!D:D,'Sep GOALS'!B127)</f>
        <v>1225.6666666666667</v>
      </c>
      <c r="T127" s="34">
        <f t="shared" si="90"/>
        <v>140.95166666666668</v>
      </c>
      <c r="U127" s="77">
        <f>SUMIFS('Perf by Market'!X:X,'Perf by Market'!C:C,'Sep GOALS'!B127)</f>
        <v>0</v>
      </c>
      <c r="V127" s="77" t="e">
        <f t="shared" si="95"/>
        <v>#REF!</v>
      </c>
      <c r="W127" s="78">
        <f t="shared" si="96"/>
        <v>0</v>
      </c>
      <c r="X127" s="77">
        <f>SUMIFS('Perf by Market'!O:O,'Perf by Market'!C:C,'Sep GOALS'!B127)</f>
        <v>0.53</v>
      </c>
      <c r="Y127" s="24">
        <f>SUMIFS('Perf by Market'!H:H,'Perf by Market'!C:C,'Sep GOALS'!B127)</f>
        <v>168</v>
      </c>
      <c r="Z127" s="24">
        <f>SUMIFS('Last Month Goals'!J:J,'Last Month Goals'!B:B,'Sep GOALS'!B127)</f>
        <v>146.30000000000001</v>
      </c>
      <c r="AA127" s="25">
        <f>SUMIFS('Perf by Market'!J:J,'Perf by Market'!C:C,'Sep GOALS'!B127)</f>
        <v>7215.17</v>
      </c>
      <c r="AB127" s="25">
        <f>SUMIFS('Last Month Goals'!K:K,'Last Month Goals'!B:B,'Sep GOALS'!B127)</f>
        <v>5486.25</v>
      </c>
      <c r="AC127" s="25">
        <f t="shared" si="97"/>
        <v>42.947440476190479</v>
      </c>
      <c r="AD127" s="24">
        <f>SUMIFS('Perf by Market'!W:W,'Perf by Market'!C:C,'Sep GOALS'!B127)/6</f>
        <v>0</v>
      </c>
      <c r="AE127" s="31">
        <f>SUMIFS('Perf by Market'!M:M,'Perf by Market'!C:C,'Sep GOALS'!B127)</f>
        <v>150</v>
      </c>
      <c r="AF127" s="29">
        <f>Y127/(SUMIFS('Perf by Market'!M:M,'Perf by Market'!C:C,'Sep GOALS'!B127))</f>
        <v>1.1200000000000001</v>
      </c>
      <c r="AG127" s="4"/>
    </row>
    <row r="128" spans="1:33" ht="15" customHeight="1" x14ac:dyDescent="0.25">
      <c r="A128" s="1" t="str">
        <f>INDEX(MAPING!K:K,MATCH('Sep GOALS'!B128,MAPING!L:L,0))</f>
        <v>HOUSTON</v>
      </c>
      <c r="B128" s="1" t="s">
        <v>108</v>
      </c>
      <c r="C128" s="1" t="str">
        <f>INDEX(MAPING!D:D,MATCH('Sep GOALS'!B128,MAPING!L:L,0))</f>
        <v>SHERNEKA JACKSON</v>
      </c>
      <c r="D128" s="1" t="str">
        <f>INDEX(MAPING!F:F,MATCH('Sep GOALS'!B128,MAPING!L:L,0))</f>
        <v>SHERNEKA JACKSON</v>
      </c>
      <c r="E128" s="1" t="e">
        <f>SUMIFS('Metro Target'!#REF!,'Metro Target'!#REF!,'Sep GOALS'!B128)</f>
        <v>#REF!</v>
      </c>
      <c r="F128" s="1" t="e">
        <f>SUMIFS('Metro Target'!#REF!,'Metro Target'!#REF!,'Sep GOALS'!B128)</f>
        <v>#REF!</v>
      </c>
      <c r="G128" s="1" t="e">
        <f>SUMIFS('Metro Target'!#REF!,'Metro Target'!#REF!,'Sep GOALS'!B128)</f>
        <v>#REF!</v>
      </c>
      <c r="H128" s="1" t="e">
        <f>SUMIFS('Metro Target'!#REF!,'Metro Target'!#REF!,'Sep GOALS'!B128)</f>
        <v>#REF!</v>
      </c>
      <c r="I128" s="56" t="e">
        <f>IF($T$109&gt;0,SUMIFS(ShopperTrak!#REF!,ShopperTrak!D:D,'Sep GOALS'!B128),E128)</f>
        <v>#REF!</v>
      </c>
      <c r="J128" s="56" t="e">
        <f t="shared" si="93"/>
        <v>#REF!</v>
      </c>
      <c r="K128" s="56" t="e">
        <f>IF($T$109&gt;0,SUMIFS(ShopperTrak!#REF!,ShopperTrak!D:D,'Sep GOALS'!B128),F128)</f>
        <v>#REF!</v>
      </c>
      <c r="L128" s="56" t="e">
        <f>IF($T$109&gt;0,SUMIFS(ShopperTrak!#REF!,ShopperTrak!D:D,'Sep GOALS'!B128),G128)</f>
        <v>#REF!</v>
      </c>
      <c r="M128" s="56" t="e">
        <f>IF($T$2&gt;0,SUMIFS(ShopperTrak!#REF!,ShopperTrak!D:D,'Sep GOALS'!B128),H128)</f>
        <v>#REF!</v>
      </c>
      <c r="N128" s="36" t="e">
        <f t="shared" si="88"/>
        <v>#REF!</v>
      </c>
      <c r="O128" s="122" t="e">
        <f t="shared" si="94"/>
        <v>#REF!</v>
      </c>
      <c r="P128" s="34" t="e">
        <f t="shared" si="98"/>
        <v>#REF!</v>
      </c>
      <c r="Q128" s="36">
        <v>114</v>
      </c>
      <c r="R128" s="35">
        <v>3239.13</v>
      </c>
      <c r="S128" s="24">
        <f>SUMIFS(ShopperTrak!R:R,ShopperTrak!D:D,'Sep GOALS'!B128)</f>
        <v>1554.9166666666667</v>
      </c>
      <c r="T128" s="34">
        <f t="shared" si="90"/>
        <v>178.81541666666669</v>
      </c>
      <c r="U128" s="77">
        <f>SUMIFS('Perf by Market'!X:X,'Perf by Market'!C:C,'Sep GOALS'!B128)</f>
        <v>0</v>
      </c>
      <c r="V128" s="77" t="e">
        <f t="shared" si="95"/>
        <v>#REF!</v>
      </c>
      <c r="W128" s="78">
        <f t="shared" si="96"/>
        <v>0</v>
      </c>
      <c r="X128" s="77">
        <f>SUMIFS('Perf by Market'!O:O,'Perf by Market'!C:C,'Sep GOALS'!B128)</f>
        <v>0.54</v>
      </c>
      <c r="Y128" s="24">
        <f>SUMIFS('Perf by Market'!H:H,'Perf by Market'!C:C,'Sep GOALS'!B128)</f>
        <v>204</v>
      </c>
      <c r="Z128" s="24">
        <f>SUMIFS('Last Month Goals'!J:J,'Last Month Goals'!B:B,'Sep GOALS'!B128)</f>
        <v>182.69999999999996</v>
      </c>
      <c r="AA128" s="25">
        <f>SUMIFS('Perf by Market'!J:J,'Perf by Market'!C:C,'Sep GOALS'!B128)</f>
        <v>6452.23</v>
      </c>
      <c r="AB128" s="25">
        <f>SUMIFS('Last Month Goals'!K:K,'Last Month Goals'!B:B,'Sep GOALS'!B128)</f>
        <v>6851.2499999999982</v>
      </c>
      <c r="AC128" s="25">
        <f t="shared" si="97"/>
        <v>31.628578431372546</v>
      </c>
      <c r="AD128" s="24">
        <f>SUMIFS('Perf by Market'!W:W,'Perf by Market'!C:C,'Sep GOALS'!B128)/6</f>
        <v>0</v>
      </c>
      <c r="AE128" s="31">
        <f>SUMIFS('Perf by Market'!M:M,'Perf by Market'!C:C,'Sep GOALS'!B128)</f>
        <v>279</v>
      </c>
      <c r="AF128" s="29">
        <f>Y128/(SUMIFS('Perf by Market'!M:M,'Perf by Market'!C:C,'Sep GOALS'!B128))</f>
        <v>0.73118279569892475</v>
      </c>
      <c r="AG128" s="4"/>
    </row>
    <row r="129" spans="1:33" ht="15" customHeight="1" x14ac:dyDescent="0.25">
      <c r="A129" s="1" t="str">
        <f>INDEX(MAPING!K:K,MATCH('Sep GOALS'!B129,MAPING!L:L,0))</f>
        <v>HOUSTON</v>
      </c>
      <c r="B129" s="1" t="s">
        <v>110</v>
      </c>
      <c r="C129" s="1" t="str">
        <f>INDEX(MAPING!D:D,MATCH('Sep GOALS'!B129,MAPING!L:L,0))</f>
        <v>FAHAD KHALIQ</v>
      </c>
      <c r="D129" s="1" t="str">
        <f>INDEX(MAPING!F:F,MATCH('Sep GOALS'!B129,MAPING!L:L,0))</f>
        <v>ABDUL SUBHAN</v>
      </c>
      <c r="E129" s="1" t="e">
        <f>SUMIFS('Metro Target'!#REF!,'Metro Target'!#REF!,'Sep GOALS'!B129)</f>
        <v>#REF!</v>
      </c>
      <c r="F129" s="1" t="e">
        <f>SUMIFS('Metro Target'!#REF!,'Metro Target'!#REF!,'Sep GOALS'!B129)</f>
        <v>#REF!</v>
      </c>
      <c r="G129" s="1" t="e">
        <f>SUMIFS('Metro Target'!#REF!,'Metro Target'!#REF!,'Sep GOALS'!B129)</f>
        <v>#REF!</v>
      </c>
      <c r="H129" s="1" t="e">
        <f>SUMIFS('Metro Target'!#REF!,'Metro Target'!#REF!,'Sep GOALS'!B129)</f>
        <v>#REF!</v>
      </c>
      <c r="I129" s="56" t="e">
        <f>IF($T$109&gt;0,SUMIFS(ShopperTrak!#REF!,ShopperTrak!D:D,'Sep GOALS'!B129),E129)</f>
        <v>#REF!</v>
      </c>
      <c r="J129" s="56" t="e">
        <f t="shared" si="93"/>
        <v>#REF!</v>
      </c>
      <c r="K129" s="56" t="e">
        <f>IF($T$109&gt;0,SUMIFS(ShopperTrak!#REF!,ShopperTrak!D:D,'Sep GOALS'!B129),F129)</f>
        <v>#REF!</v>
      </c>
      <c r="L129" s="56" t="e">
        <f>IF($T$109&gt;0,SUMIFS(ShopperTrak!#REF!,ShopperTrak!D:D,'Sep GOALS'!B129),G129)</f>
        <v>#REF!</v>
      </c>
      <c r="M129" s="56" t="e">
        <f>IF($T$2&gt;0,SUMIFS(ShopperTrak!#REF!,ShopperTrak!D:D,'Sep GOALS'!B129),H129)</f>
        <v>#REF!</v>
      </c>
      <c r="N129" s="36" t="e">
        <f t="shared" si="88"/>
        <v>#REF!</v>
      </c>
      <c r="O129" s="122" t="e">
        <f t="shared" si="94"/>
        <v>#REF!</v>
      </c>
      <c r="P129" s="34" t="e">
        <f t="shared" si="98"/>
        <v>#REF!</v>
      </c>
      <c r="Q129" s="36">
        <v>93</v>
      </c>
      <c r="R129" s="35">
        <v>3916.1700000000005</v>
      </c>
      <c r="S129" s="24">
        <f>SUMIFS(ShopperTrak!R:R,ShopperTrak!D:D,'Sep GOALS'!B129)</f>
        <v>1393.8333333333333</v>
      </c>
      <c r="T129" s="34">
        <f t="shared" si="90"/>
        <v>160.29083333333332</v>
      </c>
      <c r="U129" s="77">
        <f>SUMIFS('Perf by Market'!X:X,'Perf by Market'!C:C,'Sep GOALS'!B129)</f>
        <v>0</v>
      </c>
      <c r="V129" s="77" t="e">
        <f t="shared" si="95"/>
        <v>#REF!</v>
      </c>
      <c r="W129" s="78">
        <f t="shared" si="96"/>
        <v>0</v>
      </c>
      <c r="X129" s="77">
        <f>SUMIFS('Perf by Market'!O:O,'Perf by Market'!C:C,'Sep GOALS'!B129)</f>
        <v>0.51</v>
      </c>
      <c r="Y129" s="24">
        <f>SUMIFS('Perf by Market'!H:H,'Perf by Market'!C:C,'Sep GOALS'!B129)</f>
        <v>171</v>
      </c>
      <c r="Z129" s="24">
        <f>SUMIFS('Last Month Goals'!J:J,'Last Month Goals'!B:B,'Sep GOALS'!B129)</f>
        <v>168.12</v>
      </c>
      <c r="AA129" s="25">
        <f>SUMIFS('Perf by Market'!J:J,'Perf by Market'!C:C,'Sep GOALS'!B129)</f>
        <v>5197.79</v>
      </c>
      <c r="AB129" s="25">
        <f>SUMIFS('Last Month Goals'!K:K,'Last Month Goals'!B:B,'Sep GOALS'!B129)</f>
        <v>6304.5</v>
      </c>
      <c r="AC129" s="25">
        <f t="shared" si="97"/>
        <v>30.396432748538011</v>
      </c>
      <c r="AD129" s="24">
        <f>SUMIFS('Perf by Market'!W:W,'Perf by Market'!C:C,'Sep GOALS'!B129)/6</f>
        <v>0</v>
      </c>
      <c r="AE129" s="31">
        <f>SUMIFS('Perf by Market'!M:M,'Perf by Market'!C:C,'Sep GOALS'!B129)</f>
        <v>148</v>
      </c>
      <c r="AF129" s="29">
        <f>Y129/(SUMIFS('Perf by Market'!M:M,'Perf by Market'!C:C,'Sep GOALS'!B129))</f>
        <v>1.1554054054054055</v>
      </c>
      <c r="AG129" s="4"/>
    </row>
    <row r="130" spans="1:33" ht="15" customHeight="1" x14ac:dyDescent="0.25">
      <c r="A130" s="1" t="str">
        <f>INDEX(MAPING!K:K,MATCH('Sep GOALS'!B130,MAPING!L:L,0))</f>
        <v>HOUSTON</v>
      </c>
      <c r="B130" s="1" t="s">
        <v>111</v>
      </c>
      <c r="C130" s="1" t="str">
        <f>INDEX(MAPING!D:D,MATCH('Sep GOALS'!B130,MAPING!L:L,0))</f>
        <v>JUZAR NAQVI</v>
      </c>
      <c r="D130" s="1" t="str">
        <f>INDEX(MAPING!F:F,MATCH('Sep GOALS'!B130,MAPING!L:L,0))</f>
        <v>ABDUL RAZZAK</v>
      </c>
      <c r="E130" s="1" t="e">
        <f>SUMIFS('Metro Target'!#REF!,'Metro Target'!#REF!,'Sep GOALS'!B130)</f>
        <v>#REF!</v>
      </c>
      <c r="F130" s="1" t="e">
        <f>SUMIFS('Metro Target'!#REF!,'Metro Target'!#REF!,'Sep GOALS'!B130)</f>
        <v>#REF!</v>
      </c>
      <c r="G130" s="1" t="e">
        <f>SUMIFS('Metro Target'!#REF!,'Metro Target'!#REF!,'Sep GOALS'!B130)</f>
        <v>#REF!</v>
      </c>
      <c r="H130" s="1" t="e">
        <f>SUMIFS('Metro Target'!#REF!,'Metro Target'!#REF!,'Sep GOALS'!B130)</f>
        <v>#REF!</v>
      </c>
      <c r="I130" s="56" t="e">
        <f>IF($T$109&gt;0,SUMIFS(ShopperTrak!#REF!,ShopperTrak!D:D,'Sep GOALS'!B130),E130)</f>
        <v>#REF!</v>
      </c>
      <c r="J130" s="56" t="e">
        <f t="shared" si="93"/>
        <v>#REF!</v>
      </c>
      <c r="K130" s="56" t="e">
        <f>IF($T$109&gt;0,SUMIFS(ShopperTrak!#REF!,ShopperTrak!D:D,'Sep GOALS'!B130),F130)</f>
        <v>#REF!</v>
      </c>
      <c r="L130" s="56" t="e">
        <f>IF($T$109&gt;0,SUMIFS(ShopperTrak!#REF!,ShopperTrak!D:D,'Sep GOALS'!B130),G130)</f>
        <v>#REF!</v>
      </c>
      <c r="M130" s="56" t="e">
        <f>IF($T$2&gt;0,SUMIFS(ShopperTrak!#REF!,ShopperTrak!D:D,'Sep GOALS'!B130),H130)</f>
        <v>#REF!</v>
      </c>
      <c r="N130" s="36" t="e">
        <f t="shared" si="88"/>
        <v>#REF!</v>
      </c>
      <c r="O130" s="122" t="e">
        <f t="shared" si="94"/>
        <v>#REF!</v>
      </c>
      <c r="P130" s="34" t="e">
        <f>+I130*$P$109</f>
        <v>#REF!</v>
      </c>
      <c r="Q130" s="36">
        <v>105</v>
      </c>
      <c r="R130" s="35">
        <v>4226.37</v>
      </c>
      <c r="S130" s="24">
        <f>SUMIFS(ShopperTrak!R:R,ShopperTrak!D:D,'Sep GOALS'!B130)</f>
        <v>1167.4166666666667</v>
      </c>
      <c r="T130" s="34">
        <f t="shared" si="90"/>
        <v>134.25291666666669</v>
      </c>
      <c r="U130" s="77">
        <f>SUMIFS('Perf by Market'!X:X,'Perf by Market'!C:C,'Sep GOALS'!B130)</f>
        <v>0</v>
      </c>
      <c r="V130" s="77" t="e">
        <f t="shared" si="95"/>
        <v>#REF!</v>
      </c>
      <c r="W130" s="78">
        <f t="shared" si="96"/>
        <v>0</v>
      </c>
      <c r="X130" s="77">
        <f>SUMIFS('Perf by Market'!O:O,'Perf by Market'!C:C,'Sep GOALS'!B130)</f>
        <v>0.39</v>
      </c>
      <c r="Y130" s="24">
        <f>SUMIFS('Perf by Market'!H:H,'Perf by Market'!C:C,'Sep GOALS'!B130)</f>
        <v>134</v>
      </c>
      <c r="Z130" s="24">
        <f>SUMIFS('Last Month Goals'!J:J,'Last Month Goals'!B:B,'Sep GOALS'!B130)</f>
        <v>141.85999999999999</v>
      </c>
      <c r="AA130" s="25">
        <f>SUMIFS('Perf by Market'!J:J,'Perf by Market'!C:C,'Sep GOALS'!B130)</f>
        <v>4024.3</v>
      </c>
      <c r="AB130" s="25">
        <f>SUMIFS('Last Month Goals'!K:K,'Last Month Goals'!B:B,'Sep GOALS'!B130)</f>
        <v>5319.7499999999991</v>
      </c>
      <c r="AC130" s="25">
        <f t="shared" si="97"/>
        <v>30.032089552238808</v>
      </c>
      <c r="AD130" s="24">
        <f>SUMIFS('Perf by Market'!W:W,'Perf by Market'!C:C,'Sep GOALS'!B130)/6</f>
        <v>0</v>
      </c>
      <c r="AE130" s="31">
        <f>SUMIFS('Perf by Market'!M:M,'Perf by Market'!C:C,'Sep GOALS'!B130)</f>
        <v>143</v>
      </c>
      <c r="AF130" s="29">
        <f>Y130/(SUMIFS('Perf by Market'!M:M,'Perf by Market'!C:C,'Sep GOALS'!B130))</f>
        <v>0.93706293706293708</v>
      </c>
      <c r="AG130" s="4"/>
    </row>
    <row r="131" spans="1:33" ht="15" customHeight="1" x14ac:dyDescent="0.25">
      <c r="A131" s="1" t="str">
        <f>INDEX(MAPING!K:K,MATCH('Sep GOALS'!B131,MAPING!L:L,0))</f>
        <v>HOUSTON</v>
      </c>
      <c r="B131" s="1" t="s">
        <v>112</v>
      </c>
      <c r="C131" s="1" t="str">
        <f>INDEX(MAPING!D:D,MATCH('Sep GOALS'!B131,MAPING!L:L,0))</f>
        <v>SHERNEKA JACKSON</v>
      </c>
      <c r="D131" s="1" t="str">
        <f>INDEX(MAPING!F:F,MATCH('Sep GOALS'!B131,MAPING!L:L,0))</f>
        <v>SHERNEKA JACKSON</v>
      </c>
      <c r="E131" s="1" t="e">
        <f>SUMIFS('Metro Target'!#REF!,'Metro Target'!#REF!,'Sep GOALS'!B131)</f>
        <v>#REF!</v>
      </c>
      <c r="F131" s="1" t="e">
        <f>SUMIFS('Metro Target'!#REF!,'Metro Target'!#REF!,'Sep GOALS'!B131)</f>
        <v>#REF!</v>
      </c>
      <c r="G131" s="1" t="e">
        <f>SUMIFS('Metro Target'!#REF!,'Metro Target'!#REF!,'Sep GOALS'!B131)</f>
        <v>#REF!</v>
      </c>
      <c r="H131" s="1" t="e">
        <f>SUMIFS('Metro Target'!#REF!,'Metro Target'!#REF!,'Sep GOALS'!B131)</f>
        <v>#REF!</v>
      </c>
      <c r="I131" s="56" t="e">
        <f>IF($T$109&gt;0,SUMIFS(ShopperTrak!#REF!,ShopperTrak!D:D,'Sep GOALS'!B131),E131)</f>
        <v>#REF!</v>
      </c>
      <c r="J131" s="56" t="e">
        <f t="shared" si="93"/>
        <v>#REF!</v>
      </c>
      <c r="K131" s="56" t="e">
        <f>IF($T$109&gt;0,SUMIFS(ShopperTrak!#REF!,ShopperTrak!D:D,'Sep GOALS'!B131),F131)</f>
        <v>#REF!</v>
      </c>
      <c r="L131" s="56" t="e">
        <f>IF($T$109&gt;0,SUMIFS(ShopperTrak!#REF!,ShopperTrak!D:D,'Sep GOALS'!B131),G131)</f>
        <v>#REF!</v>
      </c>
      <c r="M131" s="56" t="e">
        <f>IF($T$2&gt;0,SUMIFS(ShopperTrak!#REF!,ShopperTrak!D:D,'Sep GOALS'!B131),H131)</f>
        <v>#REF!</v>
      </c>
      <c r="N131" s="36" t="e">
        <f t="shared" si="88"/>
        <v>#REF!</v>
      </c>
      <c r="O131" s="122" t="e">
        <f t="shared" si="94"/>
        <v>#REF!</v>
      </c>
      <c r="P131" s="34" t="e">
        <f>+I131*$P$109</f>
        <v>#REF!</v>
      </c>
      <c r="Q131" s="36">
        <v>153</v>
      </c>
      <c r="R131" s="35">
        <v>6705.93</v>
      </c>
      <c r="S131" s="24">
        <f>SUMIFS(ShopperTrak!R:R,ShopperTrak!D:D,'Sep GOALS'!B131)</f>
        <v>995</v>
      </c>
      <c r="T131" s="34">
        <f t="shared" si="90"/>
        <v>114.42500000000001</v>
      </c>
      <c r="U131" s="77">
        <f>SUMIFS('Perf by Market'!X:X,'Perf by Market'!C:C,'Sep GOALS'!B131)</f>
        <v>0</v>
      </c>
      <c r="V131" s="77" t="e">
        <f t="shared" si="95"/>
        <v>#REF!</v>
      </c>
      <c r="W131" s="78">
        <f t="shared" si="96"/>
        <v>0</v>
      </c>
      <c r="X131" s="77">
        <f>SUMIFS('Perf by Market'!O:O,'Perf by Market'!C:C,'Sep GOALS'!B131)</f>
        <v>0.44</v>
      </c>
      <c r="Y131" s="24">
        <f>SUMIFS('Perf by Market'!H:H,'Perf by Market'!C:C,'Sep GOALS'!B131)</f>
        <v>164</v>
      </c>
      <c r="Z131" s="24">
        <f>SUMIFS('Last Month Goals'!J:J,'Last Month Goals'!B:B,'Sep GOALS'!B131)</f>
        <v>130.82999999999998</v>
      </c>
      <c r="AA131" s="25">
        <f>SUMIFS('Perf by Market'!J:J,'Perf by Market'!C:C,'Sep GOALS'!B131)</f>
        <v>4255.78</v>
      </c>
      <c r="AB131" s="25">
        <f>SUMIFS('Last Month Goals'!K:K,'Last Month Goals'!B:B,'Sep GOALS'!B131)</f>
        <v>4906.1249999999991</v>
      </c>
      <c r="AC131" s="25">
        <f t="shared" si="97"/>
        <v>25.949878048780487</v>
      </c>
      <c r="AD131" s="24">
        <f>SUMIFS('Perf by Market'!W:W,'Perf by Market'!C:C,'Sep GOALS'!B131)/6</f>
        <v>0</v>
      </c>
      <c r="AE131" s="31">
        <f>SUMIFS('Perf by Market'!M:M,'Perf by Market'!C:C,'Sep GOALS'!B131)</f>
        <v>145</v>
      </c>
      <c r="AF131" s="29">
        <f>Y131/(SUMIFS('Perf by Market'!M:M,'Perf by Market'!C:C,'Sep GOALS'!B131))</f>
        <v>1.1310344827586207</v>
      </c>
      <c r="AG131" s="4"/>
    </row>
    <row r="132" spans="1:33" ht="15" customHeight="1" x14ac:dyDescent="0.25">
      <c r="A132" s="1" t="str">
        <f>INDEX(MAPING!K:K,MATCH('Sep GOALS'!B132,MAPING!L:L,0))</f>
        <v>HOUSTON</v>
      </c>
      <c r="B132" s="1" t="s">
        <v>113</v>
      </c>
      <c r="C132" s="1" t="str">
        <f>INDEX(MAPING!D:D,MATCH('Sep GOALS'!B132,MAPING!L:L,0))</f>
        <v>JUZAR NAQVI</v>
      </c>
      <c r="D132" s="1" t="str">
        <f>INDEX(MAPING!F:F,MATCH('Sep GOALS'!B132,MAPING!L:L,0))</f>
        <v>SYED RAZA</v>
      </c>
      <c r="E132" s="1" t="e">
        <f>SUMIFS('Metro Target'!#REF!,'Metro Target'!#REF!,'Sep GOALS'!B132)</f>
        <v>#REF!</v>
      </c>
      <c r="F132" s="1" t="e">
        <f>SUMIFS('Metro Target'!#REF!,'Metro Target'!#REF!,'Sep GOALS'!B132)</f>
        <v>#REF!</v>
      </c>
      <c r="G132" s="1" t="e">
        <f>SUMIFS('Metro Target'!#REF!,'Metro Target'!#REF!,'Sep GOALS'!B132)</f>
        <v>#REF!</v>
      </c>
      <c r="H132" s="1" t="e">
        <f>SUMIFS('Metro Target'!#REF!,'Metro Target'!#REF!,'Sep GOALS'!B132)</f>
        <v>#REF!</v>
      </c>
      <c r="I132" s="56" t="e">
        <f>IF($T$109&gt;0,SUMIFS(ShopperTrak!#REF!,ShopperTrak!D:D,'Sep GOALS'!B132),E132)</f>
        <v>#REF!</v>
      </c>
      <c r="J132" s="56" t="e">
        <f t="shared" ref="J132" si="99">+I132*$J$109</f>
        <v>#REF!</v>
      </c>
      <c r="K132" s="56" t="e">
        <f>IF($T$109&gt;0,SUMIFS(ShopperTrak!#REF!,ShopperTrak!D:D,'Sep GOALS'!B132),F132)</f>
        <v>#REF!</v>
      </c>
      <c r="L132" s="56" t="e">
        <f>IF($T$109&gt;0,SUMIFS(ShopperTrak!#REF!,ShopperTrak!D:D,'Sep GOALS'!B132),G132)</f>
        <v>#REF!</v>
      </c>
      <c r="M132" s="56" t="e">
        <f>IF($T$2&gt;0,SUMIFS(ShopperTrak!#REF!,ShopperTrak!D:D,'Sep GOALS'!B132),H132)</f>
        <v>#REF!</v>
      </c>
      <c r="N132" s="36" t="e">
        <f t="shared" si="88"/>
        <v>#REF!</v>
      </c>
      <c r="O132" s="122" t="e">
        <f t="shared" ref="O132" si="100">N132*$O$109</f>
        <v>#REF!</v>
      </c>
      <c r="P132" s="34" t="e">
        <f t="shared" ref="P132" si="101">+I132*$P$109</f>
        <v>#REF!</v>
      </c>
      <c r="Q132" s="36">
        <v>117</v>
      </c>
      <c r="R132" s="35">
        <v>3172.9500000000003</v>
      </c>
      <c r="S132" s="24">
        <f>SUMIFS(ShopperTrak!R:R,ShopperTrak!D:D,'Sep GOALS'!B132)</f>
        <v>0</v>
      </c>
      <c r="T132" s="34">
        <f t="shared" si="90"/>
        <v>0</v>
      </c>
      <c r="U132" s="77">
        <f>SUMIFS('Perf by Market'!X:X,'Perf by Market'!C:C,'Sep GOALS'!B132)</f>
        <v>0</v>
      </c>
      <c r="V132" s="77" t="e">
        <f t="shared" si="95"/>
        <v>#REF!</v>
      </c>
      <c r="W132" s="78">
        <f t="shared" si="96"/>
        <v>0</v>
      </c>
      <c r="X132" s="77">
        <f>SUMIFS('Perf by Market'!O:O,'Perf by Market'!C:C,'Sep GOALS'!B132)</f>
        <v>0.31</v>
      </c>
      <c r="Y132" s="24">
        <f>SUMIFS('Perf by Market'!H:H,'Perf by Market'!C:C,'Sep GOALS'!B132)</f>
        <v>114</v>
      </c>
      <c r="Z132" s="24">
        <f>SUMIFS('Last Month Goals'!J:J,'Last Month Goals'!B:B,'Sep GOALS'!B132)</f>
        <v>113.99999999999999</v>
      </c>
      <c r="AA132" s="25">
        <f>SUMIFS('Perf by Market'!J:J,'Perf by Market'!C:C,'Sep GOALS'!B132)</f>
        <v>3961.8</v>
      </c>
      <c r="AB132" s="25">
        <f>SUMIFS('Last Month Goals'!K:K,'Last Month Goals'!B:B,'Sep GOALS'!B132)</f>
        <v>4274.9999999999991</v>
      </c>
      <c r="AC132" s="25">
        <f t="shared" si="97"/>
        <v>34.752631578947373</v>
      </c>
      <c r="AD132" s="24">
        <f>SUMIFS('Perf by Market'!W:W,'Perf by Market'!C:C,'Sep GOALS'!B132)/6</f>
        <v>0</v>
      </c>
      <c r="AE132" s="31">
        <f>SUMIFS('Perf by Market'!M:M,'Perf by Market'!C:C,'Sep GOALS'!B132)</f>
        <v>179</v>
      </c>
      <c r="AF132" s="29">
        <f>Y132/(SUMIFS('Perf by Market'!M:M,'Perf by Market'!C:C,'Sep GOALS'!B132))</f>
        <v>0.63687150837988826</v>
      </c>
      <c r="AG132" s="4"/>
    </row>
    <row r="133" spans="1:33" ht="15" customHeight="1" x14ac:dyDescent="0.25">
      <c r="A133" s="1" t="str">
        <f>INDEX(MAPING!K:K,MATCH('Sep GOALS'!B133,MAPING!L:L,0))</f>
        <v>HOUSTON</v>
      </c>
      <c r="B133" s="1" t="s">
        <v>940</v>
      </c>
      <c r="C133" s="1" t="str">
        <f>INDEX(MAPING!D:D,MATCH('Sep GOALS'!B133,MAPING!L:L,0))</f>
        <v>JHONATHAN SANDOVAL</v>
      </c>
      <c r="D133" s="1" t="str">
        <f>INDEX(MAPING!F:F,MATCH('Sep GOALS'!B133,MAPING!L:L,0))</f>
        <v>GLENDA BASS</v>
      </c>
      <c r="E133" s="1" t="e">
        <f>SUMIFS('Metro Target'!#REF!,'Metro Target'!#REF!,'Sep GOALS'!B133)</f>
        <v>#REF!</v>
      </c>
      <c r="F133" s="1" t="e">
        <f>SUMIFS('Metro Target'!#REF!,'Metro Target'!#REF!,'Sep GOALS'!B133)</f>
        <v>#REF!</v>
      </c>
      <c r="G133" s="1" t="e">
        <f>SUMIFS('Metro Target'!#REF!,'Metro Target'!#REF!,'Sep GOALS'!B133)</f>
        <v>#REF!</v>
      </c>
      <c r="H133" s="1" t="e">
        <f>SUMIFS('Metro Target'!#REF!,'Metro Target'!#REF!,'Sep GOALS'!B133)</f>
        <v>#REF!</v>
      </c>
      <c r="I133" s="56" t="e">
        <f>IF($T$109&gt;0,SUMIFS(ShopperTrak!#REF!,ShopperTrak!D:D,'Sep GOALS'!B133),E133)</f>
        <v>#REF!</v>
      </c>
      <c r="J133" s="56" t="e">
        <f t="shared" ref="J133" si="102">+I133*$J$109</f>
        <v>#REF!</v>
      </c>
      <c r="K133" s="56" t="e">
        <f>IF($T$109&gt;0,SUMIFS(ShopperTrak!#REF!,ShopperTrak!D:D,'Sep GOALS'!B133),F133)</f>
        <v>#REF!</v>
      </c>
      <c r="L133" s="56" t="e">
        <f>IF($T$109&gt;0,SUMIFS(ShopperTrak!#REF!,ShopperTrak!D:D,'Sep GOALS'!B133),G133)</f>
        <v>#REF!</v>
      </c>
      <c r="M133" s="56" t="e">
        <f>IF($T$2&gt;0,SUMIFS(ShopperTrak!#REF!,ShopperTrak!D:D,'Sep GOALS'!B133),H133)</f>
        <v>#REF!</v>
      </c>
      <c r="N133" s="36" t="e">
        <f t="shared" si="88"/>
        <v>#REF!</v>
      </c>
      <c r="O133" s="122" t="e">
        <f>N133*$O$109</f>
        <v>#REF!</v>
      </c>
      <c r="P133" s="34" t="e">
        <f t="shared" ref="P133" si="103">+I133*$P$109</f>
        <v>#REF!</v>
      </c>
      <c r="Q133" s="36">
        <v>117</v>
      </c>
      <c r="R133" s="35">
        <v>3172.9500000000003</v>
      </c>
      <c r="S133" s="24">
        <f>SUMIFS(ShopperTrak!R:R,ShopperTrak!D:D,'Sep GOALS'!B133)</f>
        <v>0</v>
      </c>
      <c r="T133" s="34">
        <f t="shared" ref="T133" si="104">S133*$T$109</f>
        <v>0</v>
      </c>
      <c r="U133" s="77">
        <f>SUMIFS('Perf by Market'!X:X,'Perf by Market'!C:C,'Sep GOALS'!B133)</f>
        <v>0</v>
      </c>
      <c r="V133" s="77" t="e">
        <f t="shared" ref="V133" si="105">N133/U133</f>
        <v>#REF!</v>
      </c>
      <c r="W133" s="78">
        <f t="shared" ref="W133" si="106">U133*$W$109</f>
        <v>0</v>
      </c>
      <c r="X133" s="77">
        <f>SUMIFS('Perf by Market'!O:O,'Perf by Market'!C:C,'Sep GOALS'!B133)</f>
        <v>0.23</v>
      </c>
      <c r="Y133" s="24">
        <f>SUMIFS('Perf by Market'!H:H,'Perf by Market'!C:C,'Sep GOALS'!B133)</f>
        <v>81</v>
      </c>
      <c r="Z133" s="24">
        <f>SUMIFS('Last Month Goals'!J:J,'Last Month Goals'!B:B,'Sep GOALS'!B133)</f>
        <v>100</v>
      </c>
      <c r="AA133" s="25">
        <f>SUMIFS('Perf by Market'!J:J,'Perf by Market'!C:C,'Sep GOALS'!B133)</f>
        <v>2209.65</v>
      </c>
      <c r="AB133" s="25">
        <f>SUMIFS('Last Month Goals'!K:K,'Last Month Goals'!B:B,'Sep GOALS'!B133)</f>
        <v>3500</v>
      </c>
      <c r="AC133" s="25">
        <f t="shared" ref="AC133" si="107">AA133/Y133</f>
        <v>27.279629629629632</v>
      </c>
      <c r="AD133" s="24">
        <f>SUMIFS('Perf by Market'!W:W,'Perf by Market'!C:C,'Sep GOALS'!B133)/6</f>
        <v>0</v>
      </c>
      <c r="AE133" s="31">
        <f>SUMIFS('Perf by Market'!M:M,'Perf by Market'!C:C,'Sep GOALS'!B133)</f>
        <v>128</v>
      </c>
      <c r="AF133" s="29">
        <f>Y133/(SUMIFS('Perf by Market'!M:M,'Perf by Market'!C:C,'Sep GOALS'!B133))</f>
        <v>0.6328125</v>
      </c>
      <c r="AG133" s="4"/>
    </row>
    <row r="134" spans="1:33" ht="15" customHeight="1" x14ac:dyDescent="0.25">
      <c r="A134" s="1" t="str">
        <f>INDEX(MAPING!K:K,MATCH('Sep GOALS'!B134,MAPING!L:L,0))</f>
        <v>HOUSTON</v>
      </c>
      <c r="B134" s="1" t="s">
        <v>114</v>
      </c>
      <c r="C134" s="1" t="str">
        <f>INDEX(MAPING!D:D,MATCH('Sep GOALS'!B134,MAPING!L:L,0))</f>
        <v>FAHAD KHALIQ</v>
      </c>
      <c r="D134" s="1" t="str">
        <f>INDEX(MAPING!F:F,MATCH('Sep GOALS'!B134,MAPING!L:L,0))</f>
        <v>ARSHAD AMIR</v>
      </c>
      <c r="E134" s="1" t="e">
        <f>SUMIFS('Metro Target'!#REF!,'Metro Target'!#REF!,'Sep GOALS'!B134)</f>
        <v>#REF!</v>
      </c>
      <c r="F134" s="1" t="e">
        <f>SUMIFS('Metro Target'!#REF!,'Metro Target'!#REF!,'Sep GOALS'!B134)</f>
        <v>#REF!</v>
      </c>
      <c r="G134" s="1" t="e">
        <f>SUMIFS('Metro Target'!#REF!,'Metro Target'!#REF!,'Sep GOALS'!B134)</f>
        <v>#REF!</v>
      </c>
      <c r="H134" s="1" t="e">
        <f>SUMIFS('Metro Target'!#REF!,'Metro Target'!#REF!,'Sep GOALS'!B134)</f>
        <v>#REF!</v>
      </c>
      <c r="I134" s="56" t="e">
        <f>IF($T$109&gt;0,SUMIFS(ShopperTrak!#REF!,ShopperTrak!D:D,'Sep GOALS'!B134),E134)</f>
        <v>#REF!</v>
      </c>
      <c r="J134" s="56" t="e">
        <f t="shared" si="93"/>
        <v>#REF!</v>
      </c>
      <c r="K134" s="56" t="e">
        <f>IF($T$109&gt;0,SUMIFS(ShopperTrak!#REF!,ShopperTrak!D:D,'Sep GOALS'!B134),F134)</f>
        <v>#REF!</v>
      </c>
      <c r="L134" s="56" t="e">
        <f>IF($T$109&gt;0,SUMIFS(ShopperTrak!#REF!,ShopperTrak!D:D,'Sep GOALS'!B134),G134)</f>
        <v>#REF!</v>
      </c>
      <c r="M134" s="56" t="e">
        <f>IF($T$2&gt;0,SUMIFS(ShopperTrak!#REF!,ShopperTrak!D:D,'Sep GOALS'!B134),H134)</f>
        <v>#REF!</v>
      </c>
      <c r="N134" s="36" t="e">
        <f t="shared" si="88"/>
        <v>#REF!</v>
      </c>
      <c r="O134" s="122" t="e">
        <f>N134*$O$109</f>
        <v>#REF!</v>
      </c>
      <c r="P134" s="34" t="e">
        <f>+I134*$P$109</f>
        <v>#REF!</v>
      </c>
      <c r="Q134" s="36">
        <v>108</v>
      </c>
      <c r="R134" s="35">
        <v>3978.5100000000007</v>
      </c>
      <c r="S134" s="24">
        <f>SUMIFS(ShopperTrak!R:R,ShopperTrak!D:D,'Sep GOALS'!B134)</f>
        <v>1033.4166666666667</v>
      </c>
      <c r="T134" s="34">
        <f t="shared" si="90"/>
        <v>118.84291666666668</v>
      </c>
      <c r="U134" s="77">
        <f>SUMIFS('Perf by Market'!X:X,'Perf by Market'!C:C,'Sep GOALS'!B134)</f>
        <v>0</v>
      </c>
      <c r="V134" s="77" t="e">
        <f t="shared" si="95"/>
        <v>#REF!</v>
      </c>
      <c r="W134" s="78">
        <f t="shared" si="96"/>
        <v>0</v>
      </c>
      <c r="X134" s="77">
        <f>SUMIFS('Perf by Market'!O:O,'Perf by Market'!C:C,'Sep GOALS'!B134)</f>
        <v>0.45</v>
      </c>
      <c r="Y134" s="24">
        <f>SUMIFS('Perf by Market'!H:H,'Perf by Market'!C:C,'Sep GOALS'!B134)</f>
        <v>131</v>
      </c>
      <c r="Z134" s="24">
        <f>SUMIFS('Last Month Goals'!J:J,'Last Month Goals'!B:B,'Sep GOALS'!B134)</f>
        <v>127.41999999999999</v>
      </c>
      <c r="AA134" s="25">
        <f>SUMIFS('Perf by Market'!J:J,'Perf by Market'!C:C,'Sep GOALS'!B134)</f>
        <v>5514.52</v>
      </c>
      <c r="AB134" s="25">
        <f>SUMIFS('Last Month Goals'!K:K,'Last Month Goals'!B:B,'Sep GOALS'!B134)</f>
        <v>4778.2499999999991</v>
      </c>
      <c r="AC134" s="25">
        <f t="shared" si="97"/>
        <v>42.095572519083973</v>
      </c>
      <c r="AD134" s="24">
        <f>SUMIFS('Perf by Market'!W:W,'Perf by Market'!C:C,'Sep GOALS'!B134)/6</f>
        <v>0</v>
      </c>
      <c r="AE134" s="31">
        <f>SUMIFS('Perf by Market'!M:M,'Perf by Market'!C:C,'Sep GOALS'!B134)</f>
        <v>111</v>
      </c>
      <c r="AF134" s="29">
        <f>Y134/(SUMIFS('Perf by Market'!M:M,'Perf by Market'!C:C,'Sep GOALS'!B134))</f>
        <v>1.1801801801801801</v>
      </c>
      <c r="AG134" s="4"/>
    </row>
    <row r="135" spans="1:33" ht="15" customHeight="1" x14ac:dyDescent="0.25">
      <c r="A135" s="1" t="str">
        <f>INDEX(MAPING!K:K,MATCH('Sep GOALS'!B135,MAPING!L:L,0))</f>
        <v>HOUSTON</v>
      </c>
      <c r="B135" s="1" t="s">
        <v>115</v>
      </c>
      <c r="C135" s="1" t="str">
        <f>INDEX(MAPING!D:D,MATCH('Sep GOALS'!B135,MAPING!L:L,0))</f>
        <v>JHONATHAN SANDOVAL</v>
      </c>
      <c r="D135" s="1" t="str">
        <f>INDEX(MAPING!F:F,MATCH('Sep GOALS'!B135,MAPING!L:L,0))</f>
        <v>MIRIAM RAMIREZ</v>
      </c>
      <c r="E135" s="1" t="e">
        <f>SUMIFS('Metro Target'!#REF!,'Metro Target'!#REF!,'Sep GOALS'!B135)</f>
        <v>#REF!</v>
      </c>
      <c r="F135" s="1" t="e">
        <f>SUMIFS('Metro Target'!#REF!,'Metro Target'!#REF!,'Sep GOALS'!B135)</f>
        <v>#REF!</v>
      </c>
      <c r="G135" s="1" t="e">
        <f>SUMIFS('Metro Target'!#REF!,'Metro Target'!#REF!,'Sep GOALS'!B135)</f>
        <v>#REF!</v>
      </c>
      <c r="H135" s="1" t="e">
        <f>SUMIFS('Metro Target'!#REF!,'Metro Target'!#REF!,'Sep GOALS'!B135)</f>
        <v>#REF!</v>
      </c>
      <c r="I135" s="56" t="e">
        <f>IF($T$109&gt;0,SUMIFS(ShopperTrak!#REF!,ShopperTrak!D:D,'Sep GOALS'!B135),E135)</f>
        <v>#REF!</v>
      </c>
      <c r="J135" s="56" t="e">
        <f t="shared" si="93"/>
        <v>#REF!</v>
      </c>
      <c r="K135" s="56" t="e">
        <f>IF($T$109&gt;0,SUMIFS(ShopperTrak!#REF!,ShopperTrak!D:D,'Sep GOALS'!B135),F135)</f>
        <v>#REF!</v>
      </c>
      <c r="L135" s="56" t="e">
        <f>IF($T$109&gt;0,SUMIFS(ShopperTrak!#REF!,ShopperTrak!D:D,'Sep GOALS'!B135),G135)</f>
        <v>#REF!</v>
      </c>
      <c r="M135" s="56" t="e">
        <f>IF($T$2&gt;0,SUMIFS(ShopperTrak!#REF!,ShopperTrak!D:D,'Sep GOALS'!B135),H135)</f>
        <v>#REF!</v>
      </c>
      <c r="N135" s="36" t="e">
        <f t="shared" si="88"/>
        <v>#REF!</v>
      </c>
      <c r="O135" s="122" t="e">
        <f t="shared" si="94"/>
        <v>#REF!</v>
      </c>
      <c r="P135" s="34" t="e">
        <f t="shared" si="98"/>
        <v>#REF!</v>
      </c>
      <c r="Q135" s="36">
        <v>324</v>
      </c>
      <c r="R135" s="35">
        <v>9497.16</v>
      </c>
      <c r="S135" s="24">
        <f>SUMIFS(ShopperTrak!R:R,ShopperTrak!D:D,'Sep GOALS'!B135)</f>
        <v>2887.1666666666665</v>
      </c>
      <c r="T135" s="34">
        <f t="shared" si="90"/>
        <v>332.02416666666664</v>
      </c>
      <c r="U135" s="77">
        <f>SUMIFS('Perf by Market'!X:X,'Perf by Market'!C:C,'Sep GOALS'!B135)</f>
        <v>0</v>
      </c>
      <c r="V135" s="77" t="e">
        <f t="shared" si="95"/>
        <v>#REF!</v>
      </c>
      <c r="W135" s="78">
        <f t="shared" si="96"/>
        <v>0</v>
      </c>
      <c r="X135" s="77">
        <f>SUMIFS('Perf by Market'!O:O,'Perf by Market'!C:C,'Sep GOALS'!B135)</f>
        <v>0.62</v>
      </c>
      <c r="Y135" s="24">
        <f>SUMIFS('Perf by Market'!H:H,'Perf by Market'!C:C,'Sep GOALS'!B135)</f>
        <v>395</v>
      </c>
      <c r="Z135" s="24">
        <f>SUMIFS('Last Month Goals'!J:J,'Last Month Goals'!B:B,'Sep GOALS'!B135)</f>
        <v>349.81</v>
      </c>
      <c r="AA135" s="25">
        <f>SUMIFS('Perf by Market'!J:J,'Perf by Market'!C:C,'Sep GOALS'!B135)</f>
        <v>15139.3</v>
      </c>
      <c r="AB135" s="25">
        <f>SUMIFS('Last Month Goals'!K:K,'Last Month Goals'!B:B,'Sep GOALS'!B135)</f>
        <v>13117.875</v>
      </c>
      <c r="AC135" s="25">
        <f t="shared" si="97"/>
        <v>38.327341772151897</v>
      </c>
      <c r="AD135" s="24">
        <f>SUMIFS('Perf by Market'!W:W,'Perf by Market'!C:C,'Sep GOALS'!B135)/6</f>
        <v>0</v>
      </c>
      <c r="AE135" s="31">
        <f>SUMIFS('Perf by Market'!M:M,'Perf by Market'!C:C,'Sep GOALS'!B135)</f>
        <v>448</v>
      </c>
      <c r="AF135" s="29">
        <f>Y135/(SUMIFS('Perf by Market'!M:M,'Perf by Market'!C:C,'Sep GOALS'!B135))</f>
        <v>0.8816964285714286</v>
      </c>
      <c r="AG135" s="4"/>
    </row>
    <row r="136" spans="1:33" ht="15" customHeight="1" x14ac:dyDescent="0.25">
      <c r="A136" s="1" t="str">
        <f>INDEX(MAPING!K:K,MATCH('Sep GOALS'!B136,MAPING!L:L,0))</f>
        <v>HOUSTON</v>
      </c>
      <c r="B136" s="1" t="s">
        <v>116</v>
      </c>
      <c r="C136" s="1" t="str">
        <f>INDEX(MAPING!D:D,MATCH('Sep GOALS'!B136,MAPING!L:L,0))</f>
        <v>JUZAR NAQVI</v>
      </c>
      <c r="D136" s="1" t="str">
        <f>INDEX(MAPING!F:F,MATCH('Sep GOALS'!B136,MAPING!L:L,0))</f>
        <v>MOIDDIN HASNANI</v>
      </c>
      <c r="E136" s="1" t="e">
        <f>SUMIFS('Metro Target'!#REF!,'Metro Target'!#REF!,'Sep GOALS'!B136)</f>
        <v>#REF!</v>
      </c>
      <c r="F136" s="1" t="e">
        <f>SUMIFS('Metro Target'!#REF!,'Metro Target'!#REF!,'Sep GOALS'!B136)</f>
        <v>#REF!</v>
      </c>
      <c r="G136" s="1" t="e">
        <f>SUMIFS('Metro Target'!#REF!,'Metro Target'!#REF!,'Sep GOALS'!B136)</f>
        <v>#REF!</v>
      </c>
      <c r="H136" s="1" t="e">
        <f>SUMIFS('Metro Target'!#REF!,'Metro Target'!#REF!,'Sep GOALS'!B136)</f>
        <v>#REF!</v>
      </c>
      <c r="I136" s="56" t="e">
        <f>IF($T$109&gt;0,SUMIFS(ShopperTrak!#REF!,ShopperTrak!D:D,'Sep GOALS'!B136),E136)</f>
        <v>#REF!</v>
      </c>
      <c r="J136" s="56" t="e">
        <f t="shared" si="93"/>
        <v>#REF!</v>
      </c>
      <c r="K136" s="56" t="e">
        <f>IF($T$109&gt;0,SUMIFS(ShopperTrak!#REF!,ShopperTrak!D:D,'Sep GOALS'!B136),F136)</f>
        <v>#REF!</v>
      </c>
      <c r="L136" s="56" t="e">
        <f>IF($T$109&gt;0,SUMIFS(ShopperTrak!#REF!,ShopperTrak!D:D,'Sep GOALS'!B136),G136)</f>
        <v>#REF!</v>
      </c>
      <c r="M136" s="56" t="e">
        <f>IF($T$2&gt;0,SUMIFS(ShopperTrak!#REF!,ShopperTrak!D:D,'Sep GOALS'!B136),H136)</f>
        <v>#REF!</v>
      </c>
      <c r="N136" s="36" t="e">
        <f t="shared" si="88"/>
        <v>#REF!</v>
      </c>
      <c r="O136" s="122" t="e">
        <f t="shared" si="94"/>
        <v>#REF!</v>
      </c>
      <c r="P136" s="34" t="e">
        <f t="shared" si="98"/>
        <v>#REF!</v>
      </c>
      <c r="Q136" s="36">
        <v>315</v>
      </c>
      <c r="R136" s="35">
        <v>15985.35</v>
      </c>
      <c r="S136" s="24">
        <f>SUMIFS(ShopperTrak!R:R,ShopperTrak!D:D,'Sep GOALS'!B136)</f>
        <v>2369.0833333333335</v>
      </c>
      <c r="T136" s="34">
        <f t="shared" si="90"/>
        <v>272.44458333333336</v>
      </c>
      <c r="U136" s="77">
        <f>SUMIFS('Perf by Market'!X:X,'Perf by Market'!C:C,'Sep GOALS'!B136)</f>
        <v>0</v>
      </c>
      <c r="V136" s="77" t="e">
        <f t="shared" si="95"/>
        <v>#REF!</v>
      </c>
      <c r="W136" s="78">
        <f t="shared" si="96"/>
        <v>0</v>
      </c>
      <c r="X136" s="77">
        <f>SUMIFS('Perf by Market'!O:O,'Perf by Market'!C:C,'Sep GOALS'!B136)</f>
        <v>0.57999999999999996</v>
      </c>
      <c r="Y136" s="24">
        <f>SUMIFS('Perf by Market'!H:H,'Perf by Market'!C:C,'Sep GOALS'!B136)</f>
        <v>417</v>
      </c>
      <c r="Z136" s="24">
        <f>SUMIFS('Last Month Goals'!J:J,'Last Month Goals'!B:B,'Sep GOALS'!B136)</f>
        <v>302.43999999999994</v>
      </c>
      <c r="AA136" s="25">
        <f>SUMIFS('Perf by Market'!J:J,'Perf by Market'!C:C,'Sep GOALS'!B136)</f>
        <v>22373.23</v>
      </c>
      <c r="AB136" s="25">
        <f>SUMIFS('Last Month Goals'!K:K,'Last Month Goals'!B:B,'Sep GOALS'!B136)</f>
        <v>11341.499999999998</v>
      </c>
      <c r="AC136" s="25">
        <f t="shared" si="97"/>
        <v>53.652829736211032</v>
      </c>
      <c r="AD136" s="24">
        <f>SUMIFS('Perf by Market'!W:W,'Perf by Market'!C:C,'Sep GOALS'!B136)/6</f>
        <v>0</v>
      </c>
      <c r="AE136" s="31">
        <f>SUMIFS('Perf by Market'!M:M,'Perf by Market'!C:C,'Sep GOALS'!B136)</f>
        <v>331</v>
      </c>
      <c r="AF136" s="29">
        <f>Y136/(SUMIFS('Perf by Market'!M:M,'Perf by Market'!C:C,'Sep GOALS'!B136))</f>
        <v>1.2598187311178248</v>
      </c>
      <c r="AG136" s="4"/>
    </row>
    <row r="137" spans="1:33" ht="15" customHeight="1" x14ac:dyDescent="0.25">
      <c r="A137" s="1" t="str">
        <f>INDEX(MAPING!K:K,MATCH('Sep GOALS'!B137,MAPING!L:L,0))</f>
        <v>HOUSTON</v>
      </c>
      <c r="B137" s="1" t="s">
        <v>117</v>
      </c>
      <c r="C137" s="1" t="str">
        <f>INDEX(MAPING!D:D,MATCH('Sep GOALS'!B137,MAPING!L:L,0))</f>
        <v>FAHAD KHALIQ</v>
      </c>
      <c r="D137" s="1" t="str">
        <f>INDEX(MAPING!F:F,MATCH('Sep GOALS'!B137,MAPING!L:L,0))</f>
        <v>ABDUL HAKEEM MOHAMMED</v>
      </c>
      <c r="E137" s="1" t="e">
        <f>SUMIFS('Metro Target'!#REF!,'Metro Target'!#REF!,'Sep GOALS'!B137)</f>
        <v>#REF!</v>
      </c>
      <c r="F137" s="1" t="e">
        <f>SUMIFS('Metro Target'!#REF!,'Metro Target'!#REF!,'Sep GOALS'!B137)</f>
        <v>#REF!</v>
      </c>
      <c r="G137" s="1" t="e">
        <f>SUMIFS('Metro Target'!#REF!,'Metro Target'!#REF!,'Sep GOALS'!B137)</f>
        <v>#REF!</v>
      </c>
      <c r="H137" s="1" t="e">
        <f>SUMIFS('Metro Target'!#REF!,'Metro Target'!#REF!,'Sep GOALS'!B137)</f>
        <v>#REF!</v>
      </c>
      <c r="I137" s="56" t="e">
        <f>IF($T$109&gt;0,SUMIFS(ShopperTrak!#REF!,ShopperTrak!D:D,'Sep GOALS'!B137),E137)</f>
        <v>#REF!</v>
      </c>
      <c r="J137" s="56" t="e">
        <f t="shared" si="93"/>
        <v>#REF!</v>
      </c>
      <c r="K137" s="56" t="e">
        <f>IF($T$109&gt;0,SUMIFS(ShopperTrak!#REF!,ShopperTrak!D:D,'Sep GOALS'!B137),F137)</f>
        <v>#REF!</v>
      </c>
      <c r="L137" s="56" t="e">
        <f>IF($T$109&gt;0,SUMIFS(ShopperTrak!#REF!,ShopperTrak!D:D,'Sep GOALS'!B137),G137)</f>
        <v>#REF!</v>
      </c>
      <c r="M137" s="56" t="e">
        <f>IF($T$2&gt;0,SUMIFS(ShopperTrak!#REF!,ShopperTrak!D:D,'Sep GOALS'!B137),H137)</f>
        <v>#REF!</v>
      </c>
      <c r="N137" s="36" t="e">
        <f t="shared" si="88"/>
        <v>#REF!</v>
      </c>
      <c r="O137" s="122" t="e">
        <f>N137*$O$109</f>
        <v>#REF!</v>
      </c>
      <c r="P137" s="34" t="e">
        <f t="shared" si="98"/>
        <v>#REF!</v>
      </c>
      <c r="Q137" s="36">
        <v>396</v>
      </c>
      <c r="R137" s="35">
        <v>18347.64</v>
      </c>
      <c r="S137" s="24">
        <f>SUMIFS(ShopperTrak!R:R,ShopperTrak!D:D,'Sep GOALS'!B137)</f>
        <v>2542.3333333333335</v>
      </c>
      <c r="T137" s="34">
        <f t="shared" si="90"/>
        <v>292.36833333333334</v>
      </c>
      <c r="U137" s="77">
        <f>SUMIFS('Perf by Market'!X:X,'Perf by Market'!C:C,'Sep GOALS'!B137)</f>
        <v>0</v>
      </c>
      <c r="V137" s="77" t="e">
        <f t="shared" si="95"/>
        <v>#REF!</v>
      </c>
      <c r="W137" s="78">
        <f t="shared" si="96"/>
        <v>0</v>
      </c>
      <c r="X137" s="77">
        <f>SUMIFS('Perf by Market'!O:O,'Perf by Market'!C:C,'Sep GOALS'!B137)</f>
        <v>0.55000000000000004</v>
      </c>
      <c r="Y137" s="24">
        <f>SUMIFS('Perf by Market'!H:H,'Perf by Market'!C:C,'Sep GOALS'!B137)</f>
        <v>348</v>
      </c>
      <c r="Z137" s="24">
        <f>SUMIFS('Last Month Goals'!J:J,'Last Month Goals'!B:B,'Sep GOALS'!B137)</f>
        <v>307.09999999999991</v>
      </c>
      <c r="AA137" s="25">
        <f>SUMIFS('Perf by Market'!J:J,'Perf by Market'!C:C,'Sep GOALS'!B137)</f>
        <v>15474.07</v>
      </c>
      <c r="AB137" s="25">
        <f>SUMIFS('Last Month Goals'!K:K,'Last Month Goals'!B:B,'Sep GOALS'!B137)</f>
        <v>11516.249999999996</v>
      </c>
      <c r="AC137" s="25">
        <f t="shared" si="97"/>
        <v>44.465718390804597</v>
      </c>
      <c r="AD137" s="24">
        <f>SUMIFS('Perf by Market'!W:W,'Perf by Market'!C:C,'Sep GOALS'!B137)/6</f>
        <v>0</v>
      </c>
      <c r="AE137" s="31">
        <f>SUMIFS('Perf by Market'!M:M,'Perf by Market'!C:C,'Sep GOALS'!B137)</f>
        <v>347</v>
      </c>
      <c r="AF137" s="29">
        <f>Y137/(SUMIFS('Perf by Market'!M:M,'Perf by Market'!C:C,'Sep GOALS'!B137))</f>
        <v>1.0028818443804035</v>
      </c>
      <c r="AG137" s="4"/>
    </row>
    <row r="138" spans="1:33" ht="15" customHeight="1" x14ac:dyDescent="0.25">
      <c r="A138" s="1" t="str">
        <f>INDEX(MAPING!K:K,MATCH('Sep GOALS'!B138,MAPING!L:L,0))</f>
        <v>HOUSTON</v>
      </c>
      <c r="B138" s="1" t="s">
        <v>118</v>
      </c>
      <c r="C138" s="1" t="str">
        <f>INDEX(MAPING!D:D,MATCH('Sep GOALS'!B138,MAPING!L:L,0))</f>
        <v>JUZAR NAQVI</v>
      </c>
      <c r="D138" s="1" t="str">
        <f>INDEX(MAPING!F:F,MATCH('Sep GOALS'!B138,MAPING!L:L,0))</f>
        <v>LILIANA RODRIGUEZ</v>
      </c>
      <c r="E138" s="1" t="e">
        <f>SUMIFS('Metro Target'!#REF!,'Metro Target'!#REF!,'Sep GOALS'!B138)</f>
        <v>#REF!</v>
      </c>
      <c r="F138" s="1" t="e">
        <f>SUMIFS('Metro Target'!#REF!,'Metro Target'!#REF!,'Sep GOALS'!B138)</f>
        <v>#REF!</v>
      </c>
      <c r="G138" s="1" t="e">
        <f>SUMIFS('Metro Target'!#REF!,'Metro Target'!#REF!,'Sep GOALS'!B138)</f>
        <v>#REF!</v>
      </c>
      <c r="H138" s="1" t="e">
        <f>SUMIFS('Metro Target'!#REF!,'Metro Target'!#REF!,'Sep GOALS'!B138)</f>
        <v>#REF!</v>
      </c>
      <c r="I138" s="56" t="e">
        <f>IF($T$109&gt;0,SUMIFS(ShopperTrak!#REF!,ShopperTrak!D:D,'Sep GOALS'!B138),E138)</f>
        <v>#REF!</v>
      </c>
      <c r="J138" s="56" t="e">
        <f t="shared" si="93"/>
        <v>#REF!</v>
      </c>
      <c r="K138" s="56" t="e">
        <f>IF($T$109&gt;0,SUMIFS(ShopperTrak!#REF!,ShopperTrak!D:D,'Sep GOALS'!B138),F138)</f>
        <v>#REF!</v>
      </c>
      <c r="L138" s="56" t="e">
        <f>IF($T$109&gt;0,SUMIFS(ShopperTrak!#REF!,ShopperTrak!D:D,'Sep GOALS'!B138),G138)</f>
        <v>#REF!</v>
      </c>
      <c r="M138" s="56" t="e">
        <f>IF($T$2&gt;0,SUMIFS(ShopperTrak!#REF!,ShopperTrak!D:D,'Sep GOALS'!B138),H138)</f>
        <v>#REF!</v>
      </c>
      <c r="N138" s="36" t="e">
        <f t="shared" si="88"/>
        <v>#REF!</v>
      </c>
      <c r="O138" s="122" t="e">
        <f t="shared" si="94"/>
        <v>#REF!</v>
      </c>
      <c r="P138" s="34" t="e">
        <f t="shared" si="98"/>
        <v>#REF!</v>
      </c>
      <c r="Q138" s="36">
        <v>312</v>
      </c>
      <c r="R138" s="35">
        <v>11403.06</v>
      </c>
      <c r="S138" s="24">
        <f>SUMIFS(ShopperTrak!R:R,ShopperTrak!D:D,'Sep GOALS'!B138)</f>
        <v>2251.1666666666665</v>
      </c>
      <c r="T138" s="34">
        <f t="shared" si="90"/>
        <v>258.88416666666666</v>
      </c>
      <c r="U138" s="77">
        <f>SUMIFS('Perf by Market'!X:X,'Perf by Market'!C:C,'Sep GOALS'!B138)</f>
        <v>0</v>
      </c>
      <c r="V138" s="77" t="e">
        <f t="shared" si="95"/>
        <v>#REF!</v>
      </c>
      <c r="W138" s="78">
        <f t="shared" si="96"/>
        <v>0</v>
      </c>
      <c r="X138" s="77">
        <f>SUMIFS('Perf by Market'!O:O,'Perf by Market'!C:C,'Sep GOALS'!B138)</f>
        <v>0.23</v>
      </c>
      <c r="Y138" s="24">
        <f>SUMIFS('Perf by Market'!H:H,'Perf by Market'!C:C,'Sep GOALS'!B138)</f>
        <v>322</v>
      </c>
      <c r="Z138" s="24">
        <f>SUMIFS('Last Month Goals'!J:J,'Last Month Goals'!B:B,'Sep GOALS'!B138)</f>
        <v>265.30999999999995</v>
      </c>
      <c r="AA138" s="25">
        <f>SUMIFS('Perf by Market'!J:J,'Perf by Market'!C:C,'Sep GOALS'!B138)</f>
        <v>17964.169999999998</v>
      </c>
      <c r="AB138" s="25">
        <f>SUMIFS('Last Month Goals'!K:K,'Last Month Goals'!B:B,'Sep GOALS'!B138)</f>
        <v>9949.1249999999982</v>
      </c>
      <c r="AC138" s="25">
        <f t="shared" si="97"/>
        <v>55.789347826086953</v>
      </c>
      <c r="AD138" s="24">
        <f>SUMIFS('Perf by Market'!W:W,'Perf by Market'!C:C,'Sep GOALS'!B138)/6</f>
        <v>0</v>
      </c>
      <c r="AE138" s="31">
        <f>SUMIFS('Perf by Market'!M:M,'Perf by Market'!C:C,'Sep GOALS'!B138)</f>
        <v>291</v>
      </c>
      <c r="AF138" s="29">
        <f>Y138/(SUMIFS('Perf by Market'!M:M,'Perf by Market'!C:C,'Sep GOALS'!B138))</f>
        <v>1.1065292096219932</v>
      </c>
      <c r="AG138" s="4"/>
    </row>
    <row r="139" spans="1:33" ht="15" customHeight="1" x14ac:dyDescent="0.25">
      <c r="A139" s="1" t="str">
        <f>INDEX(MAPING!K:K,MATCH('Sep GOALS'!B139,MAPING!L:L,0))</f>
        <v>HOUSTON</v>
      </c>
      <c r="B139" s="1" t="s">
        <v>119</v>
      </c>
      <c r="C139" s="1" t="str">
        <f>INDEX(MAPING!D:D,MATCH('Sep GOALS'!B139,MAPING!L:L,0))</f>
        <v>JHONATHAN SANDOVAL</v>
      </c>
      <c r="D139" s="1" t="str">
        <f>INDEX(MAPING!F:F,MATCH('Sep GOALS'!B139,MAPING!L:L,0))</f>
        <v>AZELDIN IDRIS</v>
      </c>
      <c r="E139" s="1" t="e">
        <f>SUMIFS('Metro Target'!#REF!,'Metro Target'!#REF!,'Sep GOALS'!B139)</f>
        <v>#REF!</v>
      </c>
      <c r="F139" s="1" t="e">
        <f>SUMIFS('Metro Target'!#REF!,'Metro Target'!#REF!,'Sep GOALS'!B139)</f>
        <v>#REF!</v>
      </c>
      <c r="G139" s="1" t="e">
        <f>SUMIFS('Metro Target'!#REF!,'Metro Target'!#REF!,'Sep GOALS'!B139)</f>
        <v>#REF!</v>
      </c>
      <c r="H139" s="1" t="e">
        <f>SUMIFS('Metro Target'!#REF!,'Metro Target'!#REF!,'Sep GOALS'!B139)</f>
        <v>#REF!</v>
      </c>
      <c r="I139" s="56" t="e">
        <f>IF($T$109&gt;0,SUMIFS(ShopperTrak!#REF!,ShopperTrak!D:D,'Sep GOALS'!B139),E139)</f>
        <v>#REF!</v>
      </c>
      <c r="J139" s="56" t="e">
        <f t="shared" si="93"/>
        <v>#REF!</v>
      </c>
      <c r="K139" s="56" t="e">
        <f>IF($T$109&gt;0,SUMIFS(ShopperTrak!#REF!,ShopperTrak!D:D,'Sep GOALS'!B139),F139)</f>
        <v>#REF!</v>
      </c>
      <c r="L139" s="56" t="e">
        <f>IF($T$109&gt;0,SUMIFS(ShopperTrak!#REF!,ShopperTrak!D:D,'Sep GOALS'!B139),G139)</f>
        <v>#REF!</v>
      </c>
      <c r="M139" s="56" t="e">
        <f>IF($T$2&gt;0,SUMIFS(ShopperTrak!#REF!,ShopperTrak!D:D,'Sep GOALS'!B139),H139)</f>
        <v>#REF!</v>
      </c>
      <c r="N139" s="36" t="e">
        <f t="shared" si="88"/>
        <v>#REF!</v>
      </c>
      <c r="O139" s="122" t="e">
        <f>N139*$O$109</f>
        <v>#REF!</v>
      </c>
      <c r="P139" s="34" t="e">
        <f t="shared" si="98"/>
        <v>#REF!</v>
      </c>
      <c r="Q139" s="36">
        <v>219</v>
      </c>
      <c r="R139" s="35">
        <v>5350.0499999999993</v>
      </c>
      <c r="S139" s="24">
        <f>SUMIFS(ShopperTrak!R:R,ShopperTrak!D:D,'Sep GOALS'!B139)</f>
        <v>2420.5833333333335</v>
      </c>
      <c r="T139" s="34">
        <f t="shared" si="90"/>
        <v>278.36708333333337</v>
      </c>
      <c r="U139" s="77">
        <f>SUMIFS('Perf by Market'!X:X,'Perf by Market'!C:C,'Sep GOALS'!B139)</f>
        <v>0</v>
      </c>
      <c r="V139" s="77" t="e">
        <f t="shared" si="95"/>
        <v>#REF!</v>
      </c>
      <c r="W139" s="78">
        <f t="shared" si="96"/>
        <v>0</v>
      </c>
      <c r="X139" s="77">
        <f>SUMIFS('Perf by Market'!O:O,'Perf by Market'!C:C,'Sep GOALS'!B139)</f>
        <v>0.48</v>
      </c>
      <c r="Y139" s="24">
        <f>SUMIFS('Perf by Market'!H:H,'Perf by Market'!C:C,'Sep GOALS'!B139)</f>
        <v>280</v>
      </c>
      <c r="Z139" s="24">
        <f>SUMIFS('Last Month Goals'!J:J,'Last Month Goals'!B:B,'Sep GOALS'!B139)</f>
        <v>284.45999999999998</v>
      </c>
      <c r="AA139" s="25">
        <f>SUMIFS('Perf by Market'!J:J,'Perf by Market'!C:C,'Sep GOALS'!B139)</f>
        <v>10637.68</v>
      </c>
      <c r="AB139" s="25">
        <f>SUMIFS('Last Month Goals'!K:K,'Last Month Goals'!B:B,'Sep GOALS'!B139)</f>
        <v>10667.25</v>
      </c>
      <c r="AC139" s="25">
        <f t="shared" si="97"/>
        <v>37.991714285714288</v>
      </c>
      <c r="AD139" s="24">
        <f>SUMIFS('Perf by Market'!W:W,'Perf by Market'!C:C,'Sep GOALS'!B139)/6</f>
        <v>0</v>
      </c>
      <c r="AE139" s="31">
        <f>SUMIFS('Perf by Market'!M:M,'Perf by Market'!C:C,'Sep GOALS'!B139)</f>
        <v>261</v>
      </c>
      <c r="AF139" s="29">
        <f>Y139/(SUMIFS('Perf by Market'!M:M,'Perf by Market'!C:C,'Sep GOALS'!B139))</f>
        <v>1.0727969348659003</v>
      </c>
      <c r="AG139" s="4"/>
    </row>
    <row r="140" spans="1:33" ht="15" customHeight="1" x14ac:dyDescent="0.25">
      <c r="A140" s="1" t="str">
        <f>INDEX(MAPING!K:K,MATCH('Sep GOALS'!B140,MAPING!L:L,0))</f>
        <v>HOUSTON</v>
      </c>
      <c r="B140" s="1" t="s">
        <v>120</v>
      </c>
      <c r="C140" s="1" t="str">
        <f>INDEX(MAPING!D:D,MATCH('Sep GOALS'!B140,MAPING!L:L,0))</f>
        <v>ALI CHAMADIA</v>
      </c>
      <c r="D140" s="1" t="str">
        <f>INDEX(MAPING!F:F,MATCH('Sep GOALS'!B140,MAPING!L:L,0))</f>
        <v>JATIN KUMAR</v>
      </c>
      <c r="E140" s="1" t="e">
        <f>SUMIFS('Metro Target'!#REF!,'Metro Target'!#REF!,'Sep GOALS'!B140)</f>
        <v>#REF!</v>
      </c>
      <c r="F140" s="1" t="e">
        <f>SUMIFS('Metro Target'!#REF!,'Metro Target'!#REF!,'Sep GOALS'!B140)</f>
        <v>#REF!</v>
      </c>
      <c r="G140" s="1" t="e">
        <f>SUMIFS('Metro Target'!#REF!,'Metro Target'!#REF!,'Sep GOALS'!B140)</f>
        <v>#REF!</v>
      </c>
      <c r="H140" s="1" t="e">
        <f>SUMIFS('Metro Target'!#REF!,'Metro Target'!#REF!,'Sep GOALS'!B140)</f>
        <v>#REF!</v>
      </c>
      <c r="I140" s="56" t="e">
        <f>IF($T$109&gt;0,SUMIFS(ShopperTrak!#REF!,ShopperTrak!D:D,'Sep GOALS'!B140),E140)</f>
        <v>#REF!</v>
      </c>
      <c r="J140" s="56" t="e">
        <f t="shared" si="93"/>
        <v>#REF!</v>
      </c>
      <c r="K140" s="56" t="e">
        <f>IF($T$109&gt;0,SUMIFS(ShopperTrak!#REF!,ShopperTrak!D:D,'Sep GOALS'!B140),F140)</f>
        <v>#REF!</v>
      </c>
      <c r="L140" s="56" t="e">
        <f>IF($T$109&gt;0,SUMIFS(ShopperTrak!#REF!,ShopperTrak!D:D,'Sep GOALS'!B140),G140)</f>
        <v>#REF!</v>
      </c>
      <c r="M140" s="56" t="e">
        <f>IF($T$2&gt;0,SUMIFS(ShopperTrak!#REF!,ShopperTrak!D:D,'Sep GOALS'!B140),H140)</f>
        <v>#REF!</v>
      </c>
      <c r="N140" s="36" t="e">
        <f t="shared" si="88"/>
        <v>#REF!</v>
      </c>
      <c r="O140" s="122" t="e">
        <f t="shared" si="94"/>
        <v>#REF!</v>
      </c>
      <c r="P140" s="34" t="e">
        <f t="shared" si="98"/>
        <v>#REF!</v>
      </c>
      <c r="Q140" s="36">
        <v>369</v>
      </c>
      <c r="R140" s="35">
        <v>13682.01</v>
      </c>
      <c r="S140" s="24">
        <f>SUMIFS(ShopperTrak!R:R,ShopperTrak!D:D,'Sep GOALS'!B140)</f>
        <v>1824.0833333333333</v>
      </c>
      <c r="T140" s="34">
        <f t="shared" si="90"/>
        <v>209.76958333333334</v>
      </c>
      <c r="U140" s="77">
        <f>SUMIFS('Perf by Market'!X:X,'Perf by Market'!C:C,'Sep GOALS'!B140)</f>
        <v>0</v>
      </c>
      <c r="V140" s="77" t="e">
        <f t="shared" si="95"/>
        <v>#REF!</v>
      </c>
      <c r="W140" s="78">
        <f t="shared" si="96"/>
        <v>0</v>
      </c>
      <c r="X140" s="77">
        <f>SUMIFS('Perf by Market'!O:O,'Perf by Market'!C:C,'Sep GOALS'!B140)</f>
        <v>0.65</v>
      </c>
      <c r="Y140" s="24">
        <f>SUMIFS('Perf by Market'!H:H,'Perf by Market'!C:C,'Sep GOALS'!B140)</f>
        <v>331</v>
      </c>
      <c r="Z140" s="24">
        <f>SUMIFS('Last Month Goals'!J:J,'Last Month Goals'!B:B,'Sep GOALS'!B140)</f>
        <v>229.05999999999995</v>
      </c>
      <c r="AA140" s="25">
        <f>SUMIFS('Perf by Market'!J:J,'Perf by Market'!C:C,'Sep GOALS'!B140)</f>
        <v>13375.19</v>
      </c>
      <c r="AB140" s="25">
        <f>SUMIFS('Last Month Goals'!K:K,'Last Month Goals'!B:B,'Sep GOALS'!B140)</f>
        <v>8589.7499999999982</v>
      </c>
      <c r="AC140" s="25">
        <f t="shared" si="97"/>
        <v>40.408429003021148</v>
      </c>
      <c r="AD140" s="24">
        <f>SUMIFS('Perf by Market'!W:W,'Perf by Market'!C:C,'Sep GOALS'!B140)/6</f>
        <v>0</v>
      </c>
      <c r="AE140" s="31">
        <f>SUMIFS('Perf by Market'!M:M,'Perf by Market'!C:C,'Sep GOALS'!B140)</f>
        <v>270</v>
      </c>
      <c r="AF140" s="29">
        <f>Y140/(SUMIFS('Perf by Market'!M:M,'Perf by Market'!C:C,'Sep GOALS'!B140))</f>
        <v>1.2259259259259259</v>
      </c>
      <c r="AG140" s="4"/>
    </row>
    <row r="141" spans="1:33" ht="15" customHeight="1" x14ac:dyDescent="0.25">
      <c r="A141" s="1" t="str">
        <f>INDEX(MAPING!K:K,MATCH('Sep GOALS'!B141,MAPING!L:L,0))</f>
        <v>HOUSTON</v>
      </c>
      <c r="B141" s="1" t="s">
        <v>121</v>
      </c>
      <c r="C141" s="1" t="str">
        <f>INDEX(MAPING!D:D,MATCH('Sep GOALS'!B141,MAPING!L:L,0))</f>
        <v>FAHAD KHALIQ</v>
      </c>
      <c r="D141" s="1" t="str">
        <f>INDEX(MAPING!F:F,MATCH('Sep GOALS'!B141,MAPING!L:L,0))</f>
        <v>DAISY VILLA</v>
      </c>
      <c r="E141" s="1" t="e">
        <f>SUMIFS('Metro Target'!#REF!,'Metro Target'!#REF!,'Sep GOALS'!B141)</f>
        <v>#REF!</v>
      </c>
      <c r="F141" s="1" t="e">
        <f>SUMIFS('Metro Target'!#REF!,'Metro Target'!#REF!,'Sep GOALS'!B141)</f>
        <v>#REF!</v>
      </c>
      <c r="G141" s="1" t="e">
        <f>SUMIFS('Metro Target'!#REF!,'Metro Target'!#REF!,'Sep GOALS'!B141)</f>
        <v>#REF!</v>
      </c>
      <c r="H141" s="1" t="e">
        <f>SUMIFS('Metro Target'!#REF!,'Metro Target'!#REF!,'Sep GOALS'!B141)</f>
        <v>#REF!</v>
      </c>
      <c r="I141" s="56" t="e">
        <f>IF($T$109&gt;0,SUMIFS(ShopperTrak!#REF!,ShopperTrak!D:D,'Sep GOALS'!B141),E141)</f>
        <v>#REF!</v>
      </c>
      <c r="J141" s="56" t="e">
        <f t="shared" si="93"/>
        <v>#REF!</v>
      </c>
      <c r="K141" s="56" t="e">
        <f>IF($T$109&gt;0,SUMIFS(ShopperTrak!#REF!,ShopperTrak!D:D,'Sep GOALS'!B141),F141)</f>
        <v>#REF!</v>
      </c>
      <c r="L141" s="56" t="e">
        <f>IF($T$109&gt;0,SUMIFS(ShopperTrak!#REF!,ShopperTrak!D:D,'Sep GOALS'!B141),G141)</f>
        <v>#REF!</v>
      </c>
      <c r="M141" s="56" t="e">
        <f>IF($T$2&gt;0,SUMIFS(ShopperTrak!#REF!,ShopperTrak!D:D,'Sep GOALS'!B141),H141)</f>
        <v>#REF!</v>
      </c>
      <c r="N141" s="36" t="e">
        <f t="shared" si="88"/>
        <v>#REF!</v>
      </c>
      <c r="O141" s="122" t="e">
        <f>N141*$O$109</f>
        <v>#REF!</v>
      </c>
      <c r="P141" s="34" t="e">
        <f t="shared" si="98"/>
        <v>#REF!</v>
      </c>
      <c r="Q141" s="36">
        <v>315</v>
      </c>
      <c r="R141" s="35">
        <v>17914.5</v>
      </c>
      <c r="S141" s="24">
        <f>SUMIFS(ShopperTrak!R:R,ShopperTrak!D:D,'Sep GOALS'!B141)</f>
        <v>2278.3333333333335</v>
      </c>
      <c r="T141" s="34">
        <f t="shared" si="90"/>
        <v>262.00833333333338</v>
      </c>
      <c r="U141" s="77">
        <f>SUMIFS('Perf by Market'!X:X,'Perf by Market'!C:C,'Sep GOALS'!B141)</f>
        <v>0</v>
      </c>
      <c r="V141" s="77" t="e">
        <f t="shared" si="95"/>
        <v>#REF!</v>
      </c>
      <c r="W141" s="78">
        <f t="shared" si="96"/>
        <v>0</v>
      </c>
      <c r="X141" s="77">
        <f>SUMIFS('Perf by Market'!O:O,'Perf by Market'!C:C,'Sep GOALS'!B141)</f>
        <v>0.51</v>
      </c>
      <c r="Y141" s="24">
        <f>SUMIFS('Perf by Market'!H:H,'Perf by Market'!C:C,'Sep GOALS'!B141)</f>
        <v>335</v>
      </c>
      <c r="Z141" s="24">
        <f>SUMIFS('Last Month Goals'!J:J,'Last Month Goals'!B:B,'Sep GOALS'!B141)</f>
        <v>254.39999999999998</v>
      </c>
      <c r="AA141" s="25">
        <f>SUMIFS('Perf by Market'!J:J,'Perf by Market'!C:C,'Sep GOALS'!B141)</f>
        <v>18946</v>
      </c>
      <c r="AB141" s="25">
        <f>SUMIFS('Last Month Goals'!K:K,'Last Month Goals'!B:B,'Sep GOALS'!B141)</f>
        <v>9540</v>
      </c>
      <c r="AC141" s="25">
        <f t="shared" si="97"/>
        <v>56.555223880597012</v>
      </c>
      <c r="AD141" s="24">
        <f>SUMIFS('Perf by Market'!W:W,'Perf by Market'!C:C,'Sep GOALS'!B141)/6</f>
        <v>0</v>
      </c>
      <c r="AE141" s="31">
        <f>SUMIFS('Perf by Market'!M:M,'Perf by Market'!C:C,'Sep GOALS'!B141)</f>
        <v>387</v>
      </c>
      <c r="AF141" s="29">
        <f>Y141/(SUMIFS('Perf by Market'!M:M,'Perf by Market'!C:C,'Sep GOALS'!B141))</f>
        <v>0.86563307493540054</v>
      </c>
      <c r="AG141" s="4"/>
    </row>
    <row r="142" spans="1:33" ht="15" customHeight="1" x14ac:dyDescent="0.25">
      <c r="A142" s="1" t="str">
        <f>INDEX(MAPING!K:K,MATCH('Sep GOALS'!B142,MAPING!L:L,0))</f>
        <v>HOUSTON</v>
      </c>
      <c r="B142" s="1" t="s">
        <v>123</v>
      </c>
      <c r="C142" s="1" t="str">
        <f>INDEX(MAPING!D:D,MATCH('Sep GOALS'!B142,MAPING!L:L,0))</f>
        <v>AZAAN JUNANI</v>
      </c>
      <c r="D142" s="1" t="str">
        <f>INDEX(MAPING!F:F,MATCH('Sep GOALS'!B142,MAPING!L:L,0))</f>
        <v>ASAD ALI</v>
      </c>
      <c r="E142" s="1" t="e">
        <f>SUMIFS('Metro Target'!#REF!,'Metro Target'!#REF!,'Sep GOALS'!B142)</f>
        <v>#REF!</v>
      </c>
      <c r="F142" s="1" t="e">
        <f>SUMIFS('Metro Target'!#REF!,'Metro Target'!#REF!,'Sep GOALS'!B142)</f>
        <v>#REF!</v>
      </c>
      <c r="G142" s="1" t="e">
        <f>SUMIFS('Metro Target'!#REF!,'Metro Target'!#REF!,'Sep GOALS'!B142)</f>
        <v>#REF!</v>
      </c>
      <c r="H142" s="1" t="e">
        <f>SUMIFS('Metro Target'!#REF!,'Metro Target'!#REF!,'Sep GOALS'!B142)</f>
        <v>#REF!</v>
      </c>
      <c r="I142" s="56" t="e">
        <f>IF($T$109&gt;0,SUMIFS(ShopperTrak!#REF!,ShopperTrak!D:D,'Sep GOALS'!B142),E142)</f>
        <v>#REF!</v>
      </c>
      <c r="J142" s="56" t="e">
        <f t="shared" si="93"/>
        <v>#REF!</v>
      </c>
      <c r="K142" s="56" t="e">
        <f>IF($T$109&gt;0,SUMIFS(ShopperTrak!#REF!,ShopperTrak!D:D,'Sep GOALS'!B142),F142)</f>
        <v>#REF!</v>
      </c>
      <c r="L142" s="56" t="e">
        <f>IF($T$109&gt;0,SUMIFS(ShopperTrak!#REF!,ShopperTrak!D:D,'Sep GOALS'!B142),G142)</f>
        <v>#REF!</v>
      </c>
      <c r="M142" s="56" t="e">
        <f>IF($T$2&gt;0,SUMIFS(ShopperTrak!#REF!,ShopperTrak!D:D,'Sep GOALS'!B142),H142)</f>
        <v>#REF!</v>
      </c>
      <c r="N142" s="36" t="e">
        <f t="shared" si="88"/>
        <v>#REF!</v>
      </c>
      <c r="O142" s="122" t="e">
        <f t="shared" si="94"/>
        <v>#REF!</v>
      </c>
      <c r="P142" s="34" t="e">
        <f t="shared" si="98"/>
        <v>#REF!</v>
      </c>
      <c r="Q142" s="36">
        <v>213</v>
      </c>
      <c r="R142" s="35">
        <v>6358.3499999999995</v>
      </c>
      <c r="S142" s="24">
        <f>SUMIFS(ShopperTrak!R:R,ShopperTrak!D:D,'Sep GOALS'!B142)</f>
        <v>1590</v>
      </c>
      <c r="T142" s="34">
        <f t="shared" si="90"/>
        <v>182.85</v>
      </c>
      <c r="U142" s="77">
        <f>SUMIFS('Perf by Market'!X:X,'Perf by Market'!C:C,'Sep GOALS'!B142)</f>
        <v>0</v>
      </c>
      <c r="V142" s="77" t="e">
        <f t="shared" si="95"/>
        <v>#REF!</v>
      </c>
      <c r="W142" s="78">
        <f t="shared" si="96"/>
        <v>0</v>
      </c>
      <c r="X142" s="77">
        <f>SUMIFS('Perf by Market'!O:O,'Perf by Market'!C:C,'Sep GOALS'!B142)</f>
        <v>0.43</v>
      </c>
      <c r="Y142" s="24">
        <f>SUMIFS('Perf by Market'!H:H,'Perf by Market'!C:C,'Sep GOALS'!B142)</f>
        <v>213</v>
      </c>
      <c r="Z142" s="24">
        <f>SUMIFS('Last Month Goals'!J:J,'Last Month Goals'!B:B,'Sep GOALS'!B142)</f>
        <v>196.37</v>
      </c>
      <c r="AA142" s="25">
        <f>SUMIFS('Perf by Market'!J:J,'Perf by Market'!C:C,'Sep GOALS'!B142)</f>
        <v>8344.09</v>
      </c>
      <c r="AB142" s="25">
        <f>SUMIFS('Last Month Goals'!K:K,'Last Month Goals'!B:B,'Sep GOALS'!B142)</f>
        <v>7363.875</v>
      </c>
      <c r="AC142" s="25">
        <f t="shared" si="97"/>
        <v>39.174131455399063</v>
      </c>
      <c r="AD142" s="24">
        <f>SUMIFS('Perf by Market'!W:W,'Perf by Market'!C:C,'Sep GOALS'!B142)/6</f>
        <v>0</v>
      </c>
      <c r="AE142" s="31">
        <f>SUMIFS('Perf by Market'!M:M,'Perf by Market'!C:C,'Sep GOALS'!B142)</f>
        <v>180</v>
      </c>
      <c r="AF142" s="29">
        <f>Y142/(SUMIFS('Perf by Market'!M:M,'Perf by Market'!C:C,'Sep GOALS'!B142))</f>
        <v>1.1833333333333333</v>
      </c>
      <c r="AG142" s="4"/>
    </row>
    <row r="143" spans="1:33" ht="15" customHeight="1" x14ac:dyDescent="0.25">
      <c r="A143" s="1" t="str">
        <f>INDEX(MAPING!K:K,MATCH('Sep GOALS'!B143,MAPING!L:L,0))</f>
        <v>HOUSTON</v>
      </c>
      <c r="B143" s="1" t="s">
        <v>124</v>
      </c>
      <c r="C143" s="1" t="str">
        <f>INDEX(MAPING!D:D,MATCH('Sep GOALS'!B143,MAPING!L:L,0))</f>
        <v>FAHAD KHALIQ</v>
      </c>
      <c r="D143" s="1" t="str">
        <f>INDEX(MAPING!F:F,MATCH('Sep GOALS'!B143,MAPING!L:L,0))</f>
        <v>AYOOB KHAN</v>
      </c>
      <c r="E143" s="1" t="e">
        <f>SUMIFS('Metro Target'!#REF!,'Metro Target'!#REF!,'Sep GOALS'!B143)</f>
        <v>#REF!</v>
      </c>
      <c r="F143" s="1" t="e">
        <f>SUMIFS('Metro Target'!#REF!,'Metro Target'!#REF!,'Sep GOALS'!B143)</f>
        <v>#REF!</v>
      </c>
      <c r="G143" s="1" t="e">
        <f>SUMIFS('Metro Target'!#REF!,'Metro Target'!#REF!,'Sep GOALS'!B143)</f>
        <v>#REF!</v>
      </c>
      <c r="H143" s="1" t="e">
        <f>SUMIFS('Metro Target'!#REF!,'Metro Target'!#REF!,'Sep GOALS'!B143)</f>
        <v>#REF!</v>
      </c>
      <c r="I143" s="56" t="e">
        <f>IF($T$109&gt;0,SUMIFS(ShopperTrak!#REF!,ShopperTrak!D:D,'Sep GOALS'!B143),E143)</f>
        <v>#REF!</v>
      </c>
      <c r="J143" s="56" t="e">
        <f t="shared" si="93"/>
        <v>#REF!</v>
      </c>
      <c r="K143" s="56" t="e">
        <f>IF($T$109&gt;0,SUMIFS(ShopperTrak!#REF!,ShopperTrak!D:D,'Sep GOALS'!B143),F143)</f>
        <v>#REF!</v>
      </c>
      <c r="L143" s="56" t="e">
        <f>IF($T$109&gt;0,SUMIFS(ShopperTrak!#REF!,ShopperTrak!D:D,'Sep GOALS'!B143),G143)</f>
        <v>#REF!</v>
      </c>
      <c r="M143" s="56" t="e">
        <f>IF($T$2&gt;0,SUMIFS(ShopperTrak!#REF!,ShopperTrak!D:D,'Sep GOALS'!B143),H143)</f>
        <v>#REF!</v>
      </c>
      <c r="N143" s="36" t="e">
        <f t="shared" si="88"/>
        <v>#REF!</v>
      </c>
      <c r="O143" s="122" t="e">
        <f t="shared" si="94"/>
        <v>#REF!</v>
      </c>
      <c r="P143" s="34" t="e">
        <f t="shared" si="98"/>
        <v>#REF!</v>
      </c>
      <c r="Q143" s="36">
        <v>122.99999999999999</v>
      </c>
      <c r="R143" s="35">
        <v>4915.1400000000003</v>
      </c>
      <c r="S143" s="24">
        <f>SUMIFS(ShopperTrak!R:R,ShopperTrak!D:D,'Sep GOALS'!B143)</f>
        <v>1492.9166666666667</v>
      </c>
      <c r="T143" s="34">
        <f t="shared" si="90"/>
        <v>171.6854166666667</v>
      </c>
      <c r="U143" s="77">
        <f>SUMIFS('Perf by Market'!X:X,'Perf by Market'!C:C,'Sep GOALS'!B143)</f>
        <v>0</v>
      </c>
      <c r="V143" s="77" t="e">
        <f t="shared" si="95"/>
        <v>#REF!</v>
      </c>
      <c r="W143" s="78">
        <f t="shared" si="96"/>
        <v>0</v>
      </c>
      <c r="X143" s="77">
        <f>SUMIFS('Perf by Market'!O:O,'Perf by Market'!C:C,'Sep GOALS'!B143)</f>
        <v>0.47</v>
      </c>
      <c r="Y143" s="24">
        <f>SUMIFS('Perf by Market'!H:H,'Perf by Market'!C:C,'Sep GOALS'!B143)</f>
        <v>166</v>
      </c>
      <c r="Z143" s="24">
        <f>SUMIFS('Last Month Goals'!J:J,'Last Month Goals'!B:B,'Sep GOALS'!B143)</f>
        <v>186.59999999999997</v>
      </c>
      <c r="AA143" s="25">
        <f>SUMIFS('Perf by Market'!J:J,'Perf by Market'!C:C,'Sep GOALS'!B143)</f>
        <v>8155.49</v>
      </c>
      <c r="AB143" s="25">
        <f>SUMIFS('Last Month Goals'!K:K,'Last Month Goals'!B:B,'Sep GOALS'!B143)</f>
        <v>6997.4999999999991</v>
      </c>
      <c r="AC143" s="25">
        <f t="shared" si="97"/>
        <v>49.129457831325297</v>
      </c>
      <c r="AD143" s="24">
        <f>SUMIFS('Perf by Market'!W:W,'Perf by Market'!C:C,'Sep GOALS'!B143)/6</f>
        <v>0</v>
      </c>
      <c r="AE143" s="31">
        <f>SUMIFS('Perf by Market'!M:M,'Perf by Market'!C:C,'Sep GOALS'!B143)</f>
        <v>182</v>
      </c>
      <c r="AF143" s="29">
        <f>Y143/(SUMIFS('Perf by Market'!M:M,'Perf by Market'!C:C,'Sep GOALS'!B143))</f>
        <v>0.91208791208791207</v>
      </c>
      <c r="AG143" s="4"/>
    </row>
    <row r="144" spans="1:33" ht="15" customHeight="1" x14ac:dyDescent="0.25">
      <c r="A144" s="1" t="str">
        <f>INDEX(MAPING!K:K,MATCH('Sep GOALS'!B144,MAPING!L:L,0))</f>
        <v>HOUSTON</v>
      </c>
      <c r="B144" s="1" t="s">
        <v>125</v>
      </c>
      <c r="C144" s="1" t="str">
        <f>INDEX(MAPING!D:D,MATCH('Sep GOALS'!B144,MAPING!L:L,0))</f>
        <v>AZAAN JUNANI</v>
      </c>
      <c r="D144" s="1" t="str">
        <f>INDEX(MAPING!F:F,MATCH('Sep GOALS'!B144,MAPING!L:L,0))</f>
        <v>KIRAN IQBAL</v>
      </c>
      <c r="E144" s="1" t="e">
        <f>SUMIFS('Metro Target'!#REF!,'Metro Target'!#REF!,'Sep GOALS'!B144)</f>
        <v>#REF!</v>
      </c>
      <c r="F144" s="1" t="e">
        <f>SUMIFS('Metro Target'!#REF!,'Metro Target'!#REF!,'Sep GOALS'!B144)</f>
        <v>#REF!</v>
      </c>
      <c r="G144" s="1" t="e">
        <f>SUMIFS('Metro Target'!#REF!,'Metro Target'!#REF!,'Sep GOALS'!B144)</f>
        <v>#REF!</v>
      </c>
      <c r="H144" s="1" t="e">
        <f>SUMIFS('Metro Target'!#REF!,'Metro Target'!#REF!,'Sep GOALS'!B144)</f>
        <v>#REF!</v>
      </c>
      <c r="I144" s="56" t="e">
        <f>IF($T$109&gt;0,SUMIFS(ShopperTrak!#REF!,ShopperTrak!D:D,'Sep GOALS'!B144),E144)</f>
        <v>#REF!</v>
      </c>
      <c r="J144" s="56" t="e">
        <f t="shared" si="93"/>
        <v>#REF!</v>
      </c>
      <c r="K144" s="56" t="e">
        <f>IF($T$109&gt;0,SUMIFS(ShopperTrak!#REF!,ShopperTrak!D:D,'Sep GOALS'!B144),F144)</f>
        <v>#REF!</v>
      </c>
      <c r="L144" s="56" t="e">
        <f>IF($T$109&gt;0,SUMIFS(ShopperTrak!#REF!,ShopperTrak!D:D,'Sep GOALS'!B144),G144)</f>
        <v>#REF!</v>
      </c>
      <c r="M144" s="56" t="e">
        <f>IF($T$2&gt;0,SUMIFS(ShopperTrak!#REF!,ShopperTrak!D:D,'Sep GOALS'!B144),H144)</f>
        <v>#REF!</v>
      </c>
      <c r="N144" s="36" t="e">
        <f t="shared" si="88"/>
        <v>#REF!</v>
      </c>
      <c r="O144" s="122" t="e">
        <f t="shared" si="94"/>
        <v>#REF!</v>
      </c>
      <c r="P144" s="34" t="e">
        <f t="shared" si="98"/>
        <v>#REF!</v>
      </c>
      <c r="Q144" s="36">
        <v>180</v>
      </c>
      <c r="R144" s="35">
        <v>5735.5199999999995</v>
      </c>
      <c r="S144" s="24">
        <f>SUMIFS(ShopperTrak!R:R,ShopperTrak!D:D,'Sep GOALS'!B144)</f>
        <v>1694.8333333333333</v>
      </c>
      <c r="T144" s="34">
        <f t="shared" si="90"/>
        <v>194.90583333333333</v>
      </c>
      <c r="U144" s="77">
        <f>SUMIFS('Perf by Market'!X:X,'Perf by Market'!C:C,'Sep GOALS'!B144)</f>
        <v>0</v>
      </c>
      <c r="V144" s="77" t="e">
        <f t="shared" si="95"/>
        <v>#REF!</v>
      </c>
      <c r="W144" s="78">
        <f t="shared" si="96"/>
        <v>0</v>
      </c>
      <c r="X144" s="77">
        <f>SUMIFS('Perf by Market'!O:O,'Perf by Market'!C:C,'Sep GOALS'!B144)</f>
        <v>0.47</v>
      </c>
      <c r="Y144" s="24">
        <f>SUMIFS('Perf by Market'!H:H,'Perf by Market'!C:C,'Sep GOALS'!B144)</f>
        <v>206</v>
      </c>
      <c r="Z144" s="24">
        <f>SUMIFS('Last Month Goals'!J:J,'Last Month Goals'!B:B,'Sep GOALS'!B144)</f>
        <v>220.42</v>
      </c>
      <c r="AA144" s="25">
        <f>SUMIFS('Perf by Market'!J:J,'Perf by Market'!C:C,'Sep GOALS'!B144)</f>
        <v>7482.7</v>
      </c>
      <c r="AB144" s="25">
        <f>SUMIFS('Last Month Goals'!K:K,'Last Month Goals'!B:B,'Sep GOALS'!B144)</f>
        <v>8265.75</v>
      </c>
      <c r="AC144" s="25">
        <f t="shared" si="97"/>
        <v>36.323786407766988</v>
      </c>
      <c r="AD144" s="24">
        <f>SUMIFS('Perf by Market'!W:W,'Perf by Market'!C:C,'Sep GOALS'!B144)/6</f>
        <v>0</v>
      </c>
      <c r="AE144" s="31">
        <f>SUMIFS('Perf by Market'!M:M,'Perf by Market'!C:C,'Sep GOALS'!B144)</f>
        <v>203</v>
      </c>
      <c r="AF144" s="29">
        <f>Y144/(SUMIFS('Perf by Market'!M:M,'Perf by Market'!C:C,'Sep GOALS'!B144))</f>
        <v>1.0147783251231528</v>
      </c>
      <c r="AG144" s="4"/>
    </row>
    <row r="145" spans="1:33" ht="15" customHeight="1" x14ac:dyDescent="0.25">
      <c r="A145" s="1" t="str">
        <f>INDEX(MAPING!K:K,MATCH('Sep GOALS'!B145,MAPING!L:L,0))</f>
        <v>HOUSTON</v>
      </c>
      <c r="B145" s="1" t="s">
        <v>126</v>
      </c>
      <c r="C145" s="1" t="str">
        <f>INDEX(MAPING!D:D,MATCH('Sep GOALS'!B145,MAPING!L:L,0))</f>
        <v>FAHAD KHALIQ</v>
      </c>
      <c r="D145" s="1" t="str">
        <f>INDEX(MAPING!F:F,MATCH('Sep GOALS'!B145,MAPING!L:L,0))</f>
        <v>MUZNAH FAWAD</v>
      </c>
      <c r="E145" s="1" t="e">
        <f>SUMIFS('Metro Target'!#REF!,'Metro Target'!#REF!,'Sep GOALS'!B145)</f>
        <v>#REF!</v>
      </c>
      <c r="F145" s="1" t="e">
        <f>SUMIFS('Metro Target'!#REF!,'Metro Target'!#REF!,'Sep GOALS'!B145)</f>
        <v>#REF!</v>
      </c>
      <c r="G145" s="1" t="e">
        <f>SUMIFS('Metro Target'!#REF!,'Metro Target'!#REF!,'Sep GOALS'!B145)</f>
        <v>#REF!</v>
      </c>
      <c r="H145" s="1" t="e">
        <f>SUMIFS('Metro Target'!#REF!,'Metro Target'!#REF!,'Sep GOALS'!B145)</f>
        <v>#REF!</v>
      </c>
      <c r="I145" s="56" t="e">
        <f>IF($T$109&gt;0,SUMIFS(ShopperTrak!#REF!,ShopperTrak!D:D,'Sep GOALS'!B145),E145)</f>
        <v>#REF!</v>
      </c>
      <c r="J145" s="56" t="e">
        <f t="shared" si="93"/>
        <v>#REF!</v>
      </c>
      <c r="K145" s="56" t="e">
        <f>IF($T$109&gt;0,SUMIFS(ShopperTrak!#REF!,ShopperTrak!D:D,'Sep GOALS'!B145),F145)</f>
        <v>#REF!</v>
      </c>
      <c r="L145" s="56" t="e">
        <f>IF($T$109&gt;0,SUMIFS(ShopperTrak!#REF!,ShopperTrak!D:D,'Sep GOALS'!B145),G145)</f>
        <v>#REF!</v>
      </c>
      <c r="M145" s="56" t="e">
        <f>IF($T$2&gt;0,SUMIFS(ShopperTrak!#REF!,ShopperTrak!D:D,'Sep GOALS'!B145),H145)</f>
        <v>#REF!</v>
      </c>
      <c r="N145" s="36" t="e">
        <f t="shared" si="88"/>
        <v>#REF!</v>
      </c>
      <c r="O145" s="122" t="e">
        <f t="shared" si="94"/>
        <v>#REF!</v>
      </c>
      <c r="P145" s="34" t="e">
        <f t="shared" si="98"/>
        <v>#REF!</v>
      </c>
      <c r="Q145" s="36">
        <v>135</v>
      </c>
      <c r="R145" s="35">
        <v>4471.95</v>
      </c>
      <c r="S145" s="24">
        <f>SUMIFS(ShopperTrak!R:R,ShopperTrak!D:D,'Sep GOALS'!B145)</f>
        <v>1355.0833333333333</v>
      </c>
      <c r="T145" s="34">
        <f t="shared" si="90"/>
        <v>155.83458333333334</v>
      </c>
      <c r="U145" s="77">
        <f>SUMIFS('Perf by Market'!X:X,'Perf by Market'!C:C,'Sep GOALS'!B145)</f>
        <v>0</v>
      </c>
      <c r="V145" s="77" t="e">
        <f t="shared" si="95"/>
        <v>#REF!</v>
      </c>
      <c r="W145" s="78">
        <f t="shared" si="96"/>
        <v>0</v>
      </c>
      <c r="X145" s="77">
        <f>SUMIFS('Perf by Market'!O:O,'Perf by Market'!C:C,'Sep GOALS'!B145)</f>
        <v>0.52</v>
      </c>
      <c r="Y145" s="24">
        <f>SUMIFS('Perf by Market'!H:H,'Perf by Market'!C:C,'Sep GOALS'!B145)</f>
        <v>187</v>
      </c>
      <c r="Z145" s="24">
        <f>SUMIFS('Last Month Goals'!J:J,'Last Month Goals'!B:B,'Sep GOALS'!B145)</f>
        <v>161.73999999999998</v>
      </c>
      <c r="AA145" s="25">
        <f>SUMIFS('Perf by Market'!J:J,'Perf by Market'!C:C,'Sep GOALS'!B145)</f>
        <v>8162.76</v>
      </c>
      <c r="AB145" s="25">
        <f>SUMIFS('Last Month Goals'!K:K,'Last Month Goals'!B:B,'Sep GOALS'!B145)</f>
        <v>6065.2499999999991</v>
      </c>
      <c r="AC145" s="25">
        <f t="shared" si="97"/>
        <v>43.651122994652411</v>
      </c>
      <c r="AD145" s="24">
        <f>SUMIFS('Perf by Market'!W:W,'Perf by Market'!C:C,'Sep GOALS'!B145)/6</f>
        <v>0</v>
      </c>
      <c r="AE145" s="31">
        <f>SUMIFS('Perf by Market'!M:M,'Perf by Market'!C:C,'Sep GOALS'!B145)</f>
        <v>175</v>
      </c>
      <c r="AF145" s="29">
        <f>Y145/(SUMIFS('Perf by Market'!M:M,'Perf by Market'!C:C,'Sep GOALS'!B145))</f>
        <v>1.0685714285714285</v>
      </c>
      <c r="AG145" s="4"/>
    </row>
    <row r="146" spans="1:33" ht="15" customHeight="1" x14ac:dyDescent="0.25">
      <c r="A146" s="1" t="str">
        <f>INDEX(MAPING!K:K,MATCH('Sep GOALS'!B146,MAPING!L:L,0))</f>
        <v>HOUSTON</v>
      </c>
      <c r="B146" s="1" t="s">
        <v>127</v>
      </c>
      <c r="C146" s="1" t="str">
        <f>INDEX(MAPING!D:D,MATCH('Sep GOALS'!B146,MAPING!L:L,0))</f>
        <v>AZAAN JUNANI</v>
      </c>
      <c r="D146" s="1" t="str">
        <f>INDEX(MAPING!F:F,MATCH('Sep GOALS'!B146,MAPING!L:L,0))</f>
        <v>SUNNY SWARNA</v>
      </c>
      <c r="E146" s="1" t="e">
        <f>SUMIFS('Metro Target'!#REF!,'Metro Target'!#REF!,'Sep GOALS'!B146)</f>
        <v>#REF!</v>
      </c>
      <c r="F146" s="1" t="e">
        <f>SUMIFS('Metro Target'!#REF!,'Metro Target'!#REF!,'Sep GOALS'!B146)</f>
        <v>#REF!</v>
      </c>
      <c r="G146" s="1" t="e">
        <f>SUMIFS('Metro Target'!#REF!,'Metro Target'!#REF!,'Sep GOALS'!B146)</f>
        <v>#REF!</v>
      </c>
      <c r="H146" s="1" t="e">
        <f>SUMIFS('Metro Target'!#REF!,'Metro Target'!#REF!,'Sep GOALS'!B146)</f>
        <v>#REF!</v>
      </c>
      <c r="I146" s="56" t="e">
        <f>IF($T$109&gt;0,SUMIFS(ShopperTrak!#REF!,ShopperTrak!D:D,'Sep GOALS'!B146),E146)</f>
        <v>#REF!</v>
      </c>
      <c r="J146" s="56" t="e">
        <f t="shared" si="93"/>
        <v>#REF!</v>
      </c>
      <c r="K146" s="56" t="e">
        <f>IF($T$109&gt;0,SUMIFS(ShopperTrak!#REF!,ShopperTrak!D:D,'Sep GOALS'!B146),F146)</f>
        <v>#REF!</v>
      </c>
      <c r="L146" s="56" t="e">
        <f>IF($T$109&gt;0,SUMIFS(ShopperTrak!#REF!,ShopperTrak!D:D,'Sep GOALS'!B146),G146)</f>
        <v>#REF!</v>
      </c>
      <c r="M146" s="56" t="e">
        <f>IF($T$2&gt;0,SUMIFS(ShopperTrak!#REF!,ShopperTrak!D:D,'Sep GOALS'!B146),H146)</f>
        <v>#REF!</v>
      </c>
      <c r="N146" s="36" t="e">
        <f t="shared" si="88"/>
        <v>#REF!</v>
      </c>
      <c r="O146" s="122" t="e">
        <f t="shared" si="94"/>
        <v>#REF!</v>
      </c>
      <c r="P146" s="34" t="e">
        <f t="shared" si="98"/>
        <v>#REF!</v>
      </c>
      <c r="Q146" s="36">
        <v>198</v>
      </c>
      <c r="R146" s="35">
        <v>6005.8499999999995</v>
      </c>
      <c r="S146" s="24">
        <f>SUMIFS(ShopperTrak!R:R,ShopperTrak!D:D,'Sep GOALS'!B146)</f>
        <v>1789.0833333333333</v>
      </c>
      <c r="T146" s="34">
        <f t="shared" si="90"/>
        <v>205.74458333333334</v>
      </c>
      <c r="U146" s="77">
        <f>SUMIFS('Perf by Market'!X:X,'Perf by Market'!C:C,'Sep GOALS'!B146)</f>
        <v>0</v>
      </c>
      <c r="V146" s="77" t="e">
        <f t="shared" si="95"/>
        <v>#REF!</v>
      </c>
      <c r="W146" s="78">
        <f t="shared" si="96"/>
        <v>0</v>
      </c>
      <c r="X146" s="77">
        <f>SUMIFS('Perf by Market'!O:O,'Perf by Market'!C:C,'Sep GOALS'!B146)</f>
        <v>0.45</v>
      </c>
      <c r="Y146" s="24">
        <f>SUMIFS('Perf by Market'!H:H,'Perf by Market'!C:C,'Sep GOALS'!B146)</f>
        <v>205</v>
      </c>
      <c r="Z146" s="24">
        <f>SUMIFS('Last Month Goals'!J:J,'Last Month Goals'!B:B,'Sep GOALS'!B146)</f>
        <v>209.88</v>
      </c>
      <c r="AA146" s="25">
        <f>SUMIFS('Perf by Market'!J:J,'Perf by Market'!C:C,'Sep GOALS'!B146)</f>
        <v>10427.879999999999</v>
      </c>
      <c r="AB146" s="25">
        <f>SUMIFS('Last Month Goals'!K:K,'Last Month Goals'!B:B,'Sep GOALS'!B146)</f>
        <v>7870.5</v>
      </c>
      <c r="AC146" s="25">
        <f t="shared" si="97"/>
        <v>50.867707317073169</v>
      </c>
      <c r="AD146" s="24">
        <f>SUMIFS('Perf by Market'!W:W,'Perf by Market'!C:C,'Sep GOALS'!B146)/6</f>
        <v>0</v>
      </c>
      <c r="AE146" s="31">
        <f>SUMIFS('Perf by Market'!M:M,'Perf by Market'!C:C,'Sep GOALS'!B146)</f>
        <v>162</v>
      </c>
      <c r="AF146" s="29">
        <f>Y146/(SUMIFS('Perf by Market'!M:M,'Perf by Market'!C:C,'Sep GOALS'!B146))</f>
        <v>1.2654320987654322</v>
      </c>
      <c r="AG146" s="4"/>
    </row>
    <row r="147" spans="1:33" ht="15" customHeight="1" x14ac:dyDescent="0.25">
      <c r="A147" s="1" t="str">
        <f>INDEX(MAPING!K:K,MATCH('Sep GOALS'!B147,MAPING!L:L,0))</f>
        <v>HOUSTON</v>
      </c>
      <c r="B147" s="1" t="s">
        <v>128</v>
      </c>
      <c r="C147" s="1" t="str">
        <f>INDEX(MAPING!D:D,MATCH('Sep GOALS'!B147,MAPING!L:L,0))</f>
        <v>JHONATHAN SANDOVAL</v>
      </c>
      <c r="D147" s="1" t="str">
        <f>INDEX(MAPING!F:F,MATCH('Sep GOALS'!B147,MAPING!L:L,0))</f>
        <v>ZOANY ROSALES</v>
      </c>
      <c r="E147" s="1" t="e">
        <f>SUMIFS('Metro Target'!#REF!,'Metro Target'!#REF!,'Sep GOALS'!B147)</f>
        <v>#REF!</v>
      </c>
      <c r="F147" s="1" t="e">
        <f>SUMIFS('Metro Target'!#REF!,'Metro Target'!#REF!,'Sep GOALS'!B147)</f>
        <v>#REF!</v>
      </c>
      <c r="G147" s="1" t="e">
        <f>SUMIFS('Metro Target'!#REF!,'Metro Target'!#REF!,'Sep GOALS'!B147)</f>
        <v>#REF!</v>
      </c>
      <c r="H147" s="1" t="e">
        <f>SUMIFS('Metro Target'!#REF!,'Metro Target'!#REF!,'Sep GOALS'!B147)</f>
        <v>#REF!</v>
      </c>
      <c r="I147" s="56" t="e">
        <f>IF($T$109&gt;0,SUMIFS(ShopperTrak!#REF!,ShopperTrak!D:D,'Sep GOALS'!B147),E147)</f>
        <v>#REF!</v>
      </c>
      <c r="J147" s="56" t="e">
        <f t="shared" si="93"/>
        <v>#REF!</v>
      </c>
      <c r="K147" s="56" t="e">
        <f>IF($T$109&gt;0,SUMIFS(ShopperTrak!#REF!,ShopperTrak!D:D,'Sep GOALS'!B147),F147)</f>
        <v>#REF!</v>
      </c>
      <c r="L147" s="56" t="e">
        <f>IF($T$109&gt;0,SUMIFS(ShopperTrak!#REF!,ShopperTrak!D:D,'Sep GOALS'!B147),G147)</f>
        <v>#REF!</v>
      </c>
      <c r="M147" s="56" t="e">
        <f>IF($T$2&gt;0,SUMIFS(ShopperTrak!#REF!,ShopperTrak!D:D,'Sep GOALS'!B147),H147)</f>
        <v>#REF!</v>
      </c>
      <c r="N147" s="36" t="e">
        <f t="shared" si="88"/>
        <v>#REF!</v>
      </c>
      <c r="O147" s="122" t="e">
        <f t="shared" si="94"/>
        <v>#REF!</v>
      </c>
      <c r="P147" s="34" t="e">
        <f t="shared" si="98"/>
        <v>#REF!</v>
      </c>
      <c r="Q147" s="36">
        <v>153</v>
      </c>
      <c r="R147" s="35">
        <v>5050.53</v>
      </c>
      <c r="S147" s="24">
        <f>SUMIFS(ShopperTrak!R:R,ShopperTrak!D:D,'Sep GOALS'!B147)</f>
        <v>1336.3333333333333</v>
      </c>
      <c r="T147" s="34">
        <f t="shared" si="90"/>
        <v>153.67833333333334</v>
      </c>
      <c r="U147" s="77">
        <f>SUMIFS('Perf by Market'!X:X,'Perf by Market'!C:C,'Sep GOALS'!B147)</f>
        <v>0</v>
      </c>
      <c r="V147" s="77" t="e">
        <f t="shared" si="95"/>
        <v>#REF!</v>
      </c>
      <c r="W147" s="78">
        <f t="shared" si="96"/>
        <v>0</v>
      </c>
      <c r="X147" s="77">
        <f>SUMIFS('Perf by Market'!O:O,'Perf by Market'!C:C,'Sep GOALS'!B147)</f>
        <v>0.53</v>
      </c>
      <c r="Y147" s="24">
        <f>SUMIFS('Perf by Market'!H:H,'Perf by Market'!C:C,'Sep GOALS'!B147)</f>
        <v>176</v>
      </c>
      <c r="Z147" s="24">
        <f>SUMIFS('Last Month Goals'!J:J,'Last Month Goals'!B:B,'Sep GOALS'!B147)</f>
        <v>163.66</v>
      </c>
      <c r="AA147" s="25">
        <f>SUMIFS('Perf by Market'!J:J,'Perf by Market'!C:C,'Sep GOALS'!B147)</f>
        <v>4747.87</v>
      </c>
      <c r="AB147" s="25">
        <f>SUMIFS('Last Month Goals'!K:K,'Last Month Goals'!B:B,'Sep GOALS'!B147)</f>
        <v>6137.25</v>
      </c>
      <c r="AC147" s="25">
        <f t="shared" si="97"/>
        <v>26.976534090909091</v>
      </c>
      <c r="AD147" s="24">
        <f>SUMIFS('Perf by Market'!W:W,'Perf by Market'!C:C,'Sep GOALS'!B147)/6</f>
        <v>0</v>
      </c>
      <c r="AE147" s="31">
        <f>SUMIFS('Perf by Market'!M:M,'Perf by Market'!C:C,'Sep GOALS'!B147)</f>
        <v>167</v>
      </c>
      <c r="AF147" s="29">
        <f>Y147/(SUMIFS('Perf by Market'!M:M,'Perf by Market'!C:C,'Sep GOALS'!B147))</f>
        <v>1.0538922155688624</v>
      </c>
      <c r="AG147" s="4"/>
    </row>
    <row r="148" spans="1:33" ht="15" customHeight="1" x14ac:dyDescent="0.25">
      <c r="A148" s="1" t="str">
        <f>INDEX(MAPING!K:K,MATCH('Sep GOALS'!B148,MAPING!L:L,0))</f>
        <v>HOUSTON</v>
      </c>
      <c r="B148" s="1" t="s">
        <v>129</v>
      </c>
      <c r="C148" s="1" t="str">
        <f>INDEX(MAPING!D:D,MATCH('Sep GOALS'!B148,MAPING!L:L,0))</f>
        <v>JUZAR NAQVI</v>
      </c>
      <c r="D148" s="1" t="str">
        <f>INDEX(MAPING!F:F,MATCH('Sep GOALS'!B148,MAPING!L:L,0))</f>
        <v>JUAN MONTENEGRO</v>
      </c>
      <c r="E148" s="1" t="e">
        <f>SUMIFS('Metro Target'!#REF!,'Metro Target'!#REF!,'Sep GOALS'!B148)</f>
        <v>#REF!</v>
      </c>
      <c r="F148" s="1" t="e">
        <f>SUMIFS('Metro Target'!#REF!,'Metro Target'!#REF!,'Sep GOALS'!B148)</f>
        <v>#REF!</v>
      </c>
      <c r="G148" s="1" t="e">
        <f>SUMIFS('Metro Target'!#REF!,'Metro Target'!#REF!,'Sep GOALS'!B148)</f>
        <v>#REF!</v>
      </c>
      <c r="H148" s="1" t="e">
        <f>SUMIFS('Metro Target'!#REF!,'Metro Target'!#REF!,'Sep GOALS'!B148)</f>
        <v>#REF!</v>
      </c>
      <c r="I148" s="56" t="e">
        <f>IF($T$109&gt;0,SUMIFS(ShopperTrak!#REF!,ShopperTrak!D:D,'Sep GOALS'!B148),E148)</f>
        <v>#REF!</v>
      </c>
      <c r="J148" s="56" t="e">
        <f t="shared" si="93"/>
        <v>#REF!</v>
      </c>
      <c r="K148" s="56" t="e">
        <f>IF($T$109&gt;0,SUMIFS(ShopperTrak!#REF!,ShopperTrak!D:D,'Sep GOALS'!B148),F148)</f>
        <v>#REF!</v>
      </c>
      <c r="L148" s="56" t="e">
        <f>IF($T$109&gt;0,SUMIFS(ShopperTrak!#REF!,ShopperTrak!D:D,'Sep GOALS'!B148),G148)</f>
        <v>#REF!</v>
      </c>
      <c r="M148" s="56" t="e">
        <f>IF($T$2&gt;0,SUMIFS(ShopperTrak!#REF!,ShopperTrak!D:D,'Sep GOALS'!B148),H148)</f>
        <v>#REF!</v>
      </c>
      <c r="N148" s="36" t="e">
        <f t="shared" si="88"/>
        <v>#REF!</v>
      </c>
      <c r="O148" s="122" t="e">
        <f t="shared" si="94"/>
        <v>#REF!</v>
      </c>
      <c r="P148" s="34" t="e">
        <f t="shared" si="98"/>
        <v>#REF!</v>
      </c>
      <c r="Q148" s="36">
        <v>87</v>
      </c>
      <c r="R148" s="35">
        <v>2133.21</v>
      </c>
      <c r="S148" s="24">
        <f>SUMIFS(ShopperTrak!R:R,ShopperTrak!D:D,'Sep GOALS'!B148)</f>
        <v>872.16666666666663</v>
      </c>
      <c r="T148" s="34">
        <f t="shared" si="90"/>
        <v>100.29916666666666</v>
      </c>
      <c r="U148" s="77">
        <f>SUMIFS('Perf by Market'!X:X,'Perf by Market'!C:C,'Sep GOALS'!B148)</f>
        <v>0</v>
      </c>
      <c r="V148" s="77" t="e">
        <f t="shared" si="95"/>
        <v>#REF!</v>
      </c>
      <c r="W148" s="78">
        <f t="shared" si="96"/>
        <v>0</v>
      </c>
      <c r="X148" s="77">
        <f>SUMIFS('Perf by Market'!O:O,'Perf by Market'!C:C,'Sep GOALS'!B148)</f>
        <v>0.36</v>
      </c>
      <c r="Y148" s="24">
        <f>SUMIFS('Perf by Market'!H:H,'Perf by Market'!C:C,'Sep GOALS'!B148)</f>
        <v>128</v>
      </c>
      <c r="Z148" s="24">
        <f>SUMIFS('Last Month Goals'!J:J,'Last Month Goals'!B:B,'Sep GOALS'!B148)</f>
        <v>97</v>
      </c>
      <c r="AA148" s="25">
        <f>SUMIFS('Perf by Market'!J:J,'Perf by Market'!C:C,'Sep GOALS'!B148)</f>
        <v>3022.59</v>
      </c>
      <c r="AB148" s="25">
        <f>SUMIFS('Last Month Goals'!K:K,'Last Month Goals'!B:B,'Sep GOALS'!B148)</f>
        <v>3637.5</v>
      </c>
      <c r="AC148" s="25">
        <f t="shared" si="97"/>
        <v>23.613984375000001</v>
      </c>
      <c r="AD148" s="24">
        <f>SUMIFS('Perf by Market'!W:W,'Perf by Market'!C:C,'Sep GOALS'!B148)/6</f>
        <v>0</v>
      </c>
      <c r="AE148" s="31">
        <f>SUMIFS('Perf by Market'!M:M,'Perf by Market'!C:C,'Sep GOALS'!B148)</f>
        <v>115</v>
      </c>
      <c r="AF148" s="29">
        <f>Y148/(SUMIFS('Perf by Market'!M:M,'Perf by Market'!C:C,'Sep GOALS'!B148))</f>
        <v>1.1130434782608696</v>
      </c>
      <c r="AG148" s="4"/>
    </row>
    <row r="149" spans="1:33" ht="15" customHeight="1" x14ac:dyDescent="0.25">
      <c r="A149" s="1" t="str">
        <f>INDEX(MAPING!K:K,MATCH('Sep GOALS'!B149,MAPING!L:L,0))</f>
        <v>HOUSTON</v>
      </c>
      <c r="B149" s="1" t="s">
        <v>130</v>
      </c>
      <c r="C149" s="1" t="str">
        <f>INDEX(MAPING!D:D,MATCH('Sep GOALS'!B149,MAPING!L:L,0))</f>
        <v>ALI CHAMADIA</v>
      </c>
      <c r="D149" s="1" t="str">
        <f>INDEX(MAPING!F:F,MATCH('Sep GOALS'!B149,MAPING!L:L,0))</f>
        <v>MOHSIN HUSSAIN</v>
      </c>
      <c r="E149" s="1" t="e">
        <f>SUMIFS('Metro Target'!#REF!,'Metro Target'!#REF!,'Sep GOALS'!B149)</f>
        <v>#REF!</v>
      </c>
      <c r="F149" s="1" t="e">
        <f>SUMIFS('Metro Target'!#REF!,'Metro Target'!#REF!,'Sep GOALS'!B149)</f>
        <v>#REF!</v>
      </c>
      <c r="G149" s="1" t="e">
        <f>SUMIFS('Metro Target'!#REF!,'Metro Target'!#REF!,'Sep GOALS'!B149)</f>
        <v>#REF!</v>
      </c>
      <c r="H149" s="1" t="e">
        <f>SUMIFS('Metro Target'!#REF!,'Metro Target'!#REF!,'Sep GOALS'!B149)</f>
        <v>#REF!</v>
      </c>
      <c r="I149" s="56" t="e">
        <f>IF($T$109&gt;0,SUMIFS(ShopperTrak!#REF!,ShopperTrak!D:D,'Sep GOALS'!B149),E149)</f>
        <v>#REF!</v>
      </c>
      <c r="J149" s="56" t="e">
        <f t="shared" si="93"/>
        <v>#REF!</v>
      </c>
      <c r="K149" s="56" t="e">
        <f>IF($T$109&gt;0,SUMIFS(ShopperTrak!#REF!,ShopperTrak!D:D,'Sep GOALS'!B149),F149)</f>
        <v>#REF!</v>
      </c>
      <c r="L149" s="56" t="e">
        <f>IF($T$109&gt;0,SUMIFS(ShopperTrak!#REF!,ShopperTrak!D:D,'Sep GOALS'!B149),G149)</f>
        <v>#REF!</v>
      </c>
      <c r="M149" s="56" t="e">
        <f>IF($T$2&gt;0,SUMIFS(ShopperTrak!#REF!,ShopperTrak!D:D,'Sep GOALS'!B149),H149)</f>
        <v>#REF!</v>
      </c>
      <c r="N149" s="36" t="e">
        <f t="shared" si="88"/>
        <v>#REF!</v>
      </c>
      <c r="O149" s="122" t="e">
        <f t="shared" si="94"/>
        <v>#REF!</v>
      </c>
      <c r="P149" s="34" t="e">
        <f t="shared" si="98"/>
        <v>#REF!</v>
      </c>
      <c r="Q149" s="36">
        <v>144</v>
      </c>
      <c r="R149" s="35">
        <v>5260.35</v>
      </c>
      <c r="S149" s="24">
        <f>SUMIFS(ShopperTrak!R:R,ShopperTrak!D:D,'Sep GOALS'!B149)</f>
        <v>1082.25</v>
      </c>
      <c r="T149" s="34">
        <f t="shared" si="90"/>
        <v>124.45875000000001</v>
      </c>
      <c r="U149" s="77">
        <f>SUMIFS('Perf by Market'!X:X,'Perf by Market'!C:C,'Sep GOALS'!B149)</f>
        <v>0</v>
      </c>
      <c r="V149" s="77" t="e">
        <f t="shared" si="95"/>
        <v>#REF!</v>
      </c>
      <c r="W149" s="78">
        <f t="shared" si="96"/>
        <v>0</v>
      </c>
      <c r="X149" s="77">
        <f>SUMIFS('Perf by Market'!O:O,'Perf by Market'!C:C,'Sep GOALS'!B149)</f>
        <v>0.39</v>
      </c>
      <c r="Y149" s="24">
        <f>SUMIFS('Perf by Market'!H:H,'Perf by Market'!C:C,'Sep GOALS'!B149)</f>
        <v>141</v>
      </c>
      <c r="Z149" s="24">
        <f>SUMIFS('Last Month Goals'!J:J,'Last Month Goals'!B:B,'Sep GOALS'!B149)</f>
        <v>126.84999999999998</v>
      </c>
      <c r="AA149" s="25">
        <f>SUMIFS('Perf by Market'!J:J,'Perf by Market'!C:C,'Sep GOALS'!B149)</f>
        <v>5544.53</v>
      </c>
      <c r="AB149" s="25">
        <f>SUMIFS('Last Month Goals'!K:K,'Last Month Goals'!B:B,'Sep GOALS'!B149)</f>
        <v>4756.8749999999991</v>
      </c>
      <c r="AC149" s="25">
        <f t="shared" si="97"/>
        <v>39.322907801418438</v>
      </c>
      <c r="AD149" s="24">
        <f>SUMIFS('Perf by Market'!W:W,'Perf by Market'!C:C,'Sep GOALS'!B149)/6</f>
        <v>0</v>
      </c>
      <c r="AE149" s="31">
        <f>SUMIFS('Perf by Market'!M:M,'Perf by Market'!C:C,'Sep GOALS'!B149)</f>
        <v>138</v>
      </c>
      <c r="AF149" s="29">
        <f>Y149/(SUMIFS('Perf by Market'!M:M,'Perf by Market'!C:C,'Sep GOALS'!B149))</f>
        <v>1.0217391304347827</v>
      </c>
      <c r="AG149" s="4"/>
    </row>
    <row r="150" spans="1:33" s="124" customFormat="1" ht="15" customHeight="1" x14ac:dyDescent="0.25">
      <c r="A150" s="37" t="s">
        <v>17</v>
      </c>
      <c r="B150" s="37"/>
      <c r="C150" s="5"/>
      <c r="D150" s="5"/>
      <c r="E150" s="37" t="e">
        <f t="shared" ref="E150:T150" si="108">SUM(E110:E149)</f>
        <v>#REF!</v>
      </c>
      <c r="F150" s="37" t="e">
        <f t="shared" si="108"/>
        <v>#REF!</v>
      </c>
      <c r="G150" s="37" t="e">
        <f t="shared" si="108"/>
        <v>#REF!</v>
      </c>
      <c r="H150" s="37" t="e">
        <f t="shared" si="108"/>
        <v>#REF!</v>
      </c>
      <c r="I150" s="38" t="e">
        <f t="shared" si="108"/>
        <v>#REF!</v>
      </c>
      <c r="J150" s="38" t="e">
        <f t="shared" si="108"/>
        <v>#REF!</v>
      </c>
      <c r="K150" s="38" t="e">
        <f t="shared" si="108"/>
        <v>#REF!</v>
      </c>
      <c r="L150" s="38" t="e">
        <f t="shared" si="108"/>
        <v>#REF!</v>
      </c>
      <c r="M150" s="38" t="e">
        <f t="shared" si="108"/>
        <v>#REF!</v>
      </c>
      <c r="N150" s="102" t="e">
        <f>SUM(N110:N149)</f>
        <v>#REF!</v>
      </c>
      <c r="O150" s="123" t="e">
        <f>SUM(O110:O149)</f>
        <v>#REF!</v>
      </c>
      <c r="P150" s="105" t="e">
        <f>+I150/100*60</f>
        <v>#REF!</v>
      </c>
      <c r="Q150" s="102">
        <v>8160</v>
      </c>
      <c r="R150" s="103">
        <v>285108.45</v>
      </c>
      <c r="S150" s="6">
        <f>SUM(S110:S149)</f>
        <v>69135.755555555559</v>
      </c>
      <c r="T150" s="40">
        <f t="shared" si="108"/>
        <v>7950.6118888888905</v>
      </c>
      <c r="U150" s="79"/>
      <c r="V150" s="80"/>
      <c r="W150" s="80">
        <f>SUM(W110:W149)</f>
        <v>0</v>
      </c>
      <c r="X150" s="80"/>
      <c r="Y150" s="39">
        <f>SUM(Y110:Y149)</f>
        <v>9613</v>
      </c>
      <c r="Z150" s="39">
        <f>SUM(Z110:Z149)</f>
        <v>8662.1679999999997</v>
      </c>
      <c r="AA150" s="41">
        <f>SUM(AA110:AA149)</f>
        <v>424042.4</v>
      </c>
      <c r="AB150" s="41">
        <f>SUM(AB110:AB149)</f>
        <v>324581.3</v>
      </c>
      <c r="AC150" s="41">
        <f>AVERAGE(AC110:AC149)</f>
        <v>42.023107956635393</v>
      </c>
      <c r="AD150" s="39">
        <f>AVERAGE(AD110:AD149)</f>
        <v>0</v>
      </c>
      <c r="AE150" s="39">
        <f>AVERAGE(AE110:AE149)</f>
        <v>242.95</v>
      </c>
      <c r="AF150" s="42">
        <f>AVERAGE(AF110:AF149)</f>
        <v>1.0169765211536286</v>
      </c>
      <c r="AG150" s="43"/>
    </row>
    <row r="151" spans="1:33" s="124" customFormat="1" ht="15" customHeight="1" x14ac:dyDescent="0.25">
      <c r="A151" s="44" t="s">
        <v>3</v>
      </c>
      <c r="B151" s="44" t="s">
        <v>4</v>
      </c>
      <c r="C151" s="15" t="s">
        <v>5</v>
      </c>
      <c r="D151" s="15" t="s">
        <v>6</v>
      </c>
      <c r="E151" s="45" t="s">
        <v>1039</v>
      </c>
      <c r="F151" s="45" t="s">
        <v>1040</v>
      </c>
      <c r="G151" s="45" t="s">
        <v>1041</v>
      </c>
      <c r="H151" s="45" t="s">
        <v>6128</v>
      </c>
      <c r="I151" s="46" t="s">
        <v>1049</v>
      </c>
      <c r="J151" s="46">
        <v>0.35</v>
      </c>
      <c r="K151" s="46" t="s">
        <v>1046</v>
      </c>
      <c r="L151" s="46" t="s">
        <v>1047</v>
      </c>
      <c r="M151" s="46" t="s">
        <v>6130</v>
      </c>
      <c r="N151" s="47" t="s">
        <v>2</v>
      </c>
      <c r="O151" s="121">
        <v>35</v>
      </c>
      <c r="P151" s="98">
        <v>0.6</v>
      </c>
      <c r="Q151" s="47" t="s">
        <v>4038</v>
      </c>
      <c r="R151" s="47" t="s">
        <v>4038</v>
      </c>
      <c r="S151" s="48" t="s">
        <v>459</v>
      </c>
      <c r="T151" s="72">
        <v>0.1</v>
      </c>
      <c r="U151" s="76"/>
      <c r="V151" s="81"/>
      <c r="W151" s="76">
        <v>0.35</v>
      </c>
      <c r="X151" s="81"/>
      <c r="Y151" s="90" t="s">
        <v>12</v>
      </c>
      <c r="Z151" s="90" t="s">
        <v>941</v>
      </c>
      <c r="AA151" s="91" t="s">
        <v>942</v>
      </c>
      <c r="AB151" s="91" t="s">
        <v>943</v>
      </c>
      <c r="AC151" s="91" t="s">
        <v>944</v>
      </c>
      <c r="AD151" s="91" t="s">
        <v>1044</v>
      </c>
      <c r="AE151" s="91" t="s">
        <v>1043</v>
      </c>
      <c r="AF151" s="92" t="s">
        <v>947</v>
      </c>
      <c r="AG151" s="49" t="s">
        <v>11</v>
      </c>
    </row>
    <row r="152" spans="1:33" s="124" customFormat="1" ht="15" customHeight="1" x14ac:dyDescent="0.25">
      <c r="A152" s="1" t="str">
        <f>INDEX(MAPING!K:K,MATCH('Sep GOALS'!B152,MAPING!L:L,0))</f>
        <v>MISSISSIPPI</v>
      </c>
      <c r="B152" s="1" t="s">
        <v>1013</v>
      </c>
      <c r="C152" s="1" t="str">
        <f>INDEX(MAPING!D:D,MATCH('Sep GOALS'!B152,MAPING!L:L,0))</f>
        <v>SARMAD RAHEEL / NAMIT SETHI</v>
      </c>
      <c r="D152" s="1" t="str">
        <f>INDEX(MAPING!F:F,MATCH('Sep GOALS'!B152,MAPING!L:L,0))</f>
        <v>DONAVYN POWELL</v>
      </c>
      <c r="E152" s="1" t="e">
        <f>SUMIFS('Metro Target'!#REF!,'Metro Target'!#REF!,'Sep GOALS'!B152)</f>
        <v>#REF!</v>
      </c>
      <c r="F152" s="1" t="e">
        <f>SUMIFS('Metro Target'!#REF!,'Metro Target'!#REF!,'Sep GOALS'!B152)</f>
        <v>#REF!</v>
      </c>
      <c r="G152" s="1" t="e">
        <f>SUMIFS('Metro Target'!#REF!,'Metro Target'!#REF!,'Sep GOALS'!B152)</f>
        <v>#REF!</v>
      </c>
      <c r="H152" s="1" t="e">
        <f>SUMIFS('Metro Target'!#REF!,'Metro Target'!#REF!,'Sep GOALS'!B152)</f>
        <v>#REF!</v>
      </c>
      <c r="I152" s="56" t="e">
        <f>IF($T$109&gt;0,SUMIFS(ShopperTrak!#REF!,ShopperTrak!D:D,'Sep GOALS'!B152),E152)</f>
        <v>#REF!</v>
      </c>
      <c r="J152" s="56" t="e">
        <f>+I152*$J$109</f>
        <v>#REF!</v>
      </c>
      <c r="K152" s="56" t="e">
        <f>IF($T$109&gt;0,SUMIFS(ShopperTrak!#REF!,ShopperTrak!D:D,'Sep GOALS'!B152),F152)</f>
        <v>#REF!</v>
      </c>
      <c r="L152" s="56" t="e">
        <f>IF($T$109&gt;0,SUMIFS(ShopperTrak!#REF!,ShopperTrak!D:D,'Sep GOALS'!B152),G152)</f>
        <v>#REF!</v>
      </c>
      <c r="M152" s="56" t="e">
        <f>IF($T$2&gt;0,SUMIFS(ShopperTrak!#REF!,ShopperTrak!D:D,'Sep GOALS'!B152),H152)</f>
        <v>#REF!</v>
      </c>
      <c r="N152" s="36" t="e">
        <f t="shared" ref="N152:N163" si="109">SUBTOTAL(9,I152:M152)</f>
        <v>#REF!</v>
      </c>
      <c r="O152" s="122" t="e">
        <f>N152*$O$151</f>
        <v>#REF!</v>
      </c>
      <c r="P152" s="34" t="e">
        <f>+I152*$P$151</f>
        <v>#REF!</v>
      </c>
      <c r="Q152" s="36">
        <v>75</v>
      </c>
      <c r="R152" s="35">
        <v>2159.3399999999997</v>
      </c>
      <c r="S152" s="24">
        <f>SUMIFS(ShopperTrak!R:R,ShopperTrak!D:D,'Sep GOALS'!B152)</f>
        <v>1258.4444444444443</v>
      </c>
      <c r="T152" s="34">
        <f t="shared" ref="T152:T163" si="110">S152*$T$151</f>
        <v>125.84444444444443</v>
      </c>
      <c r="U152" s="77">
        <f>SUMIFS('Perf by Market'!X:X,'Perf by Market'!C:C,'Sep GOALS'!B152)</f>
        <v>0</v>
      </c>
      <c r="V152" s="77" t="e">
        <f t="shared" ref="V152:V163" si="111">N152/U152</f>
        <v>#REF!</v>
      </c>
      <c r="W152" s="78">
        <f>U152*$W$151</f>
        <v>0</v>
      </c>
      <c r="X152" s="77">
        <f>SUMIFS('Perf by Market'!O:O,'Perf by Market'!C:C,'Sep GOALS'!B152)</f>
        <v>0.24</v>
      </c>
      <c r="Y152" s="24">
        <f>SUMIFS('Perf by Market'!H:H,'Perf by Market'!C:C,'Sep GOALS'!B152)</f>
        <v>74</v>
      </c>
      <c r="Z152" s="24">
        <f>SUMIFS('Last Month Goals'!J:J,'Last Month Goals'!B:B,'Sep GOALS'!B152)</f>
        <v>148.12</v>
      </c>
      <c r="AA152" s="25">
        <f>SUMIFS('Perf by Market'!J:J,'Perf by Market'!C:C,'Sep GOALS'!B152)</f>
        <v>5377.1</v>
      </c>
      <c r="AB152" s="25">
        <f>SUMIFS('Last Month Goals'!K:K,'Last Month Goals'!B:B,'Sep GOALS'!B152)</f>
        <v>5184.2</v>
      </c>
      <c r="AC152" s="25">
        <f t="shared" ref="AC152:AC163" si="112">AA152/Y152</f>
        <v>72.663513513513522</v>
      </c>
      <c r="AD152" s="24">
        <f>SUMIFS('Perf by Market'!W:W,'Perf by Market'!C:C,'Sep GOALS'!B152)/6</f>
        <v>0</v>
      </c>
      <c r="AE152" s="31">
        <f>SUMIFS('Perf by Market'!M:M,'Perf by Market'!C:C,'Sep GOALS'!B152)</f>
        <v>108</v>
      </c>
      <c r="AF152" s="29">
        <f>Y152/(SUMIFS('Perf by Market'!M:M,'Perf by Market'!C:C,'Sep GOALS'!B152))</f>
        <v>0.68518518518518523</v>
      </c>
      <c r="AG152" s="4"/>
    </row>
    <row r="153" spans="1:33" s="124" customFormat="1" ht="15" customHeight="1" x14ac:dyDescent="0.25">
      <c r="A153" s="1" t="str">
        <f>INDEX(MAPING!K:K,MATCH('Sep GOALS'!B153,MAPING!L:L,0))</f>
        <v>MISSISSIPPI</v>
      </c>
      <c r="B153" s="1" t="s">
        <v>1015</v>
      </c>
      <c r="C153" s="1" t="str">
        <f>INDEX(MAPING!D:D,MATCH('Sep GOALS'!B153,MAPING!L:L,0))</f>
        <v>SARMAD RAHEEL / NAMIT SETHI</v>
      </c>
      <c r="D153" s="1" t="str">
        <f>INDEX(MAPING!F:F,MATCH('Sep GOALS'!B153,MAPING!L:L,0))</f>
        <v>PRINCESS HALL</v>
      </c>
      <c r="E153" s="1" t="e">
        <f>SUMIFS('Metro Target'!#REF!,'Metro Target'!#REF!,'Sep GOALS'!B153)</f>
        <v>#REF!</v>
      </c>
      <c r="F153" s="1" t="e">
        <f>SUMIFS('Metro Target'!#REF!,'Metro Target'!#REF!,'Sep GOALS'!B153)</f>
        <v>#REF!</v>
      </c>
      <c r="G153" s="1" t="e">
        <f>SUMIFS('Metro Target'!#REF!,'Metro Target'!#REF!,'Sep GOALS'!B153)</f>
        <v>#REF!</v>
      </c>
      <c r="H153" s="1" t="e">
        <f>SUMIFS('Metro Target'!#REF!,'Metro Target'!#REF!,'Sep GOALS'!B153)</f>
        <v>#REF!</v>
      </c>
      <c r="I153" s="56" t="e">
        <f>IF($T$109&gt;0,SUMIFS(ShopperTrak!#REF!,ShopperTrak!D:D,'Sep GOALS'!B153),E153)</f>
        <v>#REF!</v>
      </c>
      <c r="J153" s="56" t="e">
        <f t="shared" ref="J153:J163" si="113">+I153*$J$109</f>
        <v>#REF!</v>
      </c>
      <c r="K153" s="56" t="e">
        <f>IF($T$109&gt;0,SUMIFS(ShopperTrak!#REF!,ShopperTrak!D:D,'Sep GOALS'!B153),F153)</f>
        <v>#REF!</v>
      </c>
      <c r="L153" s="56" t="e">
        <f>IF($T$109&gt;0,SUMIFS(ShopperTrak!#REF!,ShopperTrak!D:D,'Sep GOALS'!B153),G153)</f>
        <v>#REF!</v>
      </c>
      <c r="M153" s="56" t="e">
        <f>IF($T$2&gt;0,SUMIFS(ShopperTrak!#REF!,ShopperTrak!D:D,'Sep GOALS'!B153),H153)</f>
        <v>#REF!</v>
      </c>
      <c r="N153" s="36" t="e">
        <f t="shared" si="109"/>
        <v>#REF!</v>
      </c>
      <c r="O153" s="122" t="e">
        <f t="shared" ref="O153:O163" si="114">N153*$O$151</f>
        <v>#REF!</v>
      </c>
      <c r="P153" s="34" t="e">
        <f t="shared" ref="P153:P163" si="115">+I153*$P$151</f>
        <v>#REF!</v>
      </c>
      <c r="Q153" s="36">
        <v>114</v>
      </c>
      <c r="R153" s="35">
        <v>929.61</v>
      </c>
      <c r="S153" s="24">
        <f>SUMIFS(ShopperTrak!R:R,ShopperTrak!D:D,'Sep GOALS'!B153)</f>
        <v>1930.8888888888889</v>
      </c>
      <c r="T153" s="34">
        <f t="shared" si="110"/>
        <v>193.0888888888889</v>
      </c>
      <c r="U153" s="77">
        <f>SUMIFS('Perf by Market'!X:X,'Perf by Market'!C:C,'Sep GOALS'!B153)</f>
        <v>0</v>
      </c>
      <c r="V153" s="77" t="e">
        <f t="shared" si="111"/>
        <v>#REF!</v>
      </c>
      <c r="W153" s="78">
        <f t="shared" ref="W153:W163" si="116">U153*$W$151</f>
        <v>0</v>
      </c>
      <c r="X153" s="77">
        <f>SUMIFS('Perf by Market'!O:O,'Perf by Market'!C:C,'Sep GOALS'!B153)</f>
        <v>0.3</v>
      </c>
      <c r="Y153" s="24">
        <f>SUMIFS('Perf by Market'!H:H,'Perf by Market'!C:C,'Sep GOALS'!B153)</f>
        <v>152</v>
      </c>
      <c r="Z153" s="24">
        <f>SUMIFS('Last Month Goals'!J:J,'Last Month Goals'!B:B,'Sep GOALS'!B153)</f>
        <v>205.8</v>
      </c>
      <c r="AA153" s="25">
        <f>SUMIFS('Perf by Market'!J:J,'Perf by Market'!C:C,'Sep GOALS'!B153)</f>
        <v>4781.37</v>
      </c>
      <c r="AB153" s="25">
        <f>SUMIFS('Last Month Goals'!K:K,'Last Month Goals'!B:B,'Sep GOALS'!B153)</f>
        <v>7203</v>
      </c>
      <c r="AC153" s="25">
        <f t="shared" si="112"/>
        <v>31.456381578947369</v>
      </c>
      <c r="AD153" s="24">
        <f>SUMIFS('Perf by Market'!W:W,'Perf by Market'!C:C,'Sep GOALS'!B153)/6</f>
        <v>0</v>
      </c>
      <c r="AE153" s="31">
        <f>SUMIFS('Perf by Market'!M:M,'Perf by Market'!C:C,'Sep GOALS'!B153)</f>
        <v>147</v>
      </c>
      <c r="AF153" s="29">
        <f>Y153/(SUMIFS('Perf by Market'!M:M,'Perf by Market'!C:C,'Sep GOALS'!B153))</f>
        <v>1.0340136054421769</v>
      </c>
      <c r="AG153" s="4"/>
    </row>
    <row r="154" spans="1:33" s="124" customFormat="1" ht="15" customHeight="1" x14ac:dyDescent="0.25">
      <c r="A154" s="1" t="str">
        <f>INDEX(MAPING!K:K,MATCH('Sep GOALS'!B154,MAPING!L:L,0))</f>
        <v>MISSISSIPPI</v>
      </c>
      <c r="B154" s="1" t="s">
        <v>1070</v>
      </c>
      <c r="C154" s="1" t="str">
        <f>INDEX(MAPING!D:D,MATCH('Sep GOALS'!B154,MAPING!L:L,0))</f>
        <v>SARMAD RAHEEL / NAMIT SETHI</v>
      </c>
      <c r="D154" s="1" t="str">
        <f>INDEX(MAPING!F:F,MATCH('Sep GOALS'!B154,MAPING!L:L,0))</f>
        <v>TERMEKA LOWE</v>
      </c>
      <c r="E154" s="1" t="e">
        <f>SUMIFS('Metro Target'!#REF!,'Metro Target'!#REF!,'Sep GOALS'!B154)</f>
        <v>#REF!</v>
      </c>
      <c r="F154" s="1" t="e">
        <f>SUMIFS('Metro Target'!#REF!,'Metro Target'!#REF!,'Sep GOALS'!B154)</f>
        <v>#REF!</v>
      </c>
      <c r="G154" s="1" t="e">
        <f>SUMIFS('Metro Target'!#REF!,'Metro Target'!#REF!,'Sep GOALS'!B154)</f>
        <v>#REF!</v>
      </c>
      <c r="H154" s="1" t="e">
        <f>SUMIFS('Metro Target'!#REF!,'Metro Target'!#REF!,'Sep GOALS'!B154)</f>
        <v>#REF!</v>
      </c>
      <c r="I154" s="56" t="e">
        <f>IF($T$109&gt;0,SUMIFS(ShopperTrak!#REF!,ShopperTrak!D:D,'Sep GOALS'!B154),E154)</f>
        <v>#REF!</v>
      </c>
      <c r="J154" s="56" t="e">
        <f t="shared" si="113"/>
        <v>#REF!</v>
      </c>
      <c r="K154" s="56" t="e">
        <f>IF($T$109&gt;0,SUMIFS(ShopperTrak!#REF!,ShopperTrak!D:D,'Sep GOALS'!B154),F154)</f>
        <v>#REF!</v>
      </c>
      <c r="L154" s="56" t="e">
        <f>IF($T$109&gt;0,SUMIFS(ShopperTrak!#REF!,ShopperTrak!D:D,'Sep GOALS'!B154),G154)</f>
        <v>#REF!</v>
      </c>
      <c r="M154" s="56" t="e">
        <f>IF($T$2&gt;0,SUMIFS(ShopperTrak!#REF!,ShopperTrak!D:D,'Sep GOALS'!B154),H154)</f>
        <v>#REF!</v>
      </c>
      <c r="N154" s="36" t="e">
        <f t="shared" si="109"/>
        <v>#REF!</v>
      </c>
      <c r="O154" s="122" t="e">
        <f>N154*$O$151</f>
        <v>#REF!</v>
      </c>
      <c r="P154" s="34" t="e">
        <f t="shared" si="115"/>
        <v>#REF!</v>
      </c>
      <c r="Q154" s="36">
        <v>81</v>
      </c>
      <c r="R154" s="35">
        <v>3805.68</v>
      </c>
      <c r="S154" s="24">
        <f>SUMIFS(ShopperTrak!R:R,ShopperTrak!D:D,'Sep GOALS'!B154)</f>
        <v>1004</v>
      </c>
      <c r="T154" s="34">
        <f t="shared" si="110"/>
        <v>100.4</v>
      </c>
      <c r="U154" s="77">
        <f>SUMIFS('Perf by Market'!X:X,'Perf by Market'!C:C,'Sep GOALS'!B154)</f>
        <v>0</v>
      </c>
      <c r="V154" s="77" t="e">
        <f t="shared" si="111"/>
        <v>#REF!</v>
      </c>
      <c r="W154" s="78">
        <f t="shared" si="116"/>
        <v>0</v>
      </c>
      <c r="X154" s="77">
        <f>SUMIFS('Perf by Market'!O:O,'Perf by Market'!C:C,'Sep GOALS'!B154)</f>
        <v>0.41</v>
      </c>
      <c r="Y154" s="24">
        <f>SUMIFS('Perf by Market'!H:H,'Perf by Market'!C:C,'Sep GOALS'!B154)</f>
        <v>120</v>
      </c>
      <c r="Z154" s="24">
        <f>SUMIFS('Last Month Goals'!J:J,'Last Month Goals'!B:B,'Sep GOALS'!B154)</f>
        <v>103.06</v>
      </c>
      <c r="AA154" s="25">
        <f>SUMIFS('Perf by Market'!J:J,'Perf by Market'!C:C,'Sep GOALS'!B154)</f>
        <v>4652.91</v>
      </c>
      <c r="AB154" s="25">
        <f>SUMIFS('Last Month Goals'!K:K,'Last Month Goals'!B:B,'Sep GOALS'!B154)</f>
        <v>3607.1</v>
      </c>
      <c r="AC154" s="25">
        <f t="shared" si="112"/>
        <v>38.774250000000002</v>
      </c>
      <c r="AD154" s="24">
        <f>SUMIFS('Perf by Market'!W:W,'Perf by Market'!C:C,'Sep GOALS'!B154)/6</f>
        <v>0</v>
      </c>
      <c r="AE154" s="31">
        <f>SUMIFS('Perf by Market'!M:M,'Perf by Market'!C:C,'Sep GOALS'!B154)</f>
        <v>148</v>
      </c>
      <c r="AF154" s="29">
        <f>Y154/(SUMIFS('Perf by Market'!M:M,'Perf by Market'!C:C,'Sep GOALS'!B154))</f>
        <v>0.81081081081081086</v>
      </c>
      <c r="AG154" s="4"/>
    </row>
    <row r="155" spans="1:33" s="124" customFormat="1" ht="15" customHeight="1" x14ac:dyDescent="0.25">
      <c r="A155" s="1" t="str">
        <f>INDEX(MAPING!K:K,MATCH('Sep GOALS'!B155,MAPING!L:L,0))</f>
        <v>MISSISSIPPI</v>
      </c>
      <c r="B155" s="1" t="s">
        <v>1009</v>
      </c>
      <c r="C155" s="1" t="str">
        <f>INDEX(MAPING!D:D,MATCH('Sep GOALS'!B155,MAPING!L:L,0))</f>
        <v>SARMAD RAHEEL / NAMIT SETHI</v>
      </c>
      <c r="D155" s="1" t="str">
        <f>INDEX(MAPING!F:F,MATCH('Sep GOALS'!B155,MAPING!L:L,0))</f>
        <v>SHEMEKA BRATTON</v>
      </c>
      <c r="E155" s="1" t="e">
        <f>SUMIFS('Metro Target'!#REF!,'Metro Target'!#REF!,'Sep GOALS'!B155)</f>
        <v>#REF!</v>
      </c>
      <c r="F155" s="1" t="e">
        <f>SUMIFS('Metro Target'!#REF!,'Metro Target'!#REF!,'Sep GOALS'!B155)</f>
        <v>#REF!</v>
      </c>
      <c r="G155" s="1" t="e">
        <f>SUMIFS('Metro Target'!#REF!,'Metro Target'!#REF!,'Sep GOALS'!B155)</f>
        <v>#REF!</v>
      </c>
      <c r="H155" s="1" t="e">
        <f>SUMIFS('Metro Target'!#REF!,'Metro Target'!#REF!,'Sep GOALS'!B155)</f>
        <v>#REF!</v>
      </c>
      <c r="I155" s="56" t="e">
        <f>IF($T$109&gt;0,SUMIFS(ShopperTrak!#REF!,ShopperTrak!D:D,'Sep GOALS'!B155),E155)</f>
        <v>#REF!</v>
      </c>
      <c r="J155" s="56" t="e">
        <f t="shared" si="113"/>
        <v>#REF!</v>
      </c>
      <c r="K155" s="56" t="e">
        <f>IF($T$109&gt;0,SUMIFS(ShopperTrak!#REF!,ShopperTrak!D:D,'Sep GOALS'!B155),F155)</f>
        <v>#REF!</v>
      </c>
      <c r="L155" s="56" t="e">
        <f>IF($T$109&gt;0,SUMIFS(ShopperTrak!#REF!,ShopperTrak!D:D,'Sep GOALS'!B155),G155)</f>
        <v>#REF!</v>
      </c>
      <c r="M155" s="56" t="e">
        <f>IF($T$2&gt;0,SUMIFS(ShopperTrak!#REF!,ShopperTrak!D:D,'Sep GOALS'!B155),H155)</f>
        <v>#REF!</v>
      </c>
      <c r="N155" s="36" t="e">
        <f t="shared" si="109"/>
        <v>#REF!</v>
      </c>
      <c r="O155" s="122" t="e">
        <f t="shared" si="114"/>
        <v>#REF!</v>
      </c>
      <c r="P155" s="34" t="e">
        <f t="shared" si="115"/>
        <v>#REF!</v>
      </c>
      <c r="Q155" s="36">
        <v>177</v>
      </c>
      <c r="R155" s="35">
        <v>8021.7299999999987</v>
      </c>
      <c r="S155" s="24">
        <f>SUMIFS(ShopperTrak!R:R,ShopperTrak!D:D,'Sep GOALS'!B155)</f>
        <v>1856.2222222222222</v>
      </c>
      <c r="T155" s="34">
        <f t="shared" si="110"/>
        <v>185.62222222222223</v>
      </c>
      <c r="U155" s="77">
        <f>SUMIFS('Perf by Market'!X:X,'Perf by Market'!C:C,'Sep GOALS'!B155)</f>
        <v>0</v>
      </c>
      <c r="V155" s="77" t="e">
        <f t="shared" si="111"/>
        <v>#REF!</v>
      </c>
      <c r="W155" s="78">
        <f t="shared" si="116"/>
        <v>0</v>
      </c>
      <c r="X155" s="77">
        <f>SUMIFS('Perf by Market'!O:O,'Perf by Market'!C:C,'Sep GOALS'!B155)</f>
        <v>0.46</v>
      </c>
      <c r="Y155" s="24">
        <f>SUMIFS('Perf by Market'!H:H,'Perf by Market'!C:C,'Sep GOALS'!B155)</f>
        <v>160</v>
      </c>
      <c r="Z155" s="24">
        <f>SUMIFS('Last Month Goals'!J:J,'Last Month Goals'!B:B,'Sep GOALS'!B155)</f>
        <v>198.96</v>
      </c>
      <c r="AA155" s="25">
        <f>SUMIFS('Perf by Market'!J:J,'Perf by Market'!C:C,'Sep GOALS'!B155)</f>
        <v>8256.94</v>
      </c>
      <c r="AB155" s="25">
        <f>SUMIFS('Last Month Goals'!K:K,'Last Month Goals'!B:B,'Sep GOALS'!B155)</f>
        <v>6963.6</v>
      </c>
      <c r="AC155" s="25">
        <f t="shared" si="112"/>
        <v>51.605875000000005</v>
      </c>
      <c r="AD155" s="24">
        <f>SUMIFS('Perf by Market'!W:W,'Perf by Market'!C:C,'Sep GOALS'!B155)/6</f>
        <v>0</v>
      </c>
      <c r="AE155" s="31">
        <f>SUMIFS('Perf by Market'!M:M,'Perf by Market'!C:C,'Sep GOALS'!B155)</f>
        <v>197</v>
      </c>
      <c r="AF155" s="29">
        <f>Y155/(SUMIFS('Perf by Market'!M:M,'Perf by Market'!C:C,'Sep GOALS'!B155))</f>
        <v>0.81218274111675126</v>
      </c>
      <c r="AG155" s="4"/>
    </row>
    <row r="156" spans="1:33" s="124" customFormat="1" ht="15" customHeight="1" x14ac:dyDescent="0.25">
      <c r="A156" s="1" t="str">
        <f>INDEX(MAPING!K:K,MATCH('Sep GOALS'!B156,MAPING!L:L,0))</f>
        <v>MISSISSIPPI</v>
      </c>
      <c r="B156" s="1" t="s">
        <v>1011</v>
      </c>
      <c r="C156" s="1" t="str">
        <f>INDEX(MAPING!D:D,MATCH('Sep GOALS'!B156,MAPING!L:L,0))</f>
        <v>SARMAD RAHEEL / NAMIT SETHI</v>
      </c>
      <c r="D156" s="1" t="str">
        <f>INDEX(MAPING!F:F,MATCH('Sep GOALS'!B156,MAPING!L:L,0))</f>
        <v>SARAH BABB</v>
      </c>
      <c r="E156" s="1" t="e">
        <f>SUMIFS('Metro Target'!#REF!,'Metro Target'!#REF!,'Sep GOALS'!B156)</f>
        <v>#REF!</v>
      </c>
      <c r="F156" s="1" t="e">
        <f>SUMIFS('Metro Target'!#REF!,'Metro Target'!#REF!,'Sep GOALS'!B156)</f>
        <v>#REF!</v>
      </c>
      <c r="G156" s="1" t="e">
        <f>SUMIFS('Metro Target'!#REF!,'Metro Target'!#REF!,'Sep GOALS'!B156)</f>
        <v>#REF!</v>
      </c>
      <c r="H156" s="1" t="e">
        <f>SUMIFS('Metro Target'!#REF!,'Metro Target'!#REF!,'Sep GOALS'!B156)</f>
        <v>#REF!</v>
      </c>
      <c r="I156" s="56" t="e">
        <f>IF($T$109&gt;0,SUMIFS(ShopperTrak!#REF!,ShopperTrak!D:D,'Sep GOALS'!B156),E156)</f>
        <v>#REF!</v>
      </c>
      <c r="J156" s="56" t="e">
        <f t="shared" si="113"/>
        <v>#REF!</v>
      </c>
      <c r="K156" s="56" t="e">
        <f>IF($T$109&gt;0,SUMIFS(ShopperTrak!#REF!,ShopperTrak!D:D,'Sep GOALS'!B156),F156)</f>
        <v>#REF!</v>
      </c>
      <c r="L156" s="56" t="e">
        <f>IF($T$109&gt;0,SUMIFS(ShopperTrak!#REF!,ShopperTrak!D:D,'Sep GOALS'!B156),G156)</f>
        <v>#REF!</v>
      </c>
      <c r="M156" s="56" t="e">
        <f>IF($T$2&gt;0,SUMIFS(ShopperTrak!#REF!,ShopperTrak!D:D,'Sep GOALS'!B156),H156)</f>
        <v>#REF!</v>
      </c>
      <c r="N156" s="36" t="e">
        <f t="shared" si="109"/>
        <v>#REF!</v>
      </c>
      <c r="O156" s="122" t="e">
        <f>N156*$O$151</f>
        <v>#REF!</v>
      </c>
      <c r="P156" s="34" t="e">
        <f>+I156*$P$151</f>
        <v>#REF!</v>
      </c>
      <c r="Q156" s="36">
        <v>135</v>
      </c>
      <c r="R156" s="35">
        <v>8745.27</v>
      </c>
      <c r="S156" s="24">
        <f>SUMIFS(ShopperTrak!R:R,ShopperTrak!D:D,'Sep GOALS'!B156)</f>
        <v>1215.5555555555557</v>
      </c>
      <c r="T156" s="34">
        <f>S156*$T$151</f>
        <v>121.55555555555557</v>
      </c>
      <c r="U156" s="77">
        <f>SUMIFS('Perf by Market'!X:X,'Perf by Market'!C:C,'Sep GOALS'!B156)</f>
        <v>0</v>
      </c>
      <c r="V156" s="77" t="e">
        <f t="shared" si="111"/>
        <v>#REF!</v>
      </c>
      <c r="W156" s="78">
        <f t="shared" si="116"/>
        <v>0</v>
      </c>
      <c r="X156" s="77">
        <f>SUMIFS('Perf by Market'!O:O,'Perf by Market'!C:C,'Sep GOALS'!B156)</f>
        <v>0.4</v>
      </c>
      <c r="Y156" s="24">
        <f>SUMIFS('Perf by Market'!H:H,'Perf by Market'!C:C,'Sep GOALS'!B156)</f>
        <v>135</v>
      </c>
      <c r="Z156" s="24">
        <f>SUMIFS('Last Month Goals'!J:J,'Last Month Goals'!B:B,'Sep GOALS'!B156)</f>
        <v>137.74000000000004</v>
      </c>
      <c r="AA156" s="25">
        <f>SUMIFS('Perf by Market'!J:J,'Perf by Market'!C:C,'Sep GOALS'!B156)</f>
        <v>9973.44</v>
      </c>
      <c r="AB156" s="25">
        <f>SUMIFS('Last Month Goals'!K:K,'Last Month Goals'!B:B,'Sep GOALS'!B156)</f>
        <v>4820.9000000000015</v>
      </c>
      <c r="AC156" s="25">
        <f t="shared" si="112"/>
        <v>73.87733333333334</v>
      </c>
      <c r="AD156" s="24">
        <f>SUMIFS('Perf by Market'!W:W,'Perf by Market'!C:C,'Sep GOALS'!B156)/6</f>
        <v>0</v>
      </c>
      <c r="AE156" s="31">
        <f>SUMIFS('Perf by Market'!M:M,'Perf by Market'!C:C,'Sep GOALS'!B156)</f>
        <v>142</v>
      </c>
      <c r="AF156" s="29">
        <f>Y156/(SUMIFS('Perf by Market'!M:M,'Perf by Market'!C:C,'Sep GOALS'!B156))</f>
        <v>0.95070422535211263</v>
      </c>
      <c r="AG156" s="4"/>
    </row>
    <row r="157" spans="1:33" s="124" customFormat="1" ht="15" customHeight="1" x14ac:dyDescent="0.25">
      <c r="A157" s="1" t="str">
        <f>INDEX(MAPING!K:K,MATCH('Sep GOALS'!B157,MAPING!L:L,0))</f>
        <v>MISSISSIPPI</v>
      </c>
      <c r="B157" s="1" t="s">
        <v>1008</v>
      </c>
      <c r="C157" s="1" t="str">
        <f>INDEX(MAPING!D:D,MATCH('Sep GOALS'!B157,MAPING!L:L,0))</f>
        <v>SARMAD RAHEEL / NAMIT SETHI</v>
      </c>
      <c r="D157" s="1" t="str">
        <f>INDEX(MAPING!F:F,MATCH('Sep GOALS'!B157,MAPING!L:L,0))</f>
        <v>CHARLENE PICKENS</v>
      </c>
      <c r="E157" s="1" t="e">
        <f>SUMIFS('Metro Target'!#REF!,'Metro Target'!#REF!,'Sep GOALS'!B157)</f>
        <v>#REF!</v>
      </c>
      <c r="F157" s="1" t="e">
        <f>SUMIFS('Metro Target'!#REF!,'Metro Target'!#REF!,'Sep GOALS'!B157)</f>
        <v>#REF!</v>
      </c>
      <c r="G157" s="1" t="e">
        <f>SUMIFS('Metro Target'!#REF!,'Metro Target'!#REF!,'Sep GOALS'!B157)</f>
        <v>#REF!</v>
      </c>
      <c r="H157" s="1" t="e">
        <f>SUMIFS('Metro Target'!#REF!,'Metro Target'!#REF!,'Sep GOALS'!B157)</f>
        <v>#REF!</v>
      </c>
      <c r="I157" s="56" t="e">
        <f>IF($T$109&gt;0,SUMIFS(ShopperTrak!#REF!,ShopperTrak!D:D,'Sep GOALS'!B157),E157)</f>
        <v>#REF!</v>
      </c>
      <c r="J157" s="56" t="e">
        <f t="shared" si="113"/>
        <v>#REF!</v>
      </c>
      <c r="K157" s="56" t="e">
        <f>IF($T$109&gt;0,SUMIFS(ShopperTrak!#REF!,ShopperTrak!D:D,'Sep GOALS'!B157),F157)</f>
        <v>#REF!</v>
      </c>
      <c r="L157" s="56" t="e">
        <f>IF($T$109&gt;0,SUMIFS(ShopperTrak!#REF!,ShopperTrak!D:D,'Sep GOALS'!B157),G157)</f>
        <v>#REF!</v>
      </c>
      <c r="M157" s="56" t="e">
        <f>IF($T$2&gt;0,SUMIFS(ShopperTrak!#REF!,ShopperTrak!D:D,'Sep GOALS'!B157),H157)</f>
        <v>#REF!</v>
      </c>
      <c r="N157" s="36" t="e">
        <f t="shared" si="109"/>
        <v>#REF!</v>
      </c>
      <c r="O157" s="122" t="e">
        <f t="shared" si="114"/>
        <v>#REF!</v>
      </c>
      <c r="P157" s="34" t="e">
        <f t="shared" si="115"/>
        <v>#REF!</v>
      </c>
      <c r="Q157" s="36">
        <v>258</v>
      </c>
      <c r="R157" s="35">
        <v>11364.419999999998</v>
      </c>
      <c r="S157" s="24">
        <f>SUMIFS(ShopperTrak!R:R,ShopperTrak!D:D,'Sep GOALS'!B157)</f>
        <v>2417.2222222222222</v>
      </c>
      <c r="T157" s="34">
        <f t="shared" si="110"/>
        <v>241.72222222222223</v>
      </c>
      <c r="U157" s="77">
        <f>SUMIFS('Perf by Market'!X:X,'Perf by Market'!C:C,'Sep GOALS'!B157)</f>
        <v>0</v>
      </c>
      <c r="V157" s="77" t="e">
        <f t="shared" si="111"/>
        <v>#REF!</v>
      </c>
      <c r="W157" s="78">
        <f t="shared" si="116"/>
        <v>0</v>
      </c>
      <c r="X157" s="77">
        <f>SUMIFS('Perf by Market'!O:O,'Perf by Market'!C:C,'Sep GOALS'!B157)</f>
        <v>0.51</v>
      </c>
      <c r="Y157" s="24">
        <f>SUMIFS('Perf by Market'!H:H,'Perf by Market'!C:C,'Sep GOALS'!B157)</f>
        <v>290</v>
      </c>
      <c r="Z157" s="24">
        <f>SUMIFS('Last Month Goals'!J:J,'Last Month Goals'!B:B,'Sep GOALS'!B157)</f>
        <v>263.02</v>
      </c>
      <c r="AA157" s="25">
        <f>SUMIFS('Perf by Market'!J:J,'Perf by Market'!C:C,'Sep GOALS'!B157)</f>
        <v>12324.14</v>
      </c>
      <c r="AB157" s="25">
        <f>SUMIFS('Last Month Goals'!K:K,'Last Month Goals'!B:B,'Sep GOALS'!B157)</f>
        <v>9205.6999999999989</v>
      </c>
      <c r="AC157" s="25">
        <f t="shared" si="112"/>
        <v>42.497034482758622</v>
      </c>
      <c r="AD157" s="24">
        <f>SUMIFS('Perf by Market'!W:W,'Perf by Market'!C:C,'Sep GOALS'!B157)/6</f>
        <v>0</v>
      </c>
      <c r="AE157" s="31">
        <f>SUMIFS('Perf by Market'!M:M,'Perf by Market'!C:C,'Sep GOALS'!B157)</f>
        <v>319</v>
      </c>
      <c r="AF157" s="29">
        <f>Y157/(SUMIFS('Perf by Market'!M:M,'Perf by Market'!C:C,'Sep GOALS'!B157))</f>
        <v>0.90909090909090906</v>
      </c>
      <c r="AG157" s="4"/>
    </row>
    <row r="158" spans="1:33" s="124" customFormat="1" ht="15" customHeight="1" x14ac:dyDescent="0.25">
      <c r="A158" s="1" t="str">
        <f>INDEX(MAPING!K:K,MATCH('Sep GOALS'!B158,MAPING!L:L,0))</f>
        <v>MISSISSIPPI</v>
      </c>
      <c r="B158" s="1" t="s">
        <v>1014</v>
      </c>
      <c r="C158" s="1" t="str">
        <f>INDEX(MAPING!D:D,MATCH('Sep GOALS'!B158,MAPING!L:L,0))</f>
        <v>SARMAD RAHEEL / NAMIT SETHI</v>
      </c>
      <c r="D158" s="1" t="str">
        <f>INDEX(MAPING!F:F,MATCH('Sep GOALS'!B158,MAPING!L:L,0))</f>
        <v>JEFFERSON SALAMANCA</v>
      </c>
      <c r="E158" s="1" t="e">
        <f>SUMIFS('Metro Target'!#REF!,'Metro Target'!#REF!,'Sep GOALS'!B158)</f>
        <v>#REF!</v>
      </c>
      <c r="F158" s="1" t="e">
        <f>SUMIFS('Metro Target'!#REF!,'Metro Target'!#REF!,'Sep GOALS'!B158)</f>
        <v>#REF!</v>
      </c>
      <c r="G158" s="1" t="e">
        <f>SUMIFS('Metro Target'!#REF!,'Metro Target'!#REF!,'Sep GOALS'!B158)</f>
        <v>#REF!</v>
      </c>
      <c r="H158" s="1" t="e">
        <f>SUMIFS('Metro Target'!#REF!,'Metro Target'!#REF!,'Sep GOALS'!B158)</f>
        <v>#REF!</v>
      </c>
      <c r="I158" s="56" t="e">
        <f>IF($T$109&gt;0,SUMIFS(ShopperTrak!#REF!,ShopperTrak!D:D,'Sep GOALS'!B158),E158)</f>
        <v>#REF!</v>
      </c>
      <c r="J158" s="56" t="e">
        <f t="shared" si="113"/>
        <v>#REF!</v>
      </c>
      <c r="K158" s="56" t="e">
        <f>IF($T$109&gt;0,SUMIFS(ShopperTrak!#REF!,ShopperTrak!D:D,'Sep GOALS'!B158),F158)</f>
        <v>#REF!</v>
      </c>
      <c r="L158" s="56" t="e">
        <f>IF($T$109&gt;0,SUMIFS(ShopperTrak!#REF!,ShopperTrak!D:D,'Sep GOALS'!B158),G158)</f>
        <v>#REF!</v>
      </c>
      <c r="M158" s="56" t="e">
        <f>IF($T$2&gt;0,SUMIFS(ShopperTrak!#REF!,ShopperTrak!D:D,'Sep GOALS'!B158),H158)</f>
        <v>#REF!</v>
      </c>
      <c r="N158" s="36" t="e">
        <f t="shared" si="109"/>
        <v>#REF!</v>
      </c>
      <c r="O158" s="122" t="e">
        <f t="shared" si="114"/>
        <v>#REF!</v>
      </c>
      <c r="P158" s="34" t="e">
        <f t="shared" si="115"/>
        <v>#REF!</v>
      </c>
      <c r="Q158" s="36">
        <v>108</v>
      </c>
      <c r="R158" s="35">
        <v>5560.68</v>
      </c>
      <c r="S158" s="24">
        <f>SUMIFS(ShopperTrak!R:R,ShopperTrak!D:D,'Sep GOALS'!B158)</f>
        <v>1518.4444444444443</v>
      </c>
      <c r="T158" s="34">
        <f t="shared" si="110"/>
        <v>151.84444444444443</v>
      </c>
      <c r="U158" s="77">
        <f>SUMIFS('Perf by Market'!X:X,'Perf by Market'!C:C,'Sep GOALS'!B158)</f>
        <v>0</v>
      </c>
      <c r="V158" s="77" t="e">
        <f t="shared" si="111"/>
        <v>#REF!</v>
      </c>
      <c r="W158" s="78">
        <f t="shared" si="116"/>
        <v>0</v>
      </c>
      <c r="X158" s="77">
        <f>SUMIFS('Perf by Market'!O:O,'Perf by Market'!C:C,'Sep GOALS'!B158)</f>
        <v>0.25</v>
      </c>
      <c r="Y158" s="24">
        <f>SUMIFS('Perf by Market'!H:H,'Perf by Market'!C:C,'Sep GOALS'!B158)</f>
        <v>131</v>
      </c>
      <c r="Z158" s="24">
        <f>SUMIFS('Last Month Goals'!J:J,'Last Month Goals'!B:B,'Sep GOALS'!B158)</f>
        <v>156.26</v>
      </c>
      <c r="AA158" s="25">
        <f>SUMIFS('Perf by Market'!J:J,'Perf by Market'!C:C,'Sep GOALS'!B158)</f>
        <v>7788.71</v>
      </c>
      <c r="AB158" s="25">
        <f>SUMIFS('Last Month Goals'!K:K,'Last Month Goals'!B:B,'Sep GOALS'!B158)</f>
        <v>5469.0999999999995</v>
      </c>
      <c r="AC158" s="25">
        <f t="shared" si="112"/>
        <v>59.455801526717558</v>
      </c>
      <c r="AD158" s="24">
        <f>SUMIFS('Perf by Market'!W:W,'Perf by Market'!C:C,'Sep GOALS'!B158)/6</f>
        <v>0</v>
      </c>
      <c r="AE158" s="31">
        <f>SUMIFS('Perf by Market'!M:M,'Perf by Market'!C:C,'Sep GOALS'!B158)</f>
        <v>276</v>
      </c>
      <c r="AF158" s="29">
        <f>Y158/(SUMIFS('Perf by Market'!M:M,'Perf by Market'!C:C,'Sep GOALS'!B158))</f>
        <v>0.47463768115942029</v>
      </c>
      <c r="AG158" s="4"/>
    </row>
    <row r="159" spans="1:33" s="124" customFormat="1" ht="15" customHeight="1" x14ac:dyDescent="0.25">
      <c r="A159" s="1" t="str">
        <f>INDEX(MAPING!K:K,MATCH('Sep GOALS'!B159,MAPING!L:L,0))</f>
        <v>MISSISSIPPI</v>
      </c>
      <c r="B159" s="1" t="s">
        <v>1012</v>
      </c>
      <c r="C159" s="1" t="str">
        <f>INDEX(MAPING!D:D,MATCH('Sep GOALS'!B159,MAPING!L:L,0))</f>
        <v>SARMAD RAHEEL / NAMIT SETHI</v>
      </c>
      <c r="D159" s="1" t="str">
        <f>INDEX(MAPING!F:F,MATCH('Sep GOALS'!B159,MAPING!L:L,0))</f>
        <v>TBD</v>
      </c>
      <c r="E159" s="1" t="e">
        <f>SUMIFS('Metro Target'!#REF!,'Metro Target'!#REF!,'Sep GOALS'!B159)</f>
        <v>#REF!</v>
      </c>
      <c r="F159" s="1" t="e">
        <f>SUMIFS('Metro Target'!#REF!,'Metro Target'!#REF!,'Sep GOALS'!B159)</f>
        <v>#REF!</v>
      </c>
      <c r="G159" s="1" t="e">
        <f>SUMIFS('Metro Target'!#REF!,'Metro Target'!#REF!,'Sep GOALS'!B159)</f>
        <v>#REF!</v>
      </c>
      <c r="H159" s="1" t="e">
        <f>SUMIFS('Metro Target'!#REF!,'Metro Target'!#REF!,'Sep GOALS'!B159)</f>
        <v>#REF!</v>
      </c>
      <c r="I159" s="56" t="e">
        <f>IF($T$109&gt;0,SUMIFS(ShopperTrak!#REF!,ShopperTrak!D:D,'Sep GOALS'!B159),E159)</f>
        <v>#REF!</v>
      </c>
      <c r="J159" s="56" t="e">
        <f t="shared" si="113"/>
        <v>#REF!</v>
      </c>
      <c r="K159" s="56" t="e">
        <f>IF($T$109&gt;0,SUMIFS(ShopperTrak!#REF!,ShopperTrak!D:D,'Sep GOALS'!B159),F159)</f>
        <v>#REF!</v>
      </c>
      <c r="L159" s="56" t="e">
        <f>IF($T$109&gt;0,SUMIFS(ShopperTrak!#REF!,ShopperTrak!D:D,'Sep GOALS'!B159),G159)</f>
        <v>#REF!</v>
      </c>
      <c r="M159" s="56" t="e">
        <f>IF($T$2&gt;0,SUMIFS(ShopperTrak!#REF!,ShopperTrak!D:D,'Sep GOALS'!B159),H159)</f>
        <v>#REF!</v>
      </c>
      <c r="N159" s="36" t="e">
        <f t="shared" si="109"/>
        <v>#REF!</v>
      </c>
      <c r="O159" s="122" t="e">
        <f t="shared" si="114"/>
        <v>#REF!</v>
      </c>
      <c r="P159" s="34" t="e">
        <f t="shared" si="115"/>
        <v>#REF!</v>
      </c>
      <c r="Q159" s="36">
        <v>132</v>
      </c>
      <c r="R159" s="35">
        <v>4741.6799999999994</v>
      </c>
      <c r="S159" s="24">
        <f>SUMIFS(ShopperTrak!R:R,ShopperTrak!D:D,'Sep GOALS'!B159)</f>
        <v>1569.75</v>
      </c>
      <c r="T159" s="34">
        <f>S159*$T$151</f>
        <v>156.97500000000002</v>
      </c>
      <c r="U159" s="77">
        <f>SUMIFS('Perf by Market'!X:X,'Perf by Market'!C:C,'Sep GOALS'!B159)</f>
        <v>0</v>
      </c>
      <c r="V159" s="77" t="e">
        <f t="shared" si="111"/>
        <v>#REF!</v>
      </c>
      <c r="W159" s="78">
        <f t="shared" si="116"/>
        <v>0</v>
      </c>
      <c r="X159" s="77">
        <f>SUMIFS('Perf by Market'!O:O,'Perf by Market'!C:C,'Sep GOALS'!B159)</f>
        <v>0.32</v>
      </c>
      <c r="Y159" s="24">
        <f>SUMIFS('Perf by Market'!H:H,'Perf by Market'!C:C,'Sep GOALS'!B159)</f>
        <v>111</v>
      </c>
      <c r="Z159" s="24">
        <f>SUMIFS('Last Month Goals'!J:J,'Last Month Goals'!B:B,'Sep GOALS'!B159)</f>
        <v>141.01999999999998</v>
      </c>
      <c r="AA159" s="25">
        <f>SUMIFS('Perf by Market'!J:J,'Perf by Market'!C:C,'Sep GOALS'!B159)</f>
        <v>3506.25</v>
      </c>
      <c r="AB159" s="25">
        <f>SUMIFS('Last Month Goals'!K:K,'Last Month Goals'!B:B,'Sep GOALS'!B159)</f>
        <v>4935.6999999999989</v>
      </c>
      <c r="AC159" s="25">
        <f t="shared" si="112"/>
        <v>31.587837837837839</v>
      </c>
      <c r="AD159" s="24">
        <f>SUMIFS('Perf by Market'!W:W,'Perf by Market'!C:C,'Sep GOALS'!B159)/6</f>
        <v>0</v>
      </c>
      <c r="AE159" s="31">
        <f>SUMIFS('Perf by Market'!M:M,'Perf by Market'!C:C,'Sep GOALS'!B159)</f>
        <v>166</v>
      </c>
      <c r="AF159" s="29">
        <f>Y159/(SUMIFS('Perf by Market'!M:M,'Perf by Market'!C:C,'Sep GOALS'!B159))</f>
        <v>0.66867469879518071</v>
      </c>
      <c r="AG159" s="4"/>
    </row>
    <row r="160" spans="1:33" s="124" customFormat="1" ht="15" customHeight="1" x14ac:dyDescent="0.25">
      <c r="A160" s="1" t="str">
        <f>INDEX(MAPING!K:K,MATCH('Sep GOALS'!B160,MAPING!L:L,0))</f>
        <v>MISSISSIPPI</v>
      </c>
      <c r="B160" s="1" t="s">
        <v>1071</v>
      </c>
      <c r="C160" s="1" t="str">
        <f>INDEX(MAPING!D:D,MATCH('Sep GOALS'!B160,MAPING!L:L,0))</f>
        <v>SARMAD RAHEEL / NAMIT SETHI</v>
      </c>
      <c r="D160" s="1" t="str">
        <f>INDEX(MAPING!F:F,MATCH('Sep GOALS'!B160,MAPING!L:L,0))</f>
        <v>DAVRICK CROSS</v>
      </c>
      <c r="E160" s="1" t="e">
        <f>SUMIFS('Metro Target'!#REF!,'Metro Target'!#REF!,'Sep GOALS'!B160)</f>
        <v>#REF!</v>
      </c>
      <c r="F160" s="1" t="e">
        <f>SUMIFS('Metro Target'!#REF!,'Metro Target'!#REF!,'Sep GOALS'!B160)</f>
        <v>#REF!</v>
      </c>
      <c r="G160" s="1" t="e">
        <f>SUMIFS('Metro Target'!#REF!,'Metro Target'!#REF!,'Sep GOALS'!B160)</f>
        <v>#REF!</v>
      </c>
      <c r="H160" s="1" t="e">
        <f>SUMIFS('Metro Target'!#REF!,'Metro Target'!#REF!,'Sep GOALS'!B160)</f>
        <v>#REF!</v>
      </c>
      <c r="I160" s="56" t="e">
        <f>IF($T$109&gt;0,SUMIFS(ShopperTrak!#REF!,ShopperTrak!D:D,'Sep GOALS'!B160),E160)</f>
        <v>#REF!</v>
      </c>
      <c r="J160" s="56" t="e">
        <f t="shared" ref="J160:J162" si="117">+I160*$J$109</f>
        <v>#REF!</v>
      </c>
      <c r="K160" s="56" t="e">
        <f>IF($T$109&gt;0,SUMIFS(ShopperTrak!#REF!,ShopperTrak!D:D,'Sep GOALS'!B160),F160)</f>
        <v>#REF!</v>
      </c>
      <c r="L160" s="56" t="e">
        <f>IF($T$109&gt;0,SUMIFS(ShopperTrak!#REF!,ShopperTrak!D:D,'Sep GOALS'!B160),G160)</f>
        <v>#REF!</v>
      </c>
      <c r="M160" s="56" t="e">
        <f>IF($T$2&gt;0,SUMIFS(ShopperTrak!#REF!,ShopperTrak!D:D,'Sep GOALS'!B160),H160)</f>
        <v>#REF!</v>
      </c>
      <c r="N160" s="36" t="e">
        <f t="shared" si="109"/>
        <v>#REF!</v>
      </c>
      <c r="O160" s="122" t="e">
        <f t="shared" ref="O160:O162" si="118">N160*$O$151</f>
        <v>#REF!</v>
      </c>
      <c r="P160" s="34" t="e">
        <f>+I160*$P$151</f>
        <v>#REF!</v>
      </c>
      <c r="Q160" s="36">
        <v>201</v>
      </c>
      <c r="R160" s="35">
        <v>7081.11</v>
      </c>
      <c r="S160" s="24">
        <f>SUMIFS(ShopperTrak!R:R,ShopperTrak!D:D,'Sep GOALS'!B160)</f>
        <v>1578.8888888888889</v>
      </c>
      <c r="T160" s="34">
        <f t="shared" si="110"/>
        <v>157.88888888888891</v>
      </c>
      <c r="U160" s="77">
        <f>SUMIFS('Perf by Market'!X:X,'Perf by Market'!C:C,'Sep GOALS'!B160)</f>
        <v>0</v>
      </c>
      <c r="V160" s="77" t="e">
        <f t="shared" ref="V160:V162" si="119">N160/U160</f>
        <v>#REF!</v>
      </c>
      <c r="W160" s="78">
        <f t="shared" ref="W160:W162" si="120">U160*$W$151</f>
        <v>0</v>
      </c>
      <c r="X160" s="77">
        <f>SUMIFS('Perf by Market'!O:O,'Perf by Market'!C:C,'Sep GOALS'!B160)</f>
        <v>0.51</v>
      </c>
      <c r="Y160" s="24">
        <f>SUMIFS('Perf by Market'!H:H,'Perf by Market'!C:C,'Sep GOALS'!B160)</f>
        <v>160</v>
      </c>
      <c r="Z160" s="24">
        <f>SUMIFS('Last Month Goals'!J:J,'Last Month Goals'!B:B,'Sep GOALS'!B160)</f>
        <v>157.67999999999998</v>
      </c>
      <c r="AA160" s="25">
        <f>SUMIFS('Perf by Market'!J:J,'Perf by Market'!C:C,'Sep GOALS'!B160)</f>
        <v>7004.53</v>
      </c>
      <c r="AB160" s="25">
        <f>SUMIFS('Last Month Goals'!K:K,'Last Month Goals'!B:B,'Sep GOALS'!B160)</f>
        <v>5518.7999999999993</v>
      </c>
      <c r="AC160" s="25">
        <f t="shared" ref="AC160:AC162" si="121">AA160/Y160</f>
        <v>43.778312499999998</v>
      </c>
      <c r="AD160" s="24">
        <f>SUMIFS('Perf by Market'!W:W,'Perf by Market'!C:C,'Sep GOALS'!B160)/6</f>
        <v>0</v>
      </c>
      <c r="AE160" s="31">
        <f>SUMIFS('Perf by Market'!M:M,'Perf by Market'!C:C,'Sep GOALS'!B160)</f>
        <v>307</v>
      </c>
      <c r="AF160" s="29">
        <f>Y160/(SUMIFS('Perf by Market'!M:M,'Perf by Market'!C:C,'Sep GOALS'!B160))</f>
        <v>0.52117263843648209</v>
      </c>
      <c r="AG160" s="4"/>
    </row>
    <row r="161" spans="1:33" s="124" customFormat="1" ht="15" customHeight="1" x14ac:dyDescent="0.25">
      <c r="A161" s="1" t="str">
        <f>INDEX(MAPING!K:K,MATCH('Sep GOALS'!B161,MAPING!L:L,0))</f>
        <v>MISSISSIPPI</v>
      </c>
      <c r="B161" s="1" t="s">
        <v>1073</v>
      </c>
      <c r="C161" s="1" t="str">
        <f>INDEX(MAPING!D:D,MATCH('Sep GOALS'!B161,MAPING!L:L,0))</f>
        <v>SARMAD RAHEEL / NAMIT SETHI</v>
      </c>
      <c r="D161" s="1" t="str">
        <f>INDEX(MAPING!F:F,MATCH('Sep GOALS'!B161,MAPING!L:L,0))</f>
        <v>ZAHEEER PASHA</v>
      </c>
      <c r="E161" s="1" t="e">
        <f>SUMIFS('Metro Target'!#REF!,'Metro Target'!#REF!,'Sep GOALS'!B161)</f>
        <v>#REF!</v>
      </c>
      <c r="F161" s="1" t="e">
        <f>SUMIFS('Metro Target'!#REF!,'Metro Target'!#REF!,'Sep GOALS'!B161)</f>
        <v>#REF!</v>
      </c>
      <c r="G161" s="1" t="e">
        <f>SUMIFS('Metro Target'!#REF!,'Metro Target'!#REF!,'Sep GOALS'!B161)</f>
        <v>#REF!</v>
      </c>
      <c r="H161" s="1" t="e">
        <f>SUMIFS('Metro Target'!#REF!,'Metro Target'!#REF!,'Sep GOALS'!B161)</f>
        <v>#REF!</v>
      </c>
      <c r="I161" s="56" t="e">
        <f>IF($T$109&gt;0,SUMIFS(ShopperTrak!#REF!,ShopperTrak!D:D,'Sep GOALS'!B161),E161)</f>
        <v>#REF!</v>
      </c>
      <c r="J161" s="56" t="e">
        <f t="shared" si="117"/>
        <v>#REF!</v>
      </c>
      <c r="K161" s="56" t="e">
        <f>IF($T$109&gt;0,SUMIFS(ShopperTrak!#REF!,ShopperTrak!D:D,'Sep GOALS'!B161),F161)</f>
        <v>#REF!</v>
      </c>
      <c r="L161" s="56" t="e">
        <f>IF($T$109&gt;0,SUMIFS(ShopperTrak!#REF!,ShopperTrak!D:D,'Sep GOALS'!B161),G161)</f>
        <v>#REF!</v>
      </c>
      <c r="M161" s="56" t="e">
        <f>IF($T$2&gt;0,SUMIFS(ShopperTrak!#REF!,ShopperTrak!D:D,'Sep GOALS'!B161),H161)</f>
        <v>#REF!</v>
      </c>
      <c r="N161" s="36" t="e">
        <f t="shared" si="109"/>
        <v>#REF!</v>
      </c>
      <c r="O161" s="122" t="e">
        <f t="shared" si="118"/>
        <v>#REF!</v>
      </c>
      <c r="P161" s="34" t="e">
        <f t="shared" si="115"/>
        <v>#REF!</v>
      </c>
      <c r="Q161" s="36">
        <v>261</v>
      </c>
      <c r="R161" s="35">
        <v>6323.73</v>
      </c>
      <c r="S161" s="24">
        <f>SUMIFS(ShopperTrak!R:R,ShopperTrak!D:D,'Sep GOALS'!B161)</f>
        <v>2347.6222222222223</v>
      </c>
      <c r="T161" s="34">
        <f t="shared" si="110"/>
        <v>234.76222222222225</v>
      </c>
      <c r="U161" s="77">
        <f>SUMIFS('Perf by Market'!X:X,'Perf by Market'!C:C,'Sep GOALS'!B161)</f>
        <v>0</v>
      </c>
      <c r="V161" s="77" t="e">
        <f t="shared" si="119"/>
        <v>#REF!</v>
      </c>
      <c r="W161" s="78">
        <f t="shared" si="120"/>
        <v>0</v>
      </c>
      <c r="X161" s="77">
        <f>SUMIFS('Perf by Market'!O:O,'Perf by Market'!C:C,'Sep GOALS'!B161)</f>
        <v>0.61</v>
      </c>
      <c r="Y161" s="24">
        <f>SUMIFS('Perf by Market'!H:H,'Perf by Market'!C:C,'Sep GOALS'!B161)</f>
        <v>326</v>
      </c>
      <c r="Z161" s="24">
        <f>SUMIFS('Last Month Goals'!J:J,'Last Month Goals'!B:B,'Sep GOALS'!B161)</f>
        <v>240.01999999999998</v>
      </c>
      <c r="AA161" s="25">
        <f>SUMIFS('Perf by Market'!J:J,'Perf by Market'!C:C,'Sep GOALS'!B161)</f>
        <v>9952.85</v>
      </c>
      <c r="AB161" s="25">
        <f>SUMIFS('Last Month Goals'!K:K,'Last Month Goals'!B:B,'Sep GOALS'!B161)</f>
        <v>8400.6999999999989</v>
      </c>
      <c r="AC161" s="25">
        <f t="shared" si="121"/>
        <v>30.530214723926381</v>
      </c>
      <c r="AD161" s="24">
        <f>SUMIFS('Perf by Market'!W:W,'Perf by Market'!C:C,'Sep GOALS'!B161)/6</f>
        <v>0</v>
      </c>
      <c r="AE161" s="31">
        <f>SUMIFS('Perf by Market'!M:M,'Perf by Market'!C:C,'Sep GOALS'!B161)</f>
        <v>523</v>
      </c>
      <c r="AF161" s="29">
        <f>Y161/(SUMIFS('Perf by Market'!M:M,'Perf by Market'!C:C,'Sep GOALS'!B161))</f>
        <v>0.62332695984703634</v>
      </c>
      <c r="AG161" s="4"/>
    </row>
    <row r="162" spans="1:33" s="124" customFormat="1" ht="15" customHeight="1" x14ac:dyDescent="0.25">
      <c r="A162" s="1" t="str">
        <f>INDEX(MAPING!K:K,MATCH('Sep GOALS'!B162,MAPING!L:L,0))</f>
        <v>MISSISSIPPI</v>
      </c>
      <c r="B162" s="1" t="s">
        <v>1010</v>
      </c>
      <c r="C162" s="1" t="str">
        <f>INDEX(MAPING!D:D,MATCH('Sep GOALS'!B162,MAPING!L:L,0))</f>
        <v>SARMAD RAHEEL / NAMIT SETHI</v>
      </c>
      <c r="D162" s="1" t="str">
        <f>INDEX(MAPING!F:F,MATCH('Sep GOALS'!B162,MAPING!L:L,0))</f>
        <v>LAKISHA FARRIS</v>
      </c>
      <c r="E162" s="1" t="e">
        <f>SUMIFS('Metro Target'!#REF!,'Metro Target'!#REF!,'Sep GOALS'!B162)</f>
        <v>#REF!</v>
      </c>
      <c r="F162" s="1" t="e">
        <f>SUMIFS('Metro Target'!#REF!,'Metro Target'!#REF!,'Sep GOALS'!B162)</f>
        <v>#REF!</v>
      </c>
      <c r="G162" s="1" t="e">
        <f>SUMIFS('Metro Target'!#REF!,'Metro Target'!#REF!,'Sep GOALS'!B162)</f>
        <v>#REF!</v>
      </c>
      <c r="H162" s="1" t="e">
        <f>SUMIFS('Metro Target'!#REF!,'Metro Target'!#REF!,'Sep GOALS'!B162)</f>
        <v>#REF!</v>
      </c>
      <c r="I162" s="56" t="e">
        <f>IF($T$109&gt;0,SUMIFS(ShopperTrak!#REF!,ShopperTrak!D:D,'Sep GOALS'!B162),E162)</f>
        <v>#REF!</v>
      </c>
      <c r="J162" s="56" t="e">
        <f t="shared" si="117"/>
        <v>#REF!</v>
      </c>
      <c r="K162" s="56" t="e">
        <f>IF($T$109&gt;0,SUMIFS(ShopperTrak!#REF!,ShopperTrak!D:D,'Sep GOALS'!B162),F162)</f>
        <v>#REF!</v>
      </c>
      <c r="L162" s="56" t="e">
        <f>IF($T$109&gt;0,SUMIFS(ShopperTrak!#REF!,ShopperTrak!D:D,'Sep GOALS'!B162),G162)</f>
        <v>#REF!</v>
      </c>
      <c r="M162" s="56" t="e">
        <f>IF($T$2&gt;0,SUMIFS(ShopperTrak!#REF!,ShopperTrak!D:D,'Sep GOALS'!B162),H162)</f>
        <v>#REF!</v>
      </c>
      <c r="N162" s="36" t="e">
        <f t="shared" si="109"/>
        <v>#REF!</v>
      </c>
      <c r="O162" s="122" t="e">
        <f t="shared" si="118"/>
        <v>#REF!</v>
      </c>
      <c r="P162" s="34" t="e">
        <f t="shared" si="115"/>
        <v>#REF!</v>
      </c>
      <c r="Q162" s="36">
        <v>252</v>
      </c>
      <c r="R162" s="35">
        <v>9591.36</v>
      </c>
      <c r="S162" s="24">
        <f>SUMIFS(ShopperTrak!R:R,ShopperTrak!D:D,'Sep GOALS'!B162)</f>
        <v>2709.0950617283947</v>
      </c>
      <c r="T162" s="34">
        <f t="shared" si="110"/>
        <v>270.90950617283949</v>
      </c>
      <c r="U162" s="77">
        <f>SUMIFS('Perf by Market'!X:X,'Perf by Market'!C:C,'Sep GOALS'!B162)</f>
        <v>0</v>
      </c>
      <c r="V162" s="77" t="e">
        <f t="shared" si="119"/>
        <v>#REF!</v>
      </c>
      <c r="W162" s="78">
        <f t="shared" si="120"/>
        <v>0</v>
      </c>
      <c r="X162" s="77">
        <f>SUMIFS('Perf by Market'!O:O,'Perf by Market'!C:C,'Sep GOALS'!B162)</f>
        <v>0.45</v>
      </c>
      <c r="Y162" s="24">
        <f>SUMIFS('Perf by Market'!H:H,'Perf by Market'!C:C,'Sep GOALS'!B162)</f>
        <v>243</v>
      </c>
      <c r="Z162" s="24">
        <f>SUMIFS('Last Month Goals'!J:J,'Last Month Goals'!B:B,'Sep GOALS'!B162)</f>
        <v>275.36</v>
      </c>
      <c r="AA162" s="25">
        <f>SUMIFS('Perf by Market'!J:J,'Perf by Market'!C:C,'Sep GOALS'!B162)</f>
        <v>9075.35</v>
      </c>
      <c r="AB162" s="25">
        <f>SUMIFS('Last Month Goals'!K:K,'Last Month Goals'!B:B,'Sep GOALS'!B162)</f>
        <v>9637.6</v>
      </c>
      <c r="AC162" s="25">
        <f t="shared" si="121"/>
        <v>37.34711934156379</v>
      </c>
      <c r="AD162" s="24">
        <f>SUMIFS('Perf by Market'!W:W,'Perf by Market'!C:C,'Sep GOALS'!B162)/6</f>
        <v>0</v>
      </c>
      <c r="AE162" s="31">
        <f>SUMIFS('Perf by Market'!M:M,'Perf by Market'!C:C,'Sep GOALS'!B162)</f>
        <v>458</v>
      </c>
      <c r="AF162" s="29">
        <f>Y162/(SUMIFS('Perf by Market'!M:M,'Perf by Market'!C:C,'Sep GOALS'!B162))</f>
        <v>0.53056768558951961</v>
      </c>
      <c r="AG162" s="4"/>
    </row>
    <row r="163" spans="1:33" s="124" customFormat="1" ht="15" customHeight="1" x14ac:dyDescent="0.25">
      <c r="A163" s="1" t="str">
        <f>INDEX(MAPING!K:K,MATCH('Sep GOALS'!B163,MAPING!L:L,0))</f>
        <v>MISSISSIPPI</v>
      </c>
      <c r="B163" s="1" t="s">
        <v>1090</v>
      </c>
      <c r="C163" s="1" t="str">
        <f>INDEX(MAPING!D:D,MATCH('Sep GOALS'!B163,MAPING!L:L,0))</f>
        <v>SARMAD RAHEEL / NAMIT SETHI</v>
      </c>
      <c r="D163" s="1" t="str">
        <f>INDEX(MAPING!F:F,MATCH('Sep GOALS'!B163,MAPING!L:L,0))</f>
        <v>ANGEL SANCHEZ</v>
      </c>
      <c r="E163" s="1" t="e">
        <f>SUMIFS('Metro Target'!#REF!,'Metro Target'!#REF!,'Sep GOALS'!B163)</f>
        <v>#REF!</v>
      </c>
      <c r="F163" s="1" t="e">
        <f>SUMIFS('Metro Target'!#REF!,'Metro Target'!#REF!,'Sep GOALS'!B163)</f>
        <v>#REF!</v>
      </c>
      <c r="G163" s="1" t="e">
        <f>SUMIFS('Metro Target'!#REF!,'Metro Target'!#REF!,'Sep GOALS'!B163)</f>
        <v>#REF!</v>
      </c>
      <c r="H163" s="1" t="e">
        <f>SUMIFS('Metro Target'!#REF!,'Metro Target'!#REF!,'Sep GOALS'!B163)</f>
        <v>#REF!</v>
      </c>
      <c r="I163" s="56" t="e">
        <f>IF($T$109&gt;0,SUMIFS(ShopperTrak!#REF!,ShopperTrak!D:D,'Sep GOALS'!B163),E163)</f>
        <v>#REF!</v>
      </c>
      <c r="J163" s="56" t="e">
        <f t="shared" si="113"/>
        <v>#REF!</v>
      </c>
      <c r="K163" s="56" t="e">
        <f>IF($T$109&gt;0,SUMIFS(ShopperTrak!#REF!,ShopperTrak!D:D,'Sep GOALS'!B163),F163)</f>
        <v>#REF!</v>
      </c>
      <c r="L163" s="56" t="e">
        <f>IF($T$109&gt;0,SUMIFS(ShopperTrak!#REF!,ShopperTrak!D:D,'Sep GOALS'!B163),G163)</f>
        <v>#REF!</v>
      </c>
      <c r="M163" s="56" t="e">
        <f>IF($T$2&gt;0,SUMIFS(ShopperTrak!#REF!,ShopperTrak!D:D,'Sep GOALS'!B163),H163)</f>
        <v>#REF!</v>
      </c>
      <c r="N163" s="36" t="e">
        <f t="shared" si="109"/>
        <v>#REF!</v>
      </c>
      <c r="O163" s="122" t="e">
        <f t="shared" si="114"/>
        <v>#REF!</v>
      </c>
      <c r="P163" s="34" t="e">
        <f t="shared" si="115"/>
        <v>#REF!</v>
      </c>
      <c r="Q163" s="36">
        <v>150</v>
      </c>
      <c r="R163" s="35">
        <v>4935.03</v>
      </c>
      <c r="S163" s="24">
        <f>SUMIFS(ShopperTrak!R:R,ShopperTrak!D:D,'Sep GOALS'!B163)</f>
        <v>1349.0148148148148</v>
      </c>
      <c r="T163" s="34">
        <f t="shared" si="110"/>
        <v>134.90148148148148</v>
      </c>
      <c r="U163" s="77">
        <f>SUMIFS('Perf by Market'!X:X,'Perf by Market'!C:C,'Sep GOALS'!B163)</f>
        <v>0</v>
      </c>
      <c r="V163" s="77" t="e">
        <f t="shared" si="111"/>
        <v>#REF!</v>
      </c>
      <c r="W163" s="78">
        <f t="shared" si="116"/>
        <v>0</v>
      </c>
      <c r="X163" s="77">
        <f>SUMIFS('Perf by Market'!O:O,'Perf by Market'!C:C,'Sep GOALS'!B163)</f>
        <v>0.46</v>
      </c>
      <c r="Y163" s="24">
        <f>SUMIFS('Perf by Market'!H:H,'Perf by Market'!C:C,'Sep GOALS'!B163)</f>
        <v>147</v>
      </c>
      <c r="Z163" s="24">
        <f>SUMIFS('Last Month Goals'!J:J,'Last Month Goals'!B:B,'Sep GOALS'!B163)</f>
        <v>138.95833333333334</v>
      </c>
      <c r="AA163" s="25">
        <f>SUMIFS('Perf by Market'!J:J,'Perf by Market'!C:C,'Sep GOALS'!B163)</f>
        <v>7439.04</v>
      </c>
      <c r="AB163" s="25">
        <f>SUMIFS('Last Month Goals'!K:K,'Last Month Goals'!B:B,'Sep GOALS'!B163)</f>
        <v>4863.541666666667</v>
      </c>
      <c r="AC163" s="25">
        <f t="shared" si="112"/>
        <v>50.605714285714285</v>
      </c>
      <c r="AD163" s="24">
        <f>SUMIFS('Perf by Market'!W:W,'Perf by Market'!C:C,'Sep GOALS'!B163)/6</f>
        <v>0</v>
      </c>
      <c r="AE163" s="31">
        <f>SUMIFS('Perf by Market'!M:M,'Perf by Market'!C:C,'Sep GOALS'!B163)</f>
        <v>227</v>
      </c>
      <c r="AF163" s="29">
        <f>Y163/(SUMIFS('Perf by Market'!M:M,'Perf by Market'!C:C,'Sep GOALS'!B163))</f>
        <v>0.64757709251101325</v>
      </c>
      <c r="AG163" s="4"/>
    </row>
    <row r="164" spans="1:33" s="124" customFormat="1" ht="15" customHeight="1" x14ac:dyDescent="0.25">
      <c r="A164" s="37" t="s">
        <v>953</v>
      </c>
      <c r="B164" s="37"/>
      <c r="C164" s="5"/>
      <c r="D164" s="5"/>
      <c r="E164" s="37" t="e">
        <f t="shared" ref="E164:O164" si="122">SUM(E152:E163)</f>
        <v>#REF!</v>
      </c>
      <c r="F164" s="37" t="e">
        <f t="shared" si="122"/>
        <v>#REF!</v>
      </c>
      <c r="G164" s="37" t="e">
        <f t="shared" si="122"/>
        <v>#REF!</v>
      </c>
      <c r="H164" s="37" t="e">
        <f t="shared" si="122"/>
        <v>#REF!</v>
      </c>
      <c r="I164" s="38" t="e">
        <f t="shared" si="122"/>
        <v>#REF!</v>
      </c>
      <c r="J164" s="38" t="e">
        <f t="shared" si="122"/>
        <v>#REF!</v>
      </c>
      <c r="K164" s="38" t="e">
        <f t="shared" si="122"/>
        <v>#REF!</v>
      </c>
      <c r="L164" s="38" t="e">
        <f t="shared" si="122"/>
        <v>#REF!</v>
      </c>
      <c r="M164" s="38" t="e">
        <f t="shared" si="122"/>
        <v>#REF!</v>
      </c>
      <c r="N164" s="102" t="e">
        <f t="shared" si="122"/>
        <v>#REF!</v>
      </c>
      <c r="O164" s="123" t="e">
        <f t="shared" si="122"/>
        <v>#REF!</v>
      </c>
      <c r="P164" s="105" t="e">
        <f>+I164/100*60</f>
        <v>#REF!</v>
      </c>
      <c r="Q164" s="102">
        <v>2094</v>
      </c>
      <c r="R164" s="103">
        <v>76313.399999999994</v>
      </c>
      <c r="S164" s="6">
        <f>SUM(S152:S163)</f>
        <v>20755.148765432099</v>
      </c>
      <c r="T164" s="40">
        <f>SUM(T152:T163)</f>
        <v>2075.51487654321</v>
      </c>
      <c r="U164" s="79"/>
      <c r="V164" s="80"/>
      <c r="W164" s="80">
        <f>SUM(W152:W163)</f>
        <v>0</v>
      </c>
      <c r="X164" s="80"/>
      <c r="Y164" s="39">
        <f>SUM(Y152:Y163)</f>
        <v>2049</v>
      </c>
      <c r="Z164" s="39">
        <f>SUM(Z152:Z163)</f>
        <v>2165.9983333333334</v>
      </c>
      <c r="AA164" s="41">
        <f>SUM(AA152:AA163)</f>
        <v>90132.63</v>
      </c>
      <c r="AB164" s="41">
        <f>SUM(AB152:AB163)</f>
        <v>75809.941666666666</v>
      </c>
      <c r="AC164" s="41">
        <f>AVERAGE(AC152:AC163)</f>
        <v>47.014949010359395</v>
      </c>
      <c r="AD164" s="39">
        <f>AVERAGE(AD152:AD163)</f>
        <v>0</v>
      </c>
      <c r="AE164" s="39">
        <f>AVERAGE(AE152:AE163)</f>
        <v>251.5</v>
      </c>
      <c r="AF164" s="42">
        <f>AVERAGE(AF152:AF163)</f>
        <v>0.72232868611138334</v>
      </c>
      <c r="AG164" s="43"/>
    </row>
    <row r="165" spans="1:33" s="124" customFormat="1" ht="15" customHeight="1" x14ac:dyDescent="0.25">
      <c r="A165" s="44" t="s">
        <v>3</v>
      </c>
      <c r="B165" s="44" t="s">
        <v>4</v>
      </c>
      <c r="C165" s="15" t="s">
        <v>5</v>
      </c>
      <c r="D165" s="15" t="s">
        <v>6</v>
      </c>
      <c r="E165" s="45" t="s">
        <v>1039</v>
      </c>
      <c r="F165" s="45" t="s">
        <v>1040</v>
      </c>
      <c r="G165" s="45" t="s">
        <v>1041</v>
      </c>
      <c r="H165" s="45" t="s">
        <v>6128</v>
      </c>
      <c r="I165" s="46" t="s">
        <v>1049</v>
      </c>
      <c r="J165" s="46">
        <v>0.35</v>
      </c>
      <c r="K165" s="46" t="s">
        <v>1046</v>
      </c>
      <c r="L165" s="46" t="s">
        <v>1047</v>
      </c>
      <c r="M165" s="46" t="s">
        <v>6130</v>
      </c>
      <c r="N165" s="47" t="s">
        <v>2</v>
      </c>
      <c r="O165" s="121">
        <v>55</v>
      </c>
      <c r="P165" s="98">
        <v>0.6</v>
      </c>
      <c r="Q165" s="47" t="s">
        <v>4038</v>
      </c>
      <c r="R165" s="47" t="s">
        <v>4038</v>
      </c>
      <c r="S165" s="48" t="s">
        <v>459</v>
      </c>
      <c r="T165" s="72">
        <v>0.09</v>
      </c>
      <c r="U165" s="76"/>
      <c r="V165" s="81"/>
      <c r="W165" s="76">
        <v>0.35</v>
      </c>
      <c r="X165" s="81"/>
      <c r="Y165" s="90" t="s">
        <v>12</v>
      </c>
      <c r="Z165" s="90" t="s">
        <v>941</v>
      </c>
      <c r="AA165" s="91" t="s">
        <v>942</v>
      </c>
      <c r="AB165" s="91" t="s">
        <v>943</v>
      </c>
      <c r="AC165" s="91" t="s">
        <v>944</v>
      </c>
      <c r="AD165" s="91" t="s">
        <v>1044</v>
      </c>
      <c r="AE165" s="91" t="s">
        <v>1043</v>
      </c>
      <c r="AF165" s="92" t="s">
        <v>947</v>
      </c>
      <c r="AG165" s="49" t="s">
        <v>11</v>
      </c>
    </row>
    <row r="166" spans="1:33" ht="15" customHeight="1" x14ac:dyDescent="0.25">
      <c r="A166" s="1" t="str">
        <f>INDEX(MAPING!K:K,MATCH('Sep GOALS'!B166,MAPING!L:L,0))</f>
        <v>NEW YORK</v>
      </c>
      <c r="B166" s="1" t="s">
        <v>4780</v>
      </c>
      <c r="C166" s="1" t="str">
        <f>INDEX(MAPING!D:D,MATCH('Sep GOALS'!B166,MAPING!L:L,0))</f>
        <v>TBD</v>
      </c>
      <c r="D166" s="1" t="str">
        <f>INDEX(MAPING!F:F,MATCH('Sep GOALS'!B166,MAPING!L:L,0))</f>
        <v>VARUN CHADHA</v>
      </c>
      <c r="E166" s="1" t="e">
        <f>SUMIFS('Metro Target'!#REF!,'Metro Target'!#REF!,'Sep GOALS'!B166)</f>
        <v>#REF!</v>
      </c>
      <c r="F166" s="1" t="e">
        <f>SUMIFS('Metro Target'!#REF!,'Metro Target'!#REF!,'Sep GOALS'!B166)</f>
        <v>#REF!</v>
      </c>
      <c r="G166" s="1" t="e">
        <f>SUMIFS('Metro Target'!#REF!,'Metro Target'!#REF!,'Sep GOALS'!B166)</f>
        <v>#REF!</v>
      </c>
      <c r="H166" s="1" t="e">
        <f>SUMIFS('Metro Target'!#REF!,'Metro Target'!#REF!,'Sep GOALS'!B166)</f>
        <v>#REF!</v>
      </c>
      <c r="I166" s="56" t="e">
        <f>IF($T$109&gt;0,SUMIFS(ShopperTrak!#REF!,ShopperTrak!D:D,'Sep GOALS'!B166),E166)</f>
        <v>#REF!</v>
      </c>
      <c r="J166" s="56" t="e">
        <f>+I166*$J$109</f>
        <v>#REF!</v>
      </c>
      <c r="K166" s="56" t="e">
        <f>IF($T$109&gt;0,SUMIFS(ShopperTrak!#REF!,ShopperTrak!D:D,'Sep GOALS'!B166),F166)</f>
        <v>#REF!</v>
      </c>
      <c r="L166" s="56" t="e">
        <f>IF($T$109&gt;0,SUMIFS(ShopperTrak!#REF!,ShopperTrak!D:D,'Sep GOALS'!B166),G166)</f>
        <v>#REF!</v>
      </c>
      <c r="M166" s="56" t="e">
        <f>IF($T$2&gt;0,SUMIFS(ShopperTrak!#REF!,ShopperTrak!D:D,'Sep GOALS'!B166),H166)</f>
        <v>#REF!</v>
      </c>
      <c r="N166" s="36" t="e">
        <f t="shared" ref="N166:N180" si="123">SUBTOTAL(9,I166:M166)</f>
        <v>#REF!</v>
      </c>
      <c r="O166" s="122" t="e">
        <f t="shared" ref="O166:O180" si="124">N166*$O$165</f>
        <v>#REF!</v>
      </c>
      <c r="P166" s="34" t="e">
        <f t="shared" ref="P166:P180" si="125">+I166*$P$165</f>
        <v>#REF!</v>
      </c>
      <c r="Q166" s="36">
        <v>234</v>
      </c>
      <c r="R166" s="35">
        <v>6016.0199999999995</v>
      </c>
      <c r="S166" s="24">
        <f>SUMIFS(ShopperTrak!R:R,ShopperTrak!D:D,'Sep GOALS'!B166)</f>
        <v>2420</v>
      </c>
      <c r="T166" s="34">
        <f t="shared" ref="T166:T180" si="126">S166*$T$165</f>
        <v>217.79999999999998</v>
      </c>
      <c r="U166" s="77">
        <f>SUMIFS('Perf by Market'!X:X,'Perf by Market'!C:C,'Sep GOALS'!B166)</f>
        <v>0</v>
      </c>
      <c r="V166" s="77" t="e">
        <f t="shared" ref="V166:V180" si="127">N166/U166</f>
        <v>#REF!</v>
      </c>
      <c r="W166" s="78">
        <f>U166*$W$109</f>
        <v>0</v>
      </c>
      <c r="X166" s="77">
        <f>SUMIFS('Perf by Market'!O:O,'Perf by Market'!C:C,'Sep GOALS'!B166)</f>
        <v>0.33</v>
      </c>
      <c r="Y166" s="24">
        <f>SUMIFS('Perf by Market'!H:H,'Perf by Market'!C:C,'Sep GOALS'!B166)</f>
        <v>211</v>
      </c>
      <c r="Z166" s="24">
        <f>SUMIFS('Last Month Goals'!J:J,'Last Month Goals'!B:B,'Sep GOALS'!B166)</f>
        <v>0</v>
      </c>
      <c r="AA166" s="25">
        <f>SUMIFS('Perf by Market'!J:J,'Perf by Market'!C:C,'Sep GOALS'!B166)</f>
        <v>14622.86</v>
      </c>
      <c r="AB166" s="25">
        <f>SUMIFS('Last Month Goals'!K:K,'Last Month Goals'!B:B,'Sep GOALS'!B166)</f>
        <v>0</v>
      </c>
      <c r="AC166" s="25">
        <f t="shared" ref="AC166:AC180" si="128">AA166/Y166</f>
        <v>69.302654028436024</v>
      </c>
      <c r="AD166" s="24">
        <f>SUMIFS('Perf by Market'!W:W,'Perf by Market'!C:C,'Sep GOALS'!B166)/6</f>
        <v>0</v>
      </c>
      <c r="AE166" s="31">
        <f>SUMIFS('Perf by Market'!M:M,'Perf by Market'!C:C,'Sep GOALS'!B166)</f>
        <v>510</v>
      </c>
      <c r="AF166" s="29">
        <f>Y166/(SUMIFS('Perf by Market'!M:M,'Perf by Market'!C:C,'Sep GOALS'!B166))</f>
        <v>0.4137254901960784</v>
      </c>
      <c r="AG166" s="4"/>
    </row>
    <row r="167" spans="1:33" ht="15" customHeight="1" x14ac:dyDescent="0.25">
      <c r="A167" s="1" t="str">
        <f>INDEX(MAPING!K:K,MATCH('Sep GOALS'!B167,MAPING!L:L,0))</f>
        <v>NEW YORK</v>
      </c>
      <c r="B167" s="1" t="s">
        <v>5528</v>
      </c>
      <c r="C167" s="1" t="str">
        <f>INDEX(MAPING!D:D,MATCH('Sep GOALS'!B167,MAPING!L:L,0))</f>
        <v>TBD</v>
      </c>
      <c r="D167" s="1" t="str">
        <f>INDEX(MAPING!F:F,MATCH('Sep GOALS'!B167,MAPING!L:L,0))</f>
        <v>RIYA SINGH</v>
      </c>
      <c r="E167" s="1" t="e">
        <f>SUMIFS('Metro Target'!#REF!,'Metro Target'!#REF!,'Sep GOALS'!B167)</f>
        <v>#REF!</v>
      </c>
      <c r="F167" s="1" t="e">
        <f>SUMIFS('Metro Target'!#REF!,'Metro Target'!#REF!,'Sep GOALS'!B167)</f>
        <v>#REF!</v>
      </c>
      <c r="G167" s="1" t="e">
        <f>SUMIFS('Metro Target'!#REF!,'Metro Target'!#REF!,'Sep GOALS'!B167)</f>
        <v>#REF!</v>
      </c>
      <c r="H167" s="1" t="e">
        <f>SUMIFS('Metro Target'!#REF!,'Metro Target'!#REF!,'Sep GOALS'!B167)</f>
        <v>#REF!</v>
      </c>
      <c r="I167" s="56" t="e">
        <f>IF($T$109&gt;0,SUMIFS(ShopperTrak!#REF!,ShopperTrak!D:D,'Sep GOALS'!B167),E167)</f>
        <v>#REF!</v>
      </c>
      <c r="J167" s="56" t="e">
        <f t="shared" ref="J167:J180" si="129">+I167*$J$109</f>
        <v>#REF!</v>
      </c>
      <c r="K167" s="56" t="e">
        <f>IF($T$109&gt;0,SUMIFS(ShopperTrak!#REF!,ShopperTrak!D:D,'Sep GOALS'!B167),F167)</f>
        <v>#REF!</v>
      </c>
      <c r="L167" s="56" t="e">
        <f>IF($T$109&gt;0,SUMIFS(ShopperTrak!#REF!,ShopperTrak!D:D,'Sep GOALS'!B167),G167)</f>
        <v>#REF!</v>
      </c>
      <c r="M167" s="56" t="e">
        <f>IF($T$2&gt;0,SUMIFS(ShopperTrak!#REF!,ShopperTrak!D:D,'Sep GOALS'!B167),H167)</f>
        <v>#REF!</v>
      </c>
      <c r="N167" s="36" t="e">
        <f t="shared" si="123"/>
        <v>#REF!</v>
      </c>
      <c r="O167" s="122" t="e">
        <f t="shared" si="124"/>
        <v>#REF!</v>
      </c>
      <c r="P167" s="34" t="e">
        <f t="shared" si="125"/>
        <v>#REF!</v>
      </c>
      <c r="Q167" s="36">
        <v>270</v>
      </c>
      <c r="R167" s="35">
        <v>10118.849999999999</v>
      </c>
      <c r="S167" s="24">
        <f>SUMIFS(ShopperTrak!R:R,ShopperTrak!D:D,'Sep GOALS'!B167)</f>
        <v>1495.3333333333333</v>
      </c>
      <c r="T167" s="34">
        <f t="shared" si="126"/>
        <v>134.57999999999998</v>
      </c>
      <c r="U167" s="77">
        <f>SUMIFS('Perf by Market'!X:X,'Perf by Market'!C:C,'Sep GOALS'!B167)</f>
        <v>0</v>
      </c>
      <c r="V167" s="77" t="e">
        <f t="shared" si="127"/>
        <v>#REF!</v>
      </c>
      <c r="W167" s="78">
        <f t="shared" ref="W167:W180" si="130">U167*$W$109</f>
        <v>0</v>
      </c>
      <c r="X167" s="77">
        <f>SUMIFS('Perf by Market'!O:O,'Perf by Market'!C:C,'Sep GOALS'!B167)</f>
        <v>0.34</v>
      </c>
      <c r="Y167" s="24">
        <f>SUMIFS('Perf by Market'!H:H,'Perf by Market'!C:C,'Sep GOALS'!B167)</f>
        <v>106</v>
      </c>
      <c r="Z167" s="24">
        <f>SUMIFS('Last Month Goals'!J:J,'Last Month Goals'!B:B,'Sep GOALS'!B167)</f>
        <v>0</v>
      </c>
      <c r="AA167" s="25">
        <f>SUMIFS('Perf by Market'!J:J,'Perf by Market'!C:C,'Sep GOALS'!B167)</f>
        <v>5976.02</v>
      </c>
      <c r="AB167" s="25">
        <f>SUMIFS('Last Month Goals'!K:K,'Last Month Goals'!B:B,'Sep GOALS'!B167)</f>
        <v>0</v>
      </c>
      <c r="AC167" s="25">
        <f t="shared" si="128"/>
        <v>56.377547169811322</v>
      </c>
      <c r="AD167" s="24">
        <f>SUMIFS('Perf by Market'!W:W,'Perf by Market'!C:C,'Sep GOALS'!B167)/6</f>
        <v>0</v>
      </c>
      <c r="AE167" s="31">
        <f>SUMIFS('Perf by Market'!M:M,'Perf by Market'!C:C,'Sep GOALS'!B167)</f>
        <v>291</v>
      </c>
      <c r="AF167" s="29">
        <f>Y167/(SUMIFS('Perf by Market'!M:M,'Perf by Market'!C:C,'Sep GOALS'!B167))</f>
        <v>0.36426116838487971</v>
      </c>
      <c r="AG167" s="4"/>
    </row>
    <row r="168" spans="1:33" ht="15" customHeight="1" x14ac:dyDescent="0.25">
      <c r="A168" s="1" t="str">
        <f>INDEX(MAPING!K:K,MATCH('Sep GOALS'!B168,MAPING!L:L,0))</f>
        <v>NEW YORK</v>
      </c>
      <c r="B168" s="1" t="s">
        <v>4781</v>
      </c>
      <c r="C168" s="1" t="str">
        <f>INDEX(MAPING!D:D,MATCH('Sep GOALS'!B168,MAPING!L:L,0))</f>
        <v>TBD</v>
      </c>
      <c r="D168" s="1" t="str">
        <f>INDEX(MAPING!F:F,MATCH('Sep GOALS'!B168,MAPING!L:L,0))</f>
        <v>VARUN CHADHA</v>
      </c>
      <c r="E168" s="1" t="e">
        <f>SUMIFS('Metro Target'!#REF!,'Metro Target'!#REF!,'Sep GOALS'!B168)</f>
        <v>#REF!</v>
      </c>
      <c r="F168" s="1" t="e">
        <f>SUMIFS('Metro Target'!#REF!,'Metro Target'!#REF!,'Sep GOALS'!B168)</f>
        <v>#REF!</v>
      </c>
      <c r="G168" s="1" t="e">
        <f>SUMIFS('Metro Target'!#REF!,'Metro Target'!#REF!,'Sep GOALS'!B168)</f>
        <v>#REF!</v>
      </c>
      <c r="H168" s="1" t="e">
        <f>SUMIFS('Metro Target'!#REF!,'Metro Target'!#REF!,'Sep GOALS'!B168)</f>
        <v>#REF!</v>
      </c>
      <c r="I168" s="56" t="e">
        <f>IF($T$109&gt;0,SUMIFS(ShopperTrak!#REF!,ShopperTrak!D:D,'Sep GOALS'!B168),E168)</f>
        <v>#REF!</v>
      </c>
      <c r="J168" s="56" t="e">
        <f t="shared" si="129"/>
        <v>#REF!</v>
      </c>
      <c r="K168" s="56" t="e">
        <f>IF($T$109&gt;0,SUMIFS(ShopperTrak!#REF!,ShopperTrak!D:D,'Sep GOALS'!B168),F168)</f>
        <v>#REF!</v>
      </c>
      <c r="L168" s="56" t="e">
        <f>IF($T$109&gt;0,SUMIFS(ShopperTrak!#REF!,ShopperTrak!D:D,'Sep GOALS'!B168),G168)</f>
        <v>#REF!</v>
      </c>
      <c r="M168" s="56" t="e">
        <f>IF($T$2&gt;0,SUMIFS(ShopperTrak!#REF!,ShopperTrak!D:D,'Sep GOALS'!B168),H168)</f>
        <v>#REF!</v>
      </c>
      <c r="N168" s="36" t="e">
        <f t="shared" si="123"/>
        <v>#REF!</v>
      </c>
      <c r="O168" s="122" t="e">
        <f t="shared" si="124"/>
        <v>#REF!</v>
      </c>
      <c r="P168" s="34" t="e">
        <f t="shared" si="125"/>
        <v>#REF!</v>
      </c>
      <c r="Q168" s="36">
        <v>372</v>
      </c>
      <c r="R168" s="35">
        <v>6431.91</v>
      </c>
      <c r="S168" s="24">
        <f>SUMIFS(ShopperTrak!R:R,ShopperTrak!D:D,'Sep GOALS'!B168)</f>
        <v>1304</v>
      </c>
      <c r="T168" s="34">
        <f t="shared" si="126"/>
        <v>117.36</v>
      </c>
      <c r="U168" s="77">
        <f>SUMIFS('Perf by Market'!X:X,'Perf by Market'!C:C,'Sep GOALS'!B168)</f>
        <v>0</v>
      </c>
      <c r="V168" s="77" t="e">
        <f t="shared" si="127"/>
        <v>#REF!</v>
      </c>
      <c r="W168" s="78">
        <f t="shared" si="130"/>
        <v>0</v>
      </c>
      <c r="X168" s="77">
        <f>SUMIFS('Perf by Market'!O:O,'Perf by Market'!C:C,'Sep GOALS'!B168)</f>
        <v>0.3</v>
      </c>
      <c r="Y168" s="24">
        <f>SUMIFS('Perf by Market'!H:H,'Perf by Market'!C:C,'Sep GOALS'!B168)</f>
        <v>82</v>
      </c>
      <c r="Z168" s="24">
        <f>SUMIFS('Last Month Goals'!J:J,'Last Month Goals'!B:B,'Sep GOALS'!B168)</f>
        <v>0</v>
      </c>
      <c r="AA168" s="25">
        <f>SUMIFS('Perf by Market'!J:J,'Perf by Market'!C:C,'Sep GOALS'!B168)</f>
        <v>6711.94</v>
      </c>
      <c r="AB168" s="25">
        <f>SUMIFS('Last Month Goals'!K:K,'Last Month Goals'!B:B,'Sep GOALS'!B168)</f>
        <v>0</v>
      </c>
      <c r="AC168" s="25">
        <f t="shared" si="128"/>
        <v>81.852926829268284</v>
      </c>
      <c r="AD168" s="24">
        <f>SUMIFS('Perf by Market'!W:W,'Perf by Market'!C:C,'Sep GOALS'!B168)/6</f>
        <v>0</v>
      </c>
      <c r="AE168" s="31">
        <f>SUMIFS('Perf by Market'!M:M,'Perf by Market'!C:C,'Sep GOALS'!B168)</f>
        <v>208</v>
      </c>
      <c r="AF168" s="29">
        <f>Y168/(SUMIFS('Perf by Market'!M:M,'Perf by Market'!C:C,'Sep GOALS'!B168))</f>
        <v>0.39423076923076922</v>
      </c>
      <c r="AG168" s="4"/>
    </row>
    <row r="169" spans="1:33" ht="15" customHeight="1" x14ac:dyDescent="0.25">
      <c r="A169" s="1" t="str">
        <f>INDEX(MAPING!K:K,MATCH('Sep GOALS'!B169,MAPING!L:L,0))</f>
        <v>NEW YORK</v>
      </c>
      <c r="B169" s="1" t="s">
        <v>4782</v>
      </c>
      <c r="C169" s="1" t="str">
        <f>INDEX(MAPING!D:D,MATCH('Sep GOALS'!B169,MAPING!L:L,0))</f>
        <v>TBD</v>
      </c>
      <c r="D169" s="1" t="str">
        <f>INDEX(MAPING!F:F,MATCH('Sep GOALS'!B169,MAPING!L:L,0))</f>
        <v>RIYA SINGH</v>
      </c>
      <c r="E169" s="1" t="e">
        <f>SUMIFS('Metro Target'!#REF!,'Metro Target'!#REF!,'Sep GOALS'!B169)</f>
        <v>#REF!</v>
      </c>
      <c r="F169" s="1" t="e">
        <f>SUMIFS('Metro Target'!#REF!,'Metro Target'!#REF!,'Sep GOALS'!B169)</f>
        <v>#REF!</v>
      </c>
      <c r="G169" s="1" t="e">
        <f>SUMIFS('Metro Target'!#REF!,'Metro Target'!#REF!,'Sep GOALS'!B169)</f>
        <v>#REF!</v>
      </c>
      <c r="H169" s="1" t="e">
        <f>SUMIFS('Metro Target'!#REF!,'Metro Target'!#REF!,'Sep GOALS'!B169)</f>
        <v>#REF!</v>
      </c>
      <c r="I169" s="56" t="e">
        <f>IF($T$109&gt;0,SUMIFS(ShopperTrak!#REF!,ShopperTrak!D:D,'Sep GOALS'!B169),E169)</f>
        <v>#REF!</v>
      </c>
      <c r="J169" s="56" t="e">
        <f t="shared" si="129"/>
        <v>#REF!</v>
      </c>
      <c r="K169" s="56" t="e">
        <f>IF($T$109&gt;0,SUMIFS(ShopperTrak!#REF!,ShopperTrak!D:D,'Sep GOALS'!B169),F169)</f>
        <v>#REF!</v>
      </c>
      <c r="L169" s="56" t="e">
        <f>IF($T$109&gt;0,SUMIFS(ShopperTrak!#REF!,ShopperTrak!D:D,'Sep GOALS'!B169),G169)</f>
        <v>#REF!</v>
      </c>
      <c r="M169" s="56" t="e">
        <f>IF($T$2&gt;0,SUMIFS(ShopperTrak!#REF!,ShopperTrak!D:D,'Sep GOALS'!B169),H169)</f>
        <v>#REF!</v>
      </c>
      <c r="N169" s="36" t="e">
        <f t="shared" si="123"/>
        <v>#REF!</v>
      </c>
      <c r="O169" s="122" t="e">
        <f t="shared" si="124"/>
        <v>#REF!</v>
      </c>
      <c r="P169" s="34" t="e">
        <f t="shared" si="125"/>
        <v>#REF!</v>
      </c>
      <c r="Q169" s="36">
        <v>198</v>
      </c>
      <c r="R169" s="35">
        <v>9781.3799999999992</v>
      </c>
      <c r="S169" s="24">
        <f>SUMIFS(ShopperTrak!R:R,ShopperTrak!D:D,'Sep GOALS'!B169)</f>
        <v>3682</v>
      </c>
      <c r="T169" s="34">
        <f t="shared" si="126"/>
        <v>331.38</v>
      </c>
      <c r="U169" s="77">
        <f>SUMIFS('Perf by Market'!X:X,'Perf by Market'!C:C,'Sep GOALS'!B169)</f>
        <v>0</v>
      </c>
      <c r="V169" s="77" t="e">
        <f t="shared" si="127"/>
        <v>#REF!</v>
      </c>
      <c r="W169" s="78">
        <f t="shared" si="130"/>
        <v>0</v>
      </c>
      <c r="X169" s="77">
        <f>SUMIFS('Perf by Market'!O:O,'Perf by Market'!C:C,'Sep GOALS'!B169)</f>
        <v>0.85</v>
      </c>
      <c r="Y169" s="24">
        <f>SUMIFS('Perf by Market'!H:H,'Perf by Market'!C:C,'Sep GOALS'!B169)</f>
        <v>382</v>
      </c>
      <c r="Z169" s="24">
        <f>SUMIFS('Last Month Goals'!J:J,'Last Month Goals'!B:B,'Sep GOALS'!B169)</f>
        <v>0</v>
      </c>
      <c r="AA169" s="25">
        <f>SUMIFS('Perf by Market'!J:J,'Perf by Market'!C:C,'Sep GOALS'!B169)</f>
        <v>15829.31</v>
      </c>
      <c r="AB169" s="25">
        <f>SUMIFS('Last Month Goals'!K:K,'Last Month Goals'!B:B,'Sep GOALS'!B169)</f>
        <v>0</v>
      </c>
      <c r="AC169" s="25">
        <f t="shared" si="128"/>
        <v>41.437984293193715</v>
      </c>
      <c r="AD169" s="24">
        <f>SUMIFS('Perf by Market'!W:W,'Perf by Market'!C:C,'Sep GOALS'!B169)/6</f>
        <v>0</v>
      </c>
      <c r="AE169" s="31">
        <f>SUMIFS('Perf by Market'!M:M,'Perf by Market'!C:C,'Sep GOALS'!B169)</f>
        <v>922</v>
      </c>
      <c r="AF169" s="29">
        <f>Y169/(SUMIFS('Perf by Market'!M:M,'Perf by Market'!C:C,'Sep GOALS'!B169))</f>
        <v>0.41431670281995664</v>
      </c>
      <c r="AG169" s="4"/>
    </row>
    <row r="170" spans="1:33" ht="15" customHeight="1" x14ac:dyDescent="0.25">
      <c r="A170" s="1" t="str">
        <f>INDEX(MAPING!K:K,MATCH('Sep GOALS'!B170,MAPING!L:L,0))</f>
        <v>NEW YORK</v>
      </c>
      <c r="B170" s="1" t="s">
        <v>4783</v>
      </c>
      <c r="C170" s="1" t="str">
        <f>INDEX(MAPING!D:D,MATCH('Sep GOALS'!B170,MAPING!L:L,0))</f>
        <v>TBD</v>
      </c>
      <c r="D170" s="1" t="str">
        <f>INDEX(MAPING!F:F,MATCH('Sep GOALS'!B170,MAPING!L:L,0))</f>
        <v>ISHPREET KALRA</v>
      </c>
      <c r="E170" s="1" t="e">
        <f>SUMIFS('Metro Target'!#REF!,'Metro Target'!#REF!,'Sep GOALS'!B170)</f>
        <v>#REF!</v>
      </c>
      <c r="F170" s="1" t="e">
        <f>SUMIFS('Metro Target'!#REF!,'Metro Target'!#REF!,'Sep GOALS'!B170)</f>
        <v>#REF!</v>
      </c>
      <c r="G170" s="1" t="e">
        <f>SUMIFS('Metro Target'!#REF!,'Metro Target'!#REF!,'Sep GOALS'!B170)</f>
        <v>#REF!</v>
      </c>
      <c r="H170" s="1" t="e">
        <f>SUMIFS('Metro Target'!#REF!,'Metro Target'!#REF!,'Sep GOALS'!B170)</f>
        <v>#REF!</v>
      </c>
      <c r="I170" s="56" t="e">
        <f>IF($T$109&gt;0,SUMIFS(ShopperTrak!#REF!,ShopperTrak!D:D,'Sep GOALS'!B170),E170)</f>
        <v>#REF!</v>
      </c>
      <c r="J170" s="56" t="e">
        <f t="shared" si="129"/>
        <v>#REF!</v>
      </c>
      <c r="K170" s="56" t="e">
        <f>IF($T$109&gt;0,SUMIFS(ShopperTrak!#REF!,ShopperTrak!D:D,'Sep GOALS'!B170),F170)</f>
        <v>#REF!</v>
      </c>
      <c r="L170" s="56" t="e">
        <f>IF($T$109&gt;0,SUMIFS(ShopperTrak!#REF!,ShopperTrak!D:D,'Sep GOALS'!B170),G170)</f>
        <v>#REF!</v>
      </c>
      <c r="M170" s="56" t="e">
        <f>IF($T$2&gt;0,SUMIFS(ShopperTrak!#REF!,ShopperTrak!D:D,'Sep GOALS'!B170),H170)</f>
        <v>#REF!</v>
      </c>
      <c r="N170" s="36" t="e">
        <f t="shared" si="123"/>
        <v>#REF!</v>
      </c>
      <c r="O170" s="122" t="e">
        <f t="shared" si="124"/>
        <v>#REF!</v>
      </c>
      <c r="P170" s="34" t="e">
        <f t="shared" si="125"/>
        <v>#REF!</v>
      </c>
      <c r="Q170" s="36">
        <v>288</v>
      </c>
      <c r="R170" s="35">
        <v>12634.380000000001</v>
      </c>
      <c r="S170" s="24">
        <f>SUMIFS(ShopperTrak!R:R,ShopperTrak!D:D,'Sep GOALS'!B170)</f>
        <v>4123.666666666667</v>
      </c>
      <c r="T170" s="34">
        <f t="shared" si="126"/>
        <v>371.13</v>
      </c>
      <c r="U170" s="77">
        <f>SUMIFS('Perf by Market'!X:X,'Perf by Market'!C:C,'Sep GOALS'!B170)</f>
        <v>0</v>
      </c>
      <c r="V170" s="77" t="e">
        <f t="shared" si="127"/>
        <v>#REF!</v>
      </c>
      <c r="W170" s="78">
        <f t="shared" si="130"/>
        <v>0</v>
      </c>
      <c r="X170" s="77">
        <f>SUMIFS('Perf by Market'!O:O,'Perf by Market'!C:C,'Sep GOALS'!B170)</f>
        <v>0.61</v>
      </c>
      <c r="Y170" s="24">
        <f>SUMIFS('Perf by Market'!H:H,'Perf by Market'!C:C,'Sep GOALS'!B170)</f>
        <v>417</v>
      </c>
      <c r="Z170" s="24">
        <f>SUMIFS('Last Month Goals'!J:J,'Last Month Goals'!B:B,'Sep GOALS'!B170)</f>
        <v>0</v>
      </c>
      <c r="AA170" s="25">
        <f>SUMIFS('Perf by Market'!J:J,'Perf by Market'!C:C,'Sep GOALS'!B170)</f>
        <v>18964.11</v>
      </c>
      <c r="AB170" s="25">
        <f>SUMIFS('Last Month Goals'!K:K,'Last Month Goals'!B:B,'Sep GOALS'!B170)</f>
        <v>0</v>
      </c>
      <c r="AC170" s="25">
        <f t="shared" si="128"/>
        <v>45.477482014388492</v>
      </c>
      <c r="AD170" s="24">
        <f>SUMIFS('Perf by Market'!W:W,'Perf by Market'!C:C,'Sep GOALS'!B170)/6</f>
        <v>0</v>
      </c>
      <c r="AE170" s="31">
        <f>SUMIFS('Perf by Market'!M:M,'Perf by Market'!C:C,'Sep GOALS'!B170)</f>
        <v>778</v>
      </c>
      <c r="AF170" s="29">
        <f>Y170/(SUMIFS('Perf by Market'!M:M,'Perf by Market'!C:C,'Sep GOALS'!B170))</f>
        <v>0.53598971722365041</v>
      </c>
      <c r="AG170" s="4"/>
    </row>
    <row r="171" spans="1:33" ht="15" customHeight="1" x14ac:dyDescent="0.25">
      <c r="A171" s="1" t="str">
        <f>INDEX(MAPING!K:K,MATCH('Sep GOALS'!B171,MAPING!L:L,0))</f>
        <v>NEW YORK</v>
      </c>
      <c r="B171" s="1" t="s">
        <v>4784</v>
      </c>
      <c r="C171" s="1" t="str">
        <f>INDEX(MAPING!D:D,MATCH('Sep GOALS'!B171,MAPING!L:L,0))</f>
        <v>TBD</v>
      </c>
      <c r="D171" s="1" t="str">
        <f>INDEX(MAPING!F:F,MATCH('Sep GOALS'!B171,MAPING!L:L,0))</f>
        <v>VARUN CHADHA</v>
      </c>
      <c r="E171" s="1" t="e">
        <f>SUMIFS('Metro Target'!#REF!,'Metro Target'!#REF!,'Sep GOALS'!B171)</f>
        <v>#REF!</v>
      </c>
      <c r="F171" s="1" t="e">
        <f>SUMIFS('Metro Target'!#REF!,'Metro Target'!#REF!,'Sep GOALS'!B171)</f>
        <v>#REF!</v>
      </c>
      <c r="G171" s="1" t="e">
        <f>SUMIFS('Metro Target'!#REF!,'Metro Target'!#REF!,'Sep GOALS'!B171)</f>
        <v>#REF!</v>
      </c>
      <c r="H171" s="1" t="e">
        <f>SUMIFS('Metro Target'!#REF!,'Metro Target'!#REF!,'Sep GOALS'!B171)</f>
        <v>#REF!</v>
      </c>
      <c r="I171" s="56" t="e">
        <f>IF($T$109&gt;0,SUMIFS(ShopperTrak!#REF!,ShopperTrak!D:D,'Sep GOALS'!B171),E171)</f>
        <v>#REF!</v>
      </c>
      <c r="J171" s="56" t="e">
        <f t="shared" si="129"/>
        <v>#REF!</v>
      </c>
      <c r="K171" s="56" t="e">
        <f>IF($T$109&gt;0,SUMIFS(ShopperTrak!#REF!,ShopperTrak!D:D,'Sep GOALS'!B171),F171)</f>
        <v>#REF!</v>
      </c>
      <c r="L171" s="56" t="e">
        <f>IF($T$109&gt;0,SUMIFS(ShopperTrak!#REF!,ShopperTrak!D:D,'Sep GOALS'!B171),G171)</f>
        <v>#REF!</v>
      </c>
      <c r="M171" s="56" t="e">
        <f>IF($T$2&gt;0,SUMIFS(ShopperTrak!#REF!,ShopperTrak!D:D,'Sep GOALS'!B171),H171)</f>
        <v>#REF!</v>
      </c>
      <c r="N171" s="36" t="e">
        <f t="shared" si="123"/>
        <v>#REF!</v>
      </c>
      <c r="O171" s="122" t="e">
        <f t="shared" si="124"/>
        <v>#REF!</v>
      </c>
      <c r="P171" s="34" t="e">
        <f t="shared" si="125"/>
        <v>#REF!</v>
      </c>
      <c r="Q171" s="36">
        <v>318</v>
      </c>
      <c r="R171" s="35">
        <v>8802.09</v>
      </c>
      <c r="S171" s="24">
        <f>SUMIFS(ShopperTrak!R:R,ShopperTrak!D:D,'Sep GOALS'!B171)</f>
        <v>1167</v>
      </c>
      <c r="T171" s="34">
        <f t="shared" si="126"/>
        <v>105.03</v>
      </c>
      <c r="U171" s="77">
        <f>SUMIFS('Perf by Market'!X:X,'Perf by Market'!C:C,'Sep GOALS'!B171)</f>
        <v>0</v>
      </c>
      <c r="V171" s="77" t="e">
        <f t="shared" si="127"/>
        <v>#REF!</v>
      </c>
      <c r="W171" s="78">
        <f t="shared" si="130"/>
        <v>0</v>
      </c>
      <c r="X171" s="77">
        <f>SUMIFS('Perf by Market'!O:O,'Perf by Market'!C:C,'Sep GOALS'!B171)</f>
        <v>0.17</v>
      </c>
      <c r="Y171" s="24">
        <f>SUMIFS('Perf by Market'!H:H,'Perf by Market'!C:C,'Sep GOALS'!B171)</f>
        <v>46</v>
      </c>
      <c r="Z171" s="24">
        <f>SUMIFS('Last Month Goals'!J:J,'Last Month Goals'!B:B,'Sep GOALS'!B171)</f>
        <v>0</v>
      </c>
      <c r="AA171" s="25">
        <f>SUMIFS('Perf by Market'!J:J,'Perf by Market'!C:C,'Sep GOALS'!B171)</f>
        <v>3795.72</v>
      </c>
      <c r="AB171" s="25">
        <f>SUMIFS('Last Month Goals'!K:K,'Last Month Goals'!B:B,'Sep GOALS'!B171)</f>
        <v>0</v>
      </c>
      <c r="AC171" s="25">
        <f t="shared" si="128"/>
        <v>82.51565217391304</v>
      </c>
      <c r="AD171" s="24">
        <f>SUMIFS('Perf by Market'!W:W,'Perf by Market'!C:C,'Sep GOALS'!B171)/6</f>
        <v>0</v>
      </c>
      <c r="AE171" s="31">
        <f>SUMIFS('Perf by Market'!M:M,'Perf by Market'!C:C,'Sep GOALS'!B171)</f>
        <v>172</v>
      </c>
      <c r="AF171" s="29">
        <f>Y171/(SUMIFS('Perf by Market'!M:M,'Perf by Market'!C:C,'Sep GOALS'!B171))</f>
        <v>0.26744186046511625</v>
      </c>
      <c r="AG171" s="4"/>
    </row>
    <row r="172" spans="1:33" ht="15" customHeight="1" x14ac:dyDescent="0.25">
      <c r="A172" s="1" t="str">
        <f>INDEX(MAPING!K:K,MATCH('Sep GOALS'!B172,MAPING!L:L,0))</f>
        <v>NEW YORK</v>
      </c>
      <c r="B172" s="1" t="s">
        <v>4785</v>
      </c>
      <c r="C172" s="1" t="str">
        <f>INDEX(MAPING!D:D,MATCH('Sep GOALS'!B172,MAPING!L:L,0))</f>
        <v>TBD</v>
      </c>
      <c r="D172" s="1" t="str">
        <f>INDEX(MAPING!F:F,MATCH('Sep GOALS'!B172,MAPING!L:L,0))</f>
        <v>IBRAHIM HOSSAIN</v>
      </c>
      <c r="E172" s="1" t="e">
        <f>SUMIFS('Metro Target'!#REF!,'Metro Target'!#REF!,'Sep GOALS'!B172)</f>
        <v>#REF!</v>
      </c>
      <c r="F172" s="1" t="e">
        <f>SUMIFS('Metro Target'!#REF!,'Metro Target'!#REF!,'Sep GOALS'!B172)</f>
        <v>#REF!</v>
      </c>
      <c r="G172" s="1" t="e">
        <f>SUMIFS('Metro Target'!#REF!,'Metro Target'!#REF!,'Sep GOALS'!B172)</f>
        <v>#REF!</v>
      </c>
      <c r="H172" s="1" t="e">
        <f>SUMIFS('Metro Target'!#REF!,'Metro Target'!#REF!,'Sep GOALS'!B172)</f>
        <v>#REF!</v>
      </c>
      <c r="I172" s="56" t="e">
        <f>IF($T$109&gt;0,SUMIFS(ShopperTrak!#REF!,ShopperTrak!D:D,'Sep GOALS'!B172),E172)</f>
        <v>#REF!</v>
      </c>
      <c r="J172" s="56" t="e">
        <f t="shared" si="129"/>
        <v>#REF!</v>
      </c>
      <c r="K172" s="56" t="e">
        <f>IF($T$109&gt;0,SUMIFS(ShopperTrak!#REF!,ShopperTrak!D:D,'Sep GOALS'!B172),F172)</f>
        <v>#REF!</v>
      </c>
      <c r="L172" s="56" t="e">
        <f>IF($T$109&gt;0,SUMIFS(ShopperTrak!#REF!,ShopperTrak!D:D,'Sep GOALS'!B172),G172)</f>
        <v>#REF!</v>
      </c>
      <c r="M172" s="56" t="e">
        <f>IF($T$2&gt;0,SUMIFS(ShopperTrak!#REF!,ShopperTrak!D:D,'Sep GOALS'!B172),H172)</f>
        <v>#REF!</v>
      </c>
      <c r="N172" s="36" t="e">
        <f t="shared" si="123"/>
        <v>#REF!</v>
      </c>
      <c r="O172" s="122" t="e">
        <f t="shared" si="124"/>
        <v>#REF!</v>
      </c>
      <c r="P172" s="34" t="e">
        <f t="shared" si="125"/>
        <v>#REF!</v>
      </c>
      <c r="Q172" s="36">
        <v>122.99999999999999</v>
      </c>
      <c r="R172" s="35">
        <v>5311.95</v>
      </c>
      <c r="S172" s="24">
        <f>SUMIFS(ShopperTrak!R:R,ShopperTrak!D:D,'Sep GOALS'!B172)</f>
        <v>0</v>
      </c>
      <c r="T172" s="34">
        <f t="shared" si="126"/>
        <v>0</v>
      </c>
      <c r="U172" s="77">
        <f>SUMIFS('Perf by Market'!X:X,'Perf by Market'!C:C,'Sep GOALS'!B172)</f>
        <v>0</v>
      </c>
      <c r="V172" s="77" t="e">
        <f t="shared" si="127"/>
        <v>#REF!</v>
      </c>
      <c r="W172" s="78">
        <f t="shared" si="130"/>
        <v>0</v>
      </c>
      <c r="X172" s="77">
        <f>SUMIFS('Perf by Market'!O:O,'Perf by Market'!C:C,'Sep GOALS'!B172)</f>
        <v>1.64</v>
      </c>
      <c r="Y172" s="24">
        <f>SUMIFS('Perf by Market'!H:H,'Perf by Market'!C:C,'Sep GOALS'!B172)</f>
        <v>143</v>
      </c>
      <c r="Z172" s="24">
        <f>SUMIFS('Last Month Goals'!J:J,'Last Month Goals'!B:B,'Sep GOALS'!B172)</f>
        <v>0</v>
      </c>
      <c r="AA172" s="25">
        <f>SUMIFS('Perf by Market'!J:J,'Perf by Market'!C:C,'Sep GOALS'!B172)</f>
        <v>4673.1000000000004</v>
      </c>
      <c r="AB172" s="25">
        <f>SUMIFS('Last Month Goals'!K:K,'Last Month Goals'!B:B,'Sep GOALS'!B172)</f>
        <v>0</v>
      </c>
      <c r="AC172" s="25">
        <f t="shared" si="128"/>
        <v>32.679020979020983</v>
      </c>
      <c r="AD172" s="24">
        <f>SUMIFS('Perf by Market'!W:W,'Perf by Market'!C:C,'Sep GOALS'!B172)/6</f>
        <v>0</v>
      </c>
      <c r="AE172" s="31">
        <f>SUMIFS('Perf by Market'!M:M,'Perf by Market'!C:C,'Sep GOALS'!B172)</f>
        <v>348</v>
      </c>
      <c r="AF172" s="29">
        <f>Y172/(SUMIFS('Perf by Market'!M:M,'Perf by Market'!C:C,'Sep GOALS'!B172))</f>
        <v>0.41091954022988508</v>
      </c>
      <c r="AG172" s="4"/>
    </row>
    <row r="173" spans="1:33" ht="15" customHeight="1" x14ac:dyDescent="0.25">
      <c r="A173" s="1" t="str">
        <f>INDEX(MAPING!K:K,MATCH('Sep GOALS'!B173,MAPING!L:L,0))</f>
        <v>NEW YORK</v>
      </c>
      <c r="B173" s="1" t="s">
        <v>4786</v>
      </c>
      <c r="C173" s="1" t="str">
        <f>INDEX(MAPING!D:D,MATCH('Sep GOALS'!B173,MAPING!L:L,0))</f>
        <v>TBD</v>
      </c>
      <c r="D173" s="1" t="str">
        <f>INDEX(MAPING!F:F,MATCH('Sep GOALS'!B173,MAPING!L:L,0))</f>
        <v>ISHPREET KALRA</v>
      </c>
      <c r="E173" s="1" t="e">
        <f>SUMIFS('Metro Target'!#REF!,'Metro Target'!#REF!,'Sep GOALS'!B173)</f>
        <v>#REF!</v>
      </c>
      <c r="F173" s="1" t="e">
        <f>SUMIFS('Metro Target'!#REF!,'Metro Target'!#REF!,'Sep GOALS'!B173)</f>
        <v>#REF!</v>
      </c>
      <c r="G173" s="1" t="e">
        <f>SUMIFS('Metro Target'!#REF!,'Metro Target'!#REF!,'Sep GOALS'!B173)</f>
        <v>#REF!</v>
      </c>
      <c r="H173" s="1" t="e">
        <f>SUMIFS('Metro Target'!#REF!,'Metro Target'!#REF!,'Sep GOALS'!B173)</f>
        <v>#REF!</v>
      </c>
      <c r="I173" s="56" t="e">
        <f>IF($T$109&gt;0,SUMIFS(ShopperTrak!#REF!,ShopperTrak!D:D,'Sep GOALS'!B173),E173)</f>
        <v>#REF!</v>
      </c>
      <c r="J173" s="56" t="e">
        <f t="shared" si="129"/>
        <v>#REF!</v>
      </c>
      <c r="K173" s="56" t="e">
        <f>IF($T$109&gt;0,SUMIFS(ShopperTrak!#REF!,ShopperTrak!D:D,'Sep GOALS'!B173),F173)</f>
        <v>#REF!</v>
      </c>
      <c r="L173" s="56" t="e">
        <f>IF($T$109&gt;0,SUMIFS(ShopperTrak!#REF!,ShopperTrak!D:D,'Sep GOALS'!B173),G173)</f>
        <v>#REF!</v>
      </c>
      <c r="M173" s="56" t="e">
        <f>IF($T$2&gt;0,SUMIFS(ShopperTrak!#REF!,ShopperTrak!D:D,'Sep GOALS'!B173),H173)</f>
        <v>#REF!</v>
      </c>
      <c r="N173" s="36" t="e">
        <f t="shared" si="123"/>
        <v>#REF!</v>
      </c>
      <c r="O173" s="122" t="e">
        <f t="shared" si="124"/>
        <v>#REF!</v>
      </c>
      <c r="P173" s="34" t="e">
        <f t="shared" si="125"/>
        <v>#REF!</v>
      </c>
      <c r="Q173" s="36">
        <v>171</v>
      </c>
      <c r="R173" s="35">
        <v>4416.4800000000005</v>
      </c>
      <c r="S173" s="24">
        <f>SUMIFS(ShopperTrak!R:R,ShopperTrak!D:D,'Sep GOALS'!B173)</f>
        <v>2022.6666666666667</v>
      </c>
      <c r="T173" s="34">
        <f t="shared" si="126"/>
        <v>182.04</v>
      </c>
      <c r="U173" s="77">
        <f>SUMIFS('Perf by Market'!X:X,'Perf by Market'!C:C,'Sep GOALS'!B173)</f>
        <v>0</v>
      </c>
      <c r="V173" s="77" t="e">
        <f t="shared" si="127"/>
        <v>#REF!</v>
      </c>
      <c r="W173" s="78">
        <f t="shared" si="130"/>
        <v>0</v>
      </c>
      <c r="X173" s="77">
        <f>SUMIFS('Perf by Market'!O:O,'Perf by Market'!C:C,'Sep GOALS'!B173)</f>
        <v>0.35</v>
      </c>
      <c r="Y173" s="24">
        <f>SUMIFS('Perf by Market'!H:H,'Perf by Market'!C:C,'Sep GOALS'!B173)</f>
        <v>116</v>
      </c>
      <c r="Z173" s="24">
        <f>SUMIFS('Last Month Goals'!J:J,'Last Month Goals'!B:B,'Sep GOALS'!B173)</f>
        <v>0</v>
      </c>
      <c r="AA173" s="25">
        <f>SUMIFS('Perf by Market'!J:J,'Perf by Market'!C:C,'Sep GOALS'!B173)</f>
        <v>6072.18</v>
      </c>
      <c r="AB173" s="25">
        <f>SUMIFS('Last Month Goals'!K:K,'Last Month Goals'!B:B,'Sep GOALS'!B173)</f>
        <v>0</v>
      </c>
      <c r="AC173" s="25">
        <f t="shared" si="128"/>
        <v>52.34637931034483</v>
      </c>
      <c r="AD173" s="24">
        <f>SUMIFS('Perf by Market'!W:W,'Perf by Market'!C:C,'Sep GOALS'!B173)/6</f>
        <v>0</v>
      </c>
      <c r="AE173" s="31">
        <f>SUMIFS('Perf by Market'!M:M,'Perf by Market'!C:C,'Sep GOALS'!B173)</f>
        <v>351</v>
      </c>
      <c r="AF173" s="29">
        <f>Y173/(SUMIFS('Perf by Market'!M:M,'Perf by Market'!C:C,'Sep GOALS'!B173))</f>
        <v>0.33048433048433046</v>
      </c>
      <c r="AG173" s="4"/>
    </row>
    <row r="174" spans="1:33" ht="15" customHeight="1" x14ac:dyDescent="0.25">
      <c r="A174" s="1" t="str">
        <f>INDEX(MAPING!K:K,MATCH('Sep GOALS'!B174,MAPING!L:L,0))</f>
        <v>NEW YORK</v>
      </c>
      <c r="B174" s="1" t="s">
        <v>4787</v>
      </c>
      <c r="C174" s="1" t="str">
        <f>INDEX(MAPING!D:D,MATCH('Sep GOALS'!B174,MAPING!L:L,0))</f>
        <v>TBD</v>
      </c>
      <c r="D174" s="1" t="str">
        <f>INDEX(MAPING!F:F,MATCH('Sep GOALS'!B174,MAPING!L:L,0))</f>
        <v>RIYA SINGH</v>
      </c>
      <c r="E174" s="1" t="e">
        <f>SUMIFS('Metro Target'!#REF!,'Metro Target'!#REF!,'Sep GOALS'!B174)</f>
        <v>#REF!</v>
      </c>
      <c r="F174" s="1" t="e">
        <f>SUMIFS('Metro Target'!#REF!,'Metro Target'!#REF!,'Sep GOALS'!B174)</f>
        <v>#REF!</v>
      </c>
      <c r="G174" s="1" t="e">
        <f>SUMIFS('Metro Target'!#REF!,'Metro Target'!#REF!,'Sep GOALS'!B174)</f>
        <v>#REF!</v>
      </c>
      <c r="H174" s="1" t="e">
        <f>SUMIFS('Metro Target'!#REF!,'Metro Target'!#REF!,'Sep GOALS'!B174)</f>
        <v>#REF!</v>
      </c>
      <c r="I174" s="56" t="e">
        <f>IF($T$109&gt;0,SUMIFS(ShopperTrak!#REF!,ShopperTrak!D:D,'Sep GOALS'!B174),E174)</f>
        <v>#REF!</v>
      </c>
      <c r="J174" s="56" t="e">
        <f t="shared" si="129"/>
        <v>#REF!</v>
      </c>
      <c r="K174" s="56" t="e">
        <f>IF($T$109&gt;0,SUMIFS(ShopperTrak!#REF!,ShopperTrak!D:D,'Sep GOALS'!B174),F174)</f>
        <v>#REF!</v>
      </c>
      <c r="L174" s="56" t="e">
        <f>IF($T$109&gt;0,SUMIFS(ShopperTrak!#REF!,ShopperTrak!D:D,'Sep GOALS'!B174),G174)</f>
        <v>#REF!</v>
      </c>
      <c r="M174" s="56" t="e">
        <f>IF($T$2&gt;0,SUMIFS(ShopperTrak!#REF!,ShopperTrak!D:D,'Sep GOALS'!B174),H174)</f>
        <v>#REF!</v>
      </c>
      <c r="N174" s="36" t="e">
        <f t="shared" si="123"/>
        <v>#REF!</v>
      </c>
      <c r="O174" s="122" t="e">
        <f t="shared" si="124"/>
        <v>#REF!</v>
      </c>
      <c r="P174" s="34" t="e">
        <f t="shared" si="125"/>
        <v>#REF!</v>
      </c>
      <c r="Q174" s="36">
        <v>264</v>
      </c>
      <c r="R174" s="35">
        <v>9995.5800000000017</v>
      </c>
      <c r="S174" s="24">
        <f>SUMIFS(ShopperTrak!R:R,ShopperTrak!D:D,'Sep GOALS'!B174)</f>
        <v>0</v>
      </c>
      <c r="T174" s="34">
        <f t="shared" si="126"/>
        <v>0</v>
      </c>
      <c r="U174" s="77">
        <f>SUMIFS('Perf by Market'!X:X,'Perf by Market'!C:C,'Sep GOALS'!B174)</f>
        <v>0</v>
      </c>
      <c r="V174" s="77" t="e">
        <f t="shared" si="127"/>
        <v>#REF!</v>
      </c>
      <c r="W174" s="78">
        <f t="shared" si="130"/>
        <v>0</v>
      </c>
      <c r="X174" s="77">
        <f>SUMIFS('Perf by Market'!O:O,'Perf by Market'!C:C,'Sep GOALS'!B174)</f>
        <v>0.41</v>
      </c>
      <c r="Y174" s="24">
        <f>SUMIFS('Perf by Market'!H:H,'Perf by Market'!C:C,'Sep GOALS'!B174)</f>
        <v>129</v>
      </c>
      <c r="Z174" s="24">
        <f>SUMIFS('Last Month Goals'!J:J,'Last Month Goals'!B:B,'Sep GOALS'!B174)</f>
        <v>0</v>
      </c>
      <c r="AA174" s="25">
        <f>SUMIFS('Perf by Market'!J:J,'Perf by Market'!C:C,'Sep GOALS'!B174)</f>
        <v>6911.52</v>
      </c>
      <c r="AB174" s="25">
        <f>SUMIFS('Last Month Goals'!K:K,'Last Month Goals'!B:B,'Sep GOALS'!B174)</f>
        <v>0</v>
      </c>
      <c r="AC174" s="25">
        <f t="shared" si="128"/>
        <v>53.577674418604651</v>
      </c>
      <c r="AD174" s="24">
        <f>SUMIFS('Perf by Market'!W:W,'Perf by Market'!C:C,'Sep GOALS'!B174)/6</f>
        <v>0</v>
      </c>
      <c r="AE174" s="31">
        <f>SUMIFS('Perf by Market'!M:M,'Perf by Market'!C:C,'Sep GOALS'!B174)</f>
        <v>250</v>
      </c>
      <c r="AF174" s="29">
        <f>Y174/(SUMIFS('Perf by Market'!M:M,'Perf by Market'!C:C,'Sep GOALS'!B174))</f>
        <v>0.51600000000000001</v>
      </c>
      <c r="AG174" s="4"/>
    </row>
    <row r="175" spans="1:33" ht="15" customHeight="1" x14ac:dyDescent="0.25">
      <c r="A175" s="1" t="str">
        <f>INDEX(MAPING!K:K,MATCH('Sep GOALS'!B175,MAPING!L:L,0))</f>
        <v>NEW YORK</v>
      </c>
      <c r="B175" s="1" t="s">
        <v>4788</v>
      </c>
      <c r="C175" s="1" t="str">
        <f>INDEX(MAPING!D:D,MATCH('Sep GOALS'!B175,MAPING!L:L,0))</f>
        <v>TBD</v>
      </c>
      <c r="D175" s="1" t="str">
        <f>INDEX(MAPING!F:F,MATCH('Sep GOALS'!B175,MAPING!L:L,0))</f>
        <v>VARUN CHADHA</v>
      </c>
      <c r="E175" s="1" t="e">
        <f>SUMIFS('Metro Target'!#REF!,'Metro Target'!#REF!,'Sep GOALS'!B175)</f>
        <v>#REF!</v>
      </c>
      <c r="F175" s="1" t="e">
        <f>SUMIFS('Metro Target'!#REF!,'Metro Target'!#REF!,'Sep GOALS'!B175)</f>
        <v>#REF!</v>
      </c>
      <c r="G175" s="1" t="e">
        <f>SUMIFS('Metro Target'!#REF!,'Metro Target'!#REF!,'Sep GOALS'!B175)</f>
        <v>#REF!</v>
      </c>
      <c r="H175" s="1" t="e">
        <f>SUMIFS('Metro Target'!#REF!,'Metro Target'!#REF!,'Sep GOALS'!B175)</f>
        <v>#REF!</v>
      </c>
      <c r="I175" s="56" t="e">
        <f>IF($T$109&gt;0,SUMIFS(ShopperTrak!#REF!,ShopperTrak!D:D,'Sep GOALS'!B175),E175)</f>
        <v>#REF!</v>
      </c>
      <c r="J175" s="56" t="e">
        <f t="shared" si="129"/>
        <v>#REF!</v>
      </c>
      <c r="K175" s="56" t="e">
        <f>IF($T$109&gt;0,SUMIFS(ShopperTrak!#REF!,ShopperTrak!D:D,'Sep GOALS'!B175),F175)</f>
        <v>#REF!</v>
      </c>
      <c r="L175" s="56" t="e">
        <f>IF($T$109&gt;0,SUMIFS(ShopperTrak!#REF!,ShopperTrak!D:D,'Sep GOALS'!B175),G175)</f>
        <v>#REF!</v>
      </c>
      <c r="M175" s="56" t="e">
        <f>IF($T$2&gt;0,SUMIFS(ShopperTrak!#REF!,ShopperTrak!D:D,'Sep GOALS'!B175),H175)</f>
        <v>#REF!</v>
      </c>
      <c r="N175" s="36" t="e">
        <f t="shared" si="123"/>
        <v>#REF!</v>
      </c>
      <c r="O175" s="122" t="e">
        <f t="shared" si="124"/>
        <v>#REF!</v>
      </c>
      <c r="P175" s="34" t="e">
        <f t="shared" si="125"/>
        <v>#REF!</v>
      </c>
      <c r="Q175" s="36">
        <v>315</v>
      </c>
      <c r="R175" s="35">
        <v>10495.83</v>
      </c>
      <c r="S175" s="24">
        <f>SUMIFS(ShopperTrak!R:R,ShopperTrak!D:D,'Sep GOALS'!B175)</f>
        <v>2236</v>
      </c>
      <c r="T175" s="34">
        <f t="shared" si="126"/>
        <v>201.23999999999998</v>
      </c>
      <c r="U175" s="77">
        <f>SUMIFS('Perf by Market'!X:X,'Perf by Market'!C:C,'Sep GOALS'!B175)</f>
        <v>0</v>
      </c>
      <c r="V175" s="77" t="e">
        <f t="shared" si="127"/>
        <v>#REF!</v>
      </c>
      <c r="W175" s="78">
        <f t="shared" si="130"/>
        <v>0</v>
      </c>
      <c r="X175" s="77">
        <f>SUMIFS('Perf by Market'!O:O,'Perf by Market'!C:C,'Sep GOALS'!B175)</f>
        <v>0.52</v>
      </c>
      <c r="Y175" s="24">
        <f>SUMIFS('Perf by Market'!H:H,'Perf by Market'!C:C,'Sep GOALS'!B175)</f>
        <v>147</v>
      </c>
      <c r="Z175" s="24">
        <f>SUMIFS('Last Month Goals'!J:J,'Last Month Goals'!B:B,'Sep GOALS'!B175)</f>
        <v>0</v>
      </c>
      <c r="AA175" s="25">
        <f>SUMIFS('Perf by Market'!J:J,'Perf by Market'!C:C,'Sep GOALS'!B175)</f>
        <v>8173.1</v>
      </c>
      <c r="AB175" s="25">
        <f>SUMIFS('Last Month Goals'!K:K,'Last Month Goals'!B:B,'Sep GOALS'!B175)</f>
        <v>0</v>
      </c>
      <c r="AC175" s="25">
        <f t="shared" si="128"/>
        <v>55.599319727891157</v>
      </c>
      <c r="AD175" s="24">
        <f>SUMIFS('Perf by Market'!W:W,'Perf by Market'!C:C,'Sep GOALS'!B175)/6</f>
        <v>0</v>
      </c>
      <c r="AE175" s="31">
        <f>SUMIFS('Perf by Market'!M:M,'Perf by Market'!C:C,'Sep GOALS'!B175)</f>
        <v>399</v>
      </c>
      <c r="AF175" s="29">
        <f>Y175/(SUMIFS('Perf by Market'!M:M,'Perf by Market'!C:C,'Sep GOALS'!B175))</f>
        <v>0.36842105263157893</v>
      </c>
      <c r="AG175" s="4"/>
    </row>
    <row r="176" spans="1:33" ht="15" customHeight="1" x14ac:dyDescent="0.25">
      <c r="A176" s="1" t="str">
        <f>INDEX(MAPING!K:K,MATCH('Sep GOALS'!B176,MAPING!L:L,0))</f>
        <v>NEW YORK</v>
      </c>
      <c r="B176" s="1" t="s">
        <v>4789</v>
      </c>
      <c r="C176" s="1" t="str">
        <f>INDEX(MAPING!D:D,MATCH('Sep GOALS'!B176,MAPING!L:L,0))</f>
        <v>TBD</v>
      </c>
      <c r="D176" s="1" t="str">
        <f>INDEX(MAPING!F:F,MATCH('Sep GOALS'!B176,MAPING!L:L,0))</f>
        <v>VARUN CHADHA</v>
      </c>
      <c r="E176" s="1" t="e">
        <f>SUMIFS('Metro Target'!#REF!,'Metro Target'!#REF!,'Sep GOALS'!B176)</f>
        <v>#REF!</v>
      </c>
      <c r="F176" s="1" t="e">
        <f>SUMIFS('Metro Target'!#REF!,'Metro Target'!#REF!,'Sep GOALS'!B176)</f>
        <v>#REF!</v>
      </c>
      <c r="G176" s="1" t="e">
        <f>SUMIFS('Metro Target'!#REF!,'Metro Target'!#REF!,'Sep GOALS'!B176)</f>
        <v>#REF!</v>
      </c>
      <c r="H176" s="1" t="e">
        <f>SUMIFS('Metro Target'!#REF!,'Metro Target'!#REF!,'Sep GOALS'!B176)</f>
        <v>#REF!</v>
      </c>
      <c r="I176" s="56" t="e">
        <f>IF($T$109&gt;0,SUMIFS(ShopperTrak!#REF!,ShopperTrak!D:D,'Sep GOALS'!B176),E176)</f>
        <v>#REF!</v>
      </c>
      <c r="J176" s="56" t="e">
        <f t="shared" si="129"/>
        <v>#REF!</v>
      </c>
      <c r="K176" s="56" t="e">
        <f>IF($T$109&gt;0,SUMIFS(ShopperTrak!#REF!,ShopperTrak!D:D,'Sep GOALS'!B176),F176)</f>
        <v>#REF!</v>
      </c>
      <c r="L176" s="56" t="e">
        <f>IF($T$109&gt;0,SUMIFS(ShopperTrak!#REF!,ShopperTrak!D:D,'Sep GOALS'!B176),G176)</f>
        <v>#REF!</v>
      </c>
      <c r="M176" s="56" t="e">
        <f>IF($T$2&gt;0,SUMIFS(ShopperTrak!#REF!,ShopperTrak!D:D,'Sep GOALS'!B176),H176)</f>
        <v>#REF!</v>
      </c>
      <c r="N176" s="36" t="e">
        <f t="shared" si="123"/>
        <v>#REF!</v>
      </c>
      <c r="O176" s="122" t="e">
        <f t="shared" si="124"/>
        <v>#REF!</v>
      </c>
      <c r="P176" s="34" t="e">
        <f t="shared" si="125"/>
        <v>#REF!</v>
      </c>
      <c r="Q176" s="36">
        <v>285</v>
      </c>
      <c r="R176" s="35">
        <v>9710.43</v>
      </c>
      <c r="S176" s="24">
        <f>SUMIFS(ShopperTrak!R:R,ShopperTrak!D:D,'Sep GOALS'!B176)</f>
        <v>3461.6666666666665</v>
      </c>
      <c r="T176" s="34">
        <f t="shared" si="126"/>
        <v>311.54999999999995</v>
      </c>
      <c r="U176" s="77">
        <f>SUMIFS('Perf by Market'!X:X,'Perf by Market'!C:C,'Sep GOALS'!B176)</f>
        <v>0</v>
      </c>
      <c r="V176" s="77" t="e">
        <f t="shared" si="127"/>
        <v>#REF!</v>
      </c>
      <c r="W176" s="78">
        <f t="shared" si="130"/>
        <v>0</v>
      </c>
      <c r="X176" s="77">
        <f>SUMIFS('Perf by Market'!O:O,'Perf by Market'!C:C,'Sep GOALS'!B176)</f>
        <v>0.43</v>
      </c>
      <c r="Y176" s="24">
        <f>SUMIFS('Perf by Market'!H:H,'Perf by Market'!C:C,'Sep GOALS'!B176)</f>
        <v>186</v>
      </c>
      <c r="Z176" s="24">
        <f>SUMIFS('Last Month Goals'!J:J,'Last Month Goals'!B:B,'Sep GOALS'!B176)</f>
        <v>0</v>
      </c>
      <c r="AA176" s="25">
        <f>SUMIFS('Perf by Market'!J:J,'Perf by Market'!C:C,'Sep GOALS'!B176)</f>
        <v>9422.2000000000007</v>
      </c>
      <c r="AB176" s="25">
        <f>SUMIFS('Last Month Goals'!K:K,'Last Month Goals'!B:B,'Sep GOALS'!B176)</f>
        <v>0</v>
      </c>
      <c r="AC176" s="25">
        <f t="shared" si="128"/>
        <v>50.656989247311834</v>
      </c>
      <c r="AD176" s="24">
        <f>SUMIFS('Perf by Market'!W:W,'Perf by Market'!C:C,'Sep GOALS'!B176)/6</f>
        <v>0</v>
      </c>
      <c r="AE176" s="31">
        <f>SUMIFS('Perf by Market'!M:M,'Perf by Market'!C:C,'Sep GOALS'!B176)</f>
        <v>471</v>
      </c>
      <c r="AF176" s="29">
        <f>Y176/(SUMIFS('Perf by Market'!M:M,'Perf by Market'!C:C,'Sep GOALS'!B176))</f>
        <v>0.39490445859872614</v>
      </c>
      <c r="AG176" s="4"/>
    </row>
    <row r="177" spans="1:33" ht="15" customHeight="1" x14ac:dyDescent="0.25">
      <c r="A177" s="1" t="str">
        <f>INDEX(MAPING!K:K,MATCH('Sep GOALS'!B177,MAPING!L:L,0))</f>
        <v>MASSACHUSETTS</v>
      </c>
      <c r="B177" s="1" t="s">
        <v>4790</v>
      </c>
      <c r="C177" s="1" t="str">
        <f>INDEX(MAPING!D:D,MATCH('Sep GOALS'!B177,MAPING!L:L,0))</f>
        <v>TBD</v>
      </c>
      <c r="D177" s="1" t="str">
        <f>INDEX(MAPING!F:F,MATCH('Sep GOALS'!B177,MAPING!L:L,0))</f>
        <v>SABER MUHAMMAD</v>
      </c>
      <c r="E177" s="1" t="e">
        <f>SUMIFS('Metro Target'!#REF!,'Metro Target'!#REF!,'Sep GOALS'!B177)</f>
        <v>#REF!</v>
      </c>
      <c r="F177" s="1" t="e">
        <f>SUMIFS('Metro Target'!#REF!,'Metro Target'!#REF!,'Sep GOALS'!B177)</f>
        <v>#REF!</v>
      </c>
      <c r="G177" s="1" t="e">
        <f>SUMIFS('Metro Target'!#REF!,'Metro Target'!#REF!,'Sep GOALS'!B177)</f>
        <v>#REF!</v>
      </c>
      <c r="H177" s="1" t="e">
        <f>SUMIFS('Metro Target'!#REF!,'Metro Target'!#REF!,'Sep GOALS'!B177)</f>
        <v>#REF!</v>
      </c>
      <c r="I177" s="56" t="e">
        <f>IF($T$109&gt;0,SUMIFS(ShopperTrak!#REF!,ShopperTrak!D:D,'Sep GOALS'!B177),E177)</f>
        <v>#REF!</v>
      </c>
      <c r="J177" s="56" t="e">
        <f t="shared" si="129"/>
        <v>#REF!</v>
      </c>
      <c r="K177" s="56" t="e">
        <f>IF($T$109&gt;0,SUMIFS(ShopperTrak!#REF!,ShopperTrak!D:D,'Sep GOALS'!B177),F177)</f>
        <v>#REF!</v>
      </c>
      <c r="L177" s="56" t="e">
        <f>IF($T$109&gt;0,SUMIFS(ShopperTrak!#REF!,ShopperTrak!D:D,'Sep GOALS'!B177),G177)</f>
        <v>#REF!</v>
      </c>
      <c r="M177" s="56" t="e">
        <f>IF($T$2&gt;0,SUMIFS(ShopperTrak!#REF!,ShopperTrak!D:D,'Sep GOALS'!B177),H177)</f>
        <v>#REF!</v>
      </c>
      <c r="N177" s="36" t="e">
        <f t="shared" si="123"/>
        <v>#REF!</v>
      </c>
      <c r="O177" s="122" t="e">
        <f t="shared" si="124"/>
        <v>#REF!</v>
      </c>
      <c r="P177" s="34" t="e">
        <f t="shared" si="125"/>
        <v>#REF!</v>
      </c>
      <c r="Q177" s="36">
        <v>93</v>
      </c>
      <c r="R177" s="35">
        <v>2908.59</v>
      </c>
      <c r="S177" s="24">
        <f>SUMIFS(ShopperTrak!R:R,ShopperTrak!D:D,'Sep GOALS'!B177)</f>
        <v>1754.3333333333333</v>
      </c>
      <c r="T177" s="34">
        <f t="shared" si="126"/>
        <v>157.88999999999999</v>
      </c>
      <c r="U177" s="77">
        <f>SUMIFS('Perf by Market'!X:X,'Perf by Market'!C:C,'Sep GOALS'!B177)</f>
        <v>0</v>
      </c>
      <c r="V177" s="77" t="e">
        <f t="shared" si="127"/>
        <v>#REF!</v>
      </c>
      <c r="W177" s="78">
        <f t="shared" si="130"/>
        <v>0</v>
      </c>
      <c r="X177" s="77">
        <f>SUMIFS('Perf by Market'!O:O,'Perf by Market'!C:C,'Sep GOALS'!B177)</f>
        <v>0.31</v>
      </c>
      <c r="Y177" s="24">
        <f>SUMIFS('Perf by Market'!H:H,'Perf by Market'!C:C,'Sep GOALS'!B177)</f>
        <v>96</v>
      </c>
      <c r="Z177" s="24">
        <f>SUMIFS('Last Month Goals'!J:J,'Last Month Goals'!B:B,'Sep GOALS'!B177)</f>
        <v>0</v>
      </c>
      <c r="AA177" s="25">
        <f>SUMIFS('Perf by Market'!J:J,'Perf by Market'!C:C,'Sep GOALS'!B177)</f>
        <v>1634.27</v>
      </c>
      <c r="AB177" s="25">
        <f>SUMIFS('Last Month Goals'!K:K,'Last Month Goals'!B:B,'Sep GOALS'!B177)</f>
        <v>0</v>
      </c>
      <c r="AC177" s="25">
        <f t="shared" si="128"/>
        <v>17.023645833333333</v>
      </c>
      <c r="AD177" s="24">
        <f>SUMIFS('Perf by Market'!W:W,'Perf by Market'!C:C,'Sep GOALS'!B177)/6</f>
        <v>0</v>
      </c>
      <c r="AE177" s="31">
        <f>SUMIFS('Perf by Market'!M:M,'Perf by Market'!C:C,'Sep GOALS'!B177)</f>
        <v>266</v>
      </c>
      <c r="AF177" s="29">
        <f>Y177/(SUMIFS('Perf by Market'!M:M,'Perf by Market'!C:C,'Sep GOALS'!B177))</f>
        <v>0.36090225563909772</v>
      </c>
      <c r="AG177" s="4"/>
    </row>
    <row r="178" spans="1:33" ht="15" customHeight="1" x14ac:dyDescent="0.25">
      <c r="A178" s="1" t="str">
        <f>INDEX(MAPING!K:K,MATCH('Sep GOALS'!B178,MAPING!L:L,0))</f>
        <v>MASSACHUSETTS</v>
      </c>
      <c r="B178" s="1" t="s">
        <v>4791</v>
      </c>
      <c r="C178" s="1" t="str">
        <f>INDEX(MAPING!D:D,MATCH('Sep GOALS'!B178,MAPING!L:L,0))</f>
        <v>TBD</v>
      </c>
      <c r="D178" s="1" t="str">
        <f>INDEX(MAPING!F:F,MATCH('Sep GOALS'!B178,MAPING!L:L,0))</f>
        <v>SABER MUHAMMAD</v>
      </c>
      <c r="E178" s="1" t="e">
        <f>SUMIFS('Metro Target'!#REF!,'Metro Target'!#REF!,'Sep GOALS'!B178)</f>
        <v>#REF!</v>
      </c>
      <c r="F178" s="1" t="e">
        <f>SUMIFS('Metro Target'!#REF!,'Metro Target'!#REF!,'Sep GOALS'!B178)</f>
        <v>#REF!</v>
      </c>
      <c r="G178" s="1" t="e">
        <f>SUMIFS('Metro Target'!#REF!,'Metro Target'!#REF!,'Sep GOALS'!B178)</f>
        <v>#REF!</v>
      </c>
      <c r="H178" s="1" t="e">
        <f>SUMIFS('Metro Target'!#REF!,'Metro Target'!#REF!,'Sep GOALS'!B178)</f>
        <v>#REF!</v>
      </c>
      <c r="I178" s="56" t="e">
        <f>IF($T$109&gt;0,SUMIFS(ShopperTrak!#REF!,ShopperTrak!D:D,'Sep GOALS'!B178),E178)</f>
        <v>#REF!</v>
      </c>
      <c r="J178" s="56" t="e">
        <f t="shared" si="129"/>
        <v>#REF!</v>
      </c>
      <c r="K178" s="56" t="e">
        <f>IF($T$109&gt;0,SUMIFS(ShopperTrak!#REF!,ShopperTrak!D:D,'Sep GOALS'!B178),F178)</f>
        <v>#REF!</v>
      </c>
      <c r="L178" s="56" t="e">
        <f>IF($T$109&gt;0,SUMIFS(ShopperTrak!#REF!,ShopperTrak!D:D,'Sep GOALS'!B178),G178)</f>
        <v>#REF!</v>
      </c>
      <c r="M178" s="56" t="e">
        <f>IF($T$2&gt;0,SUMIFS(ShopperTrak!#REF!,ShopperTrak!D:D,'Sep GOALS'!B178),H178)</f>
        <v>#REF!</v>
      </c>
      <c r="N178" s="36" t="e">
        <f t="shared" si="123"/>
        <v>#REF!</v>
      </c>
      <c r="O178" s="122" t="e">
        <f t="shared" si="124"/>
        <v>#REF!</v>
      </c>
      <c r="P178" s="34" t="e">
        <f t="shared" si="125"/>
        <v>#REF!</v>
      </c>
      <c r="Q178" s="36">
        <v>162</v>
      </c>
      <c r="R178" s="35">
        <v>6993.18</v>
      </c>
      <c r="S178" s="24">
        <f>SUMIFS(ShopperTrak!R:R,ShopperTrak!D:D,'Sep GOALS'!B178)</f>
        <v>3056.3333333333335</v>
      </c>
      <c r="T178" s="34">
        <f t="shared" si="126"/>
        <v>275.07</v>
      </c>
      <c r="U178" s="77">
        <f>SUMIFS('Perf by Market'!X:X,'Perf by Market'!C:C,'Sep GOALS'!B178)</f>
        <v>0</v>
      </c>
      <c r="V178" s="77" t="e">
        <f t="shared" si="127"/>
        <v>#REF!</v>
      </c>
      <c r="W178" s="78">
        <f t="shared" si="130"/>
        <v>0</v>
      </c>
      <c r="X178" s="77">
        <f>SUMIFS('Perf by Market'!O:O,'Perf by Market'!C:C,'Sep GOALS'!B178)</f>
        <v>0.42</v>
      </c>
      <c r="Y178" s="24">
        <f>SUMIFS('Perf by Market'!H:H,'Perf by Market'!C:C,'Sep GOALS'!B178)</f>
        <v>251</v>
      </c>
      <c r="Z178" s="24">
        <f>SUMIFS('Last Month Goals'!J:J,'Last Month Goals'!B:B,'Sep GOALS'!B178)</f>
        <v>0</v>
      </c>
      <c r="AA178" s="25">
        <f>SUMIFS('Perf by Market'!J:J,'Perf by Market'!C:C,'Sep GOALS'!B178)</f>
        <v>8457.84</v>
      </c>
      <c r="AB178" s="25">
        <f>SUMIFS('Last Month Goals'!K:K,'Last Month Goals'!B:B,'Sep GOALS'!B178)</f>
        <v>0</v>
      </c>
      <c r="AC178" s="25">
        <f t="shared" si="128"/>
        <v>33.696573705179283</v>
      </c>
      <c r="AD178" s="24">
        <f>SUMIFS('Perf by Market'!W:W,'Perf by Market'!C:C,'Sep GOALS'!B178)/6</f>
        <v>0</v>
      </c>
      <c r="AE178" s="31">
        <f>SUMIFS('Perf by Market'!M:M,'Perf by Market'!C:C,'Sep GOALS'!B178)</f>
        <v>816</v>
      </c>
      <c r="AF178" s="29">
        <f>Y178/(SUMIFS('Perf by Market'!M:M,'Perf by Market'!C:C,'Sep GOALS'!B178))</f>
        <v>0.30759803921568629</v>
      </c>
      <c r="AG178" s="4"/>
    </row>
    <row r="179" spans="1:33" ht="15" customHeight="1" x14ac:dyDescent="0.25">
      <c r="A179" s="1" t="str">
        <f>INDEX(MAPING!K:K,MATCH('Sep GOALS'!B179,MAPING!L:L,0))</f>
        <v>MASSACHUSETTS</v>
      </c>
      <c r="B179" s="1" t="s">
        <v>4792</v>
      </c>
      <c r="C179" s="1" t="str">
        <f>INDEX(MAPING!D:D,MATCH('Sep GOALS'!B179,MAPING!L:L,0))</f>
        <v>TBD</v>
      </c>
      <c r="D179" s="1" t="str">
        <f>INDEX(MAPING!F:F,MATCH('Sep GOALS'!B179,MAPING!L:L,0))</f>
        <v>SABER MUHAMMAD</v>
      </c>
      <c r="E179" s="1" t="e">
        <f>SUMIFS('Metro Target'!#REF!,'Metro Target'!#REF!,'Sep GOALS'!B179)</f>
        <v>#REF!</v>
      </c>
      <c r="F179" s="1" t="e">
        <f>SUMIFS('Metro Target'!#REF!,'Metro Target'!#REF!,'Sep GOALS'!B179)</f>
        <v>#REF!</v>
      </c>
      <c r="G179" s="1" t="e">
        <f>SUMIFS('Metro Target'!#REF!,'Metro Target'!#REF!,'Sep GOALS'!B179)</f>
        <v>#REF!</v>
      </c>
      <c r="H179" s="1" t="e">
        <f>SUMIFS('Metro Target'!#REF!,'Metro Target'!#REF!,'Sep GOALS'!B179)</f>
        <v>#REF!</v>
      </c>
      <c r="I179" s="56" t="e">
        <f>IF($T$109&gt;0,SUMIFS(ShopperTrak!#REF!,ShopperTrak!D:D,'Sep GOALS'!B179),E179)</f>
        <v>#REF!</v>
      </c>
      <c r="J179" s="56" t="e">
        <f t="shared" si="129"/>
        <v>#REF!</v>
      </c>
      <c r="K179" s="56" t="e">
        <f>IF($T$109&gt;0,SUMIFS(ShopperTrak!#REF!,ShopperTrak!D:D,'Sep GOALS'!B179),F179)</f>
        <v>#REF!</v>
      </c>
      <c r="L179" s="56" t="e">
        <f>IF($T$109&gt;0,SUMIFS(ShopperTrak!#REF!,ShopperTrak!D:D,'Sep GOALS'!B179),G179)</f>
        <v>#REF!</v>
      </c>
      <c r="M179" s="56" t="e">
        <f>IF($T$2&gt;0,SUMIFS(ShopperTrak!#REF!,ShopperTrak!D:D,'Sep GOALS'!B179),H179)</f>
        <v>#REF!</v>
      </c>
      <c r="N179" s="36" t="e">
        <f t="shared" si="123"/>
        <v>#REF!</v>
      </c>
      <c r="O179" s="122" t="e">
        <f t="shared" si="124"/>
        <v>#REF!</v>
      </c>
      <c r="P179" s="34" t="e">
        <f t="shared" si="125"/>
        <v>#REF!</v>
      </c>
      <c r="Q179" s="36">
        <v>198</v>
      </c>
      <c r="R179" s="35">
        <v>4489.38</v>
      </c>
      <c r="S179" s="24">
        <f>SUMIFS(ShopperTrak!R:R,ShopperTrak!D:D,'Sep GOALS'!B179)</f>
        <v>2589</v>
      </c>
      <c r="T179" s="34">
        <f t="shared" si="126"/>
        <v>233.01</v>
      </c>
      <c r="U179" s="77">
        <f>SUMIFS('Perf by Market'!X:X,'Perf by Market'!C:C,'Sep GOALS'!B179)</f>
        <v>0</v>
      </c>
      <c r="V179" s="77" t="e">
        <f t="shared" si="127"/>
        <v>#REF!</v>
      </c>
      <c r="W179" s="78">
        <f t="shared" si="130"/>
        <v>0</v>
      </c>
      <c r="X179" s="77">
        <f>SUMIFS('Perf by Market'!O:O,'Perf by Market'!C:C,'Sep GOALS'!B179)</f>
        <v>0.33</v>
      </c>
      <c r="Y179" s="24">
        <f>SUMIFS('Perf by Market'!H:H,'Perf by Market'!C:C,'Sep GOALS'!B179)</f>
        <v>179</v>
      </c>
      <c r="Z179" s="24">
        <f>SUMIFS('Last Month Goals'!J:J,'Last Month Goals'!B:B,'Sep GOALS'!B179)</f>
        <v>0</v>
      </c>
      <c r="AA179" s="25">
        <f>SUMIFS('Perf by Market'!J:J,'Perf by Market'!C:C,'Sep GOALS'!B179)</f>
        <v>6697.7</v>
      </c>
      <c r="AB179" s="25">
        <f>SUMIFS('Last Month Goals'!K:K,'Last Month Goals'!B:B,'Sep GOALS'!B179)</f>
        <v>0</v>
      </c>
      <c r="AC179" s="25">
        <f t="shared" si="128"/>
        <v>37.41731843575419</v>
      </c>
      <c r="AD179" s="24">
        <f>SUMIFS('Perf by Market'!W:W,'Perf by Market'!C:C,'Sep GOALS'!B179)/6</f>
        <v>0</v>
      </c>
      <c r="AE179" s="31">
        <f>SUMIFS('Perf by Market'!M:M,'Perf by Market'!C:C,'Sep GOALS'!B179)</f>
        <v>577</v>
      </c>
      <c r="AF179" s="29">
        <f>Y179/(SUMIFS('Perf by Market'!M:M,'Perf by Market'!C:C,'Sep GOALS'!B179))</f>
        <v>0.31022530329289427</v>
      </c>
      <c r="AG179" s="4"/>
    </row>
    <row r="180" spans="1:33" ht="15" customHeight="1" x14ac:dyDescent="0.25">
      <c r="A180" s="1" t="str">
        <f>INDEX(MAPING!K:K,MATCH('Sep GOALS'!B180,MAPING!L:L,0))</f>
        <v>CONNECTICUT</v>
      </c>
      <c r="B180" s="1" t="s">
        <v>4793</v>
      </c>
      <c r="C180" s="1" t="str">
        <f>INDEX(MAPING!D:D,MATCH('Sep GOALS'!B180,MAPING!L:L,0))</f>
        <v>TBD</v>
      </c>
      <c r="D180" s="1" t="str">
        <f>INDEX(MAPING!F:F,MATCH('Sep GOALS'!B180,MAPING!L:L,0))</f>
        <v>SABER MUHAMMAD</v>
      </c>
      <c r="E180" s="1" t="e">
        <f>SUMIFS('Metro Target'!#REF!,'Metro Target'!#REF!,'Sep GOALS'!B180)</f>
        <v>#REF!</v>
      </c>
      <c r="F180" s="1" t="e">
        <f>SUMIFS('Metro Target'!#REF!,'Metro Target'!#REF!,'Sep GOALS'!B180)</f>
        <v>#REF!</v>
      </c>
      <c r="G180" s="1" t="e">
        <f>SUMIFS('Metro Target'!#REF!,'Metro Target'!#REF!,'Sep GOALS'!B180)</f>
        <v>#REF!</v>
      </c>
      <c r="H180" s="1" t="e">
        <f>SUMIFS('Metro Target'!#REF!,'Metro Target'!#REF!,'Sep GOALS'!B180)</f>
        <v>#REF!</v>
      </c>
      <c r="I180" s="56" t="e">
        <f>IF($T$109&gt;0,SUMIFS(ShopperTrak!#REF!,ShopperTrak!D:D,'Sep GOALS'!B180),E180)</f>
        <v>#REF!</v>
      </c>
      <c r="J180" s="56" t="e">
        <f t="shared" si="129"/>
        <v>#REF!</v>
      </c>
      <c r="K180" s="56" t="e">
        <f>IF($T$109&gt;0,SUMIFS(ShopperTrak!#REF!,ShopperTrak!D:D,'Sep GOALS'!B180),F180)</f>
        <v>#REF!</v>
      </c>
      <c r="L180" s="56" t="e">
        <f>IF($T$109&gt;0,SUMIFS(ShopperTrak!#REF!,ShopperTrak!D:D,'Sep GOALS'!B180),G180)</f>
        <v>#REF!</v>
      </c>
      <c r="M180" s="56" t="e">
        <f>IF($T$2&gt;0,SUMIFS(ShopperTrak!#REF!,ShopperTrak!D:D,'Sep GOALS'!B180),H180)</f>
        <v>#REF!</v>
      </c>
      <c r="N180" s="36" t="e">
        <f t="shared" si="123"/>
        <v>#REF!</v>
      </c>
      <c r="O180" s="122" t="e">
        <f t="shared" si="124"/>
        <v>#REF!</v>
      </c>
      <c r="P180" s="34" t="e">
        <f t="shared" si="125"/>
        <v>#REF!</v>
      </c>
      <c r="Q180" s="36">
        <v>219</v>
      </c>
      <c r="R180" s="35">
        <v>8817.18</v>
      </c>
      <c r="S180" s="24">
        <f>SUMIFS(ShopperTrak!R:R,ShopperTrak!D:D,'Sep GOALS'!B180)</f>
        <v>1667.6666666666667</v>
      </c>
      <c r="T180" s="34">
        <f t="shared" si="126"/>
        <v>150.09</v>
      </c>
      <c r="U180" s="77">
        <f>SUMIFS('Perf by Market'!X:X,'Perf by Market'!C:C,'Sep GOALS'!B180)</f>
        <v>0</v>
      </c>
      <c r="V180" s="77" t="e">
        <f t="shared" si="127"/>
        <v>#REF!</v>
      </c>
      <c r="W180" s="78">
        <f t="shared" si="130"/>
        <v>0</v>
      </c>
      <c r="X180" s="77">
        <f>SUMIFS('Perf by Market'!O:O,'Perf by Market'!C:C,'Sep GOALS'!B180)</f>
        <v>0.3</v>
      </c>
      <c r="Y180" s="24">
        <f>SUMIFS('Perf by Market'!H:H,'Perf by Market'!C:C,'Sep GOALS'!B180)</f>
        <v>132</v>
      </c>
      <c r="Z180" s="24">
        <f>SUMIFS('Last Month Goals'!J:J,'Last Month Goals'!B:B,'Sep GOALS'!B180)</f>
        <v>0</v>
      </c>
      <c r="AA180" s="25">
        <f>SUMIFS('Perf by Market'!J:J,'Perf by Market'!C:C,'Sep GOALS'!B180)</f>
        <v>5155.01</v>
      </c>
      <c r="AB180" s="25">
        <f>SUMIFS('Last Month Goals'!K:K,'Last Month Goals'!B:B,'Sep GOALS'!B180)</f>
        <v>0</v>
      </c>
      <c r="AC180" s="25">
        <f t="shared" si="128"/>
        <v>39.053106060606062</v>
      </c>
      <c r="AD180" s="24">
        <f>SUMIFS('Perf by Market'!W:W,'Perf by Market'!C:C,'Sep GOALS'!B180)/6</f>
        <v>0</v>
      </c>
      <c r="AE180" s="31">
        <f>SUMIFS('Perf by Market'!M:M,'Perf by Market'!C:C,'Sep GOALS'!B180)</f>
        <v>279</v>
      </c>
      <c r="AF180" s="29">
        <f>Y180/(SUMIFS('Perf by Market'!M:M,'Perf by Market'!C:C,'Sep GOALS'!B180))</f>
        <v>0.4731182795698925</v>
      </c>
      <c r="AG180" s="4"/>
    </row>
    <row r="181" spans="1:33" s="124" customFormat="1" ht="15" customHeight="1" x14ac:dyDescent="0.25">
      <c r="A181" s="37" t="s">
        <v>5491</v>
      </c>
      <c r="B181" s="37"/>
      <c r="C181" s="5"/>
      <c r="D181" s="5"/>
      <c r="E181" s="37" t="e">
        <f t="shared" ref="E181:J181" si="131">SUM(E166:E180)</f>
        <v>#REF!</v>
      </c>
      <c r="F181" s="37" t="e">
        <f t="shared" si="131"/>
        <v>#REF!</v>
      </c>
      <c r="G181" s="37" t="e">
        <f t="shared" si="131"/>
        <v>#REF!</v>
      </c>
      <c r="H181" s="37" t="e">
        <f t="shared" si="131"/>
        <v>#REF!</v>
      </c>
      <c r="I181" s="37" t="e">
        <f t="shared" si="131"/>
        <v>#REF!</v>
      </c>
      <c r="J181" s="37" t="e">
        <f t="shared" si="131"/>
        <v>#REF!</v>
      </c>
      <c r="K181" s="37" t="e">
        <f t="shared" ref="K181:AF181" si="132">SUM(K166:K180)</f>
        <v>#REF!</v>
      </c>
      <c r="L181" s="37" t="e">
        <f t="shared" si="132"/>
        <v>#REF!</v>
      </c>
      <c r="M181" s="37" t="e">
        <f t="shared" si="132"/>
        <v>#REF!</v>
      </c>
      <c r="N181" s="37" t="e">
        <f t="shared" si="132"/>
        <v>#REF!</v>
      </c>
      <c r="O181" s="108" t="e">
        <f>SUM(O166:O180)</f>
        <v>#REF!</v>
      </c>
      <c r="P181" s="37" t="e">
        <f t="shared" si="132"/>
        <v>#REF!</v>
      </c>
      <c r="Q181" s="37">
        <f t="shared" si="132"/>
        <v>3510</v>
      </c>
      <c r="R181" s="37">
        <f t="shared" si="132"/>
        <v>116923.22999999998</v>
      </c>
      <c r="S181" s="37">
        <f t="shared" si="132"/>
        <v>30979.666666666664</v>
      </c>
      <c r="T181" s="37">
        <f t="shared" si="132"/>
        <v>2788.17</v>
      </c>
      <c r="U181" s="37">
        <f t="shared" si="132"/>
        <v>0</v>
      </c>
      <c r="V181" s="37" t="e">
        <f t="shared" si="132"/>
        <v>#REF!</v>
      </c>
      <c r="W181" s="37">
        <f t="shared" si="132"/>
        <v>0</v>
      </c>
      <c r="X181" s="37">
        <f t="shared" si="132"/>
        <v>7.3099999999999987</v>
      </c>
      <c r="Y181" s="37">
        <f t="shared" si="132"/>
        <v>2623</v>
      </c>
      <c r="Z181" s="37">
        <f t="shared" si="132"/>
        <v>0</v>
      </c>
      <c r="AA181" s="119">
        <f t="shared" si="132"/>
        <v>123096.87999999999</v>
      </c>
      <c r="AB181" s="119">
        <f t="shared" si="132"/>
        <v>0</v>
      </c>
      <c r="AC181" s="37">
        <f t="shared" si="132"/>
        <v>749.01427422705717</v>
      </c>
      <c r="AD181" s="37">
        <f t="shared" si="132"/>
        <v>0</v>
      </c>
      <c r="AE181" s="37">
        <f t="shared" si="132"/>
        <v>6638</v>
      </c>
      <c r="AF181" s="37">
        <f t="shared" si="132"/>
        <v>5.862538967982541</v>
      </c>
      <c r="AG181" s="43"/>
    </row>
    <row r="182" spans="1:33" s="124" customFormat="1" ht="15" customHeight="1" x14ac:dyDescent="0.25">
      <c r="A182" s="44" t="s">
        <v>3</v>
      </c>
      <c r="B182" s="44" t="s">
        <v>4</v>
      </c>
      <c r="C182" s="15" t="s">
        <v>5</v>
      </c>
      <c r="D182" s="15" t="s">
        <v>6</v>
      </c>
      <c r="E182" s="45" t="s">
        <v>1039</v>
      </c>
      <c r="F182" s="45" t="s">
        <v>1040</v>
      </c>
      <c r="G182" s="45" t="s">
        <v>1041</v>
      </c>
      <c r="H182" s="45" t="s">
        <v>6128</v>
      </c>
      <c r="I182" s="46" t="s">
        <v>1049</v>
      </c>
      <c r="J182" s="46">
        <v>0.35</v>
      </c>
      <c r="K182" s="46" t="s">
        <v>1046</v>
      </c>
      <c r="L182" s="46" t="s">
        <v>1047</v>
      </c>
      <c r="M182" s="46" t="s">
        <v>6130</v>
      </c>
      <c r="N182" s="47" t="s">
        <v>2</v>
      </c>
      <c r="O182" s="121">
        <v>45</v>
      </c>
      <c r="P182" s="98">
        <v>0.6</v>
      </c>
      <c r="Q182" s="47" t="s">
        <v>4038</v>
      </c>
      <c r="R182" s="47" t="s">
        <v>4038</v>
      </c>
      <c r="S182" s="48" t="s">
        <v>459</v>
      </c>
      <c r="T182" s="72">
        <v>0.115</v>
      </c>
      <c r="U182" s="76"/>
      <c r="V182" s="81"/>
      <c r="W182" s="76">
        <v>0.35</v>
      </c>
      <c r="X182" s="81"/>
      <c r="Y182" s="90" t="s">
        <v>12</v>
      </c>
      <c r="Z182" s="90" t="s">
        <v>941</v>
      </c>
      <c r="AA182" s="91" t="s">
        <v>942</v>
      </c>
      <c r="AB182" s="91" t="s">
        <v>943</v>
      </c>
      <c r="AC182" s="91" t="s">
        <v>944</v>
      </c>
      <c r="AD182" s="91" t="s">
        <v>1044</v>
      </c>
      <c r="AE182" s="91" t="s">
        <v>1043</v>
      </c>
      <c r="AF182" s="92" t="s">
        <v>947</v>
      </c>
      <c r="AG182" s="49" t="s">
        <v>11</v>
      </c>
    </row>
    <row r="183" spans="1:33" ht="15" customHeight="1" x14ac:dyDescent="0.25">
      <c r="A183" s="1" t="str">
        <f>INDEX(MAPING!K:K,MATCH('Sep GOALS'!B183,MAPING!L:L,0))</f>
        <v>KANSAS</v>
      </c>
      <c r="B183" s="1" t="s">
        <v>132</v>
      </c>
      <c r="C183" s="1" t="str">
        <f>INDEX(MAPING!D:D,MATCH('Sep GOALS'!B183,MAPING!L:L,0))</f>
        <v>SATTAR SK</v>
      </c>
      <c r="D183" s="1" t="str">
        <f>INDEX(MAPING!F:F,MATCH('Sep GOALS'!B183,MAPING!L:L,0))</f>
        <v>HECTOR CRUZ</v>
      </c>
      <c r="E183" s="1" t="e">
        <f>SUMIFS('Metro Target'!#REF!,'Metro Target'!#REF!,'Sep GOALS'!B183)</f>
        <v>#REF!</v>
      </c>
      <c r="F183" s="1" t="e">
        <f>SUMIFS('Metro Target'!#REF!,'Metro Target'!#REF!,'Sep GOALS'!B183)</f>
        <v>#REF!</v>
      </c>
      <c r="G183" s="1" t="e">
        <f>SUMIFS('Metro Target'!#REF!,'Metro Target'!#REF!,'Sep GOALS'!B183)</f>
        <v>#REF!</v>
      </c>
      <c r="H183" s="1" t="e">
        <f>SUMIFS('Metro Target'!#REF!,'Metro Target'!#REF!,'Sep GOALS'!B183)</f>
        <v>#REF!</v>
      </c>
      <c r="I183" s="56" t="e">
        <f>IF($T$182&gt;0,SUMIFS(ShopperTrak!#REF!,ShopperTrak!D:D,'Sep GOALS'!B183),E183)</f>
        <v>#REF!</v>
      </c>
      <c r="J183" s="56" t="e">
        <f>+I183*$J$182</f>
        <v>#REF!</v>
      </c>
      <c r="K183" s="56" t="e">
        <f>IF($T$182&gt;0,SUMIFS(ShopperTrak!#REF!,ShopperTrak!D:D,'Sep GOALS'!B183),F183)</f>
        <v>#REF!</v>
      </c>
      <c r="L183" s="56" t="e">
        <f>IF($T$182&gt;0,SUMIFS(ShopperTrak!#REF!,ShopperTrak!D:D,'Sep GOALS'!B183),G183)</f>
        <v>#REF!</v>
      </c>
      <c r="M183" s="56" t="e">
        <f>IF($T$2&gt;0,SUMIFS(ShopperTrak!#REF!,ShopperTrak!D:D,'Sep GOALS'!B183),H183)</f>
        <v>#REF!</v>
      </c>
      <c r="N183" s="36" t="e">
        <f t="shared" ref="N183:N191" si="133">SUBTOTAL(9,I183:M183)</f>
        <v>#REF!</v>
      </c>
      <c r="O183" s="122" t="e">
        <f t="shared" ref="O183" si="134">N183*$O$182</f>
        <v>#REF!</v>
      </c>
      <c r="P183" s="34" t="e">
        <f>+I183*$P$182</f>
        <v>#REF!</v>
      </c>
      <c r="Q183" s="36">
        <v>228</v>
      </c>
      <c r="R183" s="35">
        <v>7992.12</v>
      </c>
      <c r="S183" s="24">
        <f>SUMIFS(ShopperTrak!R:R,ShopperTrak!D:D,'Sep GOALS'!B183)</f>
        <v>1308</v>
      </c>
      <c r="T183" s="34">
        <f t="shared" ref="T183:T191" si="135">S183*$T$182</f>
        <v>150.42000000000002</v>
      </c>
      <c r="U183" s="77">
        <f>SUMIFS('Perf by Market'!X:X,'Perf by Market'!C:C,'Sep GOALS'!B183)</f>
        <v>0</v>
      </c>
      <c r="V183" s="77" t="e">
        <f t="shared" ref="V183" si="136">N183/U183</f>
        <v>#REF!</v>
      </c>
      <c r="W183" s="78">
        <f>U183*$W$182</f>
        <v>0</v>
      </c>
      <c r="X183" s="77">
        <f>SUMIFS('Perf by Market'!O:O,'Perf by Market'!C:C,'Sep GOALS'!B183)</f>
        <v>0.33</v>
      </c>
      <c r="Y183" s="24">
        <f>SUMIFS('Perf by Market'!H:H,'Perf by Market'!C:C,'Sep GOALS'!B183)</f>
        <v>243</v>
      </c>
      <c r="Z183" s="24">
        <f>SUMIFS('Last Month Goals'!J:J,'Last Month Goals'!B:B,'Sep GOALS'!B183)</f>
        <v>180.04166666666663</v>
      </c>
      <c r="AA183" s="25">
        <f>SUMIFS('Perf by Market'!J:J,'Perf by Market'!C:C,'Sep GOALS'!B183)</f>
        <v>12011.19</v>
      </c>
      <c r="AB183" s="25">
        <f>SUMIFS('Last Month Goals'!K:K,'Last Month Goals'!B:B,'Sep GOALS'!B183)</f>
        <v>7201.6666666666652</v>
      </c>
      <c r="AC183" s="25">
        <f t="shared" ref="AC183" si="137">AA183/Y183</f>
        <v>49.428765432098764</v>
      </c>
      <c r="AD183" s="24">
        <f>SUMIFS('Perf by Market'!W:W,'Perf by Market'!C:C,'Sep GOALS'!B183)/6</f>
        <v>0</v>
      </c>
      <c r="AE183" s="31">
        <f>SUMIFS('Perf by Market'!M:M,'Perf by Market'!C:C,'Sep GOALS'!B183)</f>
        <v>416</v>
      </c>
      <c r="AF183" s="29">
        <f>Y183/(SUMIFS('Perf by Market'!M:M,'Perf by Market'!C:C,'Sep GOALS'!B183))</f>
        <v>0.58413461538461542</v>
      </c>
      <c r="AG183" s="4"/>
    </row>
    <row r="184" spans="1:33" ht="15" customHeight="1" x14ac:dyDescent="0.25">
      <c r="A184" s="1" t="str">
        <f>INDEX(MAPING!K:K,MATCH('Sep GOALS'!B184,MAPING!L:L,0))</f>
        <v>KANSAS</v>
      </c>
      <c r="B184" s="1" t="s">
        <v>133</v>
      </c>
      <c r="C184" s="1" t="str">
        <f>INDEX(MAPING!D:D,MATCH('Sep GOALS'!B184,MAPING!L:L,0))</f>
        <v>SATTAR SK</v>
      </c>
      <c r="D184" s="1" t="str">
        <f>INDEX(MAPING!F:F,MATCH('Sep GOALS'!B184,MAPING!L:L,0))</f>
        <v>VENKY RAVI</v>
      </c>
      <c r="E184" s="1" t="e">
        <f>SUMIFS('Metro Target'!#REF!,'Metro Target'!#REF!,'Sep GOALS'!B184)</f>
        <v>#REF!</v>
      </c>
      <c r="F184" s="1" t="e">
        <f>SUMIFS('Metro Target'!#REF!,'Metro Target'!#REF!,'Sep GOALS'!B184)</f>
        <v>#REF!</v>
      </c>
      <c r="G184" s="1" t="e">
        <f>SUMIFS('Metro Target'!#REF!,'Metro Target'!#REF!,'Sep GOALS'!B184)</f>
        <v>#REF!</v>
      </c>
      <c r="H184" s="1" t="e">
        <f>SUMIFS('Metro Target'!#REF!,'Metro Target'!#REF!,'Sep GOALS'!B184)</f>
        <v>#REF!</v>
      </c>
      <c r="I184" s="56" t="e">
        <f>IF($T$182&gt;0,SUMIFS(ShopperTrak!#REF!,ShopperTrak!D:D,'Sep GOALS'!B184),E184)</f>
        <v>#REF!</v>
      </c>
      <c r="J184" s="56" t="e">
        <f t="shared" ref="J184:J191" si="138">+I184*$J$182</f>
        <v>#REF!</v>
      </c>
      <c r="K184" s="56" t="e">
        <f>IF($T$182&gt;0,SUMIFS(ShopperTrak!#REF!,ShopperTrak!D:D,'Sep GOALS'!B184),F184)</f>
        <v>#REF!</v>
      </c>
      <c r="L184" s="56" t="e">
        <f>IF($T$182&gt;0,SUMIFS(ShopperTrak!#REF!,ShopperTrak!D:D,'Sep GOALS'!B184),G184)</f>
        <v>#REF!</v>
      </c>
      <c r="M184" s="56" t="e">
        <f>IF($T$2&gt;0,SUMIFS(ShopperTrak!#REF!,ShopperTrak!D:D,'Sep GOALS'!B184),H184)</f>
        <v>#REF!</v>
      </c>
      <c r="N184" s="36" t="e">
        <f t="shared" si="133"/>
        <v>#REF!</v>
      </c>
      <c r="O184" s="122" t="e">
        <f t="shared" ref="O184:O191" si="139">N184*$O$182</f>
        <v>#REF!</v>
      </c>
      <c r="P184" s="34" t="e">
        <f t="shared" ref="P184:P191" si="140">+I184*$P$182</f>
        <v>#REF!</v>
      </c>
      <c r="Q184" s="36">
        <v>111</v>
      </c>
      <c r="R184" s="35">
        <v>5570.34</v>
      </c>
      <c r="S184" s="24">
        <f>SUMIFS(ShopperTrak!R:R,ShopperTrak!D:D,'Sep GOALS'!B184)</f>
        <v>1978.6666666666667</v>
      </c>
      <c r="T184" s="34">
        <f t="shared" si="135"/>
        <v>227.54666666666668</v>
      </c>
      <c r="U184" s="77">
        <f>SUMIFS('Perf by Market'!X:X,'Perf by Market'!C:C,'Sep GOALS'!B184)</f>
        <v>0</v>
      </c>
      <c r="V184" s="77" t="e">
        <f t="shared" ref="V184:V191" si="141">N184/U184</f>
        <v>#REF!</v>
      </c>
      <c r="W184" s="78">
        <f t="shared" ref="W184:W191" si="142">U184*$W$182</f>
        <v>0</v>
      </c>
      <c r="X184" s="77">
        <f>SUMIFS('Perf by Market'!O:O,'Perf by Market'!C:C,'Sep GOALS'!B184)</f>
        <v>0.46</v>
      </c>
      <c r="Y184" s="24">
        <f>SUMIFS('Perf by Market'!H:H,'Perf by Market'!C:C,'Sep GOALS'!B184)</f>
        <v>186</v>
      </c>
      <c r="Z184" s="24">
        <f>SUMIFS('Last Month Goals'!J:J,'Last Month Goals'!B:B,'Sep GOALS'!B184)</f>
        <v>245.63636363636363</v>
      </c>
      <c r="AA184" s="25">
        <f>SUMIFS('Perf by Market'!J:J,'Perf by Market'!C:C,'Sep GOALS'!B184)</f>
        <v>11765.85</v>
      </c>
      <c r="AB184" s="25">
        <f>SUMIFS('Last Month Goals'!K:K,'Last Month Goals'!B:B,'Sep GOALS'!B184)</f>
        <v>9825.4545454545441</v>
      </c>
      <c r="AC184" s="25">
        <f t="shared" ref="AC184:AC191" si="143">AA184/Y184</f>
        <v>63.25725806451613</v>
      </c>
      <c r="AD184" s="24">
        <f>SUMIFS('Perf by Market'!W:W,'Perf by Market'!C:C,'Sep GOALS'!B184)/6</f>
        <v>0</v>
      </c>
      <c r="AE184" s="31">
        <f>SUMIFS('Perf by Market'!M:M,'Perf by Market'!C:C,'Sep GOALS'!B184)</f>
        <v>99</v>
      </c>
      <c r="AF184" s="29">
        <f>Y184/(SUMIFS('Perf by Market'!M:M,'Perf by Market'!C:C,'Sep GOALS'!B184))</f>
        <v>1.8787878787878789</v>
      </c>
      <c r="AG184" s="4"/>
    </row>
    <row r="185" spans="1:33" ht="15" customHeight="1" x14ac:dyDescent="0.25">
      <c r="A185" s="1" t="str">
        <f>INDEX(MAPING!K:K,MATCH('Sep GOALS'!B185,MAPING!L:L,0))</f>
        <v>KANSAS</v>
      </c>
      <c r="B185" s="1" t="s">
        <v>135</v>
      </c>
      <c r="C185" s="1" t="str">
        <f>INDEX(MAPING!D:D,MATCH('Sep GOALS'!B185,MAPING!L:L,0))</f>
        <v>SATTAR SK</v>
      </c>
      <c r="D185" s="1" t="str">
        <f>INDEX(MAPING!F:F,MATCH('Sep GOALS'!B185,MAPING!L:L,0))</f>
        <v>MARIA SANCHEZ</v>
      </c>
      <c r="E185" s="1" t="e">
        <f>SUMIFS('Metro Target'!#REF!,'Metro Target'!#REF!,'Sep GOALS'!B185)</f>
        <v>#REF!</v>
      </c>
      <c r="F185" s="1" t="e">
        <f>SUMIFS('Metro Target'!#REF!,'Metro Target'!#REF!,'Sep GOALS'!B185)</f>
        <v>#REF!</v>
      </c>
      <c r="G185" s="1" t="e">
        <f>SUMIFS('Metro Target'!#REF!,'Metro Target'!#REF!,'Sep GOALS'!B185)</f>
        <v>#REF!</v>
      </c>
      <c r="H185" s="1" t="e">
        <f>SUMIFS('Metro Target'!#REF!,'Metro Target'!#REF!,'Sep GOALS'!B185)</f>
        <v>#REF!</v>
      </c>
      <c r="I185" s="56" t="e">
        <f>IF($T$182&gt;0,SUMIFS(ShopperTrak!#REF!,ShopperTrak!D:D,'Sep GOALS'!B185),E185)</f>
        <v>#REF!</v>
      </c>
      <c r="J185" s="56" t="e">
        <f t="shared" si="138"/>
        <v>#REF!</v>
      </c>
      <c r="K185" s="56" t="e">
        <f>IF($T$182&gt;0,SUMIFS(ShopperTrak!#REF!,ShopperTrak!D:D,'Sep GOALS'!B185),F185)</f>
        <v>#REF!</v>
      </c>
      <c r="L185" s="56" t="e">
        <f>IF($T$182&gt;0,SUMIFS(ShopperTrak!#REF!,ShopperTrak!D:D,'Sep GOALS'!B185),G185)</f>
        <v>#REF!</v>
      </c>
      <c r="M185" s="56" t="e">
        <f>IF($T$2&gt;0,SUMIFS(ShopperTrak!#REF!,ShopperTrak!D:D,'Sep GOALS'!B185),H185)</f>
        <v>#REF!</v>
      </c>
      <c r="N185" s="36" t="e">
        <f t="shared" si="133"/>
        <v>#REF!</v>
      </c>
      <c r="O185" s="122" t="e">
        <f t="shared" si="139"/>
        <v>#REF!</v>
      </c>
      <c r="P185" s="34" t="e">
        <f t="shared" si="140"/>
        <v>#REF!</v>
      </c>
      <c r="Q185" s="36">
        <v>207</v>
      </c>
      <c r="R185" s="35">
        <v>7317.6599999999989</v>
      </c>
      <c r="S185" s="24">
        <f>SUMIFS(ShopperTrak!R:R,ShopperTrak!D:D,'Sep GOALS'!B185)</f>
        <v>1158.4166666666667</v>
      </c>
      <c r="T185" s="34">
        <f t="shared" si="135"/>
        <v>133.21791666666667</v>
      </c>
      <c r="U185" s="77">
        <f>SUMIFS('Perf by Market'!X:X,'Perf by Market'!C:C,'Sep GOALS'!B185)</f>
        <v>0</v>
      </c>
      <c r="V185" s="77" t="e">
        <f t="shared" si="141"/>
        <v>#REF!</v>
      </c>
      <c r="W185" s="78">
        <f t="shared" si="142"/>
        <v>0</v>
      </c>
      <c r="X185" s="77">
        <f>SUMIFS('Perf by Market'!O:O,'Perf by Market'!C:C,'Sep GOALS'!B185)</f>
        <v>0.51</v>
      </c>
      <c r="Y185" s="24">
        <f>SUMIFS('Perf by Market'!H:H,'Perf by Market'!C:C,'Sep GOALS'!B185)</f>
        <v>184</v>
      </c>
      <c r="Z185" s="24">
        <f>SUMIFS('Last Month Goals'!J:J,'Last Month Goals'!B:B,'Sep GOALS'!B185)</f>
        <v>166.77272727272731</v>
      </c>
      <c r="AA185" s="25">
        <f>SUMIFS('Perf by Market'!J:J,'Perf by Market'!C:C,'Sep GOALS'!B185)</f>
        <v>8502.4599999999991</v>
      </c>
      <c r="AB185" s="25">
        <f>SUMIFS('Last Month Goals'!K:K,'Last Month Goals'!B:B,'Sep GOALS'!B185)</f>
        <v>6670.9090909090919</v>
      </c>
      <c r="AC185" s="25">
        <f t="shared" si="143"/>
        <v>46.209021739130428</v>
      </c>
      <c r="AD185" s="24">
        <f>SUMIFS('Perf by Market'!W:W,'Perf by Market'!C:C,'Sep GOALS'!B185)/6</f>
        <v>0</v>
      </c>
      <c r="AE185" s="31">
        <f>SUMIFS('Perf by Market'!M:M,'Perf by Market'!C:C,'Sep GOALS'!B185)</f>
        <v>203</v>
      </c>
      <c r="AF185" s="29">
        <f>Y185/(SUMIFS('Perf by Market'!M:M,'Perf by Market'!C:C,'Sep GOALS'!B185))</f>
        <v>0.90640394088669951</v>
      </c>
      <c r="AG185" s="4"/>
    </row>
    <row r="186" spans="1:33" ht="15" customHeight="1" x14ac:dyDescent="0.25">
      <c r="A186" s="1" t="str">
        <f>INDEX(MAPING!K:K,MATCH('Sep GOALS'!B186,MAPING!L:L,0))</f>
        <v>KANSAS</v>
      </c>
      <c r="B186" s="1" t="s">
        <v>136</v>
      </c>
      <c r="C186" s="1" t="str">
        <f>INDEX(MAPING!D:D,MATCH('Sep GOALS'!B186,MAPING!L:L,0))</f>
        <v>SATTAR SK</v>
      </c>
      <c r="D186" s="1" t="str">
        <f>INDEX(MAPING!F:F,MATCH('Sep GOALS'!B186,MAPING!L:L,0))</f>
        <v>HUSSAIN SD</v>
      </c>
      <c r="E186" s="1" t="e">
        <f>SUMIFS('Metro Target'!#REF!,'Metro Target'!#REF!,'Sep GOALS'!B186)</f>
        <v>#REF!</v>
      </c>
      <c r="F186" s="1" t="e">
        <f>SUMIFS('Metro Target'!#REF!,'Metro Target'!#REF!,'Sep GOALS'!B186)</f>
        <v>#REF!</v>
      </c>
      <c r="G186" s="1" t="e">
        <f>SUMIFS('Metro Target'!#REF!,'Metro Target'!#REF!,'Sep GOALS'!B186)</f>
        <v>#REF!</v>
      </c>
      <c r="H186" s="1" t="e">
        <f>SUMIFS('Metro Target'!#REF!,'Metro Target'!#REF!,'Sep GOALS'!B186)</f>
        <v>#REF!</v>
      </c>
      <c r="I186" s="56" t="e">
        <f>IF($T$182&gt;0,SUMIFS(ShopperTrak!#REF!,ShopperTrak!D:D,'Sep GOALS'!B186),E186)</f>
        <v>#REF!</v>
      </c>
      <c r="J186" s="56" t="e">
        <f t="shared" si="138"/>
        <v>#REF!</v>
      </c>
      <c r="K186" s="56" t="e">
        <f>IF($T$182&gt;0,SUMIFS(ShopperTrak!#REF!,ShopperTrak!D:D,'Sep GOALS'!B186),F186)</f>
        <v>#REF!</v>
      </c>
      <c r="L186" s="56" t="e">
        <f>IF($T$182&gt;0,SUMIFS(ShopperTrak!#REF!,ShopperTrak!D:D,'Sep GOALS'!B186),G186)</f>
        <v>#REF!</v>
      </c>
      <c r="M186" s="56" t="e">
        <f>IF($T$2&gt;0,SUMIFS(ShopperTrak!#REF!,ShopperTrak!D:D,'Sep GOALS'!B186),H186)</f>
        <v>#REF!</v>
      </c>
      <c r="N186" s="36" t="e">
        <f t="shared" si="133"/>
        <v>#REF!</v>
      </c>
      <c r="O186" s="122" t="e">
        <f>N186*$O$182</f>
        <v>#REF!</v>
      </c>
      <c r="P186" s="34" t="e">
        <f t="shared" si="140"/>
        <v>#REF!</v>
      </c>
      <c r="Q186" s="36">
        <v>129</v>
      </c>
      <c r="R186" s="35">
        <v>4391.3100000000004</v>
      </c>
      <c r="S186" s="24">
        <f>SUMIFS(ShopperTrak!R:R,ShopperTrak!D:D,'Sep GOALS'!B186)</f>
        <v>1216.5</v>
      </c>
      <c r="T186" s="34">
        <f t="shared" si="135"/>
        <v>139.89750000000001</v>
      </c>
      <c r="U186" s="77">
        <f>SUMIFS('Perf by Market'!X:X,'Perf by Market'!C:C,'Sep GOALS'!B186)</f>
        <v>0</v>
      </c>
      <c r="V186" s="77" t="e">
        <f t="shared" si="141"/>
        <v>#REF!</v>
      </c>
      <c r="W186" s="78">
        <f t="shared" si="142"/>
        <v>0</v>
      </c>
      <c r="X186" s="77">
        <f>SUMIFS('Perf by Market'!O:O,'Perf by Market'!C:C,'Sep GOALS'!B186)</f>
        <v>0.47</v>
      </c>
      <c r="Y186" s="24">
        <f>SUMIFS('Perf by Market'!H:H,'Perf by Market'!C:C,'Sep GOALS'!B186)</f>
        <v>147</v>
      </c>
      <c r="Z186" s="24">
        <f>SUMIFS('Last Month Goals'!J:J,'Last Month Goals'!B:B,'Sep GOALS'!B186)</f>
        <v>160.46590909090907</v>
      </c>
      <c r="AA186" s="25">
        <f>SUMIFS('Perf by Market'!J:J,'Perf by Market'!C:C,'Sep GOALS'!B186)</f>
        <v>6876.03</v>
      </c>
      <c r="AB186" s="25">
        <f>SUMIFS('Last Month Goals'!K:K,'Last Month Goals'!B:B,'Sep GOALS'!B186)</f>
        <v>6418.6363636363621</v>
      </c>
      <c r="AC186" s="25">
        <f t="shared" si="143"/>
        <v>46.775714285714287</v>
      </c>
      <c r="AD186" s="24">
        <f>SUMIFS('Perf by Market'!W:W,'Perf by Market'!C:C,'Sep GOALS'!B186)/6</f>
        <v>0</v>
      </c>
      <c r="AE186" s="31">
        <f>SUMIFS('Perf by Market'!M:M,'Perf by Market'!C:C,'Sep GOALS'!B186)</f>
        <v>121</v>
      </c>
      <c r="AF186" s="29">
        <f>Y186/(SUMIFS('Perf by Market'!M:M,'Perf by Market'!C:C,'Sep GOALS'!B186))</f>
        <v>1.2148760330578512</v>
      </c>
      <c r="AG186" s="4"/>
    </row>
    <row r="187" spans="1:33" ht="15" customHeight="1" x14ac:dyDescent="0.25">
      <c r="A187" s="1" t="str">
        <f>INDEX(MAPING!K:K,MATCH('Sep GOALS'!B187,MAPING!L:L,0))</f>
        <v>KANSAS</v>
      </c>
      <c r="B187" s="1" t="s">
        <v>137</v>
      </c>
      <c r="C187" s="1" t="str">
        <f>INDEX(MAPING!D:D,MATCH('Sep GOALS'!B187,MAPING!L:L,0))</f>
        <v>SATTAR SK</v>
      </c>
      <c r="D187" s="1" t="str">
        <f>INDEX(MAPING!F:F,MATCH('Sep GOALS'!B187,MAPING!L:L,0))</f>
        <v>TRACY FRECKS</v>
      </c>
      <c r="E187" s="1" t="e">
        <f>SUMIFS('Metro Target'!#REF!,'Metro Target'!#REF!,'Sep GOALS'!B187)</f>
        <v>#REF!</v>
      </c>
      <c r="F187" s="1" t="e">
        <f>SUMIFS('Metro Target'!#REF!,'Metro Target'!#REF!,'Sep GOALS'!B187)</f>
        <v>#REF!</v>
      </c>
      <c r="G187" s="1" t="e">
        <f>SUMIFS('Metro Target'!#REF!,'Metro Target'!#REF!,'Sep GOALS'!B187)</f>
        <v>#REF!</v>
      </c>
      <c r="H187" s="1" t="e">
        <f>SUMIFS('Metro Target'!#REF!,'Metro Target'!#REF!,'Sep GOALS'!B187)</f>
        <v>#REF!</v>
      </c>
      <c r="I187" s="56" t="e">
        <f>IF($T$182&gt;0,SUMIFS(ShopperTrak!#REF!,ShopperTrak!D:D,'Sep GOALS'!B187),E187)</f>
        <v>#REF!</v>
      </c>
      <c r="J187" s="56" t="e">
        <f t="shared" si="138"/>
        <v>#REF!</v>
      </c>
      <c r="K187" s="56" t="e">
        <f>IF($T$182&gt;0,SUMIFS(ShopperTrak!#REF!,ShopperTrak!D:D,'Sep GOALS'!B187),F187)</f>
        <v>#REF!</v>
      </c>
      <c r="L187" s="56" t="e">
        <f>IF($T$182&gt;0,SUMIFS(ShopperTrak!#REF!,ShopperTrak!D:D,'Sep GOALS'!B187),G187)</f>
        <v>#REF!</v>
      </c>
      <c r="M187" s="56" t="e">
        <f>IF($T$2&gt;0,SUMIFS(ShopperTrak!#REF!,ShopperTrak!D:D,'Sep GOALS'!B187),H187)</f>
        <v>#REF!</v>
      </c>
      <c r="N187" s="36" t="e">
        <f t="shared" si="133"/>
        <v>#REF!</v>
      </c>
      <c r="O187" s="122" t="e">
        <f t="shared" si="139"/>
        <v>#REF!</v>
      </c>
      <c r="P187" s="34" t="e">
        <f t="shared" si="140"/>
        <v>#REF!</v>
      </c>
      <c r="Q187" s="36">
        <v>111</v>
      </c>
      <c r="R187" s="35">
        <v>5128.71</v>
      </c>
      <c r="S187" s="24">
        <f>SUMIFS(ShopperTrak!R:R,ShopperTrak!D:D,'Sep GOALS'!B187)</f>
        <v>1062.3333333333333</v>
      </c>
      <c r="T187" s="34">
        <f>S187*$T$182</f>
        <v>122.16833333333334</v>
      </c>
      <c r="U187" s="77">
        <f>SUMIFS('Perf by Market'!X:X,'Perf by Market'!C:C,'Sep GOALS'!B187)</f>
        <v>0</v>
      </c>
      <c r="V187" s="77" t="e">
        <f t="shared" si="141"/>
        <v>#REF!</v>
      </c>
      <c r="W187" s="78">
        <f t="shared" si="142"/>
        <v>0</v>
      </c>
      <c r="X187" s="77">
        <f>SUMIFS('Perf by Market'!O:O,'Perf by Market'!C:C,'Sep GOALS'!B187)</f>
        <v>0.49</v>
      </c>
      <c r="Y187" s="24">
        <f>SUMIFS('Perf by Market'!H:H,'Perf by Market'!C:C,'Sep GOALS'!B187)</f>
        <v>151</v>
      </c>
      <c r="Z187" s="24">
        <f>SUMIFS('Last Month Goals'!J:J,'Last Month Goals'!B:B,'Sep GOALS'!B187)</f>
        <v>141.75</v>
      </c>
      <c r="AA187" s="25">
        <f>SUMIFS('Perf by Market'!J:J,'Perf by Market'!C:C,'Sep GOALS'!B187)</f>
        <v>7054.98</v>
      </c>
      <c r="AB187" s="25">
        <f>SUMIFS('Last Month Goals'!K:K,'Last Month Goals'!B:B,'Sep GOALS'!B187)</f>
        <v>5670</v>
      </c>
      <c r="AC187" s="25">
        <f t="shared" si="143"/>
        <v>46.721721854304633</v>
      </c>
      <c r="AD187" s="24">
        <f>SUMIFS('Perf by Market'!W:W,'Perf by Market'!C:C,'Sep GOALS'!B187)/6</f>
        <v>0</v>
      </c>
      <c r="AE187" s="31">
        <f>SUMIFS('Perf by Market'!M:M,'Perf by Market'!C:C,'Sep GOALS'!B187)</f>
        <v>128</v>
      </c>
      <c r="AF187" s="29">
        <f>Y187/(SUMIFS('Perf by Market'!M:M,'Perf by Market'!C:C,'Sep GOALS'!B187))</f>
        <v>1.1796875</v>
      </c>
      <c r="AG187" s="4"/>
    </row>
    <row r="188" spans="1:33" ht="15" customHeight="1" x14ac:dyDescent="0.25">
      <c r="A188" s="1" t="str">
        <f>INDEX(MAPING!K:K,MATCH('Sep GOALS'!B188,MAPING!L:L,0))</f>
        <v>KANSAS</v>
      </c>
      <c r="B188" s="1" t="s">
        <v>138</v>
      </c>
      <c r="C188" s="1" t="str">
        <f>INDEX(MAPING!D:D,MATCH('Sep GOALS'!B188,MAPING!L:L,0))</f>
        <v>SATTAR SK</v>
      </c>
      <c r="D188" s="1" t="str">
        <f>INDEX(MAPING!F:F,MATCH('Sep GOALS'!B188,MAPING!L:L,0))</f>
        <v>VENKAT NA</v>
      </c>
      <c r="E188" s="1" t="e">
        <f>SUMIFS('Metro Target'!#REF!,'Metro Target'!#REF!,'Sep GOALS'!B188)</f>
        <v>#REF!</v>
      </c>
      <c r="F188" s="1" t="e">
        <f>SUMIFS('Metro Target'!#REF!,'Metro Target'!#REF!,'Sep GOALS'!B188)</f>
        <v>#REF!</v>
      </c>
      <c r="G188" s="1" t="e">
        <f>SUMIFS('Metro Target'!#REF!,'Metro Target'!#REF!,'Sep GOALS'!B188)</f>
        <v>#REF!</v>
      </c>
      <c r="H188" s="1" t="e">
        <f>SUMIFS('Metro Target'!#REF!,'Metro Target'!#REF!,'Sep GOALS'!B188)</f>
        <v>#REF!</v>
      </c>
      <c r="I188" s="56" t="e">
        <f>IF($T$182&gt;0,SUMIFS(ShopperTrak!#REF!,ShopperTrak!D:D,'Sep GOALS'!B188),E188)</f>
        <v>#REF!</v>
      </c>
      <c r="J188" s="56" t="e">
        <f t="shared" si="138"/>
        <v>#REF!</v>
      </c>
      <c r="K188" s="56" t="e">
        <f>IF($T$182&gt;0,SUMIFS(ShopperTrak!#REF!,ShopperTrak!D:D,'Sep GOALS'!B188),F188)</f>
        <v>#REF!</v>
      </c>
      <c r="L188" s="56" t="e">
        <f>IF($T$182&gt;0,SUMIFS(ShopperTrak!#REF!,ShopperTrak!D:D,'Sep GOALS'!B188),G188)</f>
        <v>#REF!</v>
      </c>
      <c r="M188" s="56" t="e">
        <f>IF($T$2&gt;0,SUMIFS(ShopperTrak!#REF!,ShopperTrak!D:D,'Sep GOALS'!B188),H188)</f>
        <v>#REF!</v>
      </c>
      <c r="N188" s="36" t="e">
        <f t="shared" si="133"/>
        <v>#REF!</v>
      </c>
      <c r="O188" s="122" t="e">
        <f>N188*$O$182</f>
        <v>#REF!</v>
      </c>
      <c r="P188" s="34" t="e">
        <f t="shared" si="140"/>
        <v>#REF!</v>
      </c>
      <c r="Q188" s="36">
        <v>225</v>
      </c>
      <c r="R188" s="35">
        <v>6923.9699999999993</v>
      </c>
      <c r="S188" s="24">
        <f>SUMIFS(ShopperTrak!R:R,ShopperTrak!D:D,'Sep GOALS'!B188)</f>
        <v>1308.8333333333333</v>
      </c>
      <c r="T188" s="34">
        <f t="shared" si="135"/>
        <v>150.51583333333332</v>
      </c>
      <c r="U188" s="77">
        <f>SUMIFS('Perf by Market'!X:X,'Perf by Market'!C:C,'Sep GOALS'!B188)</f>
        <v>0</v>
      </c>
      <c r="V188" s="77" t="e">
        <f t="shared" si="141"/>
        <v>#REF!</v>
      </c>
      <c r="W188" s="78">
        <f t="shared" si="142"/>
        <v>0</v>
      </c>
      <c r="X188" s="77">
        <f>SUMIFS('Perf by Market'!O:O,'Perf by Market'!C:C,'Sep GOALS'!B188)</f>
        <v>0.53</v>
      </c>
      <c r="Y188" s="24">
        <f>SUMIFS('Perf by Market'!H:H,'Perf by Market'!C:C,'Sep GOALS'!B188)</f>
        <v>253</v>
      </c>
      <c r="Z188" s="24">
        <f>SUMIFS('Last Month Goals'!J:J,'Last Month Goals'!B:B,'Sep GOALS'!B188)</f>
        <v>182.05681818181816</v>
      </c>
      <c r="AA188" s="25">
        <f>SUMIFS('Perf by Market'!J:J,'Perf by Market'!C:C,'Sep GOALS'!B188)</f>
        <v>16596.54</v>
      </c>
      <c r="AB188" s="25">
        <f>SUMIFS('Last Month Goals'!K:K,'Last Month Goals'!B:B,'Sep GOALS'!B188)</f>
        <v>7282.2727272727261</v>
      </c>
      <c r="AC188" s="25">
        <f t="shared" si="143"/>
        <v>65.598972332015819</v>
      </c>
      <c r="AD188" s="24">
        <f>SUMIFS('Perf by Market'!W:W,'Perf by Market'!C:C,'Sep GOALS'!B188)/6</f>
        <v>0</v>
      </c>
      <c r="AE188" s="31">
        <f>SUMIFS('Perf by Market'!M:M,'Perf by Market'!C:C,'Sep GOALS'!B188)</f>
        <v>333</v>
      </c>
      <c r="AF188" s="29">
        <f>Y188/(SUMIFS('Perf by Market'!M:M,'Perf by Market'!C:C,'Sep GOALS'!B188))</f>
        <v>0.75975975975975973</v>
      </c>
      <c r="AG188" s="4"/>
    </row>
    <row r="189" spans="1:33" ht="15" customHeight="1" x14ac:dyDescent="0.25">
      <c r="A189" s="1" t="str">
        <f>INDEX(MAPING!K:K,MATCH('Sep GOALS'!B189,MAPING!L:L,0))</f>
        <v>KANSAS</v>
      </c>
      <c r="B189" s="1" t="s">
        <v>139</v>
      </c>
      <c r="C189" s="1" t="str">
        <f>INDEX(MAPING!D:D,MATCH('Sep GOALS'!B189,MAPING!L:L,0))</f>
        <v>SATTAR SK</v>
      </c>
      <c r="D189" s="1" t="str">
        <f>INDEX(MAPING!F:F,MATCH('Sep GOALS'!B189,MAPING!L:L,0))</f>
        <v>ANVITH UMENTHALA</v>
      </c>
      <c r="E189" s="1" t="e">
        <f>SUMIFS('Metro Target'!#REF!,'Metro Target'!#REF!,'Sep GOALS'!B189)</f>
        <v>#REF!</v>
      </c>
      <c r="F189" s="1" t="e">
        <f>SUMIFS('Metro Target'!#REF!,'Metro Target'!#REF!,'Sep GOALS'!B189)</f>
        <v>#REF!</v>
      </c>
      <c r="G189" s="1" t="e">
        <f>SUMIFS('Metro Target'!#REF!,'Metro Target'!#REF!,'Sep GOALS'!B189)</f>
        <v>#REF!</v>
      </c>
      <c r="H189" s="1" t="e">
        <f>SUMIFS('Metro Target'!#REF!,'Metro Target'!#REF!,'Sep GOALS'!B189)</f>
        <v>#REF!</v>
      </c>
      <c r="I189" s="56" t="e">
        <f>IF($T$182&gt;0,SUMIFS(ShopperTrak!#REF!,ShopperTrak!D:D,'Sep GOALS'!B189),E189)</f>
        <v>#REF!</v>
      </c>
      <c r="J189" s="56" t="e">
        <f t="shared" si="138"/>
        <v>#REF!</v>
      </c>
      <c r="K189" s="56" t="e">
        <f>IF($T$182&gt;0,SUMIFS(ShopperTrak!#REF!,ShopperTrak!D:D,'Sep GOALS'!B189),F189)</f>
        <v>#REF!</v>
      </c>
      <c r="L189" s="56" t="e">
        <f>IF($T$182&gt;0,SUMIFS(ShopperTrak!#REF!,ShopperTrak!D:D,'Sep GOALS'!B189),G189)</f>
        <v>#REF!</v>
      </c>
      <c r="M189" s="56" t="e">
        <f>IF($T$2&gt;0,SUMIFS(ShopperTrak!#REF!,ShopperTrak!D:D,'Sep GOALS'!B189),H189)</f>
        <v>#REF!</v>
      </c>
      <c r="N189" s="36" t="e">
        <f t="shared" si="133"/>
        <v>#REF!</v>
      </c>
      <c r="O189" s="122" t="e">
        <f t="shared" si="139"/>
        <v>#REF!</v>
      </c>
      <c r="P189" s="34" t="e">
        <f t="shared" si="140"/>
        <v>#REF!</v>
      </c>
      <c r="Q189" s="36">
        <v>102</v>
      </c>
      <c r="R189" s="35">
        <v>3859.65</v>
      </c>
      <c r="S189" s="24">
        <f>SUMIFS(ShopperTrak!R:R,ShopperTrak!D:D,'Sep GOALS'!B189)</f>
        <v>1736.8333333333333</v>
      </c>
      <c r="T189" s="34">
        <f t="shared" si="135"/>
        <v>199.73583333333335</v>
      </c>
      <c r="U189" s="77">
        <f>SUMIFS('Perf by Market'!X:X,'Perf by Market'!C:C,'Sep GOALS'!B189)</f>
        <v>0</v>
      </c>
      <c r="V189" s="77" t="e">
        <f t="shared" si="141"/>
        <v>#REF!</v>
      </c>
      <c r="W189" s="78">
        <f t="shared" si="142"/>
        <v>0</v>
      </c>
      <c r="X189" s="77">
        <f>SUMIFS('Perf by Market'!O:O,'Perf by Market'!C:C,'Sep GOALS'!B189)</f>
        <v>0.45</v>
      </c>
      <c r="Y189" s="24">
        <f>SUMIFS('Perf by Market'!H:H,'Perf by Market'!C:C,'Sep GOALS'!B189)</f>
        <v>146</v>
      </c>
      <c r="Z189" s="24">
        <f>SUMIFS('Last Month Goals'!J:J,'Last Month Goals'!B:B,'Sep GOALS'!B189)</f>
        <v>215.89772727272728</v>
      </c>
      <c r="AA189" s="25">
        <f>SUMIFS('Perf by Market'!J:J,'Perf by Market'!C:C,'Sep GOALS'!B189)</f>
        <v>6575.57</v>
      </c>
      <c r="AB189" s="25">
        <f>SUMIFS('Last Month Goals'!K:K,'Last Month Goals'!B:B,'Sep GOALS'!B189)</f>
        <v>8635.9090909090919</v>
      </c>
      <c r="AC189" s="25">
        <f t="shared" si="143"/>
        <v>45.038150684931502</v>
      </c>
      <c r="AD189" s="24">
        <f>SUMIFS('Perf by Market'!W:W,'Perf by Market'!C:C,'Sep GOALS'!B189)/6</f>
        <v>0</v>
      </c>
      <c r="AE189" s="31">
        <f>SUMIFS('Perf by Market'!M:M,'Perf by Market'!C:C,'Sep GOALS'!B189)</f>
        <v>91</v>
      </c>
      <c r="AF189" s="29">
        <f>Y189/(SUMIFS('Perf by Market'!M:M,'Perf by Market'!C:C,'Sep GOALS'!B189))</f>
        <v>1.6043956043956045</v>
      </c>
      <c r="AG189" s="4"/>
    </row>
    <row r="190" spans="1:33" ht="15" customHeight="1" x14ac:dyDescent="0.25">
      <c r="A190" s="1" t="str">
        <f>INDEX(MAPING!K:K,MATCH('Sep GOALS'!B190,MAPING!L:L,0))</f>
        <v>KANSAS</v>
      </c>
      <c r="B190" s="1" t="s">
        <v>935</v>
      </c>
      <c r="C190" s="1" t="str">
        <f>INDEX(MAPING!D:D,MATCH('Sep GOALS'!B190,MAPING!L:L,0))</f>
        <v>SATTAR SK</v>
      </c>
      <c r="D190" s="1" t="str">
        <f>INDEX(MAPING!F:F,MATCH('Sep GOALS'!B190,MAPING!L:L,0))</f>
        <v>AAKASH KOTA</v>
      </c>
      <c r="E190" s="1" t="e">
        <f>SUMIFS('Metro Target'!#REF!,'Metro Target'!#REF!,'Sep GOALS'!B190)</f>
        <v>#REF!</v>
      </c>
      <c r="F190" s="1" t="e">
        <f>SUMIFS('Metro Target'!#REF!,'Metro Target'!#REF!,'Sep GOALS'!B190)</f>
        <v>#REF!</v>
      </c>
      <c r="G190" s="1" t="e">
        <f>SUMIFS('Metro Target'!#REF!,'Metro Target'!#REF!,'Sep GOALS'!B190)</f>
        <v>#REF!</v>
      </c>
      <c r="H190" s="1" t="e">
        <f>SUMIFS('Metro Target'!#REF!,'Metro Target'!#REF!,'Sep GOALS'!B190)</f>
        <v>#REF!</v>
      </c>
      <c r="I190" s="56" t="e">
        <f>IF($T$182&gt;0,SUMIFS(ShopperTrak!#REF!,ShopperTrak!D:D,'Sep GOALS'!B190),E190)</f>
        <v>#REF!</v>
      </c>
      <c r="J190" s="56" t="e">
        <f t="shared" si="138"/>
        <v>#REF!</v>
      </c>
      <c r="K190" s="56" t="e">
        <f>IF($T$182&gt;0,SUMIFS(ShopperTrak!#REF!,ShopperTrak!D:D,'Sep GOALS'!B190),F190)</f>
        <v>#REF!</v>
      </c>
      <c r="L190" s="56" t="e">
        <f>IF($T$182&gt;0,SUMIFS(ShopperTrak!#REF!,ShopperTrak!D:D,'Sep GOALS'!B190),G190)</f>
        <v>#REF!</v>
      </c>
      <c r="M190" s="56" t="e">
        <f>IF($T$2&gt;0,SUMIFS(ShopperTrak!#REF!,ShopperTrak!D:D,'Sep GOALS'!B190),H190)</f>
        <v>#REF!</v>
      </c>
      <c r="N190" s="36" t="e">
        <f t="shared" si="133"/>
        <v>#REF!</v>
      </c>
      <c r="O190" s="122" t="e">
        <f t="shared" si="139"/>
        <v>#REF!</v>
      </c>
      <c r="P190" s="34" t="e">
        <f t="shared" si="140"/>
        <v>#REF!</v>
      </c>
      <c r="Q190" s="36">
        <v>54</v>
      </c>
      <c r="R190" s="35">
        <v>2435.5500000000002</v>
      </c>
      <c r="S190" s="24">
        <f>SUMIFS(ShopperTrak!R:R,ShopperTrak!D:D,'Sep GOALS'!B190)</f>
        <v>680.9</v>
      </c>
      <c r="T190" s="34">
        <f t="shared" si="135"/>
        <v>78.3035</v>
      </c>
      <c r="U190" s="77">
        <f>SUMIFS('Perf by Market'!X:X,'Perf by Market'!C:C,'Sep GOALS'!B190)</f>
        <v>0</v>
      </c>
      <c r="V190" s="77" t="e">
        <f t="shared" si="141"/>
        <v>#REF!</v>
      </c>
      <c r="W190" s="78">
        <f t="shared" si="142"/>
        <v>0</v>
      </c>
      <c r="X190" s="77">
        <f>SUMIFS('Perf by Market'!O:O,'Perf by Market'!C:C,'Sep GOALS'!B190)</f>
        <v>0.36</v>
      </c>
      <c r="Y190" s="24">
        <f>SUMIFS('Perf by Market'!H:H,'Perf by Market'!C:C,'Sep GOALS'!B190)</f>
        <v>111</v>
      </c>
      <c r="Z190" s="24">
        <f>SUMIFS('Last Month Goals'!J:J,'Last Month Goals'!B:B,'Sep GOALS'!B190)</f>
        <v>84.625</v>
      </c>
      <c r="AA190" s="25">
        <f>SUMIFS('Perf by Market'!J:J,'Perf by Market'!C:C,'Sep GOALS'!B190)</f>
        <v>7230.04</v>
      </c>
      <c r="AB190" s="25">
        <f>SUMIFS('Last Month Goals'!K:K,'Last Month Goals'!B:B,'Sep GOALS'!B190)</f>
        <v>3385</v>
      </c>
      <c r="AC190" s="25">
        <f t="shared" si="143"/>
        <v>65.135495495495491</v>
      </c>
      <c r="AD190" s="24">
        <f>SUMIFS('Perf by Market'!W:W,'Perf by Market'!C:C,'Sep GOALS'!B190)/6</f>
        <v>0</v>
      </c>
      <c r="AE190" s="31">
        <f>SUMIFS('Perf by Market'!M:M,'Perf by Market'!C:C,'Sep GOALS'!B190)</f>
        <v>82</v>
      </c>
      <c r="AF190" s="29">
        <f>Y190/(SUMIFS('Perf by Market'!M:M,'Perf by Market'!C:C,'Sep GOALS'!B190))</f>
        <v>1.3536585365853659</v>
      </c>
      <c r="AG190" s="4"/>
    </row>
    <row r="191" spans="1:33" ht="15" customHeight="1" x14ac:dyDescent="0.25">
      <c r="A191" s="1" t="str">
        <f>INDEX(MAPING!K:K,MATCH('Sep GOALS'!B191,MAPING!L:L,0))</f>
        <v>KANSAS</v>
      </c>
      <c r="B191" s="1" t="s">
        <v>140</v>
      </c>
      <c r="C191" s="1" t="str">
        <f>INDEX(MAPING!D:D,MATCH('Sep GOALS'!B191,MAPING!L:L,0))</f>
        <v>SATTAR SK</v>
      </c>
      <c r="D191" s="1" t="str">
        <f>INDEX(MAPING!F:F,MATCH('Sep GOALS'!B191,MAPING!L:L,0))</f>
        <v>NO RSM</v>
      </c>
      <c r="E191" s="1" t="e">
        <f>SUMIFS('Metro Target'!#REF!,'Metro Target'!#REF!,'Sep GOALS'!B191)</f>
        <v>#REF!</v>
      </c>
      <c r="F191" s="1" t="e">
        <f>SUMIFS('Metro Target'!#REF!,'Metro Target'!#REF!,'Sep GOALS'!B191)</f>
        <v>#REF!</v>
      </c>
      <c r="G191" s="1" t="e">
        <f>SUMIFS('Metro Target'!#REF!,'Metro Target'!#REF!,'Sep GOALS'!B191)</f>
        <v>#REF!</v>
      </c>
      <c r="H191" s="1" t="e">
        <f>SUMIFS('Metro Target'!#REF!,'Metro Target'!#REF!,'Sep GOALS'!B191)</f>
        <v>#REF!</v>
      </c>
      <c r="I191" s="56" t="e">
        <f>IF($T$182&gt;0,SUMIFS(ShopperTrak!#REF!,ShopperTrak!D:D,'Sep GOALS'!B191),E191)</f>
        <v>#REF!</v>
      </c>
      <c r="J191" s="56" t="e">
        <f t="shared" si="138"/>
        <v>#REF!</v>
      </c>
      <c r="K191" s="56" t="e">
        <f>IF($T$182&gt;0,SUMIFS(ShopperTrak!#REF!,ShopperTrak!D:D,'Sep GOALS'!B191),F191)</f>
        <v>#REF!</v>
      </c>
      <c r="L191" s="56" t="e">
        <f>IF($T$182&gt;0,SUMIFS(ShopperTrak!#REF!,ShopperTrak!D:D,'Sep GOALS'!B191),G191)</f>
        <v>#REF!</v>
      </c>
      <c r="M191" s="56" t="e">
        <f>IF($T$2&gt;0,SUMIFS(ShopperTrak!#REF!,ShopperTrak!D:D,'Sep GOALS'!B191),H191)</f>
        <v>#REF!</v>
      </c>
      <c r="N191" s="36" t="e">
        <f t="shared" si="133"/>
        <v>#REF!</v>
      </c>
      <c r="O191" s="122" t="e">
        <f t="shared" si="139"/>
        <v>#REF!</v>
      </c>
      <c r="P191" s="34" t="e">
        <f t="shared" si="140"/>
        <v>#REF!</v>
      </c>
      <c r="Q191" s="36">
        <v>138</v>
      </c>
      <c r="R191" s="35">
        <v>5106</v>
      </c>
      <c r="S191" s="24">
        <f>SUMIFS(ShopperTrak!R:R,ShopperTrak!D:D,'Sep GOALS'!B191)</f>
        <v>912.08333333333337</v>
      </c>
      <c r="T191" s="34">
        <f t="shared" si="135"/>
        <v>104.88958333333335</v>
      </c>
      <c r="U191" s="77">
        <f>SUMIFS('Perf by Market'!X:X,'Perf by Market'!C:C,'Sep GOALS'!B191)</f>
        <v>0</v>
      </c>
      <c r="V191" s="77" t="e">
        <f t="shared" si="141"/>
        <v>#REF!</v>
      </c>
      <c r="W191" s="78">
        <f t="shared" si="142"/>
        <v>0</v>
      </c>
      <c r="X191" s="77">
        <f>SUMIFS('Perf by Market'!O:O,'Perf by Market'!C:C,'Sep GOALS'!B191)</f>
        <v>0.41</v>
      </c>
      <c r="Y191" s="24">
        <f>SUMIFS('Perf by Market'!H:H,'Perf by Market'!C:C,'Sep GOALS'!B191)</f>
        <v>137</v>
      </c>
      <c r="Z191" s="24">
        <f>SUMIFS('Last Month Goals'!J:J,'Last Month Goals'!B:B,'Sep GOALS'!B191)</f>
        <v>112.81818181818181</v>
      </c>
      <c r="AA191" s="25">
        <f>SUMIFS('Perf by Market'!J:J,'Perf by Market'!C:C,'Sep GOALS'!B191)</f>
        <v>7919.43</v>
      </c>
      <c r="AB191" s="25">
        <f>SUMIFS('Last Month Goals'!K:K,'Last Month Goals'!B:B,'Sep GOALS'!B191)</f>
        <v>4512.7272727272721</v>
      </c>
      <c r="AC191" s="25">
        <f t="shared" si="143"/>
        <v>57.806058394160587</v>
      </c>
      <c r="AD191" s="24">
        <f>SUMIFS('Perf by Market'!W:W,'Perf by Market'!C:C,'Sep GOALS'!B191)/6</f>
        <v>0</v>
      </c>
      <c r="AE191" s="31">
        <f>SUMIFS('Perf by Market'!M:M,'Perf by Market'!C:C,'Sep GOALS'!B191)</f>
        <v>185</v>
      </c>
      <c r="AF191" s="29">
        <f>Y191/(SUMIFS('Perf by Market'!M:M,'Perf by Market'!C:C,'Sep GOALS'!B191))</f>
        <v>0.74054054054054053</v>
      </c>
      <c r="AG191" s="4"/>
    </row>
    <row r="192" spans="1:33" s="124" customFormat="1" ht="15" customHeight="1" x14ac:dyDescent="0.25">
      <c r="A192" s="37" t="s">
        <v>18</v>
      </c>
      <c r="B192" s="37"/>
      <c r="C192" s="5"/>
      <c r="D192" s="5"/>
      <c r="E192" s="37" t="e">
        <f>SUM(E183:E191)</f>
        <v>#REF!</v>
      </c>
      <c r="F192" s="37" t="e">
        <f>SUM(F183:F191)</f>
        <v>#REF!</v>
      </c>
      <c r="G192" s="37" t="e">
        <f>SUM(G183:G191)</f>
        <v>#REF!</v>
      </c>
      <c r="H192" s="37" t="e">
        <f>SUM(H183:H191)</f>
        <v>#REF!</v>
      </c>
      <c r="I192" s="38" t="e">
        <f t="shared" ref="I192:T192" si="144">SUM(I183:I191)</f>
        <v>#REF!</v>
      </c>
      <c r="J192" s="38" t="e">
        <f t="shared" si="144"/>
        <v>#REF!</v>
      </c>
      <c r="K192" s="38" t="e">
        <f t="shared" si="144"/>
        <v>#REF!</v>
      </c>
      <c r="L192" s="38" t="e">
        <f t="shared" si="144"/>
        <v>#REF!</v>
      </c>
      <c r="M192" s="38" t="e">
        <f t="shared" si="144"/>
        <v>#REF!</v>
      </c>
      <c r="N192" s="102" t="e">
        <f>SUM(N183:N191)</f>
        <v>#REF!</v>
      </c>
      <c r="O192" s="123" t="e">
        <f>SUM(O183:O191)</f>
        <v>#REF!</v>
      </c>
      <c r="P192" s="105" t="e">
        <f>+I192/100*60</f>
        <v>#REF!</v>
      </c>
      <c r="Q192" s="102">
        <v>1305</v>
      </c>
      <c r="R192" s="103">
        <v>48725.310000000005</v>
      </c>
      <c r="S192" s="6">
        <f>SUM(S183:S191)</f>
        <v>11362.566666666668</v>
      </c>
      <c r="T192" s="40">
        <f t="shared" si="144"/>
        <v>1306.6951666666666</v>
      </c>
      <c r="U192" s="79"/>
      <c r="V192" s="80"/>
      <c r="W192" s="80">
        <f>SUM(W183:W191)</f>
        <v>0</v>
      </c>
      <c r="X192" s="80"/>
      <c r="Y192" s="39">
        <f>SUM(Y183:Y191)</f>
        <v>1558</v>
      </c>
      <c r="Z192" s="39">
        <f>SUM(Z183:Z191)</f>
        <v>1490.0643939393938</v>
      </c>
      <c r="AA192" s="41">
        <f>SUM(AA183:AA191)</f>
        <v>84532.09</v>
      </c>
      <c r="AB192" s="41">
        <f>SUM(AB183:AB191)</f>
        <v>59602.575757575753</v>
      </c>
      <c r="AC192" s="41">
        <f>AVERAGE(AC183:AC191)</f>
        <v>53.996795364707516</v>
      </c>
      <c r="AD192" s="39">
        <f>AVERAGE(AD183:AD191)</f>
        <v>0</v>
      </c>
      <c r="AE192" s="39">
        <f>AVERAGE(AE183:AE191)</f>
        <v>184.22222222222223</v>
      </c>
      <c r="AF192" s="42">
        <f>AVERAGE(AF183:AF191)</f>
        <v>1.1358049343775904</v>
      </c>
      <c r="AG192" s="43"/>
    </row>
    <row r="193" spans="1:33" s="124" customFormat="1" ht="15" customHeight="1" x14ac:dyDescent="0.25">
      <c r="A193" s="44" t="s">
        <v>3</v>
      </c>
      <c r="B193" s="44" t="s">
        <v>4</v>
      </c>
      <c r="C193" s="15" t="s">
        <v>5</v>
      </c>
      <c r="D193" s="15" t="s">
        <v>6</v>
      </c>
      <c r="E193" s="45" t="s">
        <v>1039</v>
      </c>
      <c r="F193" s="45" t="s">
        <v>1040</v>
      </c>
      <c r="G193" s="45" t="s">
        <v>1041</v>
      </c>
      <c r="H193" s="45" t="s">
        <v>6128</v>
      </c>
      <c r="I193" s="46" t="s">
        <v>1049</v>
      </c>
      <c r="J193" s="46">
        <v>0.35</v>
      </c>
      <c r="K193" s="46" t="s">
        <v>1046</v>
      </c>
      <c r="L193" s="46" t="s">
        <v>1047</v>
      </c>
      <c r="M193" s="46" t="s">
        <v>6130</v>
      </c>
      <c r="N193" s="47" t="s">
        <v>2</v>
      </c>
      <c r="O193" s="121">
        <v>45</v>
      </c>
      <c r="P193" s="98">
        <v>0.6</v>
      </c>
      <c r="Q193" s="47" t="s">
        <v>4038</v>
      </c>
      <c r="R193" s="47" t="s">
        <v>4038</v>
      </c>
      <c r="S193" s="48" t="s">
        <v>459</v>
      </c>
      <c r="T193" s="72">
        <v>0.115</v>
      </c>
      <c r="U193" s="76"/>
      <c r="V193" s="81"/>
      <c r="W193" s="76">
        <v>0.35</v>
      </c>
      <c r="X193" s="81"/>
      <c r="Y193" s="90" t="s">
        <v>12</v>
      </c>
      <c r="Z193" s="90" t="s">
        <v>941</v>
      </c>
      <c r="AA193" s="91" t="s">
        <v>942</v>
      </c>
      <c r="AB193" s="91" t="s">
        <v>943</v>
      </c>
      <c r="AC193" s="91" t="s">
        <v>944</v>
      </c>
      <c r="AD193" s="91" t="s">
        <v>1044</v>
      </c>
      <c r="AE193" s="91" t="s">
        <v>1043</v>
      </c>
      <c r="AF193" s="92" t="s">
        <v>947</v>
      </c>
      <c r="AG193" s="49" t="s">
        <v>11</v>
      </c>
    </row>
    <row r="194" spans="1:33" ht="15" customHeight="1" x14ac:dyDescent="0.25">
      <c r="A194" s="1" t="str">
        <f>INDEX(MAPING!K:K,MATCH('Sep GOALS'!B194,MAPING!L:L,0))</f>
        <v>OKLAHOMA</v>
      </c>
      <c r="B194" s="1" t="s">
        <v>142</v>
      </c>
      <c r="C194" s="1" t="str">
        <f>INDEX(MAPING!D:D,MATCH('Sep GOALS'!B194,MAPING!L:L,0))</f>
        <v>JAWED IQBAL</v>
      </c>
      <c r="D194" s="1" t="str">
        <f>INDEX(MAPING!F:F,MATCH('Sep GOALS'!B194,MAPING!L:L,0))</f>
        <v>HALEY FRIAS</v>
      </c>
      <c r="E194" s="1" t="e">
        <f>SUMIFS('Metro Target'!#REF!,'Metro Target'!#REF!,'Sep GOALS'!B194)</f>
        <v>#REF!</v>
      </c>
      <c r="F194" s="1" t="e">
        <f>SUMIFS('Metro Target'!#REF!,'Metro Target'!#REF!,'Sep GOALS'!B194)</f>
        <v>#REF!</v>
      </c>
      <c r="G194" s="1" t="e">
        <f>SUMIFS('Metro Target'!#REF!,'Metro Target'!#REF!,'Sep GOALS'!B194)</f>
        <v>#REF!</v>
      </c>
      <c r="H194" s="1" t="e">
        <f>SUMIFS('Metro Target'!#REF!,'Metro Target'!#REF!,'Sep GOALS'!B194)</f>
        <v>#REF!</v>
      </c>
      <c r="I194" s="56" t="e">
        <f>IF($T$193&gt;0,SUMIFS(ShopperTrak!#REF!,ShopperTrak!D:D,'Sep GOALS'!B194),E194)</f>
        <v>#REF!</v>
      </c>
      <c r="J194" s="56" t="e">
        <f>+I194*$J$193</f>
        <v>#REF!</v>
      </c>
      <c r="K194" s="56" t="e">
        <f>IF($T$193&gt;0,SUMIFS(ShopperTrak!#REF!,ShopperTrak!D:D,'Sep GOALS'!B194),F194)</f>
        <v>#REF!</v>
      </c>
      <c r="L194" s="56" t="e">
        <f>IF($T$193&gt;0,SUMIFS(ShopperTrak!#REF!,ShopperTrak!D:D,'Sep GOALS'!B194),G194)</f>
        <v>#REF!</v>
      </c>
      <c r="M194" s="56" t="e">
        <f>IF($T$2&gt;0,SUMIFS(ShopperTrak!#REF!,ShopperTrak!D:D,'Sep GOALS'!B194),H194)</f>
        <v>#REF!</v>
      </c>
      <c r="N194" s="36" t="e">
        <f t="shared" ref="N194:N201" si="145">SUBTOTAL(9,I194:M194)</f>
        <v>#REF!</v>
      </c>
      <c r="O194" s="122" t="e">
        <f t="shared" ref="O194:O201" si="146">N194*$O$193</f>
        <v>#REF!</v>
      </c>
      <c r="P194" s="34" t="e">
        <f>+I194*$P$193</f>
        <v>#REF!</v>
      </c>
      <c r="Q194" s="36">
        <v>564</v>
      </c>
      <c r="R194" s="35">
        <v>20133</v>
      </c>
      <c r="S194" s="24">
        <f>SUMIFS(ShopperTrak!R:R,ShopperTrak!D:D,'Sep GOALS'!B194)</f>
        <v>3547</v>
      </c>
      <c r="T194" s="34">
        <f t="shared" ref="T194:T201" si="147">S194*$T$193</f>
        <v>407.90500000000003</v>
      </c>
      <c r="U194" s="77">
        <f>SUMIFS('Perf by Market'!X:X,'Perf by Market'!C:C,'Sep GOALS'!B194)</f>
        <v>0</v>
      </c>
      <c r="V194" s="77" t="e">
        <f t="shared" ref="V194" si="148">N194/U194</f>
        <v>#REF!</v>
      </c>
      <c r="W194" s="78">
        <f>U194*$W$193</f>
        <v>0</v>
      </c>
      <c r="X194" s="77">
        <f>SUMIFS('Perf by Market'!O:O,'Perf by Market'!C:C,'Sep GOALS'!B194)</f>
        <v>0.69</v>
      </c>
      <c r="Y194" s="24">
        <f>SUMIFS('Perf by Market'!H:H,'Perf by Market'!C:C,'Sep GOALS'!B194)</f>
        <v>482</v>
      </c>
      <c r="Z194" s="24">
        <f>SUMIFS('Last Month Goals'!J:J,'Last Month Goals'!B:B,'Sep GOALS'!B194)</f>
        <v>464.76083333333338</v>
      </c>
      <c r="AA194" s="25">
        <f>SUMIFS('Perf by Market'!J:J,'Perf by Market'!C:C,'Sep GOALS'!B194)</f>
        <v>24284.240000000002</v>
      </c>
      <c r="AB194" s="25">
        <f>SUMIFS('Last Month Goals'!K:K,'Last Month Goals'!B:B,'Sep GOALS'!B194)</f>
        <v>19752.335416666669</v>
      </c>
      <c r="AC194" s="25">
        <f t="shared" ref="AC194" si="149">AA194/Y194</f>
        <v>50.382240663900419</v>
      </c>
      <c r="AD194" s="24">
        <f>SUMIFS('Perf by Market'!W:W,'Perf by Market'!C:C,'Sep GOALS'!B194)/6</f>
        <v>0</v>
      </c>
      <c r="AE194" s="31">
        <f>SUMIFS('Perf by Market'!M:M,'Perf by Market'!C:C,'Sep GOALS'!B194)</f>
        <v>914</v>
      </c>
      <c r="AF194" s="29">
        <f>Y194/(SUMIFS('Perf by Market'!M:M,'Perf by Market'!C:C,'Sep GOALS'!B194))</f>
        <v>0.52735229759299784</v>
      </c>
      <c r="AG194" s="4"/>
    </row>
    <row r="195" spans="1:33" ht="15" customHeight="1" x14ac:dyDescent="0.25">
      <c r="A195" s="1" t="str">
        <f>INDEX(MAPING!K:K,MATCH('Sep GOALS'!B195,MAPING!L:L,0))</f>
        <v>OKLAHOMA</v>
      </c>
      <c r="B195" s="1" t="s">
        <v>144</v>
      </c>
      <c r="C195" s="1" t="str">
        <f>INDEX(MAPING!D:D,MATCH('Sep GOALS'!B195,MAPING!L:L,0))</f>
        <v>JAWED IQBAL</v>
      </c>
      <c r="D195" s="1" t="str">
        <f>INDEX(MAPING!F:F,MATCH('Sep GOALS'!B195,MAPING!L:L,0))</f>
        <v>MOHSIN KHAN</v>
      </c>
      <c r="E195" s="1" t="e">
        <f>SUMIFS('Metro Target'!#REF!,'Metro Target'!#REF!,'Sep GOALS'!B195)</f>
        <v>#REF!</v>
      </c>
      <c r="F195" s="1" t="e">
        <f>SUMIFS('Metro Target'!#REF!,'Metro Target'!#REF!,'Sep GOALS'!B195)</f>
        <v>#REF!</v>
      </c>
      <c r="G195" s="1" t="e">
        <f>SUMIFS('Metro Target'!#REF!,'Metro Target'!#REF!,'Sep GOALS'!B195)</f>
        <v>#REF!</v>
      </c>
      <c r="H195" s="1" t="e">
        <f>SUMIFS('Metro Target'!#REF!,'Metro Target'!#REF!,'Sep GOALS'!B195)</f>
        <v>#REF!</v>
      </c>
      <c r="I195" s="56" t="e">
        <f>IF($T$193&gt;0,SUMIFS(ShopperTrak!#REF!,ShopperTrak!D:D,'Sep GOALS'!B195),E195)</f>
        <v>#REF!</v>
      </c>
      <c r="J195" s="56" t="e">
        <f t="shared" ref="J195:J201" si="150">+I195*$J$193</f>
        <v>#REF!</v>
      </c>
      <c r="K195" s="56" t="e">
        <f>IF($T$193&gt;0,SUMIFS(ShopperTrak!#REF!,ShopperTrak!D:D,'Sep GOALS'!B195),F195)</f>
        <v>#REF!</v>
      </c>
      <c r="L195" s="56" t="e">
        <f>IF($T$193&gt;0,SUMIFS(ShopperTrak!#REF!,ShopperTrak!D:D,'Sep GOALS'!B195),G195)</f>
        <v>#REF!</v>
      </c>
      <c r="M195" s="56" t="e">
        <f>IF($T$2&gt;0,SUMIFS(ShopperTrak!#REF!,ShopperTrak!D:D,'Sep GOALS'!B195),H195)</f>
        <v>#REF!</v>
      </c>
      <c r="N195" s="36" t="e">
        <f t="shared" si="145"/>
        <v>#REF!</v>
      </c>
      <c r="O195" s="122" t="e">
        <f t="shared" si="146"/>
        <v>#REF!</v>
      </c>
      <c r="P195" s="34" t="e">
        <f>+I195*$P$193</f>
        <v>#REF!</v>
      </c>
      <c r="Q195" s="36">
        <v>336</v>
      </c>
      <c r="R195" s="35">
        <v>10193.460000000001</v>
      </c>
      <c r="S195" s="24">
        <f>SUMIFS(ShopperTrak!R:R,ShopperTrak!D:D,'Sep GOALS'!B195)</f>
        <v>2060.75</v>
      </c>
      <c r="T195" s="34">
        <f t="shared" si="147"/>
        <v>236.98625000000001</v>
      </c>
      <c r="U195" s="77">
        <f>SUMIFS('Perf by Market'!X:X,'Perf by Market'!C:C,'Sep GOALS'!B195)</f>
        <v>0</v>
      </c>
      <c r="V195" s="77" t="e">
        <f t="shared" ref="V195:V201" si="151">N195/U195</f>
        <v>#REF!</v>
      </c>
      <c r="W195" s="78">
        <f t="shared" ref="W195:W201" si="152">U195*$W$193</f>
        <v>0</v>
      </c>
      <c r="X195" s="77">
        <f>SUMIFS('Perf by Market'!O:O,'Perf by Market'!C:C,'Sep GOALS'!B195)</f>
        <v>0.61</v>
      </c>
      <c r="Y195" s="24">
        <f>SUMIFS('Perf by Market'!H:H,'Perf by Market'!C:C,'Sep GOALS'!B195)</f>
        <v>325</v>
      </c>
      <c r="Z195" s="24">
        <f>SUMIFS('Last Month Goals'!J:J,'Last Month Goals'!B:B,'Sep GOALS'!B195)</f>
        <v>276.52083333333337</v>
      </c>
      <c r="AA195" s="25">
        <f>SUMIFS('Perf by Market'!J:J,'Perf by Market'!C:C,'Sep GOALS'!B195)</f>
        <v>14786.09</v>
      </c>
      <c r="AB195" s="25">
        <f>SUMIFS('Last Month Goals'!K:K,'Last Month Goals'!B:B,'Sep GOALS'!B195)</f>
        <v>11752.135416666668</v>
      </c>
      <c r="AC195" s="25">
        <f t="shared" ref="AC195:AC201" si="153">AA195/Y195</f>
        <v>45.49566153846154</v>
      </c>
      <c r="AD195" s="24">
        <f>SUMIFS('Perf by Market'!W:W,'Perf by Market'!C:C,'Sep GOALS'!B195)/6</f>
        <v>0</v>
      </c>
      <c r="AE195" s="31">
        <f>SUMIFS('Perf by Market'!M:M,'Perf by Market'!C:C,'Sep GOALS'!B195)</f>
        <v>423</v>
      </c>
      <c r="AF195" s="29">
        <f>Y195/(SUMIFS('Perf by Market'!M:M,'Perf by Market'!C:C,'Sep GOALS'!B195))</f>
        <v>0.76832151300236406</v>
      </c>
      <c r="AG195" s="4"/>
    </row>
    <row r="196" spans="1:33" ht="15" customHeight="1" x14ac:dyDescent="0.25">
      <c r="A196" s="1" t="str">
        <f>INDEX(MAPING!K:K,MATCH('Sep GOALS'!B196,MAPING!L:L,0))</f>
        <v>OKLAHOMA</v>
      </c>
      <c r="B196" s="1" t="s">
        <v>145</v>
      </c>
      <c r="C196" s="1" t="str">
        <f>INDEX(MAPING!D:D,MATCH('Sep GOALS'!B196,MAPING!L:L,0))</f>
        <v>JAWED IQBAL</v>
      </c>
      <c r="D196" s="1" t="str">
        <f>INDEX(MAPING!F:F,MATCH('Sep GOALS'!B196,MAPING!L:L,0))</f>
        <v>ALEXIA FRANCO</v>
      </c>
      <c r="E196" s="1" t="e">
        <f>SUMIFS('Metro Target'!#REF!,'Metro Target'!#REF!,'Sep GOALS'!B196)</f>
        <v>#REF!</v>
      </c>
      <c r="F196" s="1" t="e">
        <f>SUMIFS('Metro Target'!#REF!,'Metro Target'!#REF!,'Sep GOALS'!B196)</f>
        <v>#REF!</v>
      </c>
      <c r="G196" s="1" t="e">
        <f>SUMIFS('Metro Target'!#REF!,'Metro Target'!#REF!,'Sep GOALS'!B196)</f>
        <v>#REF!</v>
      </c>
      <c r="H196" s="1" t="e">
        <f>SUMIFS('Metro Target'!#REF!,'Metro Target'!#REF!,'Sep GOALS'!B196)</f>
        <v>#REF!</v>
      </c>
      <c r="I196" s="56" t="e">
        <f>IF($T$193&gt;0,SUMIFS(ShopperTrak!#REF!,ShopperTrak!D:D,'Sep GOALS'!B196),E196)</f>
        <v>#REF!</v>
      </c>
      <c r="J196" s="56" t="e">
        <f t="shared" si="150"/>
        <v>#REF!</v>
      </c>
      <c r="K196" s="56" t="e">
        <f>IF($T$193&gt;0,SUMIFS(ShopperTrak!#REF!,ShopperTrak!D:D,'Sep GOALS'!B196),F196)</f>
        <v>#REF!</v>
      </c>
      <c r="L196" s="56" t="e">
        <f>IF($T$193&gt;0,SUMIFS(ShopperTrak!#REF!,ShopperTrak!D:D,'Sep GOALS'!B196),G196)</f>
        <v>#REF!</v>
      </c>
      <c r="M196" s="56" t="e">
        <f>IF($T$2&gt;0,SUMIFS(ShopperTrak!#REF!,ShopperTrak!D:D,'Sep GOALS'!B196),H196)</f>
        <v>#REF!</v>
      </c>
      <c r="N196" s="36" t="e">
        <f t="shared" si="145"/>
        <v>#REF!</v>
      </c>
      <c r="O196" s="122" t="e">
        <f t="shared" si="146"/>
        <v>#REF!</v>
      </c>
      <c r="P196" s="34" t="e">
        <f>+I196*$P$193</f>
        <v>#REF!</v>
      </c>
      <c r="Q196" s="36">
        <v>363</v>
      </c>
      <c r="R196" s="35">
        <v>13274.099999999999</v>
      </c>
      <c r="S196" s="24">
        <f>SUMIFS(ShopperTrak!R:R,ShopperTrak!D:D,'Sep GOALS'!B196)</f>
        <v>1529.1666666666667</v>
      </c>
      <c r="T196" s="34">
        <f t="shared" si="147"/>
        <v>175.85416666666669</v>
      </c>
      <c r="U196" s="77">
        <f>SUMIFS('Perf by Market'!X:X,'Perf by Market'!C:C,'Sep GOALS'!B196)</f>
        <v>0</v>
      </c>
      <c r="V196" s="77" t="e">
        <f t="shared" si="151"/>
        <v>#REF!</v>
      </c>
      <c r="W196" s="78">
        <f t="shared" si="152"/>
        <v>0</v>
      </c>
      <c r="X196" s="77">
        <f>SUMIFS('Perf by Market'!O:O,'Perf by Market'!C:C,'Sep GOALS'!B196)</f>
        <v>0.77</v>
      </c>
      <c r="Y196" s="24">
        <f>SUMIFS('Perf by Market'!H:H,'Perf by Market'!C:C,'Sep GOALS'!B196)</f>
        <v>257</v>
      </c>
      <c r="Z196" s="24">
        <f>SUMIFS('Last Month Goals'!J:J,'Last Month Goals'!B:B,'Sep GOALS'!B196)</f>
        <v>218.20500000000004</v>
      </c>
      <c r="AA196" s="25">
        <f>SUMIFS('Perf by Market'!J:J,'Perf by Market'!C:C,'Sep GOALS'!B196)</f>
        <v>12158.59</v>
      </c>
      <c r="AB196" s="25">
        <f>SUMIFS('Last Month Goals'!K:K,'Last Month Goals'!B:B,'Sep GOALS'!B196)</f>
        <v>9273.7125000000015</v>
      </c>
      <c r="AC196" s="25">
        <f t="shared" si="153"/>
        <v>47.309688715953307</v>
      </c>
      <c r="AD196" s="24">
        <f>SUMIFS('Perf by Market'!W:W,'Perf by Market'!C:C,'Sep GOALS'!B196)/6</f>
        <v>0</v>
      </c>
      <c r="AE196" s="31">
        <f>SUMIFS('Perf by Market'!M:M,'Perf by Market'!C:C,'Sep GOALS'!B196)</f>
        <v>250</v>
      </c>
      <c r="AF196" s="29">
        <f>Y196/(SUMIFS('Perf by Market'!M:M,'Perf by Market'!C:C,'Sep GOALS'!B196))</f>
        <v>1.028</v>
      </c>
      <c r="AG196" s="4"/>
    </row>
    <row r="197" spans="1:33" ht="15" customHeight="1" x14ac:dyDescent="0.25">
      <c r="A197" s="1" t="str">
        <f>INDEX(MAPING!K:K,MATCH('Sep GOALS'!B197,MAPING!L:L,0))</f>
        <v>OKLAHOMA</v>
      </c>
      <c r="B197" s="1" t="s">
        <v>146</v>
      </c>
      <c r="C197" s="1" t="str">
        <f>INDEX(MAPING!D:D,MATCH('Sep GOALS'!B197,MAPING!L:L,0))</f>
        <v>JAWED IQBAL</v>
      </c>
      <c r="D197" s="1" t="str">
        <f>INDEX(MAPING!F:F,MATCH('Sep GOALS'!B197,MAPING!L:L,0))</f>
        <v>JEANNIE BUSTAMANTE</v>
      </c>
      <c r="E197" s="1" t="e">
        <f>SUMIFS('Metro Target'!#REF!,'Metro Target'!#REF!,'Sep GOALS'!B197)</f>
        <v>#REF!</v>
      </c>
      <c r="F197" s="1" t="e">
        <f>SUMIFS('Metro Target'!#REF!,'Metro Target'!#REF!,'Sep GOALS'!B197)</f>
        <v>#REF!</v>
      </c>
      <c r="G197" s="1" t="e">
        <f>SUMIFS('Metro Target'!#REF!,'Metro Target'!#REF!,'Sep GOALS'!B197)</f>
        <v>#REF!</v>
      </c>
      <c r="H197" s="1" t="e">
        <f>SUMIFS('Metro Target'!#REF!,'Metro Target'!#REF!,'Sep GOALS'!B197)</f>
        <v>#REF!</v>
      </c>
      <c r="I197" s="56" t="e">
        <f>IF($T$193&gt;0,SUMIFS(ShopperTrak!#REF!,ShopperTrak!D:D,'Sep GOALS'!B197),E197)</f>
        <v>#REF!</v>
      </c>
      <c r="J197" s="56" t="e">
        <f t="shared" si="150"/>
        <v>#REF!</v>
      </c>
      <c r="K197" s="56" t="e">
        <f>IF($T$193&gt;0,SUMIFS(ShopperTrak!#REF!,ShopperTrak!D:D,'Sep GOALS'!B197),F197)</f>
        <v>#REF!</v>
      </c>
      <c r="L197" s="56" t="e">
        <f>IF($T$193&gt;0,SUMIFS(ShopperTrak!#REF!,ShopperTrak!D:D,'Sep GOALS'!B197),G197)</f>
        <v>#REF!</v>
      </c>
      <c r="M197" s="56" t="e">
        <f>IF($T$2&gt;0,SUMIFS(ShopperTrak!#REF!,ShopperTrak!D:D,'Sep GOALS'!B197),H197)</f>
        <v>#REF!</v>
      </c>
      <c r="N197" s="36" t="e">
        <f t="shared" si="145"/>
        <v>#REF!</v>
      </c>
      <c r="O197" s="122" t="e">
        <f t="shared" si="146"/>
        <v>#REF!</v>
      </c>
      <c r="P197" s="34" t="e">
        <f>+I197*$P$193</f>
        <v>#REF!</v>
      </c>
      <c r="Q197" s="36">
        <v>189</v>
      </c>
      <c r="R197" s="35">
        <v>8035.9199999999992</v>
      </c>
      <c r="S197" s="24">
        <f>SUMIFS(ShopperTrak!R:R,ShopperTrak!D:D,'Sep GOALS'!B197)</f>
        <v>1552.25</v>
      </c>
      <c r="T197" s="34">
        <f>S197*$T$193</f>
        <v>178.50875000000002</v>
      </c>
      <c r="U197" s="77">
        <f>SUMIFS('Perf by Market'!X:X,'Perf by Market'!C:C,'Sep GOALS'!B197)</f>
        <v>0</v>
      </c>
      <c r="V197" s="77" t="e">
        <f t="shared" si="151"/>
        <v>#REF!</v>
      </c>
      <c r="W197" s="78">
        <f t="shared" si="152"/>
        <v>0</v>
      </c>
      <c r="X197" s="77">
        <f>SUMIFS('Perf by Market'!O:O,'Perf by Market'!C:C,'Sep GOALS'!B197)</f>
        <v>0.4</v>
      </c>
      <c r="Y197" s="24">
        <f>SUMIFS('Perf by Market'!H:H,'Perf by Market'!C:C,'Sep GOALS'!B197)</f>
        <v>198</v>
      </c>
      <c r="Z197" s="24">
        <f>SUMIFS('Last Month Goals'!J:J,'Last Month Goals'!B:B,'Sep GOALS'!B197)</f>
        <v>214.00166666666669</v>
      </c>
      <c r="AA197" s="25">
        <f>SUMIFS('Perf by Market'!J:J,'Perf by Market'!C:C,'Sep GOALS'!B197)</f>
        <v>7449.99</v>
      </c>
      <c r="AB197" s="25">
        <f>SUMIFS('Last Month Goals'!K:K,'Last Month Goals'!B:B,'Sep GOALS'!B197)</f>
        <v>9095.070833333335</v>
      </c>
      <c r="AC197" s="25">
        <f t="shared" si="153"/>
        <v>37.62621212121212</v>
      </c>
      <c r="AD197" s="24">
        <f>SUMIFS('Perf by Market'!W:W,'Perf by Market'!C:C,'Sep GOALS'!B197)/6</f>
        <v>0</v>
      </c>
      <c r="AE197" s="31">
        <f>SUMIFS('Perf by Market'!M:M,'Perf by Market'!C:C,'Sep GOALS'!B197)</f>
        <v>255</v>
      </c>
      <c r="AF197" s="29">
        <f>Y197/(SUMIFS('Perf by Market'!M:M,'Perf by Market'!C:C,'Sep GOALS'!B197))</f>
        <v>0.77647058823529413</v>
      </c>
      <c r="AG197" s="4"/>
    </row>
    <row r="198" spans="1:33" ht="15" customHeight="1" x14ac:dyDescent="0.25">
      <c r="A198" s="1" t="str">
        <f>INDEX(MAPING!K:K,MATCH('Sep GOALS'!B198,MAPING!L:L,0))</f>
        <v>OKLAHOMA</v>
      </c>
      <c r="B198" s="1" t="s">
        <v>147</v>
      </c>
      <c r="C198" s="1" t="str">
        <f>INDEX(MAPING!D:D,MATCH('Sep GOALS'!B198,MAPING!L:L,0))</f>
        <v>JAWED IQBAL</v>
      </c>
      <c r="D198" s="1" t="str">
        <f>INDEX(MAPING!F:F,MATCH('Sep GOALS'!B198,MAPING!L:L,0))</f>
        <v>KRISH RAJ</v>
      </c>
      <c r="E198" s="1" t="e">
        <f>SUMIFS('Metro Target'!#REF!,'Metro Target'!#REF!,'Sep GOALS'!B198)</f>
        <v>#REF!</v>
      </c>
      <c r="F198" s="1" t="e">
        <f>SUMIFS('Metro Target'!#REF!,'Metro Target'!#REF!,'Sep GOALS'!B198)</f>
        <v>#REF!</v>
      </c>
      <c r="G198" s="1" t="e">
        <f>SUMIFS('Metro Target'!#REF!,'Metro Target'!#REF!,'Sep GOALS'!B198)</f>
        <v>#REF!</v>
      </c>
      <c r="H198" s="1" t="e">
        <f>SUMIFS('Metro Target'!#REF!,'Metro Target'!#REF!,'Sep GOALS'!B198)</f>
        <v>#REF!</v>
      </c>
      <c r="I198" s="56" t="e">
        <f>IF($T$193&gt;0,SUMIFS(ShopperTrak!#REF!,ShopperTrak!D:D,'Sep GOALS'!B198),E198)</f>
        <v>#REF!</v>
      </c>
      <c r="J198" s="56" t="e">
        <f t="shared" si="150"/>
        <v>#REF!</v>
      </c>
      <c r="K198" s="56" t="e">
        <f>IF($T$193&gt;0,SUMIFS(ShopperTrak!#REF!,ShopperTrak!D:D,'Sep GOALS'!B198),F198)</f>
        <v>#REF!</v>
      </c>
      <c r="L198" s="56" t="e">
        <f>IF($T$193&gt;0,SUMIFS(ShopperTrak!#REF!,ShopperTrak!D:D,'Sep GOALS'!B198),G198)</f>
        <v>#REF!</v>
      </c>
      <c r="M198" s="56" t="e">
        <f>IF($T$2&gt;0,SUMIFS(ShopperTrak!#REF!,ShopperTrak!D:D,'Sep GOALS'!B198),H198)</f>
        <v>#REF!</v>
      </c>
      <c r="N198" s="36" t="e">
        <f t="shared" si="145"/>
        <v>#REF!</v>
      </c>
      <c r="O198" s="122" t="e">
        <f>N198*$O$193</f>
        <v>#REF!</v>
      </c>
      <c r="P198" s="34" t="e">
        <f>+I198*$P$193</f>
        <v>#REF!</v>
      </c>
      <c r="Q198" s="36">
        <v>141</v>
      </c>
      <c r="R198" s="35">
        <v>5047.7699999999995</v>
      </c>
      <c r="S198" s="24">
        <f>SUMIFS(ShopperTrak!R:R,ShopperTrak!D:D,'Sep GOALS'!B198)</f>
        <v>1031.4712962962963</v>
      </c>
      <c r="T198" s="34">
        <f t="shared" si="147"/>
        <v>118.61919907407407</v>
      </c>
      <c r="U198" s="77">
        <f>SUMIFS('Perf by Market'!X:X,'Perf by Market'!C:C,'Sep GOALS'!B198)</f>
        <v>0</v>
      </c>
      <c r="V198" s="77" t="e">
        <f t="shared" si="151"/>
        <v>#REF!</v>
      </c>
      <c r="W198" s="78">
        <f t="shared" si="152"/>
        <v>0</v>
      </c>
      <c r="X198" s="77">
        <f>SUMIFS('Perf by Market'!O:O,'Perf by Market'!C:C,'Sep GOALS'!B198)</f>
        <v>0.36</v>
      </c>
      <c r="Y198" s="24">
        <f>SUMIFS('Perf by Market'!H:H,'Perf by Market'!C:C,'Sep GOALS'!B198)</f>
        <v>114</v>
      </c>
      <c r="Z198" s="24">
        <f>SUMIFS('Last Month Goals'!J:J,'Last Month Goals'!B:B,'Sep GOALS'!B198)</f>
        <v>132.01499999999999</v>
      </c>
      <c r="AA198" s="25">
        <f>SUMIFS('Perf by Market'!J:J,'Perf by Market'!C:C,'Sep GOALS'!B198)</f>
        <v>4950.5600000000004</v>
      </c>
      <c r="AB198" s="25">
        <f>SUMIFS('Last Month Goals'!K:K,'Last Month Goals'!B:B,'Sep GOALS'!B198)</f>
        <v>5610.6374999999998</v>
      </c>
      <c r="AC198" s="25">
        <f t="shared" si="153"/>
        <v>43.425964912280705</v>
      </c>
      <c r="AD198" s="24">
        <f>SUMIFS('Perf by Market'!W:W,'Perf by Market'!C:C,'Sep GOALS'!B198)/6</f>
        <v>0</v>
      </c>
      <c r="AE198" s="31">
        <f>SUMIFS('Perf by Market'!M:M,'Perf by Market'!C:C,'Sep GOALS'!B198)</f>
        <v>113</v>
      </c>
      <c r="AF198" s="29">
        <f>Y198/(SUMIFS('Perf by Market'!M:M,'Perf by Market'!C:C,'Sep GOALS'!B198))</f>
        <v>1.0088495575221239</v>
      </c>
      <c r="AG198" s="4"/>
    </row>
    <row r="199" spans="1:33" ht="15" customHeight="1" x14ac:dyDescent="0.25">
      <c r="A199" s="1" t="str">
        <f>INDEX(MAPING!K:K,MATCH('Sep GOALS'!B199,MAPING!L:L,0))</f>
        <v>OKLAHOMA</v>
      </c>
      <c r="B199" s="1" t="s">
        <v>148</v>
      </c>
      <c r="C199" s="1" t="str">
        <f>INDEX(MAPING!D:D,MATCH('Sep GOALS'!B199,MAPING!L:L,0))</f>
        <v>JAWED IQBAL</v>
      </c>
      <c r="D199" s="1" t="str">
        <f>INDEX(MAPING!F:F,MATCH('Sep GOALS'!B199,MAPING!L:L,0))</f>
        <v>MOUINI TANINKI</v>
      </c>
      <c r="E199" s="1" t="e">
        <f>SUMIFS('Metro Target'!#REF!,'Metro Target'!#REF!,'Sep GOALS'!B199)</f>
        <v>#REF!</v>
      </c>
      <c r="F199" s="1" t="e">
        <f>SUMIFS('Metro Target'!#REF!,'Metro Target'!#REF!,'Sep GOALS'!B199)</f>
        <v>#REF!</v>
      </c>
      <c r="G199" s="1" t="e">
        <f>SUMIFS('Metro Target'!#REF!,'Metro Target'!#REF!,'Sep GOALS'!B199)</f>
        <v>#REF!</v>
      </c>
      <c r="H199" s="1" t="e">
        <f>SUMIFS('Metro Target'!#REF!,'Metro Target'!#REF!,'Sep GOALS'!B199)</f>
        <v>#REF!</v>
      </c>
      <c r="I199" s="56" t="e">
        <f>IF($T$193&gt;0,SUMIFS(ShopperTrak!#REF!,ShopperTrak!D:D,'Sep GOALS'!B199),E199)</f>
        <v>#REF!</v>
      </c>
      <c r="J199" s="56" t="e">
        <f t="shared" si="150"/>
        <v>#REF!</v>
      </c>
      <c r="K199" s="56" t="e">
        <f>IF($T$193&gt;0,SUMIFS(ShopperTrak!#REF!,ShopperTrak!D:D,'Sep GOALS'!B199),F199)</f>
        <v>#REF!</v>
      </c>
      <c r="L199" s="56" t="e">
        <f>IF($T$193&gt;0,SUMIFS(ShopperTrak!#REF!,ShopperTrak!D:D,'Sep GOALS'!B199),G199)</f>
        <v>#REF!</v>
      </c>
      <c r="M199" s="56" t="e">
        <f>IF($T$2&gt;0,SUMIFS(ShopperTrak!#REF!,ShopperTrak!D:D,'Sep GOALS'!B199),H199)</f>
        <v>#REF!</v>
      </c>
      <c r="N199" s="36" t="e">
        <f t="shared" si="145"/>
        <v>#REF!</v>
      </c>
      <c r="O199" s="122" t="e">
        <f t="shared" si="146"/>
        <v>#REF!</v>
      </c>
      <c r="P199" s="34" t="e">
        <f t="shared" ref="P199:P201" si="154">+I199*$P$193</f>
        <v>#REF!</v>
      </c>
      <c r="Q199" s="36">
        <v>126</v>
      </c>
      <c r="R199" s="35">
        <v>3106.7999999999997</v>
      </c>
      <c r="S199" s="24">
        <f>SUMIFS(ShopperTrak!R:R,ShopperTrak!D:D,'Sep GOALS'!B199)</f>
        <v>979.08796296296293</v>
      </c>
      <c r="T199" s="34">
        <f t="shared" si="147"/>
        <v>112.59511574074074</v>
      </c>
      <c r="U199" s="77">
        <f>SUMIFS('Perf by Market'!X:X,'Perf by Market'!C:C,'Sep GOALS'!B199)</f>
        <v>0</v>
      </c>
      <c r="V199" s="77" t="e">
        <f t="shared" si="151"/>
        <v>#REF!</v>
      </c>
      <c r="W199" s="78">
        <f t="shared" si="152"/>
        <v>0</v>
      </c>
      <c r="X199" s="77">
        <f>SUMIFS('Perf by Market'!O:O,'Perf by Market'!C:C,'Sep GOALS'!B199)</f>
        <v>0.37</v>
      </c>
      <c r="Y199" s="24">
        <f>SUMIFS('Perf by Market'!H:H,'Perf by Market'!C:C,'Sep GOALS'!B199)</f>
        <v>123</v>
      </c>
      <c r="Z199" s="24">
        <f>SUMIFS('Last Month Goals'!J:J,'Last Month Goals'!B:B,'Sep GOALS'!B199)</f>
        <v>151.54750000000004</v>
      </c>
      <c r="AA199" s="25">
        <f>SUMIFS('Perf by Market'!J:J,'Perf by Market'!C:C,'Sep GOALS'!B199)</f>
        <v>3742.61</v>
      </c>
      <c r="AB199" s="25">
        <f>SUMIFS('Last Month Goals'!K:K,'Last Month Goals'!B:B,'Sep GOALS'!B199)</f>
        <v>6440.768750000002</v>
      </c>
      <c r="AC199" s="25">
        <f t="shared" si="153"/>
        <v>30.427723577235774</v>
      </c>
      <c r="AD199" s="24">
        <f>SUMIFS('Perf by Market'!W:W,'Perf by Market'!C:C,'Sep GOALS'!B199)/6</f>
        <v>0</v>
      </c>
      <c r="AE199" s="31">
        <f>SUMIFS('Perf by Market'!M:M,'Perf by Market'!C:C,'Sep GOALS'!B199)</f>
        <v>148</v>
      </c>
      <c r="AF199" s="29">
        <f>Y199/(SUMIFS('Perf by Market'!M:M,'Perf by Market'!C:C,'Sep GOALS'!B199))</f>
        <v>0.83108108108108103</v>
      </c>
      <c r="AG199" s="4"/>
    </row>
    <row r="200" spans="1:33" ht="15" customHeight="1" x14ac:dyDescent="0.25">
      <c r="A200" s="1" t="str">
        <f>INDEX(MAPING!K:K,MATCH('Sep GOALS'!B200,MAPING!L:L,0))</f>
        <v>OKLAHOMA</v>
      </c>
      <c r="B200" s="1" t="s">
        <v>149</v>
      </c>
      <c r="C200" s="1" t="str">
        <f>INDEX(MAPING!D:D,MATCH('Sep GOALS'!B200,MAPING!L:L,0))</f>
        <v>JAWED IQBAL</v>
      </c>
      <c r="D200" s="1" t="str">
        <f>INDEX(MAPING!F:F,MATCH('Sep GOALS'!B200,MAPING!L:L,0))</f>
        <v>ARSHAD MUHAMMAD</v>
      </c>
      <c r="E200" s="1" t="e">
        <f>SUMIFS('Metro Target'!#REF!,'Metro Target'!#REF!,'Sep GOALS'!B200)</f>
        <v>#REF!</v>
      </c>
      <c r="F200" s="1" t="e">
        <f>SUMIFS('Metro Target'!#REF!,'Metro Target'!#REF!,'Sep GOALS'!B200)</f>
        <v>#REF!</v>
      </c>
      <c r="G200" s="1" t="e">
        <f>SUMIFS('Metro Target'!#REF!,'Metro Target'!#REF!,'Sep GOALS'!B200)</f>
        <v>#REF!</v>
      </c>
      <c r="H200" s="1" t="e">
        <f>SUMIFS('Metro Target'!#REF!,'Metro Target'!#REF!,'Sep GOALS'!B200)</f>
        <v>#REF!</v>
      </c>
      <c r="I200" s="56" t="e">
        <f>IF($T$193&gt;0,SUMIFS(ShopperTrak!#REF!,ShopperTrak!D:D,'Sep GOALS'!B200),E200)</f>
        <v>#REF!</v>
      </c>
      <c r="J200" s="56" t="e">
        <f t="shared" si="150"/>
        <v>#REF!</v>
      </c>
      <c r="K200" s="56" t="e">
        <f>IF($T$193&gt;0,SUMIFS(ShopperTrak!#REF!,ShopperTrak!D:D,'Sep GOALS'!B200),F200)</f>
        <v>#REF!</v>
      </c>
      <c r="L200" s="56" t="e">
        <f>IF($T$193&gt;0,SUMIFS(ShopperTrak!#REF!,ShopperTrak!D:D,'Sep GOALS'!B200),G200)</f>
        <v>#REF!</v>
      </c>
      <c r="M200" s="56" t="e">
        <f>IF($T$2&gt;0,SUMIFS(ShopperTrak!#REF!,ShopperTrak!D:D,'Sep GOALS'!B200),H200)</f>
        <v>#REF!</v>
      </c>
      <c r="N200" s="36" t="e">
        <f t="shared" si="145"/>
        <v>#REF!</v>
      </c>
      <c r="O200" s="122" t="e">
        <f t="shared" si="146"/>
        <v>#REF!</v>
      </c>
      <c r="P200" s="34" t="e">
        <f>+I200*$P$193</f>
        <v>#REF!</v>
      </c>
      <c r="Q200" s="36">
        <v>159</v>
      </c>
      <c r="R200" s="35">
        <v>6133.05</v>
      </c>
      <c r="S200" s="24">
        <f>SUMIFS(ShopperTrak!R:R,ShopperTrak!D:D,'Sep GOALS'!B200)</f>
        <v>1071.0833333333333</v>
      </c>
      <c r="T200" s="34">
        <f t="shared" si="147"/>
        <v>123.17458333333333</v>
      </c>
      <c r="U200" s="77">
        <f>SUMIFS('Perf by Market'!X:X,'Perf by Market'!C:C,'Sep GOALS'!B200)</f>
        <v>0</v>
      </c>
      <c r="V200" s="77" t="e">
        <f t="shared" si="151"/>
        <v>#REF!</v>
      </c>
      <c r="W200" s="78">
        <f t="shared" si="152"/>
        <v>0</v>
      </c>
      <c r="X200" s="77">
        <f>SUMIFS('Perf by Market'!O:O,'Perf by Market'!C:C,'Sep GOALS'!B200)</f>
        <v>0.45</v>
      </c>
      <c r="Y200" s="24">
        <f>SUMIFS('Perf by Market'!H:H,'Perf by Market'!C:C,'Sep GOALS'!B200)</f>
        <v>149</v>
      </c>
      <c r="Z200" s="24">
        <f>SUMIFS('Last Month Goals'!J:J,'Last Month Goals'!B:B,'Sep GOALS'!B200)</f>
        <v>146.61833333333331</v>
      </c>
      <c r="AA200" s="25">
        <f>SUMIFS('Perf by Market'!J:J,'Perf by Market'!C:C,'Sep GOALS'!B200)</f>
        <v>6981.45</v>
      </c>
      <c r="AB200" s="25">
        <f>SUMIFS('Last Month Goals'!K:K,'Last Month Goals'!B:B,'Sep GOALS'!B200)</f>
        <v>6231.2791666666653</v>
      </c>
      <c r="AC200" s="25">
        <f t="shared" si="153"/>
        <v>46.855369127516781</v>
      </c>
      <c r="AD200" s="24">
        <f>SUMIFS('Perf by Market'!W:W,'Perf by Market'!C:C,'Sep GOALS'!B200)/6</f>
        <v>0</v>
      </c>
      <c r="AE200" s="31">
        <f>SUMIFS('Perf by Market'!M:M,'Perf by Market'!C:C,'Sep GOALS'!B200)</f>
        <v>132</v>
      </c>
      <c r="AF200" s="29">
        <f>Y200/(SUMIFS('Perf by Market'!M:M,'Perf by Market'!C:C,'Sep GOALS'!B200))</f>
        <v>1.1287878787878789</v>
      </c>
      <c r="AG200" s="4"/>
    </row>
    <row r="201" spans="1:33" ht="15" customHeight="1" x14ac:dyDescent="0.25">
      <c r="A201" s="1" t="str">
        <f>INDEX(MAPING!K:K,MATCH('Sep GOALS'!B201,MAPING!L:L,0))</f>
        <v>OKLAHOMA</v>
      </c>
      <c r="B201" s="1" t="s">
        <v>150</v>
      </c>
      <c r="C201" s="1" t="str">
        <f>INDEX(MAPING!D:D,MATCH('Sep GOALS'!B201,MAPING!L:L,0))</f>
        <v>JAWED IQBAL</v>
      </c>
      <c r="D201" s="1" t="str">
        <f>INDEX(MAPING!F:F,MATCH('Sep GOALS'!B201,MAPING!L:L,0))</f>
        <v>PRAVALLIKA BURRI</v>
      </c>
      <c r="E201" s="1" t="e">
        <f>SUMIFS('Metro Target'!#REF!,'Metro Target'!#REF!,'Sep GOALS'!B201)</f>
        <v>#REF!</v>
      </c>
      <c r="F201" s="1" t="e">
        <f>SUMIFS('Metro Target'!#REF!,'Metro Target'!#REF!,'Sep GOALS'!B201)</f>
        <v>#REF!</v>
      </c>
      <c r="G201" s="1" t="e">
        <f>SUMIFS('Metro Target'!#REF!,'Metro Target'!#REF!,'Sep GOALS'!B201)</f>
        <v>#REF!</v>
      </c>
      <c r="H201" s="1" t="e">
        <f>SUMIFS('Metro Target'!#REF!,'Metro Target'!#REF!,'Sep GOALS'!B201)</f>
        <v>#REF!</v>
      </c>
      <c r="I201" s="56" t="e">
        <f>IF($T$193&gt;0,SUMIFS(ShopperTrak!#REF!,ShopperTrak!D:D,'Sep GOALS'!B201),E201)</f>
        <v>#REF!</v>
      </c>
      <c r="J201" s="56" t="e">
        <f t="shared" si="150"/>
        <v>#REF!</v>
      </c>
      <c r="K201" s="56" t="e">
        <f>IF($T$193&gt;0,SUMIFS(ShopperTrak!#REF!,ShopperTrak!D:D,'Sep GOALS'!B201),F201)</f>
        <v>#REF!</v>
      </c>
      <c r="L201" s="56" t="e">
        <f>IF($T$193&gt;0,SUMIFS(ShopperTrak!#REF!,ShopperTrak!D:D,'Sep GOALS'!B201),G201)</f>
        <v>#REF!</v>
      </c>
      <c r="M201" s="56" t="e">
        <f>IF($T$2&gt;0,SUMIFS(ShopperTrak!#REF!,ShopperTrak!D:D,'Sep GOALS'!B201),H201)</f>
        <v>#REF!</v>
      </c>
      <c r="N201" s="36" t="e">
        <f t="shared" si="145"/>
        <v>#REF!</v>
      </c>
      <c r="O201" s="122" t="e">
        <f t="shared" si="146"/>
        <v>#REF!</v>
      </c>
      <c r="P201" s="34" t="e">
        <f t="shared" si="154"/>
        <v>#REF!</v>
      </c>
      <c r="Q201" s="36">
        <v>117</v>
      </c>
      <c r="R201" s="35">
        <v>5059.62</v>
      </c>
      <c r="S201" s="24">
        <f>SUMIFS(ShopperTrak!R:R,ShopperTrak!D:D,'Sep GOALS'!B201)</f>
        <v>933.33333333333337</v>
      </c>
      <c r="T201" s="34">
        <f t="shared" si="147"/>
        <v>107.33333333333334</v>
      </c>
      <c r="U201" s="77">
        <f>SUMIFS('Perf by Market'!X:X,'Perf by Market'!C:C,'Sep GOALS'!B201)</f>
        <v>0</v>
      </c>
      <c r="V201" s="77" t="e">
        <f t="shared" si="151"/>
        <v>#REF!</v>
      </c>
      <c r="W201" s="78">
        <f t="shared" si="152"/>
        <v>0</v>
      </c>
      <c r="X201" s="77">
        <f>SUMIFS('Perf by Market'!O:O,'Perf by Market'!C:C,'Sep GOALS'!B201)</f>
        <v>0.32</v>
      </c>
      <c r="Y201" s="24">
        <f>SUMIFS('Perf by Market'!H:H,'Perf by Market'!C:C,'Sep GOALS'!B201)</f>
        <v>106</v>
      </c>
      <c r="Z201" s="24">
        <f>SUMIFS('Last Month Goals'!J:J,'Last Month Goals'!B:B,'Sep GOALS'!B201)</f>
        <v>122.53583333333334</v>
      </c>
      <c r="AA201" s="25">
        <f>SUMIFS('Perf by Market'!J:J,'Perf by Market'!C:C,'Sep GOALS'!B201)</f>
        <v>3710.25</v>
      </c>
      <c r="AB201" s="25">
        <f>SUMIFS('Last Month Goals'!K:K,'Last Month Goals'!B:B,'Sep GOALS'!B201)</f>
        <v>5207.7729166666668</v>
      </c>
      <c r="AC201" s="25">
        <f t="shared" si="153"/>
        <v>35.002358490566039</v>
      </c>
      <c r="AD201" s="24">
        <f>SUMIFS('Perf by Market'!W:W,'Perf by Market'!C:C,'Sep GOALS'!B201)/6</f>
        <v>0</v>
      </c>
      <c r="AE201" s="31">
        <f>SUMIFS('Perf by Market'!M:M,'Perf by Market'!C:C,'Sep GOALS'!B201)</f>
        <v>118</v>
      </c>
      <c r="AF201" s="29">
        <f>Y201/(SUMIFS('Perf by Market'!M:M,'Perf by Market'!C:C,'Sep GOALS'!B201))</f>
        <v>0.89830508474576276</v>
      </c>
      <c r="AG201" s="4"/>
    </row>
    <row r="202" spans="1:33" s="124" customFormat="1" ht="15" customHeight="1" x14ac:dyDescent="0.25">
      <c r="A202" s="37" t="s">
        <v>19</v>
      </c>
      <c r="B202" s="37"/>
      <c r="C202" s="5"/>
      <c r="D202" s="5"/>
      <c r="E202" s="37" t="e">
        <f>SUM(E194:E201)</f>
        <v>#REF!</v>
      </c>
      <c r="F202" s="37" t="e">
        <f>SUM(F194:F201)</f>
        <v>#REF!</v>
      </c>
      <c r="G202" s="37" t="e">
        <f>SUM(G194:G201)</f>
        <v>#REF!</v>
      </c>
      <c r="H202" s="37" t="e">
        <f>SUM(H194:H201)</f>
        <v>#REF!</v>
      </c>
      <c r="I202" s="38" t="e">
        <f t="shared" ref="I202:T202" si="155">SUM(I194:I201)</f>
        <v>#REF!</v>
      </c>
      <c r="J202" s="38" t="e">
        <f t="shared" si="155"/>
        <v>#REF!</v>
      </c>
      <c r="K202" s="38" t="e">
        <f t="shared" si="155"/>
        <v>#REF!</v>
      </c>
      <c r="L202" s="38" t="e">
        <f t="shared" si="155"/>
        <v>#REF!</v>
      </c>
      <c r="M202" s="38" t="e">
        <f t="shared" si="155"/>
        <v>#REF!</v>
      </c>
      <c r="N202" s="102" t="e">
        <f t="shared" si="155"/>
        <v>#REF!</v>
      </c>
      <c r="O202" s="123" t="e">
        <f>SUM(O194:O201)</f>
        <v>#REF!</v>
      </c>
      <c r="P202" s="105" t="e">
        <f>+I202/100*60</f>
        <v>#REF!</v>
      </c>
      <c r="Q202" s="102">
        <v>1995</v>
      </c>
      <c r="R202" s="103">
        <v>70983.719999999987</v>
      </c>
      <c r="S202" s="6">
        <f>SUM(S194:S201)</f>
        <v>12704.142592592596</v>
      </c>
      <c r="T202" s="40">
        <f t="shared" si="155"/>
        <v>1460.9763981481481</v>
      </c>
      <c r="U202" s="79"/>
      <c r="V202" s="80"/>
      <c r="W202" s="80">
        <f>SUM(W194:W201)</f>
        <v>0</v>
      </c>
      <c r="X202" s="80"/>
      <c r="Y202" s="39">
        <f>SUM(Y194:Y201)</f>
        <v>1754</v>
      </c>
      <c r="Z202" s="39">
        <f>SUM(Z194:Z201)</f>
        <v>1726.2050000000004</v>
      </c>
      <c r="AA202" s="41">
        <f>SUM(AA194:AA201)</f>
        <v>78063.779999999984</v>
      </c>
      <c r="AB202" s="41">
        <f>SUM(AB194:AB201)</f>
        <v>73363.712499999994</v>
      </c>
      <c r="AC202" s="41">
        <f>AVERAGE(AC194:AC201)</f>
        <v>42.065652393390835</v>
      </c>
      <c r="AD202" s="39">
        <f>AVERAGE(AD194:AD201)</f>
        <v>0</v>
      </c>
      <c r="AE202" s="39">
        <f>AVERAGE(AE194:AE201)</f>
        <v>294.125</v>
      </c>
      <c r="AF202" s="42">
        <f>AVERAGE(AF194:AF201)</f>
        <v>0.87089600012093782</v>
      </c>
      <c r="AG202" s="43"/>
    </row>
    <row r="203" spans="1:33" s="124" customFormat="1" ht="15" customHeight="1" x14ac:dyDescent="0.25">
      <c r="A203" s="44" t="s">
        <v>3</v>
      </c>
      <c r="B203" s="44" t="s">
        <v>4</v>
      </c>
      <c r="C203" s="15" t="s">
        <v>5</v>
      </c>
      <c r="D203" s="15" t="s">
        <v>6</v>
      </c>
      <c r="E203" s="45" t="s">
        <v>1039</v>
      </c>
      <c r="F203" s="45" t="s">
        <v>1040</v>
      </c>
      <c r="G203" s="45" t="s">
        <v>1041</v>
      </c>
      <c r="H203" s="45" t="s">
        <v>6128</v>
      </c>
      <c r="I203" s="46" t="s">
        <v>1049</v>
      </c>
      <c r="J203" s="46">
        <v>0.35</v>
      </c>
      <c r="K203" s="46" t="s">
        <v>1046</v>
      </c>
      <c r="L203" s="46" t="s">
        <v>1047</v>
      </c>
      <c r="M203" s="46" t="s">
        <v>6130</v>
      </c>
      <c r="N203" s="47" t="s">
        <v>2</v>
      </c>
      <c r="O203" s="121">
        <v>45</v>
      </c>
      <c r="P203" s="98">
        <v>0.6</v>
      </c>
      <c r="Q203" s="47" t="s">
        <v>4038</v>
      </c>
      <c r="R203" s="47" t="s">
        <v>4038</v>
      </c>
      <c r="S203" s="48" t="s">
        <v>459</v>
      </c>
      <c r="T203" s="72">
        <v>0.115</v>
      </c>
      <c r="U203" s="76"/>
      <c r="V203" s="81"/>
      <c r="W203" s="76">
        <v>0.35</v>
      </c>
      <c r="X203" s="81"/>
      <c r="Y203" s="90" t="s">
        <v>12</v>
      </c>
      <c r="Z203" s="90" t="s">
        <v>941</v>
      </c>
      <c r="AA203" s="91" t="s">
        <v>942</v>
      </c>
      <c r="AB203" s="91" t="s">
        <v>943</v>
      </c>
      <c r="AC203" s="91" t="s">
        <v>944</v>
      </c>
      <c r="AD203" s="91" t="s">
        <v>1044</v>
      </c>
      <c r="AE203" s="91" t="s">
        <v>1043</v>
      </c>
      <c r="AF203" s="92" t="s">
        <v>947</v>
      </c>
      <c r="AG203" s="49" t="s">
        <v>11</v>
      </c>
    </row>
    <row r="204" spans="1:33" ht="15" customHeight="1" x14ac:dyDescent="0.25">
      <c r="A204" s="1" t="str">
        <f>INDEX(MAPING!K:K,MATCH('Sep GOALS'!B204,MAPING!L:L,0))</f>
        <v>OMAHA</v>
      </c>
      <c r="B204" s="1" t="s">
        <v>152</v>
      </c>
      <c r="C204" s="1" t="str">
        <f>INDEX(MAPING!D:D,MATCH('Sep GOALS'!B204,MAPING!L:L,0))</f>
        <v>NOMAN MOHAMMAD</v>
      </c>
      <c r="D204" s="1" t="str">
        <f>INDEX(MAPING!F:F,MATCH('Sep GOALS'!B204,MAPING!L:L,0))</f>
        <v>AYAZUDDIN SHAIK</v>
      </c>
      <c r="E204" s="1" t="e">
        <f>SUMIFS('Metro Target'!#REF!,'Metro Target'!#REF!,'Sep GOALS'!B204)</f>
        <v>#REF!</v>
      </c>
      <c r="F204" s="1" t="e">
        <f>SUMIFS('Metro Target'!#REF!,'Metro Target'!#REF!,'Sep GOALS'!B204)</f>
        <v>#REF!</v>
      </c>
      <c r="G204" s="1" t="e">
        <f>SUMIFS('Metro Target'!#REF!,'Metro Target'!#REF!,'Sep GOALS'!B204)</f>
        <v>#REF!</v>
      </c>
      <c r="H204" s="1" t="e">
        <f>SUMIFS('Metro Target'!#REF!,'Metro Target'!#REF!,'Sep GOALS'!B204)</f>
        <v>#REF!</v>
      </c>
      <c r="I204" s="56" t="e">
        <f>IF($T$203&gt;0,SUMIFS(ShopperTrak!#REF!,ShopperTrak!D:D,'Sep GOALS'!B204),E204)</f>
        <v>#REF!</v>
      </c>
      <c r="J204" s="56" t="e">
        <f>+I204*$J$203</f>
        <v>#REF!</v>
      </c>
      <c r="K204" s="56" t="e">
        <f>IF($T$203&gt;0,SUMIFS(ShopperTrak!#REF!,ShopperTrak!D:D,'Sep GOALS'!B204),F204)</f>
        <v>#REF!</v>
      </c>
      <c r="L204" s="56" t="e">
        <f>IF($T$203&gt;0,SUMIFS(ShopperTrak!#REF!,ShopperTrak!D:D,'Sep GOALS'!B204),G204)</f>
        <v>#REF!</v>
      </c>
      <c r="M204" s="56" t="e">
        <f>IF($T$2&gt;0,SUMIFS(ShopperTrak!#REF!,ShopperTrak!D:D,'Sep GOALS'!B204),H204)</f>
        <v>#REF!</v>
      </c>
      <c r="N204" s="36" t="e">
        <f t="shared" ref="N204:N206" si="156">SUBTOTAL(9,I204:M204)</f>
        <v>#REF!</v>
      </c>
      <c r="O204" s="122" t="e">
        <f>N204*$O$203</f>
        <v>#REF!</v>
      </c>
      <c r="P204" s="34" t="e">
        <f>+I204*$P$203</f>
        <v>#REF!</v>
      </c>
      <c r="Q204" s="36">
        <v>153</v>
      </c>
      <c r="R204" s="35">
        <v>3910.7699999999995</v>
      </c>
      <c r="S204" s="24">
        <f>SUMIFS(ShopperTrak!R:R,ShopperTrak!D:D,'Sep GOALS'!B204)</f>
        <v>900.08333333333337</v>
      </c>
      <c r="T204" s="34">
        <f>S204*$T$203</f>
        <v>103.50958333333334</v>
      </c>
      <c r="U204" s="77">
        <f>SUMIFS('Perf by Market'!X:X,'Perf by Market'!C:C,'Sep GOALS'!B204)</f>
        <v>0</v>
      </c>
      <c r="V204" s="77" t="e">
        <f>N204/U204</f>
        <v>#REF!</v>
      </c>
      <c r="W204" s="78">
        <f>U204*$W$203</f>
        <v>0</v>
      </c>
      <c r="X204" s="77">
        <f>SUMIFS('Perf by Market'!O:O,'Perf by Market'!C:C,'Sep GOALS'!B204)</f>
        <v>0.38</v>
      </c>
      <c r="Y204" s="24">
        <f>SUMIFS('Perf by Market'!H:H,'Perf by Market'!C:C,'Sep GOALS'!B204)</f>
        <v>116</v>
      </c>
      <c r="Z204" s="24">
        <f>SUMIFS('Last Month Goals'!J:J,'Last Month Goals'!B:B,'Sep GOALS'!B204)</f>
        <v>114.13999999999997</v>
      </c>
      <c r="AA204" s="25">
        <f>SUMIFS('Perf by Market'!J:J,'Perf by Market'!C:C,'Sep GOALS'!B204)</f>
        <v>3648.83</v>
      </c>
      <c r="AB204" s="25">
        <f>SUMIFS('Last Month Goals'!K:K,'Last Month Goals'!B:B,'Sep GOALS'!B204)</f>
        <v>4565.5999999999985</v>
      </c>
      <c r="AC204" s="25">
        <f>AA204/Y204</f>
        <v>31.455431034482757</v>
      </c>
      <c r="AD204" s="24">
        <f>SUMIFS('Perf by Market'!W:W,'Perf by Market'!C:C,'Sep GOALS'!B204)/6</f>
        <v>0</v>
      </c>
      <c r="AE204" s="31">
        <f>SUMIFS('Perf by Market'!M:M,'Perf by Market'!C:C,'Sep GOALS'!B204)</f>
        <v>121</v>
      </c>
      <c r="AF204" s="29">
        <f>Y204/(SUMIFS('Perf by Market'!M:M,'Perf by Market'!C:C,'Sep GOALS'!B204))</f>
        <v>0.95867768595041325</v>
      </c>
      <c r="AG204" s="4"/>
    </row>
    <row r="205" spans="1:33" ht="15" customHeight="1" x14ac:dyDescent="0.25">
      <c r="A205" s="1" t="str">
        <f>INDEX(MAPING!K:K,MATCH('Sep GOALS'!B205,MAPING!L:L,0))</f>
        <v>OMAHA</v>
      </c>
      <c r="B205" s="1" t="s">
        <v>153</v>
      </c>
      <c r="C205" s="1" t="str">
        <f>INDEX(MAPING!D:D,MATCH('Sep GOALS'!B205,MAPING!L:L,0))</f>
        <v>NOMAN MOHAMMAD</v>
      </c>
      <c r="D205" s="1" t="str">
        <f>INDEX(MAPING!F:F,MATCH('Sep GOALS'!B205,MAPING!L:L,0))</f>
        <v>SAI PALAKURTHI</v>
      </c>
      <c r="E205" s="1" t="e">
        <f>SUMIFS('Metro Target'!#REF!,'Metro Target'!#REF!,'Sep GOALS'!B205)</f>
        <v>#REF!</v>
      </c>
      <c r="F205" s="1" t="e">
        <f>SUMIFS('Metro Target'!#REF!,'Metro Target'!#REF!,'Sep GOALS'!B205)</f>
        <v>#REF!</v>
      </c>
      <c r="G205" s="1" t="e">
        <f>SUMIFS('Metro Target'!#REF!,'Metro Target'!#REF!,'Sep GOALS'!B205)</f>
        <v>#REF!</v>
      </c>
      <c r="H205" s="1" t="e">
        <f>SUMIFS('Metro Target'!#REF!,'Metro Target'!#REF!,'Sep GOALS'!B205)</f>
        <v>#REF!</v>
      </c>
      <c r="I205" s="56" t="e">
        <f>IF($T$203&gt;0,SUMIFS(ShopperTrak!#REF!,ShopperTrak!D:D,'Sep GOALS'!B205),E205)</f>
        <v>#REF!</v>
      </c>
      <c r="J205" s="56" t="e">
        <f t="shared" ref="J205:J206" si="157">+I205*$J$203</f>
        <v>#REF!</v>
      </c>
      <c r="K205" s="56" t="e">
        <f>IF($T$203&gt;0,SUMIFS(ShopperTrak!#REF!,ShopperTrak!D:D,'Sep GOALS'!B205),F205)</f>
        <v>#REF!</v>
      </c>
      <c r="L205" s="56" t="e">
        <f>IF($T$203&gt;0,SUMIFS(ShopperTrak!#REF!,ShopperTrak!D:D,'Sep GOALS'!B205),G205)</f>
        <v>#REF!</v>
      </c>
      <c r="M205" s="56" t="e">
        <f>IF($T$2&gt;0,SUMIFS(ShopperTrak!#REF!,ShopperTrak!D:D,'Sep GOALS'!B205),H205)</f>
        <v>#REF!</v>
      </c>
      <c r="N205" s="36" t="e">
        <f t="shared" si="156"/>
        <v>#REF!</v>
      </c>
      <c r="O205" s="122" t="e">
        <f>N205*$O$203</f>
        <v>#REF!</v>
      </c>
      <c r="P205" s="34" t="e">
        <f>+I205*$P$203</f>
        <v>#REF!</v>
      </c>
      <c r="Q205" s="36">
        <v>237</v>
      </c>
      <c r="R205" s="35">
        <v>7147.56</v>
      </c>
      <c r="S205" s="24">
        <f>SUMIFS(ShopperTrak!R:R,ShopperTrak!D:D,'Sep GOALS'!B205)</f>
        <v>1897.0833333333333</v>
      </c>
      <c r="T205" s="34">
        <f>S205*$T$203</f>
        <v>218.16458333333333</v>
      </c>
      <c r="U205" s="77">
        <f>SUMIFS('Perf by Market'!X:X,'Perf by Market'!C:C,'Sep GOALS'!B205)</f>
        <v>0</v>
      </c>
      <c r="V205" s="77" t="e">
        <f t="shared" ref="V205:V206" si="158">N205/U205</f>
        <v>#REF!</v>
      </c>
      <c r="W205" s="78">
        <f t="shared" ref="W205:W206" si="159">U205*$W$203</f>
        <v>0</v>
      </c>
      <c r="X205" s="77">
        <f>SUMIFS('Perf by Market'!O:O,'Perf by Market'!C:C,'Sep GOALS'!B205)</f>
        <v>0.4</v>
      </c>
      <c r="Y205" s="24">
        <f>SUMIFS('Perf by Market'!H:H,'Perf by Market'!C:C,'Sep GOALS'!B205)</f>
        <v>289</v>
      </c>
      <c r="Z205" s="24">
        <f>SUMIFS('Last Month Goals'!J:J,'Last Month Goals'!B:B,'Sep GOALS'!B205)</f>
        <v>227.64999999999995</v>
      </c>
      <c r="AA205" s="25">
        <f>SUMIFS('Perf by Market'!J:J,'Perf by Market'!C:C,'Sep GOALS'!B205)</f>
        <v>12962.44</v>
      </c>
      <c r="AB205" s="25">
        <f>SUMIFS('Last Month Goals'!K:K,'Last Month Goals'!B:B,'Sep GOALS'!B205)</f>
        <v>9105.9999999999982</v>
      </c>
      <c r="AC205" s="25">
        <f t="shared" ref="AC205:AC206" si="160">AA205/Y205</f>
        <v>44.852733564013846</v>
      </c>
      <c r="AD205" s="24">
        <f>SUMIFS('Perf by Market'!W:W,'Perf by Market'!C:C,'Sep GOALS'!B205)/6</f>
        <v>0</v>
      </c>
      <c r="AE205" s="31">
        <f>SUMIFS('Perf by Market'!M:M,'Perf by Market'!C:C,'Sep GOALS'!B205)</f>
        <v>439</v>
      </c>
      <c r="AF205" s="29">
        <f>Y205/(SUMIFS('Perf by Market'!M:M,'Perf by Market'!C:C,'Sep GOALS'!B205))</f>
        <v>0.65831435079726652</v>
      </c>
      <c r="AG205" s="4"/>
    </row>
    <row r="206" spans="1:33" ht="15" customHeight="1" x14ac:dyDescent="0.25">
      <c r="A206" s="1" t="str">
        <f>INDEX(MAPING!K:K,MATCH('Sep GOALS'!B206,MAPING!L:L,0))</f>
        <v>OMAHA</v>
      </c>
      <c r="B206" s="1" t="s">
        <v>154</v>
      </c>
      <c r="C206" s="1" t="str">
        <f>INDEX(MAPING!D:D,MATCH('Sep GOALS'!B206,MAPING!L:L,0))</f>
        <v>NOMAN MOHAMMAD</v>
      </c>
      <c r="D206" s="1" t="str">
        <f>INDEX(MAPING!F:F,MATCH('Sep GOALS'!B206,MAPING!L:L,0))</f>
        <v>NOMAN MOHAMMAD</v>
      </c>
      <c r="E206" s="1" t="e">
        <f>SUMIFS('Metro Target'!#REF!,'Metro Target'!#REF!,'Sep GOALS'!B206)</f>
        <v>#REF!</v>
      </c>
      <c r="F206" s="1" t="e">
        <f>SUMIFS('Metro Target'!#REF!,'Metro Target'!#REF!,'Sep GOALS'!B206)</f>
        <v>#REF!</v>
      </c>
      <c r="G206" s="1" t="e">
        <f>SUMIFS('Metro Target'!#REF!,'Metro Target'!#REF!,'Sep GOALS'!B206)</f>
        <v>#REF!</v>
      </c>
      <c r="H206" s="1" t="e">
        <f>SUMIFS('Metro Target'!#REF!,'Metro Target'!#REF!,'Sep GOALS'!B206)</f>
        <v>#REF!</v>
      </c>
      <c r="I206" s="56" t="e">
        <f>IF($T$203&gt;0,SUMIFS(ShopperTrak!#REF!,ShopperTrak!D:D,'Sep GOALS'!B206),E206)</f>
        <v>#REF!</v>
      </c>
      <c r="J206" s="56" t="e">
        <f t="shared" si="157"/>
        <v>#REF!</v>
      </c>
      <c r="K206" s="56" t="e">
        <f>IF($T$203&gt;0,SUMIFS(ShopperTrak!#REF!,ShopperTrak!D:D,'Sep GOALS'!B206),F206)</f>
        <v>#REF!</v>
      </c>
      <c r="L206" s="56" t="e">
        <f>IF($T$203&gt;0,SUMIFS(ShopperTrak!#REF!,ShopperTrak!D:D,'Sep GOALS'!B206),G206)</f>
        <v>#REF!</v>
      </c>
      <c r="M206" s="56" t="e">
        <f>IF($T$2&gt;0,SUMIFS(ShopperTrak!#REF!,ShopperTrak!D:D,'Sep GOALS'!B206),H206)</f>
        <v>#REF!</v>
      </c>
      <c r="N206" s="36" t="e">
        <f t="shared" si="156"/>
        <v>#REF!</v>
      </c>
      <c r="O206" s="122" t="e">
        <f>N206*$O$203</f>
        <v>#REF!</v>
      </c>
      <c r="P206" s="34" t="e">
        <f t="shared" ref="P206" si="161">+I206*$P$203</f>
        <v>#REF!</v>
      </c>
      <c r="Q206" s="36">
        <v>567</v>
      </c>
      <c r="R206" s="35">
        <v>17723.37</v>
      </c>
      <c r="S206" s="24">
        <f>SUMIFS(ShopperTrak!R:R,ShopperTrak!D:D,'Sep GOALS'!B206)</f>
        <v>3770.75</v>
      </c>
      <c r="T206" s="34">
        <f>S206*$T$203</f>
        <v>433.63625000000002</v>
      </c>
      <c r="U206" s="77">
        <f>SUMIFS('Perf by Market'!X:X,'Perf by Market'!C:C,'Sep GOALS'!B206)</f>
        <v>0</v>
      </c>
      <c r="V206" s="77" t="e">
        <f t="shared" si="158"/>
        <v>#REF!</v>
      </c>
      <c r="W206" s="78">
        <f t="shared" si="159"/>
        <v>0</v>
      </c>
      <c r="X206" s="77">
        <f>SUMIFS('Perf by Market'!O:O,'Perf by Market'!C:C,'Sep GOALS'!B206)</f>
        <v>0.41</v>
      </c>
      <c r="Y206" s="24">
        <f>SUMIFS('Perf by Market'!H:H,'Perf by Market'!C:C,'Sep GOALS'!B206)</f>
        <v>444</v>
      </c>
      <c r="Z206" s="24">
        <f>SUMIFS('Last Month Goals'!J:J,'Last Month Goals'!B:B,'Sep GOALS'!B206)</f>
        <v>434.29000000000008</v>
      </c>
      <c r="AA206" s="25">
        <f>SUMIFS('Perf by Market'!J:J,'Perf by Market'!C:C,'Sep GOALS'!B206)</f>
        <v>25287.66</v>
      </c>
      <c r="AB206" s="25">
        <f>SUMIFS('Last Month Goals'!K:K,'Last Month Goals'!B:B,'Sep GOALS'!B206)</f>
        <v>17371.600000000002</v>
      </c>
      <c r="AC206" s="25">
        <f t="shared" si="160"/>
        <v>56.954189189189186</v>
      </c>
      <c r="AD206" s="24">
        <f>SUMIFS('Perf by Market'!W:W,'Perf by Market'!C:C,'Sep GOALS'!B206)/6</f>
        <v>0</v>
      </c>
      <c r="AE206" s="31">
        <f>SUMIFS('Perf by Market'!M:M,'Perf by Market'!C:C,'Sep GOALS'!B206)</f>
        <v>1031</v>
      </c>
      <c r="AF206" s="29">
        <f>Y206/(SUMIFS('Perf by Market'!M:M,'Perf by Market'!C:C,'Sep GOALS'!B206))</f>
        <v>0.43064985451018428</v>
      </c>
      <c r="AG206" s="4"/>
    </row>
    <row r="207" spans="1:33" s="124" customFormat="1" ht="15" customHeight="1" x14ac:dyDescent="0.25">
      <c r="A207" s="37" t="s">
        <v>20</v>
      </c>
      <c r="B207" s="37"/>
      <c r="C207" s="5"/>
      <c r="D207" s="5"/>
      <c r="E207" s="37" t="e">
        <f>SUM(E204:E206)</f>
        <v>#REF!</v>
      </c>
      <c r="F207" s="37" t="e">
        <f>SUM(F204:F206)</f>
        <v>#REF!</v>
      </c>
      <c r="G207" s="37" t="e">
        <f>SUM(G204:G206)</f>
        <v>#REF!</v>
      </c>
      <c r="H207" s="37" t="e">
        <f>SUM(H204:H206)</f>
        <v>#REF!</v>
      </c>
      <c r="I207" s="38" t="e">
        <f t="shared" ref="I207:T207" si="162">SUM(I204:I206)</f>
        <v>#REF!</v>
      </c>
      <c r="J207" s="38" t="e">
        <f t="shared" si="162"/>
        <v>#REF!</v>
      </c>
      <c r="K207" s="38" t="e">
        <f t="shared" si="162"/>
        <v>#REF!</v>
      </c>
      <c r="L207" s="38" t="e">
        <f t="shared" si="162"/>
        <v>#REF!</v>
      </c>
      <c r="M207" s="38" t="e">
        <f t="shared" si="162"/>
        <v>#REF!</v>
      </c>
      <c r="N207" s="102" t="e">
        <f t="shared" si="162"/>
        <v>#REF!</v>
      </c>
      <c r="O207" s="123" t="e">
        <f>SUM(O204:O206)</f>
        <v>#REF!</v>
      </c>
      <c r="P207" s="105" t="e">
        <f>+I207/100*60</f>
        <v>#REF!</v>
      </c>
      <c r="Q207" s="102">
        <v>957</v>
      </c>
      <c r="R207" s="103">
        <v>28781.699999999997</v>
      </c>
      <c r="S207" s="6">
        <f>SUM(S204:S206)</f>
        <v>6567.9166666666661</v>
      </c>
      <c r="T207" s="40">
        <f t="shared" si="162"/>
        <v>755.3104166666667</v>
      </c>
      <c r="U207" s="79"/>
      <c r="V207" s="80"/>
      <c r="W207" s="80">
        <f>SUM(W204:W206)</f>
        <v>0</v>
      </c>
      <c r="X207" s="80"/>
      <c r="Y207" s="39">
        <f>SUM(Y204:Y206)</f>
        <v>849</v>
      </c>
      <c r="Z207" s="39">
        <f>SUM(Z204:Z206)</f>
        <v>776.07999999999993</v>
      </c>
      <c r="AA207" s="41">
        <f>SUM(AA204:AA206)</f>
        <v>41898.93</v>
      </c>
      <c r="AB207" s="41">
        <f>SUM(AB204:AB206)</f>
        <v>31043.199999999997</v>
      </c>
      <c r="AC207" s="41">
        <f>AVERAGE(AC204:AC206)</f>
        <v>44.420784595895263</v>
      </c>
      <c r="AD207" s="39">
        <f>AVERAGE(AD204:AD206)</f>
        <v>0</v>
      </c>
      <c r="AE207" s="39">
        <f>AVERAGE(AE204:AE206)</f>
        <v>530.33333333333337</v>
      </c>
      <c r="AF207" s="42">
        <f>AVERAGE(AF204:AF206)</f>
        <v>0.68254729708595463</v>
      </c>
      <c r="AG207" s="43"/>
    </row>
    <row r="208" spans="1:33" s="124" customFormat="1" ht="15" customHeight="1" x14ac:dyDescent="0.25">
      <c r="A208" s="44" t="s">
        <v>3</v>
      </c>
      <c r="B208" s="44" t="s">
        <v>4</v>
      </c>
      <c r="C208" s="15" t="s">
        <v>5</v>
      </c>
      <c r="D208" s="15" t="s">
        <v>6</v>
      </c>
      <c r="E208" s="45" t="s">
        <v>1039</v>
      </c>
      <c r="F208" s="45" t="s">
        <v>1040</v>
      </c>
      <c r="G208" s="45" t="s">
        <v>1041</v>
      </c>
      <c r="H208" s="45" t="s">
        <v>6128</v>
      </c>
      <c r="I208" s="46" t="s">
        <v>1049</v>
      </c>
      <c r="J208" s="46">
        <v>0.35</v>
      </c>
      <c r="K208" s="46" t="s">
        <v>1046</v>
      </c>
      <c r="L208" s="46" t="s">
        <v>1047</v>
      </c>
      <c r="M208" s="46" t="s">
        <v>6130</v>
      </c>
      <c r="N208" s="47" t="s">
        <v>2</v>
      </c>
      <c r="O208" s="121">
        <v>40</v>
      </c>
      <c r="P208" s="98">
        <v>0.6</v>
      </c>
      <c r="Q208" s="47" t="s">
        <v>4038</v>
      </c>
      <c r="R208" s="47" t="s">
        <v>4038</v>
      </c>
      <c r="S208" s="48" t="s">
        <v>459</v>
      </c>
      <c r="T208" s="72">
        <v>0.11</v>
      </c>
      <c r="U208" s="76"/>
      <c r="V208" s="81"/>
      <c r="W208" s="76">
        <v>0.35</v>
      </c>
      <c r="X208" s="81"/>
      <c r="Y208" s="90" t="s">
        <v>12</v>
      </c>
      <c r="Z208" s="90" t="s">
        <v>941</v>
      </c>
      <c r="AA208" s="91" t="s">
        <v>942</v>
      </c>
      <c r="AB208" s="91" t="s">
        <v>943</v>
      </c>
      <c r="AC208" s="91" t="s">
        <v>944</v>
      </c>
      <c r="AD208" s="91" t="s">
        <v>1044</v>
      </c>
      <c r="AE208" s="91" t="s">
        <v>1043</v>
      </c>
      <c r="AF208" s="92" t="s">
        <v>947</v>
      </c>
      <c r="AG208" s="49" t="s">
        <v>11</v>
      </c>
    </row>
    <row r="209" spans="1:33" ht="15" customHeight="1" x14ac:dyDescent="0.25">
      <c r="A209" s="1" t="str">
        <f>INDEX(MAPING!K:K,MATCH('Sep GOALS'!B209,MAPING!L:L,0))</f>
        <v>SAN ANTONIO</v>
      </c>
      <c r="B209" s="1" t="s">
        <v>156</v>
      </c>
      <c r="C209" s="1" t="str">
        <f>INDEX(MAPING!D:D,MATCH('Sep GOALS'!B209,MAPING!L:L,0))</f>
        <v>FIDENCIO URBINA</v>
      </c>
      <c r="D209" s="1" t="str">
        <f>INDEX(MAPING!F:F,MATCH('Sep GOALS'!B209,MAPING!L:L,0))</f>
        <v>SHAYESTA NAAZ</v>
      </c>
      <c r="E209" s="1" t="e">
        <f>SUMIFS('Metro Target'!#REF!,'Metro Target'!#REF!,'Sep GOALS'!B209)</f>
        <v>#REF!</v>
      </c>
      <c r="F209" s="1" t="e">
        <f>SUMIFS('Metro Target'!#REF!,'Metro Target'!#REF!,'Sep GOALS'!B209)</f>
        <v>#REF!</v>
      </c>
      <c r="G209" s="1" t="e">
        <f>SUMIFS('Metro Target'!#REF!,'Metro Target'!#REF!,'Sep GOALS'!B209)</f>
        <v>#REF!</v>
      </c>
      <c r="H209" s="1" t="e">
        <f>SUMIFS('Metro Target'!#REF!,'Metro Target'!#REF!,'Sep GOALS'!B209)</f>
        <v>#REF!</v>
      </c>
      <c r="I209" s="56" t="e">
        <f>IF($T$208&gt;0,SUMIFS(ShopperTrak!#REF!,ShopperTrak!D:D,'Sep GOALS'!B209),E209)</f>
        <v>#REF!</v>
      </c>
      <c r="J209" s="56" t="e">
        <f t="shared" ref="J209" si="163">+I209*$J$208</f>
        <v>#REF!</v>
      </c>
      <c r="K209" s="56" t="e">
        <f>IF($T$208&gt;0,SUMIFS(ShopperTrak!#REF!,ShopperTrak!D:D,'Sep GOALS'!B209),F209)</f>
        <v>#REF!</v>
      </c>
      <c r="L209" s="56" t="e">
        <f>IF($T$208&gt;0,SUMIFS(ShopperTrak!#REF!,ShopperTrak!D:D,'Sep GOALS'!B209),G209)</f>
        <v>#REF!</v>
      </c>
      <c r="M209" s="56" t="e">
        <f>IF($T$2&gt;0,SUMIFS(ShopperTrak!#REF!,ShopperTrak!D:D,'Sep GOALS'!B209),H209)</f>
        <v>#REF!</v>
      </c>
      <c r="N209" s="36" t="e">
        <f t="shared" ref="N209:N214" si="164">SUBTOTAL(9,I209:M209)</f>
        <v>#REF!</v>
      </c>
      <c r="O209" s="122" t="e">
        <f t="shared" ref="O209:O214" si="165">N209*$O$208</f>
        <v>#REF!</v>
      </c>
      <c r="P209" s="34" t="e">
        <f>+I209*$P$208</f>
        <v>#REF!</v>
      </c>
      <c r="Q209" s="36">
        <v>39</v>
      </c>
      <c r="R209" s="35">
        <v>1622.0700000000002</v>
      </c>
      <c r="S209" s="24">
        <f>SUMIFS(ShopperTrak!R:R,ShopperTrak!D:D,'Sep GOALS'!B209)</f>
        <v>733.18181818181813</v>
      </c>
      <c r="T209" s="34">
        <f t="shared" ref="T209:T214" si="166">S209*$T$208</f>
        <v>80.649999999999991</v>
      </c>
      <c r="U209" s="77">
        <f>SUMIFS('Perf by Market'!X:X,'Perf by Market'!C:C,'Sep GOALS'!B209)</f>
        <v>0</v>
      </c>
      <c r="V209" s="77" t="e">
        <f t="shared" ref="V209" si="167">N209/U209</f>
        <v>#REF!</v>
      </c>
      <c r="W209" s="78">
        <f>U209*$W$208</f>
        <v>0</v>
      </c>
      <c r="X209" s="77">
        <f>SUMIFS('Perf by Market'!O:O,'Perf by Market'!C:C,'Sep GOALS'!B209)</f>
        <v>0.13</v>
      </c>
      <c r="Y209" s="24">
        <f>SUMIFS('Perf by Market'!H:H,'Perf by Market'!C:C,'Sep GOALS'!B209)</f>
        <v>43</v>
      </c>
      <c r="Z209" s="24">
        <f>SUMIFS('Last Month Goals'!J:J,'Last Month Goals'!B:B,'Sep GOALS'!B209)</f>
        <v>60.105833333333329</v>
      </c>
      <c r="AA209" s="25">
        <f>SUMIFS('Perf by Market'!J:J,'Perf by Market'!C:C,'Sep GOALS'!B209)</f>
        <v>871.78</v>
      </c>
      <c r="AB209" s="25">
        <f>SUMIFS('Last Month Goals'!K:K,'Last Month Goals'!B:B,'Sep GOALS'!B209)</f>
        <v>2253.96875</v>
      </c>
      <c r="AC209" s="25">
        <f t="shared" ref="AC209" si="168">AA209/Y209</f>
        <v>20.273953488372094</v>
      </c>
      <c r="AD209" s="24">
        <f>SUMIFS('Perf by Market'!W:W,'Perf by Market'!C:C,'Sep GOALS'!B209)/6</f>
        <v>0</v>
      </c>
      <c r="AE209" s="31">
        <f>SUMIFS('Perf by Market'!M:M,'Perf by Market'!C:C,'Sep GOALS'!B209)</f>
        <v>53</v>
      </c>
      <c r="AF209" s="29">
        <f>Y209/(SUMIFS('Perf by Market'!M:M,'Perf by Market'!C:C,'Sep GOALS'!B209))</f>
        <v>0.81132075471698117</v>
      </c>
      <c r="AG209" s="4"/>
    </row>
    <row r="210" spans="1:33" ht="15" customHeight="1" x14ac:dyDescent="0.25">
      <c r="A210" s="1" t="str">
        <f>INDEX(MAPING!K:K,MATCH('Sep GOALS'!B210,MAPING!L:L,0))</f>
        <v>SAN ANTONIO</v>
      </c>
      <c r="B210" s="1" t="s">
        <v>158</v>
      </c>
      <c r="C210" s="1" t="str">
        <f>INDEX(MAPING!D:D,MATCH('Sep GOALS'!B210,MAPING!L:L,0))</f>
        <v>FIDENCIO URBINA</v>
      </c>
      <c r="D210" s="1" t="str">
        <f>INDEX(MAPING!F:F,MATCH('Sep GOALS'!B210,MAPING!L:L,0))</f>
        <v>MAVIA SIDDIQUI</v>
      </c>
      <c r="E210" s="1" t="e">
        <f>SUMIFS('Metro Target'!#REF!,'Metro Target'!#REF!,'Sep GOALS'!B210)</f>
        <v>#REF!</v>
      </c>
      <c r="F210" s="1" t="e">
        <f>SUMIFS('Metro Target'!#REF!,'Metro Target'!#REF!,'Sep GOALS'!B210)</f>
        <v>#REF!</v>
      </c>
      <c r="G210" s="1" t="e">
        <f>SUMIFS('Metro Target'!#REF!,'Metro Target'!#REF!,'Sep GOALS'!B210)</f>
        <v>#REF!</v>
      </c>
      <c r="H210" s="1" t="e">
        <f>SUMIFS('Metro Target'!#REF!,'Metro Target'!#REF!,'Sep GOALS'!B210)</f>
        <v>#REF!</v>
      </c>
      <c r="I210" s="56" t="e">
        <f>IF($T$208&gt;0,SUMIFS(ShopperTrak!#REF!,ShopperTrak!D:D,'Sep GOALS'!B210),E210)</f>
        <v>#REF!</v>
      </c>
      <c r="J210" s="56" t="e">
        <f t="shared" ref="J210:J214" si="169">+I210*$J$208</f>
        <v>#REF!</v>
      </c>
      <c r="K210" s="56" t="e">
        <f>IF($T$208&gt;0,SUMIFS(ShopperTrak!#REF!,ShopperTrak!D:D,'Sep GOALS'!B210),F210)</f>
        <v>#REF!</v>
      </c>
      <c r="L210" s="56" t="e">
        <f>IF($T$208&gt;0,SUMIFS(ShopperTrak!#REF!,ShopperTrak!D:D,'Sep GOALS'!B210),G210)</f>
        <v>#REF!</v>
      </c>
      <c r="M210" s="56" t="e">
        <f>IF($T$2&gt;0,SUMIFS(ShopperTrak!#REF!,ShopperTrak!D:D,'Sep GOALS'!B210),H210)</f>
        <v>#REF!</v>
      </c>
      <c r="N210" s="36" t="e">
        <f t="shared" si="164"/>
        <v>#REF!</v>
      </c>
      <c r="O210" s="122" t="e">
        <f t="shared" si="165"/>
        <v>#REF!</v>
      </c>
      <c r="P210" s="34" t="e">
        <f t="shared" ref="P210:P214" si="170">+I210*$P$208</f>
        <v>#REF!</v>
      </c>
      <c r="Q210" s="36">
        <v>201</v>
      </c>
      <c r="R210" s="35">
        <v>8892.57</v>
      </c>
      <c r="S210" s="24">
        <f>SUMIFS(ShopperTrak!R:R,ShopperTrak!D:D,'Sep GOALS'!B210)</f>
        <v>3484.1666666666665</v>
      </c>
      <c r="T210" s="34">
        <f t="shared" si="166"/>
        <v>383.25833333333333</v>
      </c>
      <c r="U210" s="77">
        <f>SUMIFS('Perf by Market'!X:X,'Perf by Market'!C:C,'Sep GOALS'!B210)</f>
        <v>0</v>
      </c>
      <c r="V210" s="77" t="e">
        <f t="shared" ref="V210:V214" si="171">N210/U210</f>
        <v>#REF!</v>
      </c>
      <c r="W210" s="78">
        <f t="shared" ref="W210:W214" si="172">U210*$W$208</f>
        <v>0</v>
      </c>
      <c r="X210" s="77">
        <f>SUMIFS('Perf by Market'!O:O,'Perf by Market'!C:C,'Sep GOALS'!B210)</f>
        <v>0.39</v>
      </c>
      <c r="Y210" s="24">
        <f>SUMIFS('Perf by Market'!H:H,'Perf by Market'!C:C,'Sep GOALS'!B210)</f>
        <v>389</v>
      </c>
      <c r="Z210" s="24">
        <f>SUMIFS('Last Month Goals'!J:J,'Last Month Goals'!B:B,'Sep GOALS'!B210)</f>
        <v>389.83083333333337</v>
      </c>
      <c r="AA210" s="25">
        <f>SUMIFS('Perf by Market'!J:J,'Perf by Market'!C:C,'Sep GOALS'!B210)</f>
        <v>24081.17</v>
      </c>
      <c r="AB210" s="25">
        <f>SUMIFS('Last Month Goals'!K:K,'Last Month Goals'!B:B,'Sep GOALS'!B210)</f>
        <v>20000</v>
      </c>
      <c r="AC210" s="25">
        <f t="shared" ref="AC210:AC214" si="173">AA210/Y210</f>
        <v>61.90532133676092</v>
      </c>
      <c r="AD210" s="24">
        <f>SUMIFS('Perf by Market'!W:W,'Perf by Market'!C:C,'Sep GOALS'!B210)/6</f>
        <v>0</v>
      </c>
      <c r="AE210" s="31">
        <f>SUMIFS('Perf by Market'!M:M,'Perf by Market'!C:C,'Sep GOALS'!B210)</f>
        <v>321</v>
      </c>
      <c r="AF210" s="29">
        <f>Y210/(SUMIFS('Perf by Market'!M:M,'Perf by Market'!C:C,'Sep GOALS'!B210))</f>
        <v>1.2118380062305296</v>
      </c>
      <c r="AG210" s="4"/>
    </row>
    <row r="211" spans="1:33" ht="15" customHeight="1" x14ac:dyDescent="0.25">
      <c r="A211" s="1" t="str">
        <f>INDEX(MAPING!K:K,MATCH('Sep GOALS'!B211,MAPING!L:L,0))</f>
        <v>SAN ANTONIO</v>
      </c>
      <c r="B211" s="1" t="s">
        <v>159</v>
      </c>
      <c r="C211" s="1" t="str">
        <f>INDEX(MAPING!D:D,MATCH('Sep GOALS'!B211,MAPING!L:L,0))</f>
        <v>FIDENCIO URBINA</v>
      </c>
      <c r="D211" s="1" t="str">
        <f>INDEX(MAPING!F:F,MATCH('Sep GOALS'!B211,MAPING!L:L,0))</f>
        <v>SYED SULTAN</v>
      </c>
      <c r="E211" s="1" t="e">
        <f>SUMIFS('Metro Target'!#REF!,'Metro Target'!#REF!,'Sep GOALS'!B211)</f>
        <v>#REF!</v>
      </c>
      <c r="F211" s="1" t="e">
        <f>SUMIFS('Metro Target'!#REF!,'Metro Target'!#REF!,'Sep GOALS'!B211)</f>
        <v>#REF!</v>
      </c>
      <c r="G211" s="1" t="e">
        <f>SUMIFS('Metro Target'!#REF!,'Metro Target'!#REF!,'Sep GOALS'!B211)</f>
        <v>#REF!</v>
      </c>
      <c r="H211" s="1" t="e">
        <f>SUMIFS('Metro Target'!#REF!,'Metro Target'!#REF!,'Sep GOALS'!B211)</f>
        <v>#REF!</v>
      </c>
      <c r="I211" s="56" t="e">
        <f>IF($T$208&gt;0,SUMIFS(ShopperTrak!#REF!,ShopperTrak!D:D,'Sep GOALS'!B211),E211)</f>
        <v>#REF!</v>
      </c>
      <c r="J211" s="56" t="e">
        <f t="shared" si="169"/>
        <v>#REF!</v>
      </c>
      <c r="K211" s="56" t="e">
        <f>IF($T$208&gt;0,SUMIFS(ShopperTrak!#REF!,ShopperTrak!D:D,'Sep GOALS'!B211),F211)</f>
        <v>#REF!</v>
      </c>
      <c r="L211" s="56" t="e">
        <f>IF($T$208&gt;0,SUMIFS(ShopperTrak!#REF!,ShopperTrak!D:D,'Sep GOALS'!B211),G211)</f>
        <v>#REF!</v>
      </c>
      <c r="M211" s="56" t="e">
        <f>IF($T$2&gt;0,SUMIFS(ShopperTrak!#REF!,ShopperTrak!D:D,'Sep GOALS'!B211),H211)</f>
        <v>#REF!</v>
      </c>
      <c r="N211" s="36" t="e">
        <f t="shared" si="164"/>
        <v>#REF!</v>
      </c>
      <c r="O211" s="122" t="e">
        <f t="shared" si="165"/>
        <v>#REF!</v>
      </c>
      <c r="P211" s="34" t="e">
        <f t="shared" si="170"/>
        <v>#REF!</v>
      </c>
      <c r="Q211" s="36">
        <v>192</v>
      </c>
      <c r="R211" s="35">
        <v>7057.59</v>
      </c>
      <c r="S211" s="24">
        <f>SUMIFS(ShopperTrak!R:R,ShopperTrak!D:D,'Sep GOALS'!B211)</f>
        <v>1257.5</v>
      </c>
      <c r="T211" s="34">
        <f>S211*$T$208</f>
        <v>138.32499999999999</v>
      </c>
      <c r="U211" s="77">
        <f>SUMIFS('Perf by Market'!X:X,'Perf by Market'!C:C,'Sep GOALS'!B211)</f>
        <v>0</v>
      </c>
      <c r="V211" s="77" t="e">
        <f t="shared" si="171"/>
        <v>#REF!</v>
      </c>
      <c r="W211" s="78">
        <f t="shared" si="172"/>
        <v>0</v>
      </c>
      <c r="X211" s="77">
        <f>SUMIFS('Perf by Market'!O:O,'Perf by Market'!C:C,'Sep GOALS'!B211)</f>
        <v>0.51</v>
      </c>
      <c r="Y211" s="24">
        <f>SUMIFS('Perf by Market'!H:H,'Perf by Market'!C:C,'Sep GOALS'!B211)</f>
        <v>158</v>
      </c>
      <c r="Z211" s="24">
        <f>SUMIFS('Last Month Goals'!J:J,'Last Month Goals'!B:B,'Sep GOALS'!B211)</f>
        <v>137.20666666666665</v>
      </c>
      <c r="AA211" s="25">
        <f>SUMIFS('Perf by Market'!J:J,'Perf by Market'!C:C,'Sep GOALS'!B211)</f>
        <v>11293.41</v>
      </c>
      <c r="AB211" s="25">
        <f>SUMIFS('Last Month Goals'!K:K,'Last Month Goals'!B:B,'Sep GOALS'!B211)</f>
        <v>5145.2499999999991</v>
      </c>
      <c r="AC211" s="25">
        <f t="shared" si="173"/>
        <v>71.477278481012661</v>
      </c>
      <c r="AD211" s="24">
        <f>SUMIFS('Perf by Market'!W:W,'Perf by Market'!C:C,'Sep GOALS'!B211)/6</f>
        <v>0</v>
      </c>
      <c r="AE211" s="31">
        <f>SUMIFS('Perf by Market'!M:M,'Perf by Market'!C:C,'Sep GOALS'!B211)</f>
        <v>166</v>
      </c>
      <c r="AF211" s="29">
        <f>Y211/(SUMIFS('Perf by Market'!M:M,'Perf by Market'!C:C,'Sep GOALS'!B211))</f>
        <v>0.95180722891566261</v>
      </c>
      <c r="AG211" s="4"/>
    </row>
    <row r="212" spans="1:33" ht="15" customHeight="1" x14ac:dyDescent="0.25">
      <c r="A212" s="1" t="str">
        <f>INDEX(MAPING!K:K,MATCH('Sep GOALS'!B212,MAPING!L:L,0))</f>
        <v>SAN ANTONIO</v>
      </c>
      <c r="B212" s="1" t="s">
        <v>160</v>
      </c>
      <c r="C212" s="1" t="str">
        <f>INDEX(MAPING!D:D,MATCH('Sep GOALS'!B212,MAPING!L:L,0))</f>
        <v>FIDENCIO URBINA</v>
      </c>
      <c r="D212" s="1" t="str">
        <f>INDEX(MAPING!F:F,MATCH('Sep GOALS'!B212,MAPING!L:L,0))</f>
        <v>ABDUL AZAM</v>
      </c>
      <c r="E212" s="1" t="e">
        <f>SUMIFS('Metro Target'!#REF!,'Metro Target'!#REF!,'Sep GOALS'!B212)</f>
        <v>#REF!</v>
      </c>
      <c r="F212" s="1" t="e">
        <f>SUMIFS('Metro Target'!#REF!,'Metro Target'!#REF!,'Sep GOALS'!B212)</f>
        <v>#REF!</v>
      </c>
      <c r="G212" s="1" t="e">
        <f>SUMIFS('Metro Target'!#REF!,'Metro Target'!#REF!,'Sep GOALS'!B212)</f>
        <v>#REF!</v>
      </c>
      <c r="H212" s="1" t="e">
        <f>SUMIFS('Metro Target'!#REF!,'Metro Target'!#REF!,'Sep GOALS'!B212)</f>
        <v>#REF!</v>
      </c>
      <c r="I212" s="56" t="e">
        <f>IF($T$208&gt;0,SUMIFS(ShopperTrak!#REF!,ShopperTrak!D:D,'Sep GOALS'!B212),E212)</f>
        <v>#REF!</v>
      </c>
      <c r="J212" s="56" t="e">
        <f t="shared" si="169"/>
        <v>#REF!</v>
      </c>
      <c r="K212" s="56" t="e">
        <f>IF($T$208&gt;0,SUMIFS(ShopperTrak!#REF!,ShopperTrak!D:D,'Sep GOALS'!B212),F212)</f>
        <v>#REF!</v>
      </c>
      <c r="L212" s="56" t="e">
        <f>IF($T$208&gt;0,SUMIFS(ShopperTrak!#REF!,ShopperTrak!D:D,'Sep GOALS'!B212),G212)</f>
        <v>#REF!</v>
      </c>
      <c r="M212" s="56" t="e">
        <f>IF($T$2&gt;0,SUMIFS(ShopperTrak!#REF!,ShopperTrak!D:D,'Sep GOALS'!B212),H212)</f>
        <v>#REF!</v>
      </c>
      <c r="N212" s="36" t="e">
        <f t="shared" si="164"/>
        <v>#REF!</v>
      </c>
      <c r="O212" s="122" t="e">
        <f t="shared" si="165"/>
        <v>#REF!</v>
      </c>
      <c r="P212" s="34" t="e">
        <f>+I212*$P$208</f>
        <v>#REF!</v>
      </c>
      <c r="Q212" s="36">
        <v>129</v>
      </c>
      <c r="R212" s="35">
        <v>4318.71</v>
      </c>
      <c r="S212" s="24">
        <f>SUMIFS(ShopperTrak!R:R,ShopperTrak!D:D,'Sep GOALS'!B212)</f>
        <v>1261.6666666666667</v>
      </c>
      <c r="T212" s="34">
        <f t="shared" si="166"/>
        <v>138.78333333333333</v>
      </c>
      <c r="U212" s="77">
        <f>SUMIFS('Perf by Market'!X:X,'Perf by Market'!C:C,'Sep GOALS'!B212)</f>
        <v>0</v>
      </c>
      <c r="V212" s="77" t="e">
        <f t="shared" si="171"/>
        <v>#REF!</v>
      </c>
      <c r="W212" s="78">
        <f t="shared" si="172"/>
        <v>0</v>
      </c>
      <c r="X212" s="77">
        <f>SUMIFS('Perf by Market'!O:O,'Perf by Market'!C:C,'Sep GOALS'!B212)</f>
        <v>0.33</v>
      </c>
      <c r="Y212" s="24">
        <f>SUMIFS('Perf by Market'!H:H,'Perf by Market'!C:C,'Sep GOALS'!B212)</f>
        <v>116</v>
      </c>
      <c r="Z212" s="24">
        <f>SUMIFS('Last Month Goals'!J:J,'Last Month Goals'!B:B,'Sep GOALS'!B212)</f>
        <v>146.00666666666663</v>
      </c>
      <c r="AA212" s="25">
        <f>SUMIFS('Perf by Market'!J:J,'Perf by Market'!C:C,'Sep GOALS'!B212)</f>
        <v>5848.72</v>
      </c>
      <c r="AB212" s="25">
        <f>SUMIFS('Last Month Goals'!K:K,'Last Month Goals'!B:B,'Sep GOALS'!B212)</f>
        <v>5475.2499999999991</v>
      </c>
      <c r="AC212" s="25">
        <f t="shared" si="173"/>
        <v>50.42</v>
      </c>
      <c r="AD212" s="24">
        <f>SUMIFS('Perf by Market'!W:W,'Perf by Market'!C:C,'Sep GOALS'!B212)/6</f>
        <v>0</v>
      </c>
      <c r="AE212" s="31">
        <f>SUMIFS('Perf by Market'!M:M,'Perf by Market'!C:C,'Sep GOALS'!B212)</f>
        <v>121</v>
      </c>
      <c r="AF212" s="29">
        <f>Y212/(SUMIFS('Perf by Market'!M:M,'Perf by Market'!C:C,'Sep GOALS'!B212))</f>
        <v>0.95867768595041325</v>
      </c>
      <c r="AG212" s="4"/>
    </row>
    <row r="213" spans="1:33" ht="15" customHeight="1" x14ac:dyDescent="0.25">
      <c r="A213" s="1" t="str">
        <f>INDEX(MAPING!K:K,MATCH('Sep GOALS'!B213,MAPING!L:L,0))</f>
        <v>SAN ANTONIO</v>
      </c>
      <c r="B213" s="1" t="s">
        <v>161</v>
      </c>
      <c r="C213" s="1" t="str">
        <f>INDEX(MAPING!D:D,MATCH('Sep GOALS'!B213,MAPING!L:L,0))</f>
        <v>FIDENCIO URBINA</v>
      </c>
      <c r="D213" s="1" t="str">
        <f>INDEX(MAPING!F:F,MATCH('Sep GOALS'!B213,MAPING!L:L,0))</f>
        <v>ASJAD ANSARI</v>
      </c>
      <c r="E213" s="1" t="e">
        <f>SUMIFS('Metro Target'!#REF!,'Metro Target'!#REF!,'Sep GOALS'!B213)</f>
        <v>#REF!</v>
      </c>
      <c r="F213" s="1" t="e">
        <f>SUMIFS('Metro Target'!#REF!,'Metro Target'!#REF!,'Sep GOALS'!B213)</f>
        <v>#REF!</v>
      </c>
      <c r="G213" s="1" t="e">
        <f>SUMIFS('Metro Target'!#REF!,'Metro Target'!#REF!,'Sep GOALS'!B213)</f>
        <v>#REF!</v>
      </c>
      <c r="H213" s="1" t="e">
        <f>SUMIFS('Metro Target'!#REF!,'Metro Target'!#REF!,'Sep GOALS'!B213)</f>
        <v>#REF!</v>
      </c>
      <c r="I213" s="56" t="e">
        <f>IF($T$208&gt;0,SUMIFS(ShopperTrak!#REF!,ShopperTrak!D:D,'Sep GOALS'!B213),E213)</f>
        <v>#REF!</v>
      </c>
      <c r="J213" s="56" t="e">
        <f t="shared" si="169"/>
        <v>#REF!</v>
      </c>
      <c r="K213" s="56" t="e">
        <f>IF($T$208&gt;0,SUMIFS(ShopperTrak!#REF!,ShopperTrak!D:D,'Sep GOALS'!B213),F213)</f>
        <v>#REF!</v>
      </c>
      <c r="L213" s="56" t="e">
        <f>IF($T$208&gt;0,SUMIFS(ShopperTrak!#REF!,ShopperTrak!D:D,'Sep GOALS'!B213),G213)</f>
        <v>#REF!</v>
      </c>
      <c r="M213" s="56" t="e">
        <f>IF($T$2&gt;0,SUMIFS(ShopperTrak!#REF!,ShopperTrak!D:D,'Sep GOALS'!B213),H213)</f>
        <v>#REF!</v>
      </c>
      <c r="N213" s="36" t="e">
        <f t="shared" si="164"/>
        <v>#REF!</v>
      </c>
      <c r="O213" s="122" t="e">
        <f t="shared" si="165"/>
        <v>#REF!</v>
      </c>
      <c r="P213" s="34" t="e">
        <f t="shared" si="170"/>
        <v>#REF!</v>
      </c>
      <c r="Q213" s="36">
        <v>174</v>
      </c>
      <c r="R213" s="35">
        <v>11191.560000000001</v>
      </c>
      <c r="S213" s="24">
        <f>SUMIFS(ShopperTrak!R:R,ShopperTrak!D:D,'Sep GOALS'!B213)</f>
        <v>1620</v>
      </c>
      <c r="T213" s="34">
        <f t="shared" si="166"/>
        <v>178.2</v>
      </c>
      <c r="U213" s="77">
        <f>SUMIFS('Perf by Market'!X:X,'Perf by Market'!C:C,'Sep GOALS'!B213)</f>
        <v>0</v>
      </c>
      <c r="V213" s="77" t="e">
        <f t="shared" si="171"/>
        <v>#REF!</v>
      </c>
      <c r="W213" s="78">
        <f t="shared" si="172"/>
        <v>0</v>
      </c>
      <c r="X213" s="77">
        <f>SUMIFS('Perf by Market'!O:O,'Perf by Market'!C:C,'Sep GOALS'!B213)</f>
        <v>0.28999999999999998</v>
      </c>
      <c r="Y213" s="24">
        <f>SUMIFS('Perf by Market'!H:H,'Perf by Market'!C:C,'Sep GOALS'!B213)</f>
        <v>175</v>
      </c>
      <c r="Z213" s="24">
        <f>SUMIFS('Last Month Goals'!J:J,'Last Month Goals'!B:B,'Sep GOALS'!B213)</f>
        <v>190.20833333333334</v>
      </c>
      <c r="AA213" s="25">
        <f>SUMIFS('Perf by Market'!J:J,'Perf by Market'!C:C,'Sep GOALS'!B213)</f>
        <v>8980.07</v>
      </c>
      <c r="AB213" s="25">
        <f>SUMIFS('Last Month Goals'!K:K,'Last Month Goals'!B:B,'Sep GOALS'!B213)</f>
        <v>7132.8125</v>
      </c>
      <c r="AC213" s="25">
        <f t="shared" si="173"/>
        <v>51.314685714285716</v>
      </c>
      <c r="AD213" s="24">
        <f>SUMIFS('Perf by Market'!W:W,'Perf by Market'!C:C,'Sep GOALS'!B213)/6</f>
        <v>0</v>
      </c>
      <c r="AE213" s="31">
        <f>SUMIFS('Perf by Market'!M:M,'Perf by Market'!C:C,'Sep GOALS'!B213)</f>
        <v>138</v>
      </c>
      <c r="AF213" s="29">
        <f>Y213/(SUMIFS('Perf by Market'!M:M,'Perf by Market'!C:C,'Sep GOALS'!B213))</f>
        <v>1.2681159420289856</v>
      </c>
      <c r="AG213" s="4"/>
    </row>
    <row r="214" spans="1:33" ht="15" customHeight="1" x14ac:dyDescent="0.25">
      <c r="A214" s="1" t="str">
        <f>INDEX(MAPING!K:K,MATCH('Sep GOALS'!B214,MAPING!L:L,0))</f>
        <v>SAN ANTONIO</v>
      </c>
      <c r="B214" s="1" t="s">
        <v>162</v>
      </c>
      <c r="C214" s="1" t="str">
        <f>INDEX(MAPING!D:D,MATCH('Sep GOALS'!B214,MAPING!L:L,0))</f>
        <v>FIDENCIO URBINA</v>
      </c>
      <c r="D214" s="1" t="str">
        <f>INDEX(MAPING!F:F,MATCH('Sep GOALS'!B214,MAPING!L:L,0))</f>
        <v>VENKATESH GOTTI</v>
      </c>
      <c r="E214" s="1" t="e">
        <f>SUMIFS('Metro Target'!#REF!,'Metro Target'!#REF!,'Sep GOALS'!B214)</f>
        <v>#REF!</v>
      </c>
      <c r="F214" s="1" t="e">
        <f>SUMIFS('Metro Target'!#REF!,'Metro Target'!#REF!,'Sep GOALS'!B214)</f>
        <v>#REF!</v>
      </c>
      <c r="G214" s="1" t="e">
        <f>SUMIFS('Metro Target'!#REF!,'Metro Target'!#REF!,'Sep GOALS'!B214)</f>
        <v>#REF!</v>
      </c>
      <c r="H214" s="1" t="e">
        <f>SUMIFS('Metro Target'!#REF!,'Metro Target'!#REF!,'Sep GOALS'!B214)</f>
        <v>#REF!</v>
      </c>
      <c r="I214" s="56" t="e">
        <f>IF($T$208&gt;0,SUMIFS(ShopperTrak!#REF!,ShopperTrak!D:D,'Sep GOALS'!B214),E214)</f>
        <v>#REF!</v>
      </c>
      <c r="J214" s="56" t="e">
        <f t="shared" si="169"/>
        <v>#REF!</v>
      </c>
      <c r="K214" s="56" t="e">
        <f>IF($T$208&gt;0,SUMIFS(ShopperTrak!#REF!,ShopperTrak!D:D,'Sep GOALS'!B214),F214)</f>
        <v>#REF!</v>
      </c>
      <c r="L214" s="56" t="e">
        <f>IF($T$208&gt;0,SUMIFS(ShopperTrak!#REF!,ShopperTrak!D:D,'Sep GOALS'!B214),G214)</f>
        <v>#REF!</v>
      </c>
      <c r="M214" s="56" t="e">
        <f>IF($T$2&gt;0,SUMIFS(ShopperTrak!#REF!,ShopperTrak!D:D,'Sep GOALS'!B214),H214)</f>
        <v>#REF!</v>
      </c>
      <c r="N214" s="36" t="e">
        <f t="shared" si="164"/>
        <v>#REF!</v>
      </c>
      <c r="O214" s="122" t="e">
        <f t="shared" si="165"/>
        <v>#REF!</v>
      </c>
      <c r="P214" s="34" t="e">
        <f t="shared" si="170"/>
        <v>#REF!</v>
      </c>
      <c r="Q214" s="36">
        <v>114</v>
      </c>
      <c r="R214" s="35">
        <v>5033.58</v>
      </c>
      <c r="S214" s="24">
        <f>SUMIFS(ShopperTrak!R:R,ShopperTrak!D:D,'Sep GOALS'!B214)</f>
        <v>1172.1666666666667</v>
      </c>
      <c r="T214" s="34">
        <f t="shared" si="166"/>
        <v>128.93833333333333</v>
      </c>
      <c r="U214" s="77">
        <f>SUMIFS('Perf by Market'!X:X,'Perf by Market'!C:C,'Sep GOALS'!B214)</f>
        <v>0</v>
      </c>
      <c r="V214" s="77" t="e">
        <f t="shared" si="171"/>
        <v>#REF!</v>
      </c>
      <c r="W214" s="78">
        <f t="shared" si="172"/>
        <v>0</v>
      </c>
      <c r="X214" s="77">
        <f>SUMIFS('Perf by Market'!O:O,'Perf by Market'!C:C,'Sep GOALS'!B214)</f>
        <v>0.34</v>
      </c>
      <c r="Y214" s="24">
        <f>SUMIFS('Perf by Market'!H:H,'Perf by Market'!C:C,'Sep GOALS'!B214)</f>
        <v>145</v>
      </c>
      <c r="Z214" s="24">
        <f>SUMIFS('Last Month Goals'!J:J,'Last Month Goals'!B:B,'Sep GOALS'!B214)</f>
        <v>124.13500000000002</v>
      </c>
      <c r="AA214" s="25">
        <f>SUMIFS('Perf by Market'!J:J,'Perf by Market'!C:C,'Sep GOALS'!B214)</f>
        <v>8122.07</v>
      </c>
      <c r="AB214" s="25">
        <f>SUMIFS('Last Month Goals'!K:K,'Last Month Goals'!B:B,'Sep GOALS'!B214)</f>
        <v>4655.0625000000009</v>
      </c>
      <c r="AC214" s="25">
        <f t="shared" si="173"/>
        <v>56.014275862068963</v>
      </c>
      <c r="AD214" s="24">
        <f>SUMIFS('Perf by Market'!W:W,'Perf by Market'!C:C,'Sep GOALS'!B214)/6</f>
        <v>0</v>
      </c>
      <c r="AE214" s="31">
        <f>SUMIFS('Perf by Market'!M:M,'Perf by Market'!C:C,'Sep GOALS'!B214)</f>
        <v>92</v>
      </c>
      <c r="AF214" s="29">
        <f>Y214/(SUMIFS('Perf by Market'!M:M,'Perf by Market'!C:C,'Sep GOALS'!B214))</f>
        <v>1.576086956521739</v>
      </c>
      <c r="AG214" s="4"/>
    </row>
    <row r="215" spans="1:33" s="124" customFormat="1" ht="15" customHeight="1" x14ac:dyDescent="0.25">
      <c r="A215" s="37" t="s">
        <v>21</v>
      </c>
      <c r="B215" s="37"/>
      <c r="C215" s="5"/>
      <c r="D215" s="5"/>
      <c r="E215" s="37" t="e">
        <f>SUM(E209:E214)</f>
        <v>#REF!</v>
      </c>
      <c r="F215" s="37" t="e">
        <f>SUM(F209:F214)</f>
        <v>#REF!</v>
      </c>
      <c r="G215" s="37" t="e">
        <f>SUM(G209:G214)</f>
        <v>#REF!</v>
      </c>
      <c r="H215" s="37" t="e">
        <f>SUM(H209:H214)</f>
        <v>#REF!</v>
      </c>
      <c r="I215" s="38" t="e">
        <f t="shared" ref="I215:T215" si="174">SUM(I209:I214)</f>
        <v>#REF!</v>
      </c>
      <c r="J215" s="38" t="e">
        <f t="shared" si="174"/>
        <v>#REF!</v>
      </c>
      <c r="K215" s="38" t="e">
        <f t="shared" si="174"/>
        <v>#REF!</v>
      </c>
      <c r="L215" s="38" t="e">
        <f t="shared" si="174"/>
        <v>#REF!</v>
      </c>
      <c r="M215" s="38" t="e">
        <f t="shared" si="174"/>
        <v>#REF!</v>
      </c>
      <c r="N215" s="102" t="e">
        <f t="shared" si="174"/>
        <v>#REF!</v>
      </c>
      <c r="O215" s="123" t="e">
        <f>SUM(O209:O214)</f>
        <v>#REF!</v>
      </c>
      <c r="P215" s="105" t="e">
        <f>+I215/100*60</f>
        <v>#REF!</v>
      </c>
      <c r="Q215" s="102">
        <v>849</v>
      </c>
      <c r="R215" s="103">
        <v>38116.080000000002</v>
      </c>
      <c r="S215" s="6">
        <f>SUM(S209:S214)</f>
        <v>9528.681818181818</v>
      </c>
      <c r="T215" s="40">
        <f t="shared" si="174"/>
        <v>1048.155</v>
      </c>
      <c r="U215" s="79"/>
      <c r="V215" s="80"/>
      <c r="W215" s="80">
        <f>SUM(W209:W214)</f>
        <v>0</v>
      </c>
      <c r="X215" s="80"/>
      <c r="Y215" s="39">
        <f>SUM(Y209:Y214)</f>
        <v>1026</v>
      </c>
      <c r="Z215" s="39">
        <f>SUM(Z209:Z214)</f>
        <v>1047.4933333333336</v>
      </c>
      <c r="AA215" s="41">
        <f>SUM(AA209:AA214)</f>
        <v>59197.22</v>
      </c>
      <c r="AB215" s="41">
        <f>SUM(AB209:AB214)</f>
        <v>44662.34375</v>
      </c>
      <c r="AC215" s="41">
        <f>AVERAGE(AC209:AC214)</f>
        <v>51.900919147083393</v>
      </c>
      <c r="AD215" s="39">
        <f>AVERAGE(AD209:AD214)</f>
        <v>0</v>
      </c>
      <c r="AE215" s="39">
        <f>AVERAGE(AE209:AE214)</f>
        <v>148.5</v>
      </c>
      <c r="AF215" s="42">
        <f>AVERAGE(AF209:AF214)</f>
        <v>1.1296410957273852</v>
      </c>
      <c r="AG215" s="43"/>
    </row>
    <row r="216" spans="1:33" s="124" customFormat="1" ht="15" customHeight="1" x14ac:dyDescent="0.25">
      <c r="A216" s="44" t="s">
        <v>3</v>
      </c>
      <c r="B216" s="44" t="s">
        <v>4</v>
      </c>
      <c r="C216" s="15" t="s">
        <v>5</v>
      </c>
      <c r="D216" s="15" t="s">
        <v>6</v>
      </c>
      <c r="E216" s="45" t="s">
        <v>1039</v>
      </c>
      <c r="F216" s="45" t="s">
        <v>1040</v>
      </c>
      <c r="G216" s="45" t="s">
        <v>1041</v>
      </c>
      <c r="H216" s="45" t="s">
        <v>6128</v>
      </c>
      <c r="I216" s="46" t="s">
        <v>1049</v>
      </c>
      <c r="J216" s="46">
        <v>0.35</v>
      </c>
      <c r="K216" s="46" t="s">
        <v>1046</v>
      </c>
      <c r="L216" s="46" t="s">
        <v>1047</v>
      </c>
      <c r="M216" s="46" t="s">
        <v>6130</v>
      </c>
      <c r="N216" s="47" t="s">
        <v>2</v>
      </c>
      <c r="O216" s="121">
        <v>45</v>
      </c>
      <c r="P216" s="98">
        <v>0.6</v>
      </c>
      <c r="Q216" s="47" t="s">
        <v>4038</v>
      </c>
      <c r="R216" s="47" t="s">
        <v>4038</v>
      </c>
      <c r="S216" s="48" t="s">
        <v>459</v>
      </c>
      <c r="T216" s="72">
        <v>0.115</v>
      </c>
      <c r="U216" s="76"/>
      <c r="V216" s="76"/>
      <c r="W216" s="76">
        <v>0.35</v>
      </c>
      <c r="X216" s="81"/>
      <c r="Y216" s="90" t="s">
        <v>12</v>
      </c>
      <c r="Z216" s="90" t="s">
        <v>941</v>
      </c>
      <c r="AA216" s="91" t="s">
        <v>942</v>
      </c>
      <c r="AB216" s="91" t="s">
        <v>943</v>
      </c>
      <c r="AC216" s="91" t="s">
        <v>944</v>
      </c>
      <c r="AD216" s="91" t="s">
        <v>1044</v>
      </c>
      <c r="AE216" s="91" t="s">
        <v>1043</v>
      </c>
      <c r="AF216" s="92" t="s">
        <v>947</v>
      </c>
      <c r="AG216" s="49" t="s">
        <v>11</v>
      </c>
    </row>
    <row r="217" spans="1:33" ht="15" customHeight="1" x14ac:dyDescent="0.25">
      <c r="A217" s="1" t="str">
        <f>INDEX(MAPING!K:K,MATCH('Sep GOALS'!B217,MAPING!L:L,0))</f>
        <v>ST. LOUIS</v>
      </c>
      <c r="B217" s="1" t="s">
        <v>164</v>
      </c>
      <c r="C217" s="1" t="str">
        <f>INDEX(MAPING!D:D,MATCH('Sep GOALS'!B217,MAPING!L:L,0))</f>
        <v>AMBER HOLTERFIELD</v>
      </c>
      <c r="D217" s="1" t="str">
        <f>INDEX(MAPING!F:F,MATCH('Sep GOALS'!B217,MAPING!L:L,0))</f>
        <v>PHANI AB</v>
      </c>
      <c r="E217" s="1" t="e">
        <f>SUMIFS('Metro Target'!#REF!,'Metro Target'!#REF!,'Sep GOALS'!B217)</f>
        <v>#REF!</v>
      </c>
      <c r="F217" s="1" t="e">
        <f>SUMIFS('Metro Target'!#REF!,'Metro Target'!#REF!,'Sep GOALS'!B217)</f>
        <v>#REF!</v>
      </c>
      <c r="G217" s="1" t="e">
        <f>SUMIFS('Metro Target'!#REF!,'Metro Target'!#REF!,'Sep GOALS'!B217)</f>
        <v>#REF!</v>
      </c>
      <c r="H217" s="1" t="e">
        <f>SUMIFS('Metro Target'!#REF!,'Metro Target'!#REF!,'Sep GOALS'!B217)</f>
        <v>#REF!</v>
      </c>
      <c r="I217" s="56" t="e">
        <f>IF($T$216&gt;0,SUMIFS(ShopperTrak!#REF!,ShopperTrak!D:D,'Sep GOALS'!B217),E217)</f>
        <v>#REF!</v>
      </c>
      <c r="J217" s="56" t="e">
        <f>+I217*$J$216</f>
        <v>#REF!</v>
      </c>
      <c r="K217" s="56" t="e">
        <f>IF($T$216&gt;0,SUMIFS(ShopperTrak!#REF!,ShopperTrak!D:D,'Sep GOALS'!B217),F217)</f>
        <v>#REF!</v>
      </c>
      <c r="L217" s="56" t="e">
        <f>IF($T$216&gt;0,SUMIFS(ShopperTrak!#REF!,ShopperTrak!D:D,'Sep GOALS'!B217),G217)</f>
        <v>#REF!</v>
      </c>
      <c r="M217" s="56" t="e">
        <f>IF($T$2&gt;0,SUMIFS(ShopperTrak!#REF!,ShopperTrak!D:D,'Sep GOALS'!B217),H217)</f>
        <v>#REF!</v>
      </c>
      <c r="N217" s="36" t="e">
        <f t="shared" ref="N217:N227" si="175">SUBTOTAL(9,I217:M217)</f>
        <v>#REF!</v>
      </c>
      <c r="O217" s="122" t="e">
        <f t="shared" ref="O217" si="176">N217*$O$216</f>
        <v>#REF!</v>
      </c>
      <c r="P217" s="34" t="e">
        <f>+I217*$P$216</f>
        <v>#REF!</v>
      </c>
      <c r="Q217" s="36">
        <v>195</v>
      </c>
      <c r="R217" s="35">
        <v>7704.7800000000007</v>
      </c>
      <c r="S217" s="24">
        <f>SUMIFS(ShopperTrak!R:R,ShopperTrak!D:D,'Sep GOALS'!B217)</f>
        <v>1456.5</v>
      </c>
      <c r="T217" s="34">
        <f t="shared" ref="T217:T227" si="177">S217*$T$216</f>
        <v>167.4975</v>
      </c>
      <c r="U217" s="77">
        <f>SUMIFS('Perf by Market'!X:X,'Perf by Market'!C:C,'Sep GOALS'!B217)</f>
        <v>0</v>
      </c>
      <c r="V217" s="77" t="e">
        <f t="shared" ref="V217" si="178">N217/U217</f>
        <v>#REF!</v>
      </c>
      <c r="W217" s="78">
        <f>U217*$W$216</f>
        <v>0</v>
      </c>
      <c r="X217" s="77">
        <f>SUMIFS('Perf by Market'!O:O,'Perf by Market'!C:C,'Sep GOALS'!B217)</f>
        <v>0.45</v>
      </c>
      <c r="Y217" s="24">
        <f>SUMIFS('Perf by Market'!H:H,'Perf by Market'!C:C,'Sep GOALS'!B217)</f>
        <v>183</v>
      </c>
      <c r="Z217" s="24">
        <f>SUMIFS('Last Month Goals'!J:J,'Last Month Goals'!B:B,'Sep GOALS'!B217)</f>
        <v>190.40625</v>
      </c>
      <c r="AA217" s="25">
        <f>SUMIFS('Perf by Market'!J:J,'Perf by Market'!C:C,'Sep GOALS'!B217)</f>
        <v>7743.55</v>
      </c>
      <c r="AB217" s="25">
        <f>SUMIFS('Last Month Goals'!K:K,'Last Month Goals'!B:B,'Sep GOALS'!B217)</f>
        <v>7616.25</v>
      </c>
      <c r="AC217" s="25">
        <f t="shared" ref="AC217" si="179">AA217/Y217</f>
        <v>42.314480874316942</v>
      </c>
      <c r="AD217" s="24">
        <f>SUMIFS('Perf by Market'!W:W,'Perf by Market'!C:C,'Sep GOALS'!B217)/6</f>
        <v>0</v>
      </c>
      <c r="AE217" s="31">
        <f>SUMIFS('Perf by Market'!M:M,'Perf by Market'!C:C,'Sep GOALS'!B217)</f>
        <v>293</v>
      </c>
      <c r="AF217" s="29">
        <f>Y217/(SUMIFS('Perf by Market'!M:M,'Perf by Market'!C:C,'Sep GOALS'!B217))</f>
        <v>0.62457337883959041</v>
      </c>
      <c r="AG217" s="4"/>
    </row>
    <row r="218" spans="1:33" ht="15" customHeight="1" x14ac:dyDescent="0.25">
      <c r="A218" s="1" t="str">
        <f>INDEX(MAPING!K:K,MATCH('Sep GOALS'!B218,MAPING!L:L,0))</f>
        <v>ST. LOUIS</v>
      </c>
      <c r="B218" s="1" t="s">
        <v>166</v>
      </c>
      <c r="C218" s="1" t="str">
        <f>INDEX(MAPING!D:D,MATCH('Sep GOALS'!B218,MAPING!L:L,0))</f>
        <v>AMBER HOLTERFIELD</v>
      </c>
      <c r="D218" s="1" t="str">
        <f>INDEX(MAPING!F:F,MATCH('Sep GOALS'!B218,MAPING!L:L,0))</f>
        <v>NARENDRA KOLLA</v>
      </c>
      <c r="E218" s="1" t="e">
        <f>SUMIFS('Metro Target'!#REF!,'Metro Target'!#REF!,'Sep GOALS'!B218)</f>
        <v>#REF!</v>
      </c>
      <c r="F218" s="1" t="e">
        <f>SUMIFS('Metro Target'!#REF!,'Metro Target'!#REF!,'Sep GOALS'!B218)</f>
        <v>#REF!</v>
      </c>
      <c r="G218" s="1" t="e">
        <f>SUMIFS('Metro Target'!#REF!,'Metro Target'!#REF!,'Sep GOALS'!B218)</f>
        <v>#REF!</v>
      </c>
      <c r="H218" s="1" t="e">
        <f>SUMIFS('Metro Target'!#REF!,'Metro Target'!#REF!,'Sep GOALS'!B218)</f>
        <v>#REF!</v>
      </c>
      <c r="I218" s="56" t="e">
        <f>IF($T$216&gt;0,SUMIFS(ShopperTrak!#REF!,ShopperTrak!D:D,'Sep GOALS'!B218),E218)</f>
        <v>#REF!</v>
      </c>
      <c r="J218" s="56" t="e">
        <f t="shared" ref="J218:J227" si="180">+I218*$J$216</f>
        <v>#REF!</v>
      </c>
      <c r="K218" s="56" t="e">
        <f>IF($T$216&gt;0,SUMIFS(ShopperTrak!#REF!,ShopperTrak!D:D,'Sep GOALS'!B218),F218)</f>
        <v>#REF!</v>
      </c>
      <c r="L218" s="56" t="e">
        <f>IF($T$216&gt;0,SUMIFS(ShopperTrak!#REF!,ShopperTrak!D:D,'Sep GOALS'!B218),G218)</f>
        <v>#REF!</v>
      </c>
      <c r="M218" s="56" t="e">
        <f>IF($T$2&gt;0,SUMIFS(ShopperTrak!#REF!,ShopperTrak!D:D,'Sep GOALS'!B218),H218)</f>
        <v>#REF!</v>
      </c>
      <c r="N218" s="36" t="e">
        <f t="shared" si="175"/>
        <v>#REF!</v>
      </c>
      <c r="O218" s="122" t="e">
        <f t="shared" ref="O218:O227" si="181">N218*$O$216</f>
        <v>#REF!</v>
      </c>
      <c r="P218" s="34" t="e">
        <f t="shared" ref="P218:P227" si="182">+I218*$P$216</f>
        <v>#REF!</v>
      </c>
      <c r="Q218" s="36">
        <v>141</v>
      </c>
      <c r="R218" s="35">
        <v>4183.7700000000004</v>
      </c>
      <c r="S218" s="24">
        <f>SUMIFS(ShopperTrak!R:R,ShopperTrak!D:D,'Sep GOALS'!B218)</f>
        <v>823.16666666666663</v>
      </c>
      <c r="T218" s="34">
        <f t="shared" si="177"/>
        <v>94.664166666666659</v>
      </c>
      <c r="U218" s="77">
        <f>SUMIFS('Perf by Market'!X:X,'Perf by Market'!C:C,'Sep GOALS'!B218)</f>
        <v>0</v>
      </c>
      <c r="V218" s="77" t="e">
        <f t="shared" ref="V218:V227" si="183">N218/U218</f>
        <v>#REF!</v>
      </c>
      <c r="W218" s="78">
        <f t="shared" ref="W218:W227" si="184">U218*$W$216</f>
        <v>0</v>
      </c>
      <c r="X218" s="77">
        <f>SUMIFS('Perf by Market'!O:O,'Perf by Market'!C:C,'Sep GOALS'!B218)</f>
        <v>0.31</v>
      </c>
      <c r="Y218" s="24">
        <f>SUMIFS('Perf by Market'!H:H,'Perf by Market'!C:C,'Sep GOALS'!B218)</f>
        <v>99</v>
      </c>
      <c r="Z218" s="24">
        <f>SUMIFS('Last Month Goals'!J:J,'Last Month Goals'!B:B,'Sep GOALS'!B218)</f>
        <v>102.43750000000001</v>
      </c>
      <c r="AA218" s="25">
        <f>SUMIFS('Perf by Market'!J:J,'Perf by Market'!C:C,'Sep GOALS'!B218)</f>
        <v>2343.38</v>
      </c>
      <c r="AB218" s="25">
        <f>SUMIFS('Last Month Goals'!K:K,'Last Month Goals'!B:B,'Sep GOALS'!B218)</f>
        <v>4097.5000000000009</v>
      </c>
      <c r="AC218" s="25">
        <f t="shared" ref="AC218:AC227" si="185">AA218/Y218</f>
        <v>23.670505050505053</v>
      </c>
      <c r="AD218" s="24">
        <f>SUMIFS('Perf by Market'!W:W,'Perf by Market'!C:C,'Sep GOALS'!B218)/6</f>
        <v>0</v>
      </c>
      <c r="AE218" s="31">
        <f>SUMIFS('Perf by Market'!M:M,'Perf by Market'!C:C,'Sep GOALS'!B218)</f>
        <v>117</v>
      </c>
      <c r="AF218" s="29">
        <f>Y218/(SUMIFS('Perf by Market'!M:M,'Perf by Market'!C:C,'Sep GOALS'!B218))</f>
        <v>0.84615384615384615</v>
      </c>
      <c r="AG218" s="4"/>
    </row>
    <row r="219" spans="1:33" ht="15" customHeight="1" x14ac:dyDescent="0.25">
      <c r="A219" s="1" t="str">
        <f>INDEX(MAPING!K:K,MATCH('Sep GOALS'!B219,MAPING!L:L,0))</f>
        <v>ST. LOUIS</v>
      </c>
      <c r="B219" s="1" t="s">
        <v>167</v>
      </c>
      <c r="C219" s="1" t="str">
        <f>INDEX(MAPING!D:D,MATCH('Sep GOALS'!B219,MAPING!L:L,0))</f>
        <v>AMBER HOLTERFIELD</v>
      </c>
      <c r="D219" s="1" t="str">
        <f>INDEX(MAPING!F:F,MATCH('Sep GOALS'!B219,MAPING!L:L,0))</f>
        <v>TARUN KSHATRIYA</v>
      </c>
      <c r="E219" s="1" t="e">
        <f>SUMIFS('Metro Target'!#REF!,'Metro Target'!#REF!,'Sep GOALS'!B219)</f>
        <v>#REF!</v>
      </c>
      <c r="F219" s="1" t="e">
        <f>SUMIFS('Metro Target'!#REF!,'Metro Target'!#REF!,'Sep GOALS'!B219)</f>
        <v>#REF!</v>
      </c>
      <c r="G219" s="1" t="e">
        <f>SUMIFS('Metro Target'!#REF!,'Metro Target'!#REF!,'Sep GOALS'!B219)</f>
        <v>#REF!</v>
      </c>
      <c r="H219" s="1" t="e">
        <f>SUMIFS('Metro Target'!#REF!,'Metro Target'!#REF!,'Sep GOALS'!B219)</f>
        <v>#REF!</v>
      </c>
      <c r="I219" s="56" t="e">
        <f>IF($T$216&gt;0,SUMIFS(ShopperTrak!#REF!,ShopperTrak!D:D,'Sep GOALS'!B219),E219)</f>
        <v>#REF!</v>
      </c>
      <c r="J219" s="56" t="e">
        <f t="shared" si="180"/>
        <v>#REF!</v>
      </c>
      <c r="K219" s="56" t="e">
        <f>IF($T$216&gt;0,SUMIFS(ShopperTrak!#REF!,ShopperTrak!D:D,'Sep GOALS'!B219),F219)</f>
        <v>#REF!</v>
      </c>
      <c r="L219" s="56" t="e">
        <f>IF($T$216&gt;0,SUMIFS(ShopperTrak!#REF!,ShopperTrak!D:D,'Sep GOALS'!B219),G219)</f>
        <v>#REF!</v>
      </c>
      <c r="M219" s="56" t="e">
        <f>IF($T$2&gt;0,SUMIFS(ShopperTrak!#REF!,ShopperTrak!D:D,'Sep GOALS'!B219),H219)</f>
        <v>#REF!</v>
      </c>
      <c r="N219" s="36" t="e">
        <f t="shared" si="175"/>
        <v>#REF!</v>
      </c>
      <c r="O219" s="122" t="e">
        <f t="shared" si="181"/>
        <v>#REF!</v>
      </c>
      <c r="P219" s="34" t="e">
        <f>+I219*$P$216</f>
        <v>#REF!</v>
      </c>
      <c r="Q219" s="36">
        <v>132</v>
      </c>
      <c r="R219" s="35">
        <v>3690.12</v>
      </c>
      <c r="S219" s="24">
        <f>SUMIFS(ShopperTrak!R:R,ShopperTrak!D:D,'Sep GOALS'!B219)</f>
        <v>1190.1666666666667</v>
      </c>
      <c r="T219" s="34">
        <f t="shared" si="177"/>
        <v>136.86916666666667</v>
      </c>
      <c r="U219" s="77">
        <f>SUMIFS('Perf by Market'!X:X,'Perf by Market'!C:C,'Sep GOALS'!B219)</f>
        <v>0</v>
      </c>
      <c r="V219" s="77" t="e">
        <f t="shared" si="183"/>
        <v>#REF!</v>
      </c>
      <c r="W219" s="78">
        <f t="shared" si="184"/>
        <v>0</v>
      </c>
      <c r="X219" s="77">
        <f>SUMIFS('Perf by Market'!O:O,'Perf by Market'!C:C,'Sep GOALS'!B219)</f>
        <v>0.45</v>
      </c>
      <c r="Y219" s="24">
        <f>SUMIFS('Perf by Market'!H:H,'Perf by Market'!C:C,'Sep GOALS'!B219)</f>
        <v>161</v>
      </c>
      <c r="Z219" s="24">
        <f>SUMIFS('Last Month Goals'!J:J,'Last Month Goals'!B:B,'Sep GOALS'!B219)</f>
        <v>150.46875</v>
      </c>
      <c r="AA219" s="25">
        <f>SUMIFS('Perf by Market'!J:J,'Perf by Market'!C:C,'Sep GOALS'!B219)</f>
        <v>7866.6</v>
      </c>
      <c r="AB219" s="25">
        <f>SUMIFS('Last Month Goals'!K:K,'Last Month Goals'!B:B,'Sep GOALS'!B219)</f>
        <v>6018.75</v>
      </c>
      <c r="AC219" s="25">
        <f t="shared" si="185"/>
        <v>48.860869565217392</v>
      </c>
      <c r="AD219" s="24">
        <f>SUMIFS('Perf by Market'!W:W,'Perf by Market'!C:C,'Sep GOALS'!B219)/6</f>
        <v>0</v>
      </c>
      <c r="AE219" s="31">
        <f>SUMIFS('Perf by Market'!M:M,'Perf by Market'!C:C,'Sep GOALS'!B219)</f>
        <v>202</v>
      </c>
      <c r="AF219" s="29">
        <f>Y219/(SUMIFS('Perf by Market'!M:M,'Perf by Market'!C:C,'Sep GOALS'!B219))</f>
        <v>0.79702970297029707</v>
      </c>
      <c r="AG219" s="4"/>
    </row>
    <row r="220" spans="1:33" ht="15" customHeight="1" x14ac:dyDescent="0.25">
      <c r="A220" s="1" t="str">
        <f>INDEX(MAPING!K:K,MATCH('Sep GOALS'!B220,MAPING!L:L,0))</f>
        <v>ST. LOUIS</v>
      </c>
      <c r="B220" s="1" t="s">
        <v>168</v>
      </c>
      <c r="C220" s="1" t="str">
        <f>INDEX(MAPING!D:D,MATCH('Sep GOALS'!B220,MAPING!L:L,0))</f>
        <v>AMBER HOLTERFIELD</v>
      </c>
      <c r="D220" s="1" t="str">
        <f>INDEX(MAPING!F:F,MATCH('Sep GOALS'!B220,MAPING!L:L,0))</f>
        <v>JAY ANNA</v>
      </c>
      <c r="E220" s="1" t="e">
        <f>SUMIFS('Metro Target'!#REF!,'Metro Target'!#REF!,'Sep GOALS'!B220)</f>
        <v>#REF!</v>
      </c>
      <c r="F220" s="1" t="e">
        <f>SUMIFS('Metro Target'!#REF!,'Metro Target'!#REF!,'Sep GOALS'!B220)</f>
        <v>#REF!</v>
      </c>
      <c r="G220" s="1" t="e">
        <f>SUMIFS('Metro Target'!#REF!,'Metro Target'!#REF!,'Sep GOALS'!B220)</f>
        <v>#REF!</v>
      </c>
      <c r="H220" s="1" t="e">
        <f>SUMIFS('Metro Target'!#REF!,'Metro Target'!#REF!,'Sep GOALS'!B220)</f>
        <v>#REF!</v>
      </c>
      <c r="I220" s="56" t="e">
        <f>IF($T$216&gt;0,SUMIFS(ShopperTrak!#REF!,ShopperTrak!D:D,'Sep GOALS'!B220),E220)</f>
        <v>#REF!</v>
      </c>
      <c r="J220" s="56" t="e">
        <f t="shared" si="180"/>
        <v>#REF!</v>
      </c>
      <c r="K220" s="56" t="e">
        <f>IF($T$216&gt;0,SUMIFS(ShopperTrak!#REF!,ShopperTrak!D:D,'Sep GOALS'!B220),F220)</f>
        <v>#REF!</v>
      </c>
      <c r="L220" s="56" t="e">
        <f>IF($T$216&gt;0,SUMIFS(ShopperTrak!#REF!,ShopperTrak!D:D,'Sep GOALS'!B220),G220)</f>
        <v>#REF!</v>
      </c>
      <c r="M220" s="56" t="e">
        <f>IF($T$2&gt;0,SUMIFS(ShopperTrak!#REF!,ShopperTrak!D:D,'Sep GOALS'!B220),H220)</f>
        <v>#REF!</v>
      </c>
      <c r="N220" s="36" t="e">
        <f t="shared" si="175"/>
        <v>#REF!</v>
      </c>
      <c r="O220" s="122" t="e">
        <f t="shared" si="181"/>
        <v>#REF!</v>
      </c>
      <c r="P220" s="34" t="e">
        <f t="shared" si="182"/>
        <v>#REF!</v>
      </c>
      <c r="Q220" s="36">
        <v>186</v>
      </c>
      <c r="R220" s="35">
        <v>7754.9099999999989</v>
      </c>
      <c r="S220" s="24">
        <f>SUMIFS(ShopperTrak!R:R,ShopperTrak!D:D,'Sep GOALS'!B220)</f>
        <v>1514.3333333333333</v>
      </c>
      <c r="T220" s="34">
        <f t="shared" si="177"/>
        <v>174.14833333333334</v>
      </c>
      <c r="U220" s="77">
        <f>SUMIFS('Perf by Market'!X:X,'Perf by Market'!C:C,'Sep GOALS'!B220)</f>
        <v>0</v>
      </c>
      <c r="V220" s="77" t="e">
        <f t="shared" si="183"/>
        <v>#REF!</v>
      </c>
      <c r="W220" s="78">
        <f t="shared" si="184"/>
        <v>0</v>
      </c>
      <c r="X220" s="77">
        <f>SUMIFS('Perf by Market'!O:O,'Perf by Market'!C:C,'Sep GOALS'!B220)</f>
        <v>0.56999999999999995</v>
      </c>
      <c r="Y220" s="24">
        <f>SUMIFS('Perf by Market'!H:H,'Perf by Market'!C:C,'Sep GOALS'!B220)</f>
        <v>226</v>
      </c>
      <c r="Z220" s="24">
        <f>SUMIFS('Last Month Goals'!J:J,'Last Month Goals'!B:B,'Sep GOALS'!B220)</f>
        <v>196.66666666666666</v>
      </c>
      <c r="AA220" s="25">
        <f>SUMIFS('Perf by Market'!J:J,'Perf by Market'!C:C,'Sep GOALS'!B220)</f>
        <v>11302.59</v>
      </c>
      <c r="AB220" s="25">
        <f>SUMIFS('Last Month Goals'!K:K,'Last Month Goals'!B:B,'Sep GOALS'!B220)</f>
        <v>7866.6666666666661</v>
      </c>
      <c r="AC220" s="25">
        <f t="shared" si="185"/>
        <v>50.01146017699115</v>
      </c>
      <c r="AD220" s="24">
        <f>SUMIFS('Perf by Market'!W:W,'Perf by Market'!C:C,'Sep GOALS'!B220)/6</f>
        <v>0</v>
      </c>
      <c r="AE220" s="31">
        <f>SUMIFS('Perf by Market'!M:M,'Perf by Market'!C:C,'Sep GOALS'!B220)</f>
        <v>292</v>
      </c>
      <c r="AF220" s="29">
        <f>Y220/(SUMIFS('Perf by Market'!M:M,'Perf by Market'!C:C,'Sep GOALS'!B220))</f>
        <v>0.77397260273972601</v>
      </c>
      <c r="AG220" s="4"/>
    </row>
    <row r="221" spans="1:33" ht="15" customHeight="1" x14ac:dyDescent="0.25">
      <c r="A221" s="1" t="str">
        <f>INDEX(MAPING!K:K,MATCH('Sep GOALS'!B221,MAPING!L:L,0))</f>
        <v>ST. LOUIS</v>
      </c>
      <c r="B221" s="1" t="s">
        <v>169</v>
      </c>
      <c r="C221" s="1" t="str">
        <f>INDEX(MAPING!D:D,MATCH('Sep GOALS'!B221,MAPING!L:L,0))</f>
        <v>AMBER HOLTERFIELD</v>
      </c>
      <c r="D221" s="1" t="str">
        <f>INDEX(MAPING!F:F,MATCH('Sep GOALS'!B221,MAPING!L:L,0))</f>
        <v>VEMU CHOWDARY</v>
      </c>
      <c r="E221" s="1" t="e">
        <f>SUMIFS('Metro Target'!#REF!,'Metro Target'!#REF!,'Sep GOALS'!B221)</f>
        <v>#REF!</v>
      </c>
      <c r="F221" s="1" t="e">
        <f>SUMIFS('Metro Target'!#REF!,'Metro Target'!#REF!,'Sep GOALS'!B221)</f>
        <v>#REF!</v>
      </c>
      <c r="G221" s="1" t="e">
        <f>SUMIFS('Metro Target'!#REF!,'Metro Target'!#REF!,'Sep GOALS'!B221)</f>
        <v>#REF!</v>
      </c>
      <c r="H221" s="1" t="e">
        <f>SUMIFS('Metro Target'!#REF!,'Metro Target'!#REF!,'Sep GOALS'!B221)</f>
        <v>#REF!</v>
      </c>
      <c r="I221" s="56" t="e">
        <f>IF($T$216&gt;0,SUMIFS(ShopperTrak!#REF!,ShopperTrak!D:D,'Sep GOALS'!B221),E221)</f>
        <v>#REF!</v>
      </c>
      <c r="J221" s="56" t="e">
        <f t="shared" si="180"/>
        <v>#REF!</v>
      </c>
      <c r="K221" s="56" t="e">
        <f>IF($T$216&gt;0,SUMIFS(ShopperTrak!#REF!,ShopperTrak!D:D,'Sep GOALS'!B221),F221)</f>
        <v>#REF!</v>
      </c>
      <c r="L221" s="56" t="e">
        <f>IF($T$216&gt;0,SUMIFS(ShopperTrak!#REF!,ShopperTrak!D:D,'Sep GOALS'!B221),G221)</f>
        <v>#REF!</v>
      </c>
      <c r="M221" s="56" t="e">
        <f>IF($T$2&gt;0,SUMIFS(ShopperTrak!#REF!,ShopperTrak!D:D,'Sep GOALS'!B221),H221)</f>
        <v>#REF!</v>
      </c>
      <c r="N221" s="36" t="e">
        <f t="shared" si="175"/>
        <v>#REF!</v>
      </c>
      <c r="O221" s="122" t="e">
        <f>N221*$O$216</f>
        <v>#REF!</v>
      </c>
      <c r="P221" s="34" t="e">
        <f>+I221*$P$216</f>
        <v>#REF!</v>
      </c>
      <c r="Q221" s="36">
        <v>132</v>
      </c>
      <c r="R221" s="35">
        <v>7624.23</v>
      </c>
      <c r="S221" s="24">
        <f>SUMIFS(ShopperTrak!R:R,ShopperTrak!D:D,'Sep GOALS'!B221)</f>
        <v>913</v>
      </c>
      <c r="T221" s="34">
        <f t="shared" si="177"/>
        <v>104.995</v>
      </c>
      <c r="U221" s="77">
        <f>SUMIFS('Perf by Market'!X:X,'Perf by Market'!C:C,'Sep GOALS'!B221)</f>
        <v>0</v>
      </c>
      <c r="V221" s="77" t="e">
        <f t="shared" si="183"/>
        <v>#REF!</v>
      </c>
      <c r="W221" s="78">
        <f t="shared" si="184"/>
        <v>0</v>
      </c>
      <c r="X221" s="77">
        <f>SUMIFS('Perf by Market'!O:O,'Perf by Market'!C:C,'Sep GOALS'!B221)</f>
        <v>0.45</v>
      </c>
      <c r="Y221" s="24">
        <f>SUMIFS('Perf by Market'!H:H,'Perf by Market'!C:C,'Sep GOALS'!B221)</f>
        <v>145</v>
      </c>
      <c r="Z221" s="24">
        <f>SUMIFS('Last Month Goals'!J:J,'Last Month Goals'!B:B,'Sep GOALS'!B221)</f>
        <v>129.23958333333337</v>
      </c>
      <c r="AA221" s="25">
        <f>SUMIFS('Perf by Market'!J:J,'Perf by Market'!C:C,'Sep GOALS'!B221)</f>
        <v>6316.46</v>
      </c>
      <c r="AB221" s="25">
        <f>SUMIFS('Last Month Goals'!K:K,'Last Month Goals'!B:B,'Sep GOALS'!B221)</f>
        <v>5169.5833333333348</v>
      </c>
      <c r="AC221" s="25">
        <f t="shared" si="185"/>
        <v>43.561793103448274</v>
      </c>
      <c r="AD221" s="24">
        <f>SUMIFS('Perf by Market'!W:W,'Perf by Market'!C:C,'Sep GOALS'!B221)/6</f>
        <v>0</v>
      </c>
      <c r="AE221" s="31">
        <f>SUMIFS('Perf by Market'!M:M,'Perf by Market'!C:C,'Sep GOALS'!B221)</f>
        <v>110</v>
      </c>
      <c r="AF221" s="29">
        <f>Y221/(SUMIFS('Perf by Market'!M:M,'Perf by Market'!C:C,'Sep GOALS'!B221))</f>
        <v>1.3181818181818181</v>
      </c>
      <c r="AG221" s="4"/>
    </row>
    <row r="222" spans="1:33" ht="15" customHeight="1" x14ac:dyDescent="0.25">
      <c r="A222" s="1" t="str">
        <f>INDEX(MAPING!K:K,MATCH('Sep GOALS'!B222,MAPING!L:L,0))</f>
        <v>ST. LOUIS</v>
      </c>
      <c r="B222" s="1" t="s">
        <v>170</v>
      </c>
      <c r="C222" s="1" t="str">
        <f>INDEX(MAPING!D:D,MATCH('Sep GOALS'!B222,MAPING!L:L,0))</f>
        <v>AMBER HOLTERFIELD</v>
      </c>
      <c r="D222" s="1" t="str">
        <f>INDEX(MAPING!F:F,MATCH('Sep GOALS'!B222,MAPING!L:L,0))</f>
        <v>CHANDU HARI</v>
      </c>
      <c r="E222" s="1" t="e">
        <f>SUMIFS('Metro Target'!#REF!,'Metro Target'!#REF!,'Sep GOALS'!B222)</f>
        <v>#REF!</v>
      </c>
      <c r="F222" s="1" t="e">
        <f>SUMIFS('Metro Target'!#REF!,'Metro Target'!#REF!,'Sep GOALS'!B222)</f>
        <v>#REF!</v>
      </c>
      <c r="G222" s="1" t="e">
        <f>SUMIFS('Metro Target'!#REF!,'Metro Target'!#REF!,'Sep GOALS'!B222)</f>
        <v>#REF!</v>
      </c>
      <c r="H222" s="1" t="e">
        <f>SUMIFS('Metro Target'!#REF!,'Metro Target'!#REF!,'Sep GOALS'!B222)</f>
        <v>#REF!</v>
      </c>
      <c r="I222" s="56" t="e">
        <f>IF($T$216&gt;0,SUMIFS(ShopperTrak!#REF!,ShopperTrak!D:D,'Sep GOALS'!B222),E222)</f>
        <v>#REF!</v>
      </c>
      <c r="J222" s="56" t="e">
        <f t="shared" si="180"/>
        <v>#REF!</v>
      </c>
      <c r="K222" s="56" t="e">
        <f>IF($T$216&gt;0,SUMIFS(ShopperTrak!#REF!,ShopperTrak!D:D,'Sep GOALS'!B222),F222)</f>
        <v>#REF!</v>
      </c>
      <c r="L222" s="56" t="e">
        <f>IF($T$216&gt;0,SUMIFS(ShopperTrak!#REF!,ShopperTrak!D:D,'Sep GOALS'!B222),G222)</f>
        <v>#REF!</v>
      </c>
      <c r="M222" s="56" t="e">
        <f>IF($T$2&gt;0,SUMIFS(ShopperTrak!#REF!,ShopperTrak!D:D,'Sep GOALS'!B222),H222)</f>
        <v>#REF!</v>
      </c>
      <c r="N222" s="36" t="e">
        <f t="shared" si="175"/>
        <v>#REF!</v>
      </c>
      <c r="O222" s="122" t="e">
        <f>N222*$O$216</f>
        <v>#REF!</v>
      </c>
      <c r="P222" s="34" t="e">
        <f>+I222*$P$216</f>
        <v>#REF!</v>
      </c>
      <c r="Q222" s="36">
        <v>120</v>
      </c>
      <c r="R222" s="35">
        <v>2758.92</v>
      </c>
      <c r="S222" s="24">
        <f>SUMIFS(ShopperTrak!R:R,ShopperTrak!D:D,'Sep GOALS'!B222)</f>
        <v>1082.25</v>
      </c>
      <c r="T222" s="34">
        <f t="shared" si="177"/>
        <v>124.45875000000001</v>
      </c>
      <c r="U222" s="77">
        <f>SUMIFS('Perf by Market'!X:X,'Perf by Market'!C:C,'Sep GOALS'!B222)</f>
        <v>0</v>
      </c>
      <c r="V222" s="77" t="e">
        <f t="shared" si="183"/>
        <v>#REF!</v>
      </c>
      <c r="W222" s="78">
        <f t="shared" si="184"/>
        <v>0</v>
      </c>
      <c r="X222" s="77">
        <f>SUMIFS('Perf by Market'!O:O,'Perf by Market'!C:C,'Sep GOALS'!B222)</f>
        <v>0.47</v>
      </c>
      <c r="Y222" s="24">
        <f>SUMIFS('Perf by Market'!H:H,'Perf by Market'!C:C,'Sep GOALS'!B222)</f>
        <v>155</v>
      </c>
      <c r="Z222" s="24">
        <f>SUMIFS('Last Month Goals'!J:J,'Last Month Goals'!B:B,'Sep GOALS'!B222)</f>
        <v>147.59374999999997</v>
      </c>
      <c r="AA222" s="25">
        <f>SUMIFS('Perf by Market'!J:J,'Perf by Market'!C:C,'Sep GOALS'!B222)</f>
        <v>6406.1</v>
      </c>
      <c r="AB222" s="25">
        <f>SUMIFS('Last Month Goals'!K:K,'Last Month Goals'!B:B,'Sep GOALS'!B222)</f>
        <v>5903.7499999999991</v>
      </c>
      <c r="AC222" s="25">
        <f t="shared" si="185"/>
        <v>41.329677419354844</v>
      </c>
      <c r="AD222" s="24">
        <f>SUMIFS('Perf by Market'!W:W,'Perf by Market'!C:C,'Sep GOALS'!B222)/6</f>
        <v>0</v>
      </c>
      <c r="AE222" s="31">
        <f>SUMIFS('Perf by Market'!M:M,'Perf by Market'!C:C,'Sep GOALS'!B222)</f>
        <v>148</v>
      </c>
      <c r="AF222" s="29">
        <f>Y222/(SUMIFS('Perf by Market'!M:M,'Perf by Market'!C:C,'Sep GOALS'!B222))</f>
        <v>1.0472972972972974</v>
      </c>
      <c r="AG222" s="4"/>
    </row>
    <row r="223" spans="1:33" ht="15" customHeight="1" x14ac:dyDescent="0.25">
      <c r="A223" s="1" t="str">
        <f>INDEX(MAPING!K:K,MATCH('Sep GOALS'!B223,MAPING!L:L,0))</f>
        <v>ST. LOUIS</v>
      </c>
      <c r="B223" s="1" t="s">
        <v>171</v>
      </c>
      <c r="C223" s="1" t="str">
        <f>INDEX(MAPING!D:D,MATCH('Sep GOALS'!B223,MAPING!L:L,0))</f>
        <v>AMBER HOLTERFIELD</v>
      </c>
      <c r="D223" s="1" t="str">
        <f>INDEX(MAPING!F:F,MATCH('Sep GOALS'!B223,MAPING!L:L,0))</f>
        <v>SRINAVAS RAO</v>
      </c>
      <c r="E223" s="1" t="e">
        <f>SUMIFS('Metro Target'!#REF!,'Metro Target'!#REF!,'Sep GOALS'!B223)</f>
        <v>#REF!</v>
      </c>
      <c r="F223" s="1" t="e">
        <f>SUMIFS('Metro Target'!#REF!,'Metro Target'!#REF!,'Sep GOALS'!B223)</f>
        <v>#REF!</v>
      </c>
      <c r="G223" s="1" t="e">
        <f>SUMIFS('Metro Target'!#REF!,'Metro Target'!#REF!,'Sep GOALS'!B223)</f>
        <v>#REF!</v>
      </c>
      <c r="H223" s="1" t="e">
        <f>SUMIFS('Metro Target'!#REF!,'Metro Target'!#REF!,'Sep GOALS'!B223)</f>
        <v>#REF!</v>
      </c>
      <c r="I223" s="56" t="e">
        <f>IF($T$216&gt;0,SUMIFS(ShopperTrak!#REF!,ShopperTrak!D:D,'Sep GOALS'!B223),E223)</f>
        <v>#REF!</v>
      </c>
      <c r="J223" s="56" t="e">
        <f t="shared" si="180"/>
        <v>#REF!</v>
      </c>
      <c r="K223" s="56" t="e">
        <f>IF($T$216&gt;0,SUMIFS(ShopperTrak!#REF!,ShopperTrak!D:D,'Sep GOALS'!B223),F223)</f>
        <v>#REF!</v>
      </c>
      <c r="L223" s="56" t="e">
        <f>IF($T$216&gt;0,SUMIFS(ShopperTrak!#REF!,ShopperTrak!D:D,'Sep GOALS'!B223),G223)</f>
        <v>#REF!</v>
      </c>
      <c r="M223" s="56" t="e">
        <f>IF($T$2&gt;0,SUMIFS(ShopperTrak!#REF!,ShopperTrak!D:D,'Sep GOALS'!B223),H223)</f>
        <v>#REF!</v>
      </c>
      <c r="N223" s="36" t="e">
        <f t="shared" si="175"/>
        <v>#REF!</v>
      </c>
      <c r="O223" s="122" t="e">
        <f>N223*$O$216</f>
        <v>#REF!</v>
      </c>
      <c r="P223" s="34" t="e">
        <f t="shared" si="182"/>
        <v>#REF!</v>
      </c>
      <c r="Q223" s="36">
        <v>195</v>
      </c>
      <c r="R223" s="35">
        <v>7344.7800000000007</v>
      </c>
      <c r="S223" s="24">
        <f>SUMIFS(ShopperTrak!R:R,ShopperTrak!D:D,'Sep GOALS'!B223)</f>
        <v>1353.5</v>
      </c>
      <c r="T223" s="34">
        <f>S223*$T$216</f>
        <v>155.6525</v>
      </c>
      <c r="U223" s="77">
        <f>SUMIFS('Perf by Market'!X:X,'Perf by Market'!C:C,'Sep GOALS'!B223)</f>
        <v>0</v>
      </c>
      <c r="V223" s="77" t="e">
        <f t="shared" si="183"/>
        <v>#REF!</v>
      </c>
      <c r="W223" s="78">
        <f t="shared" si="184"/>
        <v>0</v>
      </c>
      <c r="X223" s="77">
        <f>SUMIFS('Perf by Market'!O:O,'Perf by Market'!C:C,'Sep GOALS'!B223)</f>
        <v>0.36</v>
      </c>
      <c r="Y223" s="24">
        <f>SUMIFS('Perf by Market'!H:H,'Perf by Market'!C:C,'Sep GOALS'!B223)</f>
        <v>142</v>
      </c>
      <c r="Z223" s="24">
        <f>SUMIFS('Last Month Goals'!J:J,'Last Month Goals'!B:B,'Sep GOALS'!B223)</f>
        <v>187.71875</v>
      </c>
      <c r="AA223" s="25">
        <f>SUMIFS('Perf by Market'!J:J,'Perf by Market'!C:C,'Sep GOALS'!B223)</f>
        <v>4626</v>
      </c>
      <c r="AB223" s="25">
        <f>SUMIFS('Last Month Goals'!K:K,'Last Month Goals'!B:B,'Sep GOALS'!B223)</f>
        <v>7508.75</v>
      </c>
      <c r="AC223" s="25">
        <f t="shared" si="185"/>
        <v>32.577464788732392</v>
      </c>
      <c r="AD223" s="24">
        <f>SUMIFS('Perf by Market'!W:W,'Perf by Market'!C:C,'Sep GOALS'!B223)/6</f>
        <v>0</v>
      </c>
      <c r="AE223" s="31">
        <f>SUMIFS('Perf by Market'!M:M,'Perf by Market'!C:C,'Sep GOALS'!B223)</f>
        <v>262</v>
      </c>
      <c r="AF223" s="29">
        <f>Y223/(SUMIFS('Perf by Market'!M:M,'Perf by Market'!C:C,'Sep GOALS'!B223))</f>
        <v>0.5419847328244275</v>
      </c>
      <c r="AG223" s="4"/>
    </row>
    <row r="224" spans="1:33" ht="15" customHeight="1" x14ac:dyDescent="0.25">
      <c r="A224" s="1" t="str">
        <f>INDEX(MAPING!K:K,MATCH('Sep GOALS'!B224,MAPING!L:L,0))</f>
        <v>ST. LOUIS</v>
      </c>
      <c r="B224" s="1" t="s">
        <v>172</v>
      </c>
      <c r="C224" s="1" t="str">
        <f>INDEX(MAPING!D:D,MATCH('Sep GOALS'!B224,MAPING!L:L,0))</f>
        <v>AMBER HOLTERFIELD</v>
      </c>
      <c r="D224" s="1" t="str">
        <f>INDEX(MAPING!F:F,MATCH('Sep GOALS'!B224,MAPING!L:L,0))</f>
        <v>RAM VIPPALA</v>
      </c>
      <c r="E224" s="1" t="e">
        <f>SUMIFS('Metro Target'!#REF!,'Metro Target'!#REF!,'Sep GOALS'!B224)</f>
        <v>#REF!</v>
      </c>
      <c r="F224" s="1" t="e">
        <f>SUMIFS('Metro Target'!#REF!,'Metro Target'!#REF!,'Sep GOALS'!B224)</f>
        <v>#REF!</v>
      </c>
      <c r="G224" s="1" t="e">
        <f>SUMIFS('Metro Target'!#REF!,'Metro Target'!#REF!,'Sep GOALS'!B224)</f>
        <v>#REF!</v>
      </c>
      <c r="H224" s="1" t="e">
        <f>SUMIFS('Metro Target'!#REF!,'Metro Target'!#REF!,'Sep GOALS'!B224)</f>
        <v>#REF!</v>
      </c>
      <c r="I224" s="56" t="e">
        <f>IF($T$216&gt;0,SUMIFS(ShopperTrak!#REF!,ShopperTrak!D:D,'Sep GOALS'!B224),E224)</f>
        <v>#REF!</v>
      </c>
      <c r="J224" s="56" t="e">
        <f t="shared" si="180"/>
        <v>#REF!</v>
      </c>
      <c r="K224" s="56" t="e">
        <f>IF($T$216&gt;0,SUMIFS(ShopperTrak!#REF!,ShopperTrak!D:D,'Sep GOALS'!B224),F224)</f>
        <v>#REF!</v>
      </c>
      <c r="L224" s="56" t="e">
        <f>IF($T$216&gt;0,SUMIFS(ShopperTrak!#REF!,ShopperTrak!D:D,'Sep GOALS'!B224),G224)</f>
        <v>#REF!</v>
      </c>
      <c r="M224" s="56" t="e">
        <f>IF($T$2&gt;0,SUMIFS(ShopperTrak!#REF!,ShopperTrak!D:D,'Sep GOALS'!B224),H224)</f>
        <v>#REF!</v>
      </c>
      <c r="N224" s="36" t="e">
        <f t="shared" si="175"/>
        <v>#REF!</v>
      </c>
      <c r="O224" s="122" t="e">
        <f t="shared" si="181"/>
        <v>#REF!</v>
      </c>
      <c r="P224" s="34" t="e">
        <f t="shared" si="182"/>
        <v>#REF!</v>
      </c>
      <c r="Q224" s="36">
        <v>75</v>
      </c>
      <c r="R224" s="35">
        <v>1424.49</v>
      </c>
      <c r="S224" s="24">
        <f>SUMIFS(ShopperTrak!R:R,ShopperTrak!D:D,'Sep GOALS'!B224)</f>
        <v>958.16666666666663</v>
      </c>
      <c r="T224" s="34">
        <f t="shared" si="177"/>
        <v>110.18916666666667</v>
      </c>
      <c r="U224" s="77">
        <f>SUMIFS('Perf by Market'!X:X,'Perf by Market'!C:C,'Sep GOALS'!B224)</f>
        <v>0</v>
      </c>
      <c r="V224" s="77" t="e">
        <f t="shared" si="183"/>
        <v>#REF!</v>
      </c>
      <c r="W224" s="78">
        <f t="shared" si="184"/>
        <v>0</v>
      </c>
      <c r="X224" s="77">
        <f>SUMIFS('Perf by Market'!O:O,'Perf by Market'!C:C,'Sep GOALS'!B224)</f>
        <v>0.4</v>
      </c>
      <c r="Y224" s="24">
        <f>SUMIFS('Perf by Market'!H:H,'Perf by Market'!C:C,'Sep GOALS'!B224)</f>
        <v>134</v>
      </c>
      <c r="Z224" s="24">
        <f>SUMIFS('Last Month Goals'!J:J,'Last Month Goals'!B:B,'Sep GOALS'!B224)</f>
        <v>125.42708333333334</v>
      </c>
      <c r="AA224" s="25">
        <f>SUMIFS('Perf by Market'!J:J,'Perf by Market'!C:C,'Sep GOALS'!B224)</f>
        <v>4339.0200000000004</v>
      </c>
      <c r="AB224" s="25">
        <f>SUMIFS('Last Month Goals'!K:K,'Last Month Goals'!B:B,'Sep GOALS'!B224)</f>
        <v>5017.0833333333339</v>
      </c>
      <c r="AC224" s="25">
        <f t="shared" si="185"/>
        <v>32.380746268656722</v>
      </c>
      <c r="AD224" s="24">
        <f>SUMIFS('Perf by Market'!W:W,'Perf by Market'!C:C,'Sep GOALS'!B224)/6</f>
        <v>0</v>
      </c>
      <c r="AE224" s="31">
        <f>SUMIFS('Perf by Market'!M:M,'Perf by Market'!C:C,'Sep GOALS'!B224)</f>
        <v>128</v>
      </c>
      <c r="AF224" s="29">
        <f>Y224/(SUMIFS('Perf by Market'!M:M,'Perf by Market'!C:C,'Sep GOALS'!B224))</f>
        <v>1.046875</v>
      </c>
      <c r="AG224" s="4"/>
    </row>
    <row r="225" spans="1:33" ht="15" customHeight="1" x14ac:dyDescent="0.25">
      <c r="A225" s="1" t="str">
        <f>INDEX(MAPING!K:K,MATCH('Sep GOALS'!B225,MAPING!L:L,0))</f>
        <v>ST. LOUIS</v>
      </c>
      <c r="B225" s="1" t="s">
        <v>173</v>
      </c>
      <c r="C225" s="1" t="str">
        <f>INDEX(MAPING!D:D,MATCH('Sep GOALS'!B225,MAPING!L:L,0))</f>
        <v>AMBER HOLTERFIELD</v>
      </c>
      <c r="D225" s="1" t="str">
        <f>INDEX(MAPING!F:F,MATCH('Sep GOALS'!B225,MAPING!L:L,0))</f>
        <v>SATYA DEVA</v>
      </c>
      <c r="E225" s="1" t="e">
        <f>SUMIFS('Metro Target'!#REF!,'Metro Target'!#REF!,'Sep GOALS'!B225)</f>
        <v>#REF!</v>
      </c>
      <c r="F225" s="1" t="e">
        <f>SUMIFS('Metro Target'!#REF!,'Metro Target'!#REF!,'Sep GOALS'!B225)</f>
        <v>#REF!</v>
      </c>
      <c r="G225" s="1" t="e">
        <f>SUMIFS('Metro Target'!#REF!,'Metro Target'!#REF!,'Sep GOALS'!B225)</f>
        <v>#REF!</v>
      </c>
      <c r="H225" s="1" t="e">
        <f>SUMIFS('Metro Target'!#REF!,'Metro Target'!#REF!,'Sep GOALS'!B225)</f>
        <v>#REF!</v>
      </c>
      <c r="I225" s="56" t="e">
        <f>IF($T$216&gt;0,SUMIFS(ShopperTrak!#REF!,ShopperTrak!D:D,'Sep GOALS'!B225),E225)</f>
        <v>#REF!</v>
      </c>
      <c r="J225" s="56" t="e">
        <f t="shared" si="180"/>
        <v>#REF!</v>
      </c>
      <c r="K225" s="56" t="e">
        <f>IF($T$216&gt;0,SUMIFS(ShopperTrak!#REF!,ShopperTrak!D:D,'Sep GOALS'!B225),F225)</f>
        <v>#REF!</v>
      </c>
      <c r="L225" s="56" t="e">
        <f>IF($T$216&gt;0,SUMIFS(ShopperTrak!#REF!,ShopperTrak!D:D,'Sep GOALS'!B225),G225)</f>
        <v>#REF!</v>
      </c>
      <c r="M225" s="56" t="e">
        <f>IF($T$2&gt;0,SUMIFS(ShopperTrak!#REF!,ShopperTrak!D:D,'Sep GOALS'!B225),H225)</f>
        <v>#REF!</v>
      </c>
      <c r="N225" s="36" t="e">
        <f t="shared" si="175"/>
        <v>#REF!</v>
      </c>
      <c r="O225" s="122" t="e">
        <f t="shared" si="181"/>
        <v>#REF!</v>
      </c>
      <c r="P225" s="34" t="e">
        <f t="shared" si="182"/>
        <v>#REF!</v>
      </c>
      <c r="Q225" s="36">
        <v>120</v>
      </c>
      <c r="R225" s="35">
        <v>7734.93</v>
      </c>
      <c r="S225" s="24">
        <f>SUMIFS(ShopperTrak!R:R,ShopperTrak!D:D,'Sep GOALS'!B225)</f>
        <v>1016.5</v>
      </c>
      <c r="T225" s="34">
        <f t="shared" si="177"/>
        <v>116.89750000000001</v>
      </c>
      <c r="U225" s="77">
        <f>SUMIFS('Perf by Market'!X:X,'Perf by Market'!C:C,'Sep GOALS'!B225)</f>
        <v>0</v>
      </c>
      <c r="V225" s="77" t="e">
        <f t="shared" si="183"/>
        <v>#REF!</v>
      </c>
      <c r="W225" s="78">
        <f t="shared" si="184"/>
        <v>0</v>
      </c>
      <c r="X225" s="77">
        <f>SUMIFS('Perf by Market'!O:O,'Perf by Market'!C:C,'Sep GOALS'!B225)</f>
        <v>0.48</v>
      </c>
      <c r="Y225" s="24">
        <f>SUMIFS('Perf by Market'!H:H,'Perf by Market'!C:C,'Sep GOALS'!B225)</f>
        <v>152</v>
      </c>
      <c r="Z225" s="24">
        <f>SUMIFS('Last Month Goals'!J:J,'Last Month Goals'!B:B,'Sep GOALS'!B225)</f>
        <v>130.13541666666666</v>
      </c>
      <c r="AA225" s="25">
        <f>SUMIFS('Perf by Market'!J:J,'Perf by Market'!C:C,'Sep GOALS'!B225)</f>
        <v>8571.59</v>
      </c>
      <c r="AB225" s="25">
        <f>SUMIFS('Last Month Goals'!K:K,'Last Month Goals'!B:B,'Sep GOALS'!B225)</f>
        <v>5205.4166666666661</v>
      </c>
      <c r="AC225" s="25">
        <f t="shared" si="185"/>
        <v>56.392039473684214</v>
      </c>
      <c r="AD225" s="24">
        <f>SUMIFS('Perf by Market'!W:W,'Perf by Market'!C:C,'Sep GOALS'!B225)/6</f>
        <v>0</v>
      </c>
      <c r="AE225" s="31">
        <f>SUMIFS('Perf by Market'!M:M,'Perf by Market'!C:C,'Sep GOALS'!B225)</f>
        <v>220</v>
      </c>
      <c r="AF225" s="29">
        <f>Y225/(SUMIFS('Perf by Market'!M:M,'Perf by Market'!C:C,'Sep GOALS'!B225))</f>
        <v>0.69090909090909092</v>
      </c>
      <c r="AG225" s="4"/>
    </row>
    <row r="226" spans="1:33" ht="15" customHeight="1" x14ac:dyDescent="0.25">
      <c r="A226" s="1" t="str">
        <f>INDEX(MAPING!K:K,MATCH('Sep GOALS'!B226,MAPING!L:L,0))</f>
        <v>ST. LOUIS</v>
      </c>
      <c r="B226" s="1" t="s">
        <v>174</v>
      </c>
      <c r="C226" s="1" t="str">
        <f>INDEX(MAPING!D:D,MATCH('Sep GOALS'!B226,MAPING!L:L,0))</f>
        <v>AMBER HOLTERFIELD</v>
      </c>
      <c r="D226" s="1" t="str">
        <f>INDEX(MAPING!F:F,MATCH('Sep GOALS'!B226,MAPING!L:L,0))</f>
        <v>LOHITH NANI</v>
      </c>
      <c r="E226" s="1" t="e">
        <f>SUMIFS('Metro Target'!#REF!,'Metro Target'!#REF!,'Sep GOALS'!B226)</f>
        <v>#REF!</v>
      </c>
      <c r="F226" s="1" t="e">
        <f>SUMIFS('Metro Target'!#REF!,'Metro Target'!#REF!,'Sep GOALS'!B226)</f>
        <v>#REF!</v>
      </c>
      <c r="G226" s="1" t="e">
        <f>SUMIFS('Metro Target'!#REF!,'Metro Target'!#REF!,'Sep GOALS'!B226)</f>
        <v>#REF!</v>
      </c>
      <c r="H226" s="1" t="e">
        <f>SUMIFS('Metro Target'!#REF!,'Metro Target'!#REF!,'Sep GOALS'!B226)</f>
        <v>#REF!</v>
      </c>
      <c r="I226" s="56" t="e">
        <f>IF($T$216&gt;0,SUMIFS(ShopperTrak!#REF!,ShopperTrak!D:D,'Sep GOALS'!B226),E226)</f>
        <v>#REF!</v>
      </c>
      <c r="J226" s="56" t="e">
        <f t="shared" si="180"/>
        <v>#REF!</v>
      </c>
      <c r="K226" s="56" t="e">
        <f>IF($T$216&gt;0,SUMIFS(ShopperTrak!#REF!,ShopperTrak!D:D,'Sep GOALS'!B226),F226)</f>
        <v>#REF!</v>
      </c>
      <c r="L226" s="56" t="e">
        <f>IF($T$216&gt;0,SUMIFS(ShopperTrak!#REF!,ShopperTrak!D:D,'Sep GOALS'!B226),G226)</f>
        <v>#REF!</v>
      </c>
      <c r="M226" s="56" t="e">
        <f>IF($T$2&gt;0,SUMIFS(ShopperTrak!#REF!,ShopperTrak!D:D,'Sep GOALS'!B226),H226)</f>
        <v>#REF!</v>
      </c>
      <c r="N226" s="36" t="e">
        <f t="shared" si="175"/>
        <v>#REF!</v>
      </c>
      <c r="O226" s="122" t="e">
        <f t="shared" si="181"/>
        <v>#REF!</v>
      </c>
      <c r="P226" s="34" t="e">
        <f>+I226*$P$216</f>
        <v>#REF!</v>
      </c>
      <c r="Q226" s="36">
        <v>93</v>
      </c>
      <c r="R226" s="35">
        <v>6553.02</v>
      </c>
      <c r="S226" s="24">
        <f>SUMIFS(ShopperTrak!R:R,ShopperTrak!D:D,'Sep GOALS'!B226)</f>
        <v>1020</v>
      </c>
      <c r="T226" s="34">
        <f>S226*$T$216</f>
        <v>117.30000000000001</v>
      </c>
      <c r="U226" s="77">
        <f>SUMIFS('Perf by Market'!X:X,'Perf by Market'!C:C,'Sep GOALS'!B226)</f>
        <v>0</v>
      </c>
      <c r="V226" s="77" t="e">
        <f t="shared" si="183"/>
        <v>#REF!</v>
      </c>
      <c r="W226" s="78">
        <f t="shared" si="184"/>
        <v>0</v>
      </c>
      <c r="X226" s="77">
        <f>SUMIFS('Perf by Market'!O:O,'Perf by Market'!C:C,'Sep GOALS'!B226)</f>
        <v>0.34</v>
      </c>
      <c r="Y226" s="24">
        <f>SUMIFS('Perf by Market'!H:H,'Perf by Market'!C:C,'Sep GOALS'!B226)</f>
        <v>125</v>
      </c>
      <c r="Z226" s="24">
        <f>SUMIFS('Last Month Goals'!J:J,'Last Month Goals'!B:B,'Sep GOALS'!B226)</f>
        <v>130.34375</v>
      </c>
      <c r="AA226" s="25">
        <f>SUMIFS('Perf by Market'!J:J,'Perf by Market'!C:C,'Sep GOALS'!B226)</f>
        <v>6244.86</v>
      </c>
      <c r="AB226" s="25">
        <f>SUMIFS('Last Month Goals'!K:K,'Last Month Goals'!B:B,'Sep GOALS'!B226)</f>
        <v>5213.75</v>
      </c>
      <c r="AC226" s="25">
        <f t="shared" si="185"/>
        <v>49.958880000000001</v>
      </c>
      <c r="AD226" s="24">
        <f>SUMIFS('Perf by Market'!W:W,'Perf by Market'!C:C,'Sep GOALS'!B226)/6</f>
        <v>0</v>
      </c>
      <c r="AE226" s="31">
        <f>SUMIFS('Perf by Market'!M:M,'Perf by Market'!C:C,'Sep GOALS'!B226)</f>
        <v>151</v>
      </c>
      <c r="AF226" s="29">
        <f>Y226/(SUMIFS('Perf by Market'!M:M,'Perf by Market'!C:C,'Sep GOALS'!B226))</f>
        <v>0.82781456953642385</v>
      </c>
      <c r="AG226" s="4"/>
    </row>
    <row r="227" spans="1:33" ht="15" customHeight="1" x14ac:dyDescent="0.25">
      <c r="A227" s="1" t="str">
        <f>INDEX(MAPING!K:K,MATCH('Sep GOALS'!B227,MAPING!L:L,0))</f>
        <v>ST. LOUIS</v>
      </c>
      <c r="B227" s="1" t="s">
        <v>175</v>
      </c>
      <c r="C227" s="1" t="str">
        <f>INDEX(MAPING!D:D,MATCH('Sep GOALS'!B227,MAPING!L:L,0))</f>
        <v>AMBER HOLTERFIELD</v>
      </c>
      <c r="D227" s="1" t="str">
        <f>INDEX(MAPING!F:F,MATCH('Sep GOALS'!B227,MAPING!L:L,0))</f>
        <v>NO RSM</v>
      </c>
      <c r="E227" s="1" t="e">
        <f>SUMIFS('Metro Target'!#REF!,'Metro Target'!#REF!,'Sep GOALS'!B227)</f>
        <v>#REF!</v>
      </c>
      <c r="F227" s="1" t="e">
        <f>SUMIFS('Metro Target'!#REF!,'Metro Target'!#REF!,'Sep GOALS'!B227)</f>
        <v>#REF!</v>
      </c>
      <c r="G227" s="1" t="e">
        <f>SUMIFS('Metro Target'!#REF!,'Metro Target'!#REF!,'Sep GOALS'!B227)</f>
        <v>#REF!</v>
      </c>
      <c r="H227" s="1" t="e">
        <f>SUMIFS('Metro Target'!#REF!,'Metro Target'!#REF!,'Sep GOALS'!B227)</f>
        <v>#REF!</v>
      </c>
      <c r="I227" s="56" t="e">
        <f>IF($T$216&gt;0,SUMIFS(ShopperTrak!#REF!,ShopperTrak!D:D,'Sep GOALS'!B227),E227)</f>
        <v>#REF!</v>
      </c>
      <c r="J227" s="56" t="e">
        <f t="shared" si="180"/>
        <v>#REF!</v>
      </c>
      <c r="K227" s="56" t="e">
        <f>IF($T$216&gt;0,SUMIFS(ShopperTrak!#REF!,ShopperTrak!D:D,'Sep GOALS'!B227),F227)</f>
        <v>#REF!</v>
      </c>
      <c r="L227" s="56" t="e">
        <f>IF($T$216&gt;0,SUMIFS(ShopperTrak!#REF!,ShopperTrak!D:D,'Sep GOALS'!B227),G227)</f>
        <v>#REF!</v>
      </c>
      <c r="M227" s="56" t="e">
        <f>IF($T$2&gt;0,SUMIFS(ShopperTrak!#REF!,ShopperTrak!D:D,'Sep GOALS'!B227),H227)</f>
        <v>#REF!</v>
      </c>
      <c r="N227" s="36" t="e">
        <f t="shared" si="175"/>
        <v>#REF!</v>
      </c>
      <c r="O227" s="122" t="e">
        <f t="shared" si="181"/>
        <v>#REF!</v>
      </c>
      <c r="P227" s="34" t="e">
        <f t="shared" si="182"/>
        <v>#REF!</v>
      </c>
      <c r="Q227" s="36">
        <v>210</v>
      </c>
      <c r="R227" s="35">
        <v>5796.9</v>
      </c>
      <c r="S227" s="24">
        <f>SUMIFS(ShopperTrak!R:R,ShopperTrak!D:D,'Sep GOALS'!B227)</f>
        <v>1640.25</v>
      </c>
      <c r="T227" s="34">
        <f t="shared" si="177"/>
        <v>188.62875</v>
      </c>
      <c r="U227" s="77">
        <f>SUMIFS('Perf by Market'!X:X,'Perf by Market'!C:C,'Sep GOALS'!B227)</f>
        <v>0</v>
      </c>
      <c r="V227" s="77" t="e">
        <f t="shared" si="183"/>
        <v>#REF!</v>
      </c>
      <c r="W227" s="78">
        <f t="shared" si="184"/>
        <v>0</v>
      </c>
      <c r="X227" s="77">
        <f>SUMIFS('Perf by Market'!O:O,'Perf by Market'!C:C,'Sep GOALS'!B227)</f>
        <v>0.31</v>
      </c>
      <c r="Y227" s="24">
        <f>SUMIFS('Perf by Market'!H:H,'Perf by Market'!C:C,'Sep GOALS'!B227)</f>
        <v>196</v>
      </c>
      <c r="Z227" s="24">
        <f>SUMIFS('Last Month Goals'!J:J,'Last Month Goals'!B:B,'Sep GOALS'!B227)</f>
        <v>221.1875</v>
      </c>
      <c r="AA227" s="25">
        <f>SUMIFS('Perf by Market'!J:J,'Perf by Market'!C:C,'Sep GOALS'!B227)</f>
        <v>8445.7099999999991</v>
      </c>
      <c r="AB227" s="25">
        <f>SUMIFS('Last Month Goals'!K:K,'Last Month Goals'!B:B,'Sep GOALS'!B227)</f>
        <v>8847.5</v>
      </c>
      <c r="AC227" s="25">
        <f t="shared" si="185"/>
        <v>43.090357142857137</v>
      </c>
      <c r="AD227" s="24">
        <f>SUMIFS('Perf by Market'!W:W,'Perf by Market'!C:C,'Sep GOALS'!B227)/6</f>
        <v>0</v>
      </c>
      <c r="AE227" s="31">
        <f>SUMIFS('Perf by Market'!M:M,'Perf by Market'!C:C,'Sep GOALS'!B227)</f>
        <v>315</v>
      </c>
      <c r="AF227" s="29">
        <f>Y227/(SUMIFS('Perf by Market'!M:M,'Perf by Market'!C:C,'Sep GOALS'!B227))</f>
        <v>0.62222222222222223</v>
      </c>
      <c r="AG227" s="4"/>
    </row>
    <row r="228" spans="1:33" s="124" customFormat="1" ht="15" customHeight="1" x14ac:dyDescent="0.25">
      <c r="A228" s="37" t="s">
        <v>22</v>
      </c>
      <c r="B228" s="37"/>
      <c r="C228" s="5"/>
      <c r="D228" s="5"/>
      <c r="E228" s="37" t="e">
        <f>SUM(E217:E227)</f>
        <v>#REF!</v>
      </c>
      <c r="F228" s="37" t="e">
        <f>SUM(F217:F227)</f>
        <v>#REF!</v>
      </c>
      <c r="G228" s="37" t="e">
        <f>SUM(G217:G227)</f>
        <v>#REF!</v>
      </c>
      <c r="H228" s="37" t="e">
        <f>SUM(H217:H227)</f>
        <v>#REF!</v>
      </c>
      <c r="I228" s="38" t="e">
        <f t="shared" ref="I228:T228" si="186">SUM(I217:I227)</f>
        <v>#REF!</v>
      </c>
      <c r="J228" s="38" t="e">
        <f t="shared" si="186"/>
        <v>#REF!</v>
      </c>
      <c r="K228" s="38" t="e">
        <f t="shared" si="186"/>
        <v>#REF!</v>
      </c>
      <c r="L228" s="38" t="e">
        <f t="shared" si="186"/>
        <v>#REF!</v>
      </c>
      <c r="M228" s="38" t="e">
        <f t="shared" si="186"/>
        <v>#REF!</v>
      </c>
      <c r="N228" s="102" t="e">
        <f>SUM(N217:N227)</f>
        <v>#REF!</v>
      </c>
      <c r="O228" s="123" t="e">
        <f>SUM(O217:O227)</f>
        <v>#REF!</v>
      </c>
      <c r="P228" s="105" t="e">
        <f>+I228/100*60</f>
        <v>#REF!</v>
      </c>
      <c r="Q228" s="102">
        <v>1599</v>
      </c>
      <c r="R228" s="103">
        <v>62570.85</v>
      </c>
      <c r="S228" s="6">
        <f>SUM(S217:S227)</f>
        <v>12967.833333333332</v>
      </c>
      <c r="T228" s="40">
        <f t="shared" si="186"/>
        <v>1491.3008333333335</v>
      </c>
      <c r="U228" s="79"/>
      <c r="V228" s="80"/>
      <c r="W228" s="80">
        <f>SUM(W217:W227)</f>
        <v>0</v>
      </c>
      <c r="X228" s="80"/>
      <c r="Y228" s="39">
        <f>SUM(Y217:Y227)</f>
        <v>1718</v>
      </c>
      <c r="Z228" s="39">
        <f>SUM(Z217:Z227)</f>
        <v>1711.625</v>
      </c>
      <c r="AA228" s="41">
        <f>SUM(AA217:AA227)</f>
        <v>74205.859999999986</v>
      </c>
      <c r="AB228" s="41">
        <f>SUM(AB217:AB227)</f>
        <v>68465</v>
      </c>
      <c r="AC228" s="41">
        <f>AVERAGE(AC217:AC227)</f>
        <v>42.195297623978561</v>
      </c>
      <c r="AD228" s="39">
        <f>AVERAGE(AD217:AD227)</f>
        <v>0</v>
      </c>
      <c r="AE228" s="39">
        <f>AVERAGE(AE217:AE227)</f>
        <v>203.45454545454547</v>
      </c>
      <c r="AF228" s="42">
        <f>AVERAGE(AF217:AF227)</f>
        <v>0.83063766015224905</v>
      </c>
      <c r="AG228" s="43"/>
    </row>
    <row r="229" spans="1:33" s="125" customFormat="1" ht="15" customHeight="1" x14ac:dyDescent="0.25">
      <c r="A229" s="57" t="s">
        <v>23</v>
      </c>
      <c r="B229" s="57"/>
      <c r="C229" s="57"/>
      <c r="D229" s="57"/>
      <c r="E229" s="57" t="e">
        <f t="shared" ref="E229:P229" si="187">+E16+E46+E60+E65+E86+E150+E192+E202+E207+E215+E228+E164+E108+E26+E7+E181</f>
        <v>#REF!</v>
      </c>
      <c r="F229" s="57" t="e">
        <f t="shared" si="187"/>
        <v>#REF!</v>
      </c>
      <c r="G229" s="57" t="e">
        <f t="shared" si="187"/>
        <v>#REF!</v>
      </c>
      <c r="H229" s="57" t="e">
        <f t="shared" si="187"/>
        <v>#REF!</v>
      </c>
      <c r="I229" s="57" t="e">
        <f t="shared" si="187"/>
        <v>#REF!</v>
      </c>
      <c r="J229" s="57" t="e">
        <f t="shared" si="187"/>
        <v>#REF!</v>
      </c>
      <c r="K229" s="57" t="e">
        <f t="shared" si="187"/>
        <v>#REF!</v>
      </c>
      <c r="L229" s="57" t="e">
        <f t="shared" si="187"/>
        <v>#REF!</v>
      </c>
      <c r="M229" s="57" t="e">
        <f t="shared" si="187"/>
        <v>#REF!</v>
      </c>
      <c r="N229" s="57" t="e">
        <f t="shared" si="187"/>
        <v>#REF!</v>
      </c>
      <c r="O229" s="116" t="e">
        <f>+O16+O46+O60+O65+O86+O150+O192+O202+O207+O215+O228+O164+O108+O26+O7+O181</f>
        <v>#REF!</v>
      </c>
      <c r="P229" s="57" t="e">
        <f t="shared" si="187"/>
        <v>#REF!</v>
      </c>
      <c r="Q229" s="58">
        <v>32913</v>
      </c>
      <c r="R229" s="99">
        <v>1249830.5699999998</v>
      </c>
      <c r="S229" s="57">
        <f>+S16+S46+S60+S65+S86+S150+S192+S202+S207+S215+S228+S164+S108+S26+S7+S181</f>
        <v>338397.70055715897</v>
      </c>
      <c r="T229" s="57">
        <f>+T16+T46+T60+T65+T86+T150+T192+T202+T207+T215+T228+T164+T108+T26+T7+T181</f>
        <v>37329.315844135803</v>
      </c>
      <c r="U229" s="82"/>
      <c r="V229" s="83"/>
      <c r="W229" s="83">
        <f>+W16+W46+W60+W65+W86+W150+W192+W202+W207+W215+W228+W164</f>
        <v>0</v>
      </c>
      <c r="X229" s="83"/>
      <c r="Y229" s="57">
        <f>+Y16+Y46+Y60+Y65+Y86+Y150+Y192+Y202+Y207+Y215+Y228+Y164+Y108+Y26+Y7+Y181</f>
        <v>41638</v>
      </c>
      <c r="Z229" s="57">
        <f>+Z16+Z46+Z60+Z65+Z86+Z150+Z192+Z202+Z207+Z215+Z228+Z164+Z108+Z26+Z7+Z181</f>
        <v>36003.570433366338</v>
      </c>
      <c r="AA229" s="120">
        <f>+AA16+AA46+AA60+AA65+AA86+AA150+AA192+AA202+AA207+AA215+AA228+AA164+AA108+AA26+AA7+AA181</f>
        <v>1892080.02</v>
      </c>
      <c r="AB229" s="120">
        <f>+AB16+AB46+AB60+AB65+AB86+AB150+AB192+AB202+AB207+AB215+AB228+AB164+AB108+AB26+AB7+AB181</f>
        <v>1415699.0848933272</v>
      </c>
      <c r="AC229" s="59">
        <f>AVERAGE(AC9:AC228)</f>
        <v>46.414195157396094</v>
      </c>
      <c r="AD229" s="59"/>
      <c r="AE229" s="59"/>
      <c r="AF229" s="60"/>
      <c r="AG229" s="61"/>
    </row>
    <row r="230" spans="1:33" x14ac:dyDescent="0.25">
      <c r="O230" s="117"/>
      <c r="P230" s="93"/>
      <c r="R230" s="66"/>
      <c r="S230" s="66"/>
      <c r="T230" s="66"/>
      <c r="U230" s="84"/>
      <c r="V230" s="85"/>
      <c r="W230" s="86"/>
      <c r="X230" s="85"/>
      <c r="Y230" s="66"/>
      <c r="Z230" s="66"/>
      <c r="AA230" s="67"/>
      <c r="AC230" s="67"/>
      <c r="AD230" s="67"/>
      <c r="AE230" s="67"/>
      <c r="AF230" s="68"/>
    </row>
    <row r="231" spans="1:33" x14ac:dyDescent="0.25">
      <c r="O231" s="117"/>
      <c r="P231" s="93"/>
      <c r="R231" s="66"/>
      <c r="S231" s="66"/>
      <c r="T231" s="66"/>
      <c r="U231" s="84"/>
      <c r="V231" s="85"/>
      <c r="W231" s="86"/>
      <c r="X231" s="85"/>
      <c r="Y231" s="66"/>
      <c r="Z231" s="66"/>
      <c r="AA231" s="67"/>
      <c r="AB231" s="67"/>
      <c r="AC231" s="67"/>
      <c r="AD231" s="67"/>
      <c r="AE231" s="67"/>
      <c r="AF231" s="68"/>
    </row>
    <row r="232" spans="1:33" x14ac:dyDescent="0.25">
      <c r="O232" s="117"/>
      <c r="P232" s="93"/>
      <c r="R232" s="66"/>
      <c r="S232" s="66"/>
      <c r="T232" s="66"/>
      <c r="U232" s="84"/>
      <c r="V232" s="85"/>
      <c r="W232" s="86"/>
      <c r="X232" s="85"/>
      <c r="Y232" s="66"/>
      <c r="Z232" s="66"/>
      <c r="AA232" s="67"/>
      <c r="AB232" s="67"/>
      <c r="AC232" s="67"/>
      <c r="AD232" s="67"/>
      <c r="AE232" s="67"/>
      <c r="AF232" s="68"/>
    </row>
  </sheetData>
  <mergeCells count="1">
    <mergeCell ref="A1:C1"/>
  </mergeCells>
  <conditionalFormatting sqref="Y3:Y6">
    <cfRule type="cellIs" dxfId="64" priority="5" operator="lessThan">
      <formula>Z3</formula>
    </cfRule>
    <cfRule type="cellIs" dxfId="63" priority="6" operator="greaterThan">
      <formula>Z3</formula>
    </cfRule>
  </conditionalFormatting>
  <conditionalFormatting sqref="Y9:Y15 Y18:Y25 AA18:AA25 Y28:Y45 AA28:AA45 Y110:Y149 AA110:AA149 Y152:Y163 AA152:AA163">
    <cfRule type="cellIs" dxfId="62" priority="24" operator="lessThan">
      <formula>Z9</formula>
    </cfRule>
    <cfRule type="cellIs" dxfId="61" priority="25" operator="greaterThan">
      <formula>Z9</formula>
    </cfRule>
  </conditionalFormatting>
  <conditionalFormatting sqref="Y48:Y59 Y62:Y64 Y67:Y85 Y183:Y191 Y194:Y201 Y204:Y206 Y209:Y214 Y217:Y227">
    <cfRule type="cellIs" dxfId="60" priority="22" operator="lessThan">
      <formula>Z48</formula>
    </cfRule>
    <cfRule type="cellIs" dxfId="59" priority="23" operator="greaterThan">
      <formula>Z48</formula>
    </cfRule>
  </conditionalFormatting>
  <conditionalFormatting sqref="Y88:Y107 AA88:AA107">
    <cfRule type="cellIs" dxfId="58" priority="7" operator="lessThan">
      <formula>Z88</formula>
    </cfRule>
    <cfRule type="cellIs" dxfId="57" priority="8" operator="greaterThan">
      <formula>Z88</formula>
    </cfRule>
  </conditionalFormatting>
  <conditionalFormatting sqref="Y166:Y180 AA166:AA180">
    <cfRule type="cellIs" dxfId="56" priority="1" operator="lessThan">
      <formula>Z166</formula>
    </cfRule>
    <cfRule type="cellIs" dxfId="55" priority="2" operator="greaterThan">
      <formula>Z166</formula>
    </cfRule>
  </conditionalFormatting>
  <conditionalFormatting sqref="AA3:AA6">
    <cfRule type="cellIs" dxfId="54" priority="3" operator="lessThan">
      <formula>AB3</formula>
    </cfRule>
    <cfRule type="cellIs" dxfId="53" priority="4" operator="greaterThan">
      <formula>AB3</formula>
    </cfRule>
  </conditionalFormatting>
  <conditionalFormatting sqref="AA9:AA15">
    <cfRule type="cellIs" dxfId="52" priority="20" operator="lessThan">
      <formula>AB9</formula>
    </cfRule>
    <cfRule type="cellIs" dxfId="51" priority="21" operator="greaterThan">
      <formula>AB9</formula>
    </cfRule>
  </conditionalFormatting>
  <conditionalFormatting sqref="AA48:AA59 AA62:AA64 AA67:AA85 AA183:AA191 AA194:AA201 AA204:AA206 AA209:AA214 AA217:AA227">
    <cfRule type="cellIs" dxfId="50" priority="18" operator="lessThan">
      <formula>AB48</formula>
    </cfRule>
    <cfRule type="cellIs" dxfId="49" priority="19" operator="greaterThan">
      <formula>AB48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0"/>
  <sheetViews>
    <sheetView workbookViewId="0">
      <selection activeCell="A2" sqref="A2"/>
    </sheetView>
  </sheetViews>
  <sheetFormatPr defaultRowHeight="15" x14ac:dyDescent="0.25"/>
  <cols>
    <col min="1" max="1" width="37.5703125" bestFit="1" customWidth="1"/>
    <col min="2" max="2" width="25.7109375" bestFit="1" customWidth="1"/>
    <col min="3" max="3" width="21" bestFit="1" customWidth="1"/>
    <col min="4" max="4" width="32.7109375" bestFit="1" customWidth="1"/>
    <col min="5" max="6" width="6.42578125" bestFit="1" customWidth="1"/>
    <col min="7" max="7" width="8.42578125" bestFit="1" customWidth="1"/>
    <col min="8" max="8" width="6" bestFit="1" customWidth="1"/>
    <col min="9" max="9" width="5.28515625" bestFit="1" customWidth="1"/>
    <col min="10" max="10" width="6.28515625" bestFit="1" customWidth="1"/>
    <col min="11" max="11" width="14.28515625" bestFit="1" customWidth="1"/>
  </cols>
  <sheetData>
    <row r="1" spans="1:11" ht="15.75" x14ac:dyDescent="0.25">
      <c r="A1" s="8"/>
      <c r="B1" s="8"/>
      <c r="C1" s="8"/>
      <c r="D1" s="8"/>
      <c r="E1" s="9"/>
      <c r="F1" s="9" t="s">
        <v>7</v>
      </c>
      <c r="G1" s="9" t="s">
        <v>8</v>
      </c>
      <c r="H1" s="10" t="s">
        <v>0</v>
      </c>
      <c r="I1" s="11" t="s">
        <v>1</v>
      </c>
      <c r="J1" s="12" t="s">
        <v>9</v>
      </c>
      <c r="K1" s="12" t="s">
        <v>10</v>
      </c>
    </row>
    <row r="2" spans="1:11" ht="21" x14ac:dyDescent="0.25">
      <c r="A2" s="13" t="s">
        <v>447</v>
      </c>
      <c r="B2" s="13"/>
      <c r="C2" s="13"/>
      <c r="D2" s="13"/>
      <c r="E2" s="13"/>
      <c r="F2" s="13"/>
      <c r="G2" s="13"/>
      <c r="H2" s="14"/>
      <c r="I2" s="13"/>
      <c r="J2" s="13"/>
      <c r="K2" s="13"/>
    </row>
    <row r="3" spans="1:11" x14ac:dyDescent="0.25">
      <c r="A3" s="15" t="s">
        <v>3</v>
      </c>
      <c r="B3" s="15" t="s">
        <v>4</v>
      </c>
      <c r="C3" s="15" t="s">
        <v>5</v>
      </c>
      <c r="D3" s="15" t="s">
        <v>6</v>
      </c>
      <c r="E3" s="16"/>
      <c r="F3" s="16">
        <v>1.4</v>
      </c>
      <c r="G3" s="16">
        <v>0.35</v>
      </c>
      <c r="H3" s="17">
        <v>1.4</v>
      </c>
      <c r="I3" s="16">
        <v>1.2</v>
      </c>
      <c r="J3" s="18" t="s">
        <v>2</v>
      </c>
      <c r="K3" s="19" t="s">
        <v>3037</v>
      </c>
    </row>
    <row r="4" spans="1:11" x14ac:dyDescent="0.25">
      <c r="A4" s="1" t="s">
        <v>24</v>
      </c>
      <c r="B4" s="1" t="s">
        <v>27</v>
      </c>
      <c r="C4" s="1" t="s">
        <v>26</v>
      </c>
      <c r="D4" s="1"/>
      <c r="E4" s="1"/>
      <c r="F4" s="2"/>
      <c r="G4" s="2"/>
      <c r="H4" s="2"/>
      <c r="I4" s="3"/>
      <c r="J4" s="27">
        <v>157.84999999999997</v>
      </c>
      <c r="K4" s="109">
        <v>5919.3749999999991</v>
      </c>
    </row>
    <row r="5" spans="1:11" x14ac:dyDescent="0.25">
      <c r="A5" s="1" t="s">
        <v>24</v>
      </c>
      <c r="B5" s="1" t="s">
        <v>30</v>
      </c>
      <c r="C5" s="1" t="s">
        <v>26</v>
      </c>
      <c r="D5" s="1"/>
      <c r="E5" s="1"/>
      <c r="F5" s="2"/>
      <c r="G5" s="2"/>
      <c r="H5" s="2"/>
      <c r="I5" s="3"/>
      <c r="J5" s="27">
        <v>112.42</v>
      </c>
      <c r="K5" s="109">
        <v>4215.75</v>
      </c>
    </row>
    <row r="6" spans="1:11" x14ac:dyDescent="0.25">
      <c r="A6" s="1" t="s">
        <v>24</v>
      </c>
      <c r="B6" s="1" t="s">
        <v>28</v>
      </c>
      <c r="C6" s="1" t="s">
        <v>26</v>
      </c>
      <c r="D6" s="1"/>
      <c r="E6" s="1"/>
      <c r="F6" s="2"/>
      <c r="G6" s="2"/>
      <c r="H6" s="2"/>
      <c r="I6" s="3"/>
      <c r="J6" s="27">
        <v>123.97</v>
      </c>
      <c r="K6" s="109">
        <v>4648.875</v>
      </c>
    </row>
    <row r="7" spans="1:11" x14ac:dyDescent="0.25">
      <c r="A7" s="1" t="s">
        <v>24</v>
      </c>
      <c r="B7" s="1" t="s">
        <v>24</v>
      </c>
      <c r="C7" s="1" t="s">
        <v>26</v>
      </c>
      <c r="D7" s="1"/>
      <c r="E7" s="1"/>
      <c r="F7" s="2"/>
      <c r="G7" s="2"/>
      <c r="H7" s="2"/>
      <c r="I7" s="3"/>
      <c r="J7" s="27">
        <v>271.00333333333333</v>
      </c>
      <c r="K7" s="109">
        <v>10162.625</v>
      </c>
    </row>
    <row r="8" spans="1:11" x14ac:dyDescent="0.25">
      <c r="A8" s="1" t="s">
        <v>24</v>
      </c>
      <c r="B8" s="1" t="s">
        <v>25</v>
      </c>
      <c r="C8" s="1" t="s">
        <v>26</v>
      </c>
      <c r="D8" s="1"/>
      <c r="E8" s="1"/>
      <c r="F8" s="2"/>
      <c r="G8" s="2"/>
      <c r="H8" s="2"/>
      <c r="I8" s="3"/>
      <c r="J8" s="27">
        <v>173.03916666666669</v>
      </c>
      <c r="K8" s="109">
        <v>6488.9687500000009</v>
      </c>
    </row>
    <row r="9" spans="1:11" x14ac:dyDescent="0.25">
      <c r="A9" s="1" t="s">
        <v>24</v>
      </c>
      <c r="B9" s="1" t="s">
        <v>29</v>
      </c>
      <c r="C9" s="1" t="s">
        <v>26</v>
      </c>
      <c r="D9" s="1"/>
      <c r="E9" s="1"/>
      <c r="F9" s="2"/>
      <c r="G9" s="2"/>
      <c r="H9" s="2"/>
      <c r="I9" s="3"/>
      <c r="J9" s="27">
        <v>76.459166666666675</v>
      </c>
      <c r="K9" s="109">
        <v>2867.2187500000005</v>
      </c>
    </row>
    <row r="10" spans="1:11" x14ac:dyDescent="0.25">
      <c r="A10" s="1" t="s">
        <v>24</v>
      </c>
      <c r="B10" s="1" t="s">
        <v>31</v>
      </c>
      <c r="C10" s="1" t="s">
        <v>26</v>
      </c>
      <c r="D10" s="1"/>
      <c r="E10" s="1"/>
      <c r="F10" s="2"/>
      <c r="G10" s="2"/>
      <c r="H10" s="2"/>
      <c r="I10" s="3"/>
      <c r="J10" s="27">
        <v>137.005</v>
      </c>
      <c r="K10" s="109">
        <v>5137.6875</v>
      </c>
    </row>
    <row r="11" spans="1:11" x14ac:dyDescent="0.25">
      <c r="A11" s="1" t="s">
        <v>1079</v>
      </c>
      <c r="B11" s="1" t="s">
        <v>1067</v>
      </c>
      <c r="C11" s="1" t="s">
        <v>1076</v>
      </c>
      <c r="D11" s="1"/>
      <c r="E11" s="1"/>
      <c r="F11" s="2"/>
      <c r="G11" s="2"/>
      <c r="H11" s="2"/>
      <c r="I11" s="3"/>
      <c r="J11" s="27">
        <v>262.17124999999993</v>
      </c>
      <c r="K11" s="109">
        <v>9831.4218749999982</v>
      </c>
    </row>
    <row r="12" spans="1:11" x14ac:dyDescent="0.25">
      <c r="A12" s="1" t="s">
        <v>1079</v>
      </c>
      <c r="B12" s="1" t="s">
        <v>1062</v>
      </c>
      <c r="C12" s="1" t="s">
        <v>1076</v>
      </c>
      <c r="D12" s="1"/>
      <c r="E12" s="1"/>
      <c r="F12" s="2"/>
      <c r="G12" s="2"/>
      <c r="H12" s="2"/>
      <c r="I12" s="3"/>
      <c r="J12" s="27">
        <v>123.28000000000002</v>
      </c>
      <c r="K12" s="109">
        <v>4623.0000000000009</v>
      </c>
    </row>
    <row r="13" spans="1:11" x14ac:dyDescent="0.25">
      <c r="A13" s="1" t="s">
        <v>1079</v>
      </c>
      <c r="B13" s="1" t="s">
        <v>1061</v>
      </c>
      <c r="C13" s="1" t="s">
        <v>1076</v>
      </c>
      <c r="D13" s="1"/>
      <c r="E13" s="1"/>
      <c r="F13" s="2"/>
      <c r="G13" s="2"/>
      <c r="H13" s="2"/>
      <c r="I13" s="3"/>
      <c r="J13" s="27">
        <v>334.82776018099548</v>
      </c>
      <c r="K13" s="109">
        <v>12556.041006787331</v>
      </c>
    </row>
    <row r="14" spans="1:11" x14ac:dyDescent="0.25">
      <c r="A14" s="1" t="s">
        <v>1079</v>
      </c>
      <c r="B14" s="1" t="s">
        <v>1068</v>
      </c>
      <c r="C14" s="1" t="s">
        <v>1076</v>
      </c>
      <c r="D14" s="1"/>
      <c r="E14" s="1"/>
      <c r="F14" s="2"/>
      <c r="G14" s="2"/>
      <c r="H14" s="2"/>
      <c r="I14" s="3"/>
      <c r="J14" s="27">
        <v>227.38375000000005</v>
      </c>
      <c r="K14" s="109">
        <v>8526.8906250000018</v>
      </c>
    </row>
    <row r="15" spans="1:11" x14ac:dyDescent="0.25">
      <c r="A15" s="1" t="s">
        <v>1079</v>
      </c>
      <c r="B15" s="1" t="s">
        <v>1063</v>
      </c>
      <c r="C15" s="1" t="s">
        <v>1076</v>
      </c>
      <c r="D15" s="1"/>
      <c r="E15" s="1"/>
      <c r="F15" s="2"/>
      <c r="G15" s="2"/>
      <c r="H15" s="2"/>
      <c r="I15" s="3"/>
      <c r="J15" s="27">
        <v>151.82875000000001</v>
      </c>
      <c r="K15" s="109">
        <v>5693.5781250000009</v>
      </c>
    </row>
    <row r="16" spans="1:11" x14ac:dyDescent="0.25">
      <c r="A16" s="1" t="s">
        <v>1079</v>
      </c>
      <c r="B16" s="1" t="s">
        <v>1066</v>
      </c>
      <c r="C16" s="1" t="s">
        <v>1076</v>
      </c>
      <c r="D16" s="1"/>
      <c r="E16" s="1"/>
      <c r="F16" s="2"/>
      <c r="G16" s="2"/>
      <c r="H16" s="2"/>
      <c r="I16" s="3"/>
      <c r="J16" s="27">
        <v>137.13750000000002</v>
      </c>
      <c r="K16" s="109">
        <v>5142.6562500000009</v>
      </c>
    </row>
    <row r="17" spans="1:11" x14ac:dyDescent="0.25">
      <c r="A17" s="1" t="s">
        <v>1079</v>
      </c>
      <c r="B17" s="1" t="s">
        <v>1064</v>
      </c>
      <c r="C17" s="1" t="s">
        <v>1076</v>
      </c>
      <c r="D17" s="1"/>
      <c r="E17" s="1"/>
      <c r="F17" s="2"/>
      <c r="G17" s="2"/>
      <c r="H17" s="2"/>
      <c r="I17" s="3"/>
      <c r="J17" s="27">
        <v>158.55625000000001</v>
      </c>
      <c r="K17" s="109">
        <v>5945.859375</v>
      </c>
    </row>
    <row r="18" spans="1:11" x14ac:dyDescent="0.25">
      <c r="A18" s="1" t="s">
        <v>1079</v>
      </c>
      <c r="B18" s="1" t="s">
        <v>1065</v>
      </c>
      <c r="C18" s="1" t="s">
        <v>1076</v>
      </c>
      <c r="D18" s="1"/>
      <c r="E18" s="1"/>
      <c r="F18" s="2"/>
      <c r="G18" s="2"/>
      <c r="H18" s="2"/>
      <c r="I18" s="3"/>
      <c r="J18" s="27">
        <v>292.12875000000003</v>
      </c>
      <c r="K18" s="109">
        <v>10954.828125000002</v>
      </c>
    </row>
    <row r="19" spans="1:11" x14ac:dyDescent="0.25">
      <c r="A19" s="1" t="s">
        <v>32</v>
      </c>
      <c r="B19" s="1" t="s">
        <v>33</v>
      </c>
      <c r="C19" s="1" t="s">
        <v>4702</v>
      </c>
      <c r="D19" s="1"/>
      <c r="E19" s="1"/>
      <c r="F19" s="2"/>
      <c r="G19" s="2"/>
      <c r="H19" s="2"/>
      <c r="I19" s="3"/>
      <c r="J19" s="27">
        <v>202.63000000000002</v>
      </c>
      <c r="K19" s="109">
        <v>8105.2000000000007</v>
      </c>
    </row>
    <row r="20" spans="1:11" x14ac:dyDescent="0.25">
      <c r="A20" s="1" t="s">
        <v>32</v>
      </c>
      <c r="B20" s="1" t="s">
        <v>41</v>
      </c>
      <c r="C20" s="1" t="s">
        <v>4702</v>
      </c>
      <c r="D20" s="1"/>
      <c r="E20" s="1"/>
      <c r="F20" s="2"/>
      <c r="G20" s="2"/>
      <c r="H20" s="2"/>
      <c r="I20" s="3"/>
      <c r="J20" s="27">
        <v>328.85999999999996</v>
      </c>
      <c r="K20" s="109">
        <v>13154.399999999998</v>
      </c>
    </row>
    <row r="21" spans="1:11" x14ac:dyDescent="0.25">
      <c r="A21" s="1" t="s">
        <v>32</v>
      </c>
      <c r="B21" s="1" t="s">
        <v>34</v>
      </c>
      <c r="C21" s="1" t="s">
        <v>4702</v>
      </c>
      <c r="D21" s="1"/>
      <c r="E21" s="1"/>
      <c r="F21" s="2"/>
      <c r="G21" s="2"/>
      <c r="H21" s="2"/>
      <c r="I21" s="3"/>
      <c r="J21" s="27">
        <v>141.6</v>
      </c>
      <c r="K21" s="109">
        <v>5664</v>
      </c>
    </row>
    <row r="22" spans="1:11" x14ac:dyDescent="0.25">
      <c r="A22" s="1" t="s">
        <v>32</v>
      </c>
      <c r="B22" s="1" t="s">
        <v>35</v>
      </c>
      <c r="C22" s="1" t="s">
        <v>4702</v>
      </c>
      <c r="D22" s="1"/>
      <c r="E22" s="1"/>
      <c r="F22" s="2"/>
      <c r="G22" s="2"/>
      <c r="H22" s="2"/>
      <c r="I22" s="3"/>
      <c r="J22" s="27">
        <v>84</v>
      </c>
      <c r="K22" s="109">
        <v>3360</v>
      </c>
    </row>
    <row r="23" spans="1:11" x14ac:dyDescent="0.25">
      <c r="A23" s="1" t="s">
        <v>32</v>
      </c>
      <c r="B23" s="1" t="s">
        <v>40</v>
      </c>
      <c r="C23" s="1" t="s">
        <v>4702</v>
      </c>
      <c r="D23" s="1"/>
      <c r="E23" s="1"/>
      <c r="F23" s="2"/>
      <c r="G23" s="2"/>
      <c r="H23" s="2"/>
      <c r="I23" s="3"/>
      <c r="J23" s="27">
        <v>175.58</v>
      </c>
      <c r="K23" s="109">
        <v>7023.2000000000007</v>
      </c>
    </row>
    <row r="24" spans="1:11" x14ac:dyDescent="0.25">
      <c r="A24" s="1" t="s">
        <v>32</v>
      </c>
      <c r="B24" s="1" t="s">
        <v>36</v>
      </c>
      <c r="C24" s="1" t="s">
        <v>4702</v>
      </c>
      <c r="D24" s="1"/>
      <c r="E24" s="1"/>
      <c r="F24" s="2"/>
      <c r="G24" s="2"/>
      <c r="H24" s="2"/>
      <c r="I24" s="3"/>
      <c r="J24" s="27">
        <v>151.37</v>
      </c>
      <c r="K24" s="109">
        <v>6054.8</v>
      </c>
    </row>
    <row r="25" spans="1:11" x14ac:dyDescent="0.25">
      <c r="A25" s="1" t="s">
        <v>32</v>
      </c>
      <c r="B25" s="1" t="s">
        <v>955</v>
      </c>
      <c r="C25" s="1" t="s">
        <v>4702</v>
      </c>
      <c r="D25" s="1"/>
      <c r="E25" s="1"/>
      <c r="F25" s="2"/>
      <c r="G25" s="2"/>
      <c r="H25" s="2"/>
      <c r="I25" s="3"/>
      <c r="J25" s="27">
        <v>202.93999999999997</v>
      </c>
      <c r="K25" s="109">
        <v>8117.5999999999985</v>
      </c>
    </row>
    <row r="26" spans="1:11" x14ac:dyDescent="0.25">
      <c r="A26" s="1" t="s">
        <v>32</v>
      </c>
      <c r="B26" s="1" t="s">
        <v>38</v>
      </c>
      <c r="C26" s="1" t="s">
        <v>42</v>
      </c>
      <c r="D26" s="1"/>
      <c r="E26" s="1"/>
      <c r="F26" s="2"/>
      <c r="G26" s="2"/>
      <c r="H26" s="2"/>
      <c r="I26" s="3"/>
      <c r="J26" s="27">
        <v>172.68</v>
      </c>
      <c r="K26" s="109">
        <v>6907.2000000000007</v>
      </c>
    </row>
    <row r="27" spans="1:11" x14ac:dyDescent="0.25">
      <c r="A27" s="1" t="s">
        <v>32</v>
      </c>
      <c r="B27" s="1" t="s">
        <v>43</v>
      </c>
      <c r="C27" s="1" t="s">
        <v>42</v>
      </c>
      <c r="D27" s="1"/>
      <c r="E27" s="1"/>
      <c r="F27" s="2"/>
      <c r="G27" s="2"/>
      <c r="H27" s="2"/>
      <c r="I27" s="3"/>
      <c r="J27" s="27">
        <v>234.41</v>
      </c>
      <c r="K27" s="109">
        <v>9376.4</v>
      </c>
    </row>
    <row r="28" spans="1:11" x14ac:dyDescent="0.25">
      <c r="A28" s="1" t="s">
        <v>32</v>
      </c>
      <c r="B28" s="1" t="s">
        <v>44</v>
      </c>
      <c r="C28" s="1" t="s">
        <v>42</v>
      </c>
      <c r="D28" s="1"/>
      <c r="E28" s="1"/>
      <c r="F28" s="2"/>
      <c r="G28" s="2"/>
      <c r="H28" s="2"/>
      <c r="I28" s="3"/>
      <c r="J28" s="27">
        <v>185.12</v>
      </c>
      <c r="K28" s="109">
        <v>7404.8</v>
      </c>
    </row>
    <row r="29" spans="1:11" x14ac:dyDescent="0.25">
      <c r="A29" s="1" t="s">
        <v>32</v>
      </c>
      <c r="B29" s="1" t="s">
        <v>45</v>
      </c>
      <c r="C29" s="1" t="s">
        <v>42</v>
      </c>
      <c r="D29" s="1"/>
      <c r="E29" s="1"/>
      <c r="F29" s="2"/>
      <c r="G29" s="2"/>
      <c r="H29" s="2"/>
      <c r="I29" s="3"/>
      <c r="J29" s="27">
        <v>180.50999999999996</v>
      </c>
      <c r="K29" s="109">
        <v>7220.3999999999987</v>
      </c>
    </row>
    <row r="30" spans="1:11" x14ac:dyDescent="0.25">
      <c r="A30" s="1" t="s">
        <v>32</v>
      </c>
      <c r="B30" s="1" t="s">
        <v>46</v>
      </c>
      <c r="C30" s="1" t="s">
        <v>42</v>
      </c>
      <c r="D30" s="1"/>
      <c r="E30" s="1"/>
      <c r="F30" s="2"/>
      <c r="G30" s="2"/>
      <c r="H30" s="2"/>
      <c r="I30" s="3"/>
      <c r="J30" s="27">
        <v>138.29999999999998</v>
      </c>
      <c r="K30" s="109">
        <v>5531.9999999999991</v>
      </c>
    </row>
    <row r="31" spans="1:11" x14ac:dyDescent="0.25">
      <c r="A31" s="1" t="s">
        <v>32</v>
      </c>
      <c r="B31" s="1" t="s">
        <v>39</v>
      </c>
      <c r="C31" s="1" t="s">
        <v>42</v>
      </c>
      <c r="D31" s="1"/>
      <c r="E31" s="1"/>
      <c r="F31" s="2"/>
      <c r="G31" s="2"/>
      <c r="H31" s="2"/>
      <c r="I31" s="3"/>
      <c r="J31" s="27">
        <v>203.45</v>
      </c>
      <c r="K31" s="109">
        <v>8138</v>
      </c>
    </row>
    <row r="32" spans="1:11" x14ac:dyDescent="0.25">
      <c r="A32" s="1" t="s">
        <v>32</v>
      </c>
      <c r="B32" s="1" t="s">
        <v>47</v>
      </c>
      <c r="C32" s="1" t="s">
        <v>42</v>
      </c>
      <c r="D32" s="1"/>
      <c r="E32" s="1"/>
      <c r="F32" s="2"/>
      <c r="G32" s="2"/>
      <c r="H32" s="2"/>
      <c r="I32" s="3"/>
      <c r="J32" s="27">
        <v>376.87</v>
      </c>
      <c r="K32" s="109">
        <v>15074.8</v>
      </c>
    </row>
    <row r="33" spans="1:11" x14ac:dyDescent="0.25">
      <c r="A33" s="1" t="s">
        <v>32</v>
      </c>
      <c r="B33" s="1" t="s">
        <v>48</v>
      </c>
      <c r="C33" s="1" t="s">
        <v>42</v>
      </c>
      <c r="D33" s="1"/>
      <c r="E33" s="1"/>
      <c r="F33" s="2"/>
      <c r="G33" s="2"/>
      <c r="H33" s="2"/>
      <c r="I33" s="3"/>
      <c r="J33" s="27">
        <v>294.78999999999996</v>
      </c>
      <c r="K33" s="109">
        <v>11791.599999999999</v>
      </c>
    </row>
    <row r="34" spans="1:11" x14ac:dyDescent="0.25">
      <c r="A34" s="1" t="s">
        <v>32</v>
      </c>
      <c r="B34" s="1" t="s">
        <v>49</v>
      </c>
      <c r="C34" s="1" t="s">
        <v>42</v>
      </c>
      <c r="D34" s="1"/>
      <c r="E34" s="1"/>
      <c r="F34" s="2"/>
      <c r="G34" s="2"/>
      <c r="H34" s="2"/>
      <c r="I34" s="3"/>
      <c r="J34" s="27">
        <v>173.39</v>
      </c>
      <c r="K34" s="109">
        <v>6935.5999999999995</v>
      </c>
    </row>
    <row r="35" spans="1:11" x14ac:dyDescent="0.25">
      <c r="A35" s="1" t="s">
        <v>32</v>
      </c>
      <c r="B35" s="1" t="s">
        <v>50</v>
      </c>
      <c r="C35" s="1" t="s">
        <v>42</v>
      </c>
      <c r="D35" s="1"/>
      <c r="E35" s="1"/>
      <c r="F35" s="2"/>
      <c r="G35" s="2"/>
      <c r="H35" s="2"/>
      <c r="I35" s="3"/>
      <c r="J35" s="27">
        <v>226.34000000000003</v>
      </c>
      <c r="K35" s="109">
        <v>9053.6000000000022</v>
      </c>
    </row>
    <row r="36" spans="1:11" x14ac:dyDescent="0.25">
      <c r="A36" s="1" t="s">
        <v>32</v>
      </c>
      <c r="B36" s="1" t="s">
        <v>51</v>
      </c>
      <c r="C36" s="1" t="s">
        <v>42</v>
      </c>
      <c r="D36" s="1"/>
      <c r="E36" s="1"/>
      <c r="F36" s="2"/>
      <c r="G36" s="2"/>
      <c r="H36" s="2"/>
      <c r="I36" s="3"/>
      <c r="J36" s="27">
        <v>214.79999999999998</v>
      </c>
      <c r="K36" s="109">
        <v>8592</v>
      </c>
    </row>
    <row r="37" spans="1:11" x14ac:dyDescent="0.25">
      <c r="A37" s="1" t="s">
        <v>52</v>
      </c>
      <c r="B37" s="1" t="s">
        <v>55</v>
      </c>
      <c r="C37" s="1" t="s">
        <v>1056</v>
      </c>
      <c r="D37" s="1"/>
      <c r="E37" s="1"/>
      <c r="F37" s="2"/>
      <c r="G37" s="2"/>
      <c r="H37" s="2"/>
      <c r="I37" s="3"/>
      <c r="J37" s="27">
        <v>499.875</v>
      </c>
      <c r="K37" s="109">
        <v>19995</v>
      </c>
    </row>
    <row r="38" spans="1:11" x14ac:dyDescent="0.25">
      <c r="A38" s="96" t="s">
        <v>52</v>
      </c>
      <c r="B38" s="96" t="s">
        <v>61</v>
      </c>
      <c r="C38" s="1" t="s">
        <v>1056</v>
      </c>
      <c r="D38" s="1"/>
      <c r="E38" s="1"/>
      <c r="F38" s="2"/>
      <c r="G38" s="2"/>
      <c r="H38" s="2"/>
      <c r="I38" s="3"/>
      <c r="J38" s="27">
        <v>224.02083333333334</v>
      </c>
      <c r="K38" s="109">
        <v>8960.8333333333339</v>
      </c>
    </row>
    <row r="39" spans="1:11" x14ac:dyDescent="0.25">
      <c r="A39" s="1" t="s">
        <v>52</v>
      </c>
      <c r="B39" s="1" t="s">
        <v>58</v>
      </c>
      <c r="C39" s="1" t="s">
        <v>54</v>
      </c>
      <c r="D39" s="1"/>
      <c r="E39" s="1"/>
      <c r="F39" s="2"/>
      <c r="G39" s="2"/>
      <c r="H39" s="2"/>
      <c r="I39" s="3"/>
      <c r="J39" s="27">
        <v>206.17708333333331</v>
      </c>
      <c r="K39" s="109">
        <v>8247.0833333333321</v>
      </c>
    </row>
    <row r="40" spans="1:11" x14ac:dyDescent="0.25">
      <c r="A40" s="1" t="s">
        <v>52</v>
      </c>
      <c r="B40" s="1" t="s">
        <v>59</v>
      </c>
      <c r="C40" s="1" t="s">
        <v>54</v>
      </c>
      <c r="D40" s="1"/>
      <c r="E40" s="1"/>
      <c r="F40" s="2"/>
      <c r="G40" s="2"/>
      <c r="H40" s="2"/>
      <c r="I40" s="3"/>
      <c r="J40" s="27">
        <v>230.67708333333334</v>
      </c>
      <c r="K40" s="109">
        <v>9227.0833333333339</v>
      </c>
    </row>
    <row r="41" spans="1:11" x14ac:dyDescent="0.25">
      <c r="A41" s="1" t="s">
        <v>52</v>
      </c>
      <c r="B41" s="1" t="s">
        <v>60</v>
      </c>
      <c r="C41" s="1" t="s">
        <v>54</v>
      </c>
      <c r="D41" s="1"/>
      <c r="E41" s="1"/>
      <c r="F41" s="2"/>
      <c r="G41" s="2"/>
      <c r="H41" s="2"/>
      <c r="I41" s="3"/>
      <c r="J41" s="27">
        <v>195.11458333333334</v>
      </c>
      <c r="K41" s="109">
        <v>7804.5833333333339</v>
      </c>
    </row>
    <row r="42" spans="1:11" x14ac:dyDescent="0.25">
      <c r="A42" s="1" t="s">
        <v>52</v>
      </c>
      <c r="B42" s="1" t="s">
        <v>62</v>
      </c>
      <c r="C42" s="1" t="s">
        <v>54</v>
      </c>
      <c r="D42" s="1"/>
      <c r="E42" s="1"/>
      <c r="F42" s="2"/>
      <c r="G42" s="2"/>
      <c r="H42" s="2"/>
      <c r="I42" s="3"/>
      <c r="J42" s="27">
        <v>164.97916666666666</v>
      </c>
      <c r="K42" s="109">
        <v>6599.1666666666661</v>
      </c>
    </row>
    <row r="43" spans="1:11" x14ac:dyDescent="0.25">
      <c r="A43" s="1" t="s">
        <v>52</v>
      </c>
      <c r="B43" s="1" t="s">
        <v>56</v>
      </c>
      <c r="C43" s="1" t="s">
        <v>54</v>
      </c>
      <c r="D43" s="1"/>
      <c r="E43" s="1"/>
      <c r="F43" s="2"/>
      <c r="G43" s="2"/>
      <c r="H43" s="2"/>
      <c r="I43" s="3"/>
      <c r="J43" s="27">
        <v>279.57291666666669</v>
      </c>
      <c r="K43" s="109">
        <v>11182.916666666668</v>
      </c>
    </row>
    <row r="44" spans="1:11" x14ac:dyDescent="0.25">
      <c r="A44" s="1" t="s">
        <v>52</v>
      </c>
      <c r="B44" s="1" t="s">
        <v>53</v>
      </c>
      <c r="C44" s="1" t="s">
        <v>54</v>
      </c>
      <c r="D44" s="1"/>
      <c r="E44" s="1"/>
      <c r="F44" s="2"/>
      <c r="G44" s="2"/>
      <c r="H44" s="2"/>
      <c r="I44" s="3"/>
      <c r="J44" s="27">
        <v>393.45833333333326</v>
      </c>
      <c r="K44" s="109">
        <v>15738.33333333333</v>
      </c>
    </row>
    <row r="45" spans="1:11" x14ac:dyDescent="0.25">
      <c r="A45" s="1" t="s">
        <v>52</v>
      </c>
      <c r="B45" s="1" t="s">
        <v>57</v>
      </c>
      <c r="C45" s="1" t="s">
        <v>54</v>
      </c>
      <c r="D45" s="1"/>
      <c r="E45" s="1"/>
      <c r="F45" s="2"/>
      <c r="G45" s="2"/>
      <c r="H45" s="2"/>
      <c r="I45" s="3"/>
      <c r="J45" s="27">
        <v>327.79166666666663</v>
      </c>
      <c r="K45" s="109">
        <v>13111.666666666664</v>
      </c>
    </row>
    <row r="46" spans="1:11" x14ac:dyDescent="0.25">
      <c r="A46" s="1" t="s">
        <v>52</v>
      </c>
      <c r="B46" s="1" t="s">
        <v>63</v>
      </c>
      <c r="C46" s="1" t="s">
        <v>1698</v>
      </c>
      <c r="D46" s="1"/>
      <c r="E46" s="1"/>
      <c r="F46" s="2"/>
      <c r="G46" s="2"/>
      <c r="H46" s="2"/>
      <c r="I46" s="3"/>
      <c r="J46" s="27">
        <v>248.13541666666663</v>
      </c>
      <c r="K46" s="109">
        <v>9925.4166666666642</v>
      </c>
    </row>
    <row r="47" spans="1:11" x14ac:dyDescent="0.25">
      <c r="A47" s="1" t="s">
        <v>52</v>
      </c>
      <c r="B47" s="1" t="s">
        <v>65</v>
      </c>
      <c r="C47" s="1" t="s">
        <v>1698</v>
      </c>
      <c r="D47" s="1"/>
      <c r="E47" s="1"/>
      <c r="F47" s="2"/>
      <c r="G47" s="2"/>
      <c r="H47" s="2"/>
      <c r="I47" s="3"/>
      <c r="J47" s="27">
        <v>140.51041666666666</v>
      </c>
      <c r="K47" s="109">
        <v>5620.4166666666661</v>
      </c>
    </row>
    <row r="48" spans="1:11" x14ac:dyDescent="0.25">
      <c r="A48" s="1" t="s">
        <v>52</v>
      </c>
      <c r="B48" s="1" t="s">
        <v>64</v>
      </c>
      <c r="C48" s="1" t="s">
        <v>1698</v>
      </c>
      <c r="D48" s="1"/>
      <c r="E48" s="1"/>
      <c r="F48" s="2"/>
      <c r="G48" s="2"/>
      <c r="H48" s="2"/>
      <c r="I48" s="3"/>
      <c r="J48" s="27">
        <v>151.53125000000003</v>
      </c>
      <c r="K48" s="109">
        <v>6061.2500000000009</v>
      </c>
    </row>
    <row r="49" spans="1:11" x14ac:dyDescent="0.25">
      <c r="A49" s="1" t="s">
        <v>66</v>
      </c>
      <c r="B49" s="1" t="s">
        <v>67</v>
      </c>
      <c r="C49" s="1" t="s">
        <v>954</v>
      </c>
      <c r="D49" s="1"/>
      <c r="E49" s="1"/>
      <c r="F49" s="2"/>
      <c r="G49" s="2"/>
      <c r="H49" s="2"/>
      <c r="I49" s="3"/>
      <c r="J49" s="27">
        <v>148.63749999999999</v>
      </c>
      <c r="K49" s="109">
        <v>5945.5</v>
      </c>
    </row>
    <row r="50" spans="1:11" x14ac:dyDescent="0.25">
      <c r="A50" s="1" t="s">
        <v>66</v>
      </c>
      <c r="B50" s="1" t="s">
        <v>69</v>
      </c>
      <c r="C50" s="1" t="s">
        <v>954</v>
      </c>
      <c r="D50" s="1"/>
      <c r="E50" s="1"/>
      <c r="F50" s="2"/>
      <c r="G50" s="2"/>
      <c r="H50" s="2"/>
      <c r="I50" s="3"/>
      <c r="J50" s="27">
        <v>144.375</v>
      </c>
      <c r="K50" s="109">
        <v>5775</v>
      </c>
    </row>
    <row r="51" spans="1:11" x14ac:dyDescent="0.25">
      <c r="A51" s="1" t="s">
        <v>66</v>
      </c>
      <c r="B51" s="1" t="s">
        <v>70</v>
      </c>
      <c r="C51" s="1" t="s">
        <v>954</v>
      </c>
      <c r="D51" s="1"/>
      <c r="E51" s="1"/>
      <c r="F51" s="2"/>
      <c r="G51" s="2"/>
      <c r="H51" s="2"/>
      <c r="I51" s="3"/>
      <c r="J51" s="27">
        <v>62.828333333333333</v>
      </c>
      <c r="K51" s="109">
        <v>2513.1333333333332</v>
      </c>
    </row>
    <row r="52" spans="1:11" x14ac:dyDescent="0.25">
      <c r="A52" s="1" t="s">
        <v>71</v>
      </c>
      <c r="B52" s="1" t="s">
        <v>80</v>
      </c>
      <c r="C52" s="1" t="s">
        <v>73</v>
      </c>
      <c r="D52" s="1"/>
      <c r="E52" s="1"/>
      <c r="F52" s="2"/>
      <c r="G52" s="2"/>
      <c r="H52" s="2"/>
      <c r="I52" s="3"/>
      <c r="J52" s="27">
        <v>99.365625000000023</v>
      </c>
      <c r="K52" s="109">
        <v>4471.4531250000009</v>
      </c>
    </row>
    <row r="53" spans="1:11" x14ac:dyDescent="0.25">
      <c r="A53" s="95" t="s">
        <v>71</v>
      </c>
      <c r="B53" s="95" t="s">
        <v>77</v>
      </c>
      <c r="C53" s="1" t="s">
        <v>73</v>
      </c>
      <c r="D53" s="1"/>
      <c r="E53" s="1"/>
      <c r="F53" s="2"/>
      <c r="G53" s="2"/>
      <c r="H53" s="2"/>
      <c r="I53" s="3"/>
      <c r="J53" s="27">
        <v>167.85000000000002</v>
      </c>
      <c r="K53" s="109">
        <v>7553.2500000000009</v>
      </c>
    </row>
    <row r="54" spans="1:11" x14ac:dyDescent="0.25">
      <c r="A54" s="95" t="s">
        <v>71</v>
      </c>
      <c r="B54" s="95" t="s">
        <v>90</v>
      </c>
      <c r="C54" s="1" t="s">
        <v>73</v>
      </c>
      <c r="D54" s="1"/>
      <c r="E54" s="1"/>
      <c r="F54" s="2"/>
      <c r="G54" s="2"/>
      <c r="H54" s="2"/>
      <c r="I54" s="3"/>
      <c r="J54" s="27">
        <v>136.95937500000002</v>
      </c>
      <c r="K54" s="109">
        <v>6163.1718750000009</v>
      </c>
    </row>
    <row r="55" spans="1:11" x14ac:dyDescent="0.25">
      <c r="A55" s="1" t="s">
        <v>71</v>
      </c>
      <c r="B55" s="1" t="s">
        <v>78</v>
      </c>
      <c r="C55" s="1" t="s">
        <v>73</v>
      </c>
      <c r="D55" s="1"/>
      <c r="E55" s="1"/>
      <c r="F55" s="2"/>
      <c r="G55" s="2"/>
      <c r="H55" s="2"/>
      <c r="I55" s="3"/>
      <c r="J55" s="27">
        <v>134.36249999999998</v>
      </c>
      <c r="K55" s="109">
        <v>6046.3124999999991</v>
      </c>
    </row>
    <row r="56" spans="1:11" x14ac:dyDescent="0.25">
      <c r="A56" s="1" t="s">
        <v>71</v>
      </c>
      <c r="B56" s="1" t="s">
        <v>76</v>
      </c>
      <c r="C56" s="1" t="s">
        <v>73</v>
      </c>
      <c r="D56" s="1"/>
      <c r="E56" s="1"/>
      <c r="F56" s="2"/>
      <c r="G56" s="2"/>
      <c r="H56" s="2"/>
      <c r="I56" s="3"/>
      <c r="J56" s="27">
        <v>198.65624999999997</v>
      </c>
      <c r="K56" s="109">
        <v>8939.5312499999982</v>
      </c>
    </row>
    <row r="57" spans="1:11" x14ac:dyDescent="0.25">
      <c r="A57" s="1" t="s">
        <v>71</v>
      </c>
      <c r="B57" s="1" t="s">
        <v>75</v>
      </c>
      <c r="C57" s="1" t="s">
        <v>73</v>
      </c>
      <c r="D57" s="1"/>
      <c r="E57" s="1"/>
      <c r="F57" s="2"/>
      <c r="G57" s="2"/>
      <c r="H57" s="2"/>
      <c r="I57" s="3"/>
      <c r="J57" s="27">
        <v>207.12187499999999</v>
      </c>
      <c r="K57" s="109">
        <v>9320.484375</v>
      </c>
    </row>
    <row r="58" spans="1:11" x14ac:dyDescent="0.25">
      <c r="A58" s="1" t="s">
        <v>71</v>
      </c>
      <c r="B58" s="1" t="s">
        <v>89</v>
      </c>
      <c r="C58" s="1" t="s">
        <v>73</v>
      </c>
      <c r="D58" s="1"/>
      <c r="E58" s="1"/>
      <c r="F58" s="2"/>
      <c r="G58" s="2"/>
      <c r="H58" s="2"/>
      <c r="I58" s="3"/>
      <c r="J58" s="27">
        <v>146.08125000000004</v>
      </c>
      <c r="K58" s="109">
        <v>6573.6562500000018</v>
      </c>
    </row>
    <row r="59" spans="1:11" x14ac:dyDescent="0.25">
      <c r="A59" s="1" t="s">
        <v>71</v>
      </c>
      <c r="B59" s="1" t="s">
        <v>74</v>
      </c>
      <c r="C59" s="1" t="s">
        <v>73</v>
      </c>
      <c r="D59" s="1"/>
      <c r="E59" s="1"/>
      <c r="F59" s="2"/>
      <c r="G59" s="2"/>
      <c r="H59" s="2"/>
      <c r="I59" s="3"/>
      <c r="J59" s="27">
        <v>341.09062500000005</v>
      </c>
      <c r="K59" s="109">
        <v>15349.078125000002</v>
      </c>
    </row>
    <row r="60" spans="1:11" x14ac:dyDescent="0.25">
      <c r="A60" s="1" t="s">
        <v>71</v>
      </c>
      <c r="B60" s="1" t="s">
        <v>72</v>
      </c>
      <c r="C60" s="1" t="s">
        <v>73</v>
      </c>
      <c r="D60" s="1"/>
      <c r="E60" s="1"/>
      <c r="F60" s="2"/>
      <c r="G60" s="2"/>
      <c r="H60" s="2"/>
      <c r="I60" s="3"/>
      <c r="J60" s="27">
        <v>576.19548757928123</v>
      </c>
      <c r="K60" s="109">
        <v>28809.774378964063</v>
      </c>
    </row>
    <row r="61" spans="1:11" x14ac:dyDescent="0.25">
      <c r="A61" s="95" t="s">
        <v>71</v>
      </c>
      <c r="B61" s="95" t="s">
        <v>79</v>
      </c>
      <c r="C61" s="1" t="s">
        <v>73</v>
      </c>
      <c r="D61" s="1"/>
      <c r="E61" s="1"/>
      <c r="F61" s="2"/>
      <c r="G61" s="2"/>
      <c r="H61" s="2"/>
      <c r="I61" s="3"/>
      <c r="J61" s="27">
        <v>121.23750000000003</v>
      </c>
      <c r="K61" s="109">
        <v>5455.6875000000009</v>
      </c>
    </row>
    <row r="62" spans="1:11" x14ac:dyDescent="0.25">
      <c r="A62" s="1" t="s">
        <v>71</v>
      </c>
      <c r="B62" s="1" t="s">
        <v>86</v>
      </c>
      <c r="C62" s="1" t="s">
        <v>73</v>
      </c>
      <c r="D62" s="1"/>
      <c r="E62" s="1"/>
      <c r="F62" s="2"/>
      <c r="G62" s="2"/>
      <c r="H62" s="2"/>
      <c r="I62" s="3"/>
      <c r="J62" s="27">
        <v>277.43437500000005</v>
      </c>
      <c r="K62" s="109">
        <v>12484.546875000002</v>
      </c>
    </row>
    <row r="63" spans="1:11" x14ac:dyDescent="0.25">
      <c r="A63" s="1" t="s">
        <v>71</v>
      </c>
      <c r="B63" s="1" t="s">
        <v>91</v>
      </c>
      <c r="C63" s="1" t="s">
        <v>82</v>
      </c>
      <c r="D63" s="1"/>
      <c r="E63" s="1"/>
      <c r="F63" s="2"/>
      <c r="G63" s="2"/>
      <c r="H63" s="2"/>
      <c r="I63" s="3"/>
      <c r="J63" s="27">
        <v>109.06874999999999</v>
      </c>
      <c r="K63" s="109">
        <v>4908.09375</v>
      </c>
    </row>
    <row r="64" spans="1:11" x14ac:dyDescent="0.25">
      <c r="A64" s="95" t="s">
        <v>71</v>
      </c>
      <c r="B64" s="95" t="s">
        <v>83</v>
      </c>
      <c r="C64" s="1" t="s">
        <v>82</v>
      </c>
      <c r="D64" s="1"/>
      <c r="E64" s="1"/>
      <c r="F64" s="2"/>
      <c r="G64" s="2"/>
      <c r="H64" s="2"/>
      <c r="I64" s="3"/>
      <c r="J64" s="27">
        <v>457.73437499999994</v>
      </c>
      <c r="K64" s="109">
        <v>20598.046874999996</v>
      </c>
    </row>
    <row r="65" spans="1:11" x14ac:dyDescent="0.25">
      <c r="A65" s="1" t="s">
        <v>71</v>
      </c>
      <c r="B65" s="1" t="s">
        <v>87</v>
      </c>
      <c r="C65" s="1" t="s">
        <v>82</v>
      </c>
      <c r="D65" s="1"/>
      <c r="E65" s="1"/>
      <c r="F65" s="2"/>
      <c r="G65" s="2"/>
      <c r="H65" s="2"/>
      <c r="I65" s="3"/>
      <c r="J65" s="27">
        <v>161.75624999999999</v>
      </c>
      <c r="K65" s="109">
        <v>7279.03125</v>
      </c>
    </row>
    <row r="66" spans="1:11" x14ac:dyDescent="0.25">
      <c r="A66" s="1" t="s">
        <v>71</v>
      </c>
      <c r="B66" s="1" t="s">
        <v>81</v>
      </c>
      <c r="C66" s="1" t="s">
        <v>82</v>
      </c>
      <c r="D66" s="1"/>
      <c r="E66" s="1"/>
      <c r="F66" s="2"/>
      <c r="G66" s="2"/>
      <c r="H66" s="2"/>
      <c r="I66" s="3"/>
      <c r="J66" s="27">
        <v>585</v>
      </c>
      <c r="K66" s="109">
        <v>29250</v>
      </c>
    </row>
    <row r="67" spans="1:11" x14ac:dyDescent="0.25">
      <c r="A67" s="1" t="s">
        <v>71</v>
      </c>
      <c r="B67" s="1" t="s">
        <v>92</v>
      </c>
      <c r="C67" s="1" t="s">
        <v>82</v>
      </c>
      <c r="D67" s="1"/>
      <c r="E67" s="1"/>
      <c r="F67" s="2"/>
      <c r="G67" s="2"/>
      <c r="H67" s="2"/>
      <c r="I67" s="3"/>
      <c r="J67" s="27">
        <v>116.25</v>
      </c>
      <c r="K67" s="109">
        <v>5231.25</v>
      </c>
    </row>
    <row r="68" spans="1:11" x14ac:dyDescent="0.25">
      <c r="A68" s="1" t="s">
        <v>71</v>
      </c>
      <c r="B68" s="1" t="s">
        <v>85</v>
      </c>
      <c r="C68" s="1" t="s">
        <v>82</v>
      </c>
      <c r="D68" s="1"/>
      <c r="E68" s="1"/>
      <c r="F68" s="2"/>
      <c r="G68" s="2"/>
      <c r="H68" s="2"/>
      <c r="I68" s="3"/>
      <c r="J68" s="27">
        <v>239.38125000000002</v>
      </c>
      <c r="K68" s="109">
        <v>10772.156250000002</v>
      </c>
    </row>
    <row r="69" spans="1:11" x14ac:dyDescent="0.25">
      <c r="A69" s="1" t="s">
        <v>71</v>
      </c>
      <c r="B69" s="1" t="s">
        <v>84</v>
      </c>
      <c r="C69" s="1" t="s">
        <v>82</v>
      </c>
      <c r="D69" s="1"/>
      <c r="E69" s="1"/>
      <c r="F69" s="2"/>
      <c r="G69" s="2"/>
      <c r="H69" s="2"/>
      <c r="I69" s="3"/>
      <c r="J69" s="27">
        <v>317.203125</v>
      </c>
      <c r="K69" s="109">
        <v>14274.140625</v>
      </c>
    </row>
    <row r="70" spans="1:11" x14ac:dyDescent="0.25">
      <c r="A70" s="1" t="s">
        <v>71</v>
      </c>
      <c r="B70" s="1" t="s">
        <v>88</v>
      </c>
      <c r="C70" s="1" t="s">
        <v>82</v>
      </c>
      <c r="D70" s="1"/>
      <c r="E70" s="1"/>
      <c r="F70" s="2"/>
      <c r="G70" s="2"/>
      <c r="H70" s="2"/>
      <c r="I70" s="3"/>
      <c r="J70" s="27">
        <v>122.55</v>
      </c>
      <c r="K70" s="109">
        <v>5514.75</v>
      </c>
    </row>
    <row r="71" spans="1:11" x14ac:dyDescent="0.25">
      <c r="A71" s="1" t="s">
        <v>93</v>
      </c>
      <c r="B71" s="1" t="s">
        <v>116</v>
      </c>
      <c r="C71" s="1" t="s">
        <v>3054</v>
      </c>
      <c r="D71" s="1"/>
      <c r="E71" s="1"/>
      <c r="F71" s="2"/>
      <c r="G71" s="2"/>
      <c r="H71" s="2"/>
      <c r="I71" s="3"/>
      <c r="J71" s="27">
        <v>302.43999999999994</v>
      </c>
      <c r="K71" s="109">
        <v>11341.499999999998</v>
      </c>
    </row>
    <row r="72" spans="1:11" x14ac:dyDescent="0.25">
      <c r="A72" s="1" t="s">
        <v>93</v>
      </c>
      <c r="B72" s="1" t="s">
        <v>95</v>
      </c>
      <c r="C72" s="1" t="s">
        <v>3054</v>
      </c>
      <c r="D72" s="1"/>
      <c r="E72" s="1"/>
      <c r="F72" s="2"/>
      <c r="G72" s="2"/>
      <c r="H72" s="2"/>
      <c r="I72" s="3"/>
      <c r="J72" s="27">
        <v>275.27</v>
      </c>
      <c r="K72" s="109">
        <v>10322.625</v>
      </c>
    </row>
    <row r="73" spans="1:11" x14ac:dyDescent="0.25">
      <c r="A73" s="1" t="s">
        <v>93</v>
      </c>
      <c r="B73" s="1" t="s">
        <v>98</v>
      </c>
      <c r="C73" s="1" t="s">
        <v>3054</v>
      </c>
      <c r="D73" s="1"/>
      <c r="E73" s="1"/>
      <c r="F73" s="2"/>
      <c r="G73" s="2"/>
      <c r="H73" s="2"/>
      <c r="I73" s="3"/>
      <c r="J73" s="27">
        <v>257.65000000000003</v>
      </c>
      <c r="K73" s="109">
        <v>9661.8750000000018</v>
      </c>
    </row>
    <row r="74" spans="1:11" x14ac:dyDescent="0.25">
      <c r="A74" s="1" t="s">
        <v>93</v>
      </c>
      <c r="B74" s="1" t="s">
        <v>101</v>
      </c>
      <c r="C74" s="1" t="s">
        <v>3054</v>
      </c>
      <c r="D74" s="1"/>
      <c r="E74" s="1"/>
      <c r="F74" s="2"/>
      <c r="G74" s="2"/>
      <c r="H74" s="2"/>
      <c r="I74" s="3"/>
      <c r="J74" s="27">
        <v>200.30999999999997</v>
      </c>
      <c r="K74" s="109">
        <v>7511.6249999999991</v>
      </c>
    </row>
    <row r="75" spans="1:11" x14ac:dyDescent="0.25">
      <c r="A75" s="1" t="s">
        <v>93</v>
      </c>
      <c r="B75" s="1" t="s">
        <v>110</v>
      </c>
      <c r="C75" s="1" t="s">
        <v>122</v>
      </c>
      <c r="D75" s="1"/>
      <c r="E75" s="1"/>
      <c r="F75" s="2"/>
      <c r="G75" s="2"/>
      <c r="H75" s="2"/>
      <c r="I75" s="3"/>
      <c r="J75" s="27">
        <v>168.12</v>
      </c>
      <c r="K75" s="109">
        <v>6304.5</v>
      </c>
    </row>
    <row r="76" spans="1:11" x14ac:dyDescent="0.25">
      <c r="A76" s="1" t="s">
        <v>93</v>
      </c>
      <c r="B76" s="1" t="s">
        <v>126</v>
      </c>
      <c r="C76" s="1" t="s">
        <v>122</v>
      </c>
      <c r="D76" s="1"/>
      <c r="E76" s="1"/>
      <c r="F76" s="2"/>
      <c r="G76" s="2"/>
      <c r="H76" s="2"/>
      <c r="I76" s="3"/>
      <c r="J76" s="27">
        <v>161.73999999999998</v>
      </c>
      <c r="K76" s="109">
        <v>6065.2499999999991</v>
      </c>
    </row>
    <row r="77" spans="1:11" x14ac:dyDescent="0.25">
      <c r="A77" s="1" t="s">
        <v>93</v>
      </c>
      <c r="B77" s="1" t="s">
        <v>1007</v>
      </c>
      <c r="C77" s="1" t="s">
        <v>122</v>
      </c>
      <c r="D77" s="1"/>
      <c r="E77" s="1"/>
      <c r="F77" s="2"/>
      <c r="G77" s="2"/>
      <c r="H77" s="2"/>
      <c r="I77" s="3"/>
      <c r="J77" s="27">
        <v>295.7519999999999</v>
      </c>
      <c r="K77" s="109">
        <v>11090.699999999995</v>
      </c>
    </row>
    <row r="78" spans="1:11" x14ac:dyDescent="0.25">
      <c r="A78" s="1" t="s">
        <v>93</v>
      </c>
      <c r="B78" s="1" t="s">
        <v>107</v>
      </c>
      <c r="C78" s="1" t="s">
        <v>122</v>
      </c>
      <c r="D78" s="1"/>
      <c r="E78" s="1"/>
      <c r="F78" s="2"/>
      <c r="G78" s="2"/>
      <c r="H78" s="2"/>
      <c r="I78" s="3"/>
      <c r="J78" s="27">
        <v>146.30000000000001</v>
      </c>
      <c r="K78" s="109">
        <v>5486.25</v>
      </c>
    </row>
    <row r="79" spans="1:11" x14ac:dyDescent="0.25">
      <c r="A79" s="1" t="s">
        <v>93</v>
      </c>
      <c r="B79" s="1" t="s">
        <v>100</v>
      </c>
      <c r="C79" s="1" t="s">
        <v>122</v>
      </c>
      <c r="D79" s="1"/>
      <c r="E79" s="1"/>
      <c r="F79" s="2"/>
      <c r="G79" s="2"/>
      <c r="H79" s="2"/>
      <c r="I79" s="3"/>
      <c r="J79" s="27">
        <v>288.91999999999996</v>
      </c>
      <c r="K79" s="109">
        <v>10834.499999999998</v>
      </c>
    </row>
    <row r="80" spans="1:11" x14ac:dyDescent="0.25">
      <c r="A80" s="1" t="s">
        <v>93</v>
      </c>
      <c r="B80" s="1" t="s">
        <v>129</v>
      </c>
      <c r="C80" s="1" t="s">
        <v>122</v>
      </c>
      <c r="D80" s="1"/>
      <c r="E80" s="1"/>
      <c r="F80" s="2"/>
      <c r="G80" s="2"/>
      <c r="H80" s="2"/>
      <c r="I80" s="3"/>
      <c r="J80" s="27">
        <v>97</v>
      </c>
      <c r="K80" s="109">
        <v>3637.5</v>
      </c>
    </row>
    <row r="81" spans="1:11" x14ac:dyDescent="0.25">
      <c r="A81" s="1" t="s">
        <v>93</v>
      </c>
      <c r="B81" s="1" t="s">
        <v>113</v>
      </c>
      <c r="C81" s="1" t="s">
        <v>122</v>
      </c>
      <c r="D81" s="1"/>
      <c r="E81" s="1"/>
      <c r="F81" s="2"/>
      <c r="G81" s="2"/>
      <c r="H81" s="2"/>
      <c r="I81" s="3"/>
      <c r="J81" s="27">
        <v>113.99999999999999</v>
      </c>
      <c r="K81" s="109">
        <v>4274.9999999999991</v>
      </c>
    </row>
    <row r="82" spans="1:11" x14ac:dyDescent="0.25">
      <c r="A82" s="1" t="s">
        <v>93</v>
      </c>
      <c r="B82" s="1" t="s">
        <v>114</v>
      </c>
      <c r="C82" s="1" t="s">
        <v>122</v>
      </c>
      <c r="D82" s="1"/>
      <c r="E82" s="1"/>
      <c r="F82" s="2"/>
      <c r="G82" s="2"/>
      <c r="H82" s="2"/>
      <c r="I82" s="3"/>
      <c r="J82" s="27">
        <v>127.41999999999999</v>
      </c>
      <c r="K82" s="109">
        <v>4778.2499999999991</v>
      </c>
    </row>
    <row r="83" spans="1:11" x14ac:dyDescent="0.25">
      <c r="A83" s="1" t="s">
        <v>93</v>
      </c>
      <c r="B83" s="1" t="s">
        <v>117</v>
      </c>
      <c r="C83" s="1" t="s">
        <v>122</v>
      </c>
      <c r="D83" s="1"/>
      <c r="E83" s="1"/>
      <c r="F83" s="2"/>
      <c r="G83" s="2"/>
      <c r="H83" s="2"/>
      <c r="I83" s="3"/>
      <c r="J83" s="27">
        <v>307.09999999999991</v>
      </c>
      <c r="K83" s="109">
        <v>11516.249999999996</v>
      </c>
    </row>
    <row r="84" spans="1:11" x14ac:dyDescent="0.25">
      <c r="A84" s="1" t="s">
        <v>93</v>
      </c>
      <c r="B84" s="1" t="s">
        <v>121</v>
      </c>
      <c r="C84" s="1" t="s">
        <v>122</v>
      </c>
      <c r="D84" s="1"/>
      <c r="E84" s="1"/>
      <c r="F84" s="2"/>
      <c r="G84" s="2"/>
      <c r="H84" s="2"/>
      <c r="I84" s="3"/>
      <c r="J84" s="27">
        <v>254.39999999999998</v>
      </c>
      <c r="K84" s="109">
        <v>9540</v>
      </c>
    </row>
    <row r="85" spans="1:11" x14ac:dyDescent="0.25">
      <c r="A85" s="1" t="s">
        <v>93</v>
      </c>
      <c r="B85" s="1" t="s">
        <v>124</v>
      </c>
      <c r="C85" s="1" t="s">
        <v>122</v>
      </c>
      <c r="D85" s="1"/>
      <c r="E85" s="1"/>
      <c r="F85" s="2"/>
      <c r="G85" s="2"/>
      <c r="H85" s="2"/>
      <c r="I85" s="3"/>
      <c r="J85" s="27">
        <v>186.59999999999997</v>
      </c>
      <c r="K85" s="109">
        <v>6997.4999999999991</v>
      </c>
    </row>
    <row r="86" spans="1:11" x14ac:dyDescent="0.25">
      <c r="A86" s="1" t="s">
        <v>93</v>
      </c>
      <c r="B86" s="1" t="s">
        <v>120</v>
      </c>
      <c r="C86" s="1" t="s">
        <v>589</v>
      </c>
      <c r="D86" s="1"/>
      <c r="E86" s="1"/>
      <c r="F86" s="2"/>
      <c r="G86" s="2"/>
      <c r="H86" s="2"/>
      <c r="I86" s="3"/>
      <c r="J86" s="27">
        <v>229.05999999999995</v>
      </c>
      <c r="K86" s="109">
        <v>8589.7499999999982</v>
      </c>
    </row>
    <row r="87" spans="1:11" x14ac:dyDescent="0.25">
      <c r="A87" s="1" t="s">
        <v>93</v>
      </c>
      <c r="B87" s="1" t="s">
        <v>1004</v>
      </c>
      <c r="C87" s="1" t="s">
        <v>589</v>
      </c>
      <c r="D87" s="1"/>
      <c r="E87" s="1"/>
      <c r="F87" s="2"/>
      <c r="G87" s="2"/>
      <c r="H87" s="2"/>
      <c r="I87" s="3"/>
      <c r="J87" s="27">
        <v>351.23999999999995</v>
      </c>
      <c r="K87" s="109">
        <v>13171.499999999998</v>
      </c>
    </row>
    <row r="88" spans="1:11" x14ac:dyDescent="0.25">
      <c r="A88" s="1" t="s">
        <v>93</v>
      </c>
      <c r="B88" s="1" t="s">
        <v>1006</v>
      </c>
      <c r="C88" s="1" t="s">
        <v>589</v>
      </c>
      <c r="D88" s="1"/>
      <c r="E88" s="1"/>
      <c r="F88" s="2"/>
      <c r="G88" s="2"/>
      <c r="H88" s="2"/>
      <c r="I88" s="3"/>
      <c r="J88" s="27">
        <v>359.78399999999999</v>
      </c>
      <c r="K88" s="109">
        <v>13491.9</v>
      </c>
    </row>
    <row r="89" spans="1:11" x14ac:dyDescent="0.25">
      <c r="A89" s="1" t="s">
        <v>93</v>
      </c>
      <c r="B89" s="1" t="s">
        <v>130</v>
      </c>
      <c r="C89" s="1" t="s">
        <v>589</v>
      </c>
      <c r="D89" s="1"/>
      <c r="E89" s="1"/>
      <c r="F89" s="2"/>
      <c r="G89" s="2"/>
      <c r="H89" s="2"/>
      <c r="I89" s="3"/>
      <c r="J89" s="27">
        <v>126.84999999999998</v>
      </c>
      <c r="K89" s="109">
        <v>4756.8749999999991</v>
      </c>
    </row>
    <row r="90" spans="1:11" x14ac:dyDescent="0.25">
      <c r="A90" s="1" t="s">
        <v>93</v>
      </c>
      <c r="B90" s="1" t="s">
        <v>104</v>
      </c>
      <c r="C90" s="1" t="s">
        <v>589</v>
      </c>
      <c r="D90" s="1"/>
      <c r="E90" s="1"/>
      <c r="F90" s="2"/>
      <c r="G90" s="2"/>
      <c r="H90" s="2"/>
      <c r="I90" s="3"/>
      <c r="J90" s="27">
        <v>244.95999999999998</v>
      </c>
      <c r="K90" s="109">
        <v>9186</v>
      </c>
    </row>
    <row r="91" spans="1:11" x14ac:dyDescent="0.25">
      <c r="A91" s="1" t="s">
        <v>93</v>
      </c>
      <c r="B91" s="1" t="s">
        <v>105</v>
      </c>
      <c r="C91" s="1" t="s">
        <v>97</v>
      </c>
      <c r="D91" s="1"/>
      <c r="E91" s="1"/>
      <c r="F91" s="2"/>
      <c r="G91" s="2"/>
      <c r="H91" s="2"/>
      <c r="I91" s="3"/>
      <c r="J91" s="27">
        <v>188.33999999999997</v>
      </c>
      <c r="K91" s="109">
        <v>7062.7499999999991</v>
      </c>
    </row>
    <row r="92" spans="1:11" x14ac:dyDescent="0.25">
      <c r="A92" s="1" t="s">
        <v>93</v>
      </c>
      <c r="B92" s="1" t="s">
        <v>118</v>
      </c>
      <c r="C92" s="1" t="s">
        <v>97</v>
      </c>
      <c r="D92" s="1"/>
      <c r="E92" s="1"/>
      <c r="F92" s="2"/>
      <c r="G92" s="2"/>
      <c r="H92" s="2"/>
      <c r="I92" s="3"/>
      <c r="J92" s="27">
        <v>265.30999999999995</v>
      </c>
      <c r="K92" s="109">
        <v>9949.1249999999982</v>
      </c>
    </row>
    <row r="93" spans="1:11" x14ac:dyDescent="0.25">
      <c r="A93" s="1" t="s">
        <v>93</v>
      </c>
      <c r="B93" s="1" t="s">
        <v>99</v>
      </c>
      <c r="C93" s="1" t="s">
        <v>97</v>
      </c>
      <c r="D93" s="1"/>
      <c r="E93" s="1"/>
      <c r="F93" s="2"/>
      <c r="G93" s="2"/>
      <c r="H93" s="2"/>
      <c r="I93" s="3"/>
      <c r="J93" s="27">
        <v>262.83</v>
      </c>
      <c r="K93" s="109">
        <v>9856.125</v>
      </c>
    </row>
    <row r="94" spans="1:11" x14ac:dyDescent="0.25">
      <c r="A94" s="1" t="s">
        <v>93</v>
      </c>
      <c r="B94" s="1" t="s">
        <v>123</v>
      </c>
      <c r="C94" s="1" t="s">
        <v>97</v>
      </c>
      <c r="D94" s="1"/>
      <c r="E94" s="1"/>
      <c r="F94" s="2"/>
      <c r="G94" s="2"/>
      <c r="H94" s="2"/>
      <c r="I94" s="3"/>
      <c r="J94" s="27">
        <v>196.37</v>
      </c>
      <c r="K94" s="109">
        <v>7363.875</v>
      </c>
    </row>
    <row r="95" spans="1:11" x14ac:dyDescent="0.25">
      <c r="A95" s="1" t="s">
        <v>93</v>
      </c>
      <c r="B95" s="1" t="s">
        <v>102</v>
      </c>
      <c r="C95" s="1" t="s">
        <v>97</v>
      </c>
      <c r="D95" s="1"/>
      <c r="E95" s="1"/>
      <c r="F95" s="2"/>
      <c r="G95" s="2"/>
      <c r="H95" s="2"/>
      <c r="I95" s="3"/>
      <c r="J95" s="27">
        <v>194.91</v>
      </c>
      <c r="K95" s="109">
        <v>7309.125</v>
      </c>
    </row>
    <row r="96" spans="1:11" x14ac:dyDescent="0.25">
      <c r="A96" s="1" t="s">
        <v>93</v>
      </c>
      <c r="B96" s="1" t="s">
        <v>106</v>
      </c>
      <c r="C96" s="1" t="s">
        <v>97</v>
      </c>
      <c r="D96" s="1"/>
      <c r="E96" s="1"/>
      <c r="F96" s="2"/>
      <c r="G96" s="2"/>
      <c r="H96" s="2"/>
      <c r="I96" s="3"/>
      <c r="J96" s="27">
        <v>210.92000000000002</v>
      </c>
      <c r="K96" s="109">
        <v>7909.5000000000009</v>
      </c>
    </row>
    <row r="97" spans="1:11" x14ac:dyDescent="0.25">
      <c r="A97" s="1" t="s">
        <v>93</v>
      </c>
      <c r="B97" s="1" t="s">
        <v>111</v>
      </c>
      <c r="C97" s="1" t="s">
        <v>97</v>
      </c>
      <c r="D97" s="1"/>
      <c r="E97" s="1"/>
      <c r="F97" s="2"/>
      <c r="G97" s="2"/>
      <c r="H97" s="2"/>
      <c r="I97" s="3"/>
      <c r="J97" s="27">
        <v>141.85999999999999</v>
      </c>
      <c r="K97" s="109">
        <v>5319.7499999999991</v>
      </c>
    </row>
    <row r="98" spans="1:11" x14ac:dyDescent="0.25">
      <c r="A98" s="1" t="s">
        <v>93</v>
      </c>
      <c r="B98" s="1" t="s">
        <v>1005</v>
      </c>
      <c r="C98" s="1" t="s">
        <v>97</v>
      </c>
      <c r="D98" s="1"/>
      <c r="E98" s="1"/>
      <c r="F98" s="2"/>
      <c r="G98" s="2"/>
      <c r="H98" s="2"/>
      <c r="I98" s="3"/>
      <c r="J98" s="27">
        <v>149.37599999999998</v>
      </c>
      <c r="K98" s="109">
        <v>5601.5999999999995</v>
      </c>
    </row>
    <row r="99" spans="1:11" x14ac:dyDescent="0.25">
      <c r="A99" s="1" t="s">
        <v>93</v>
      </c>
      <c r="B99" s="1" t="s">
        <v>125</v>
      </c>
      <c r="C99" s="1" t="s">
        <v>97</v>
      </c>
      <c r="D99" s="1"/>
      <c r="E99" s="1"/>
      <c r="F99" s="2"/>
      <c r="G99" s="2"/>
      <c r="H99" s="2"/>
      <c r="I99" s="3"/>
      <c r="J99" s="27">
        <v>220.42</v>
      </c>
      <c r="K99" s="109">
        <v>8265.75</v>
      </c>
    </row>
    <row r="100" spans="1:11" x14ac:dyDescent="0.25">
      <c r="A100" s="1" t="s">
        <v>93</v>
      </c>
      <c r="B100" s="1" t="s">
        <v>96</v>
      </c>
      <c r="C100" s="1" t="s">
        <v>97</v>
      </c>
      <c r="D100" s="1"/>
      <c r="E100" s="1"/>
      <c r="F100" s="2"/>
      <c r="G100" s="2"/>
      <c r="H100" s="2"/>
      <c r="I100" s="3"/>
      <c r="J100" s="27">
        <v>293.9899999999999</v>
      </c>
      <c r="K100" s="109">
        <v>11024.624999999996</v>
      </c>
    </row>
    <row r="101" spans="1:11" x14ac:dyDescent="0.25">
      <c r="A101" s="1" t="s">
        <v>93</v>
      </c>
      <c r="B101" s="1" t="s">
        <v>127</v>
      </c>
      <c r="C101" s="1" t="s">
        <v>97</v>
      </c>
      <c r="D101" s="1"/>
      <c r="E101" s="1"/>
      <c r="F101" s="2"/>
      <c r="G101" s="2"/>
      <c r="H101" s="2"/>
      <c r="I101" s="3"/>
      <c r="J101" s="27">
        <v>209.88</v>
      </c>
      <c r="K101" s="109">
        <v>7870.5</v>
      </c>
    </row>
    <row r="102" spans="1:11" x14ac:dyDescent="0.25">
      <c r="A102" s="1" t="s">
        <v>93</v>
      </c>
      <c r="B102" s="1" t="s">
        <v>128</v>
      </c>
      <c r="C102" s="1" t="s">
        <v>97</v>
      </c>
      <c r="D102" s="1"/>
      <c r="E102" s="1"/>
      <c r="F102" s="2"/>
      <c r="G102" s="2"/>
      <c r="H102" s="2"/>
      <c r="I102" s="3"/>
      <c r="J102" s="27">
        <v>163.66</v>
      </c>
      <c r="K102" s="109">
        <v>6137.25</v>
      </c>
    </row>
    <row r="103" spans="1:11" x14ac:dyDescent="0.25">
      <c r="A103" s="1" t="s">
        <v>93</v>
      </c>
      <c r="B103" s="1" t="s">
        <v>103</v>
      </c>
      <c r="C103" s="1" t="s">
        <v>97</v>
      </c>
      <c r="D103" s="1"/>
      <c r="E103" s="1"/>
      <c r="F103" s="2"/>
      <c r="G103" s="2"/>
      <c r="H103" s="2"/>
      <c r="I103" s="3"/>
      <c r="J103" s="27">
        <v>243.37</v>
      </c>
      <c r="K103" s="109">
        <v>9126.375</v>
      </c>
    </row>
    <row r="104" spans="1:11" x14ac:dyDescent="0.25">
      <c r="A104" s="1" t="s">
        <v>93</v>
      </c>
      <c r="B104" s="1" t="s">
        <v>119</v>
      </c>
      <c r="C104" s="1" t="s">
        <v>97</v>
      </c>
      <c r="D104" s="1"/>
      <c r="E104" s="1"/>
      <c r="F104" s="2"/>
      <c r="G104" s="2"/>
      <c r="H104" s="2"/>
      <c r="I104" s="3"/>
      <c r="J104" s="27">
        <v>284.45999999999998</v>
      </c>
      <c r="K104" s="109">
        <v>10667.25</v>
      </c>
    </row>
    <row r="105" spans="1:11" x14ac:dyDescent="0.25">
      <c r="A105" s="1" t="s">
        <v>93</v>
      </c>
      <c r="B105" s="1" t="s">
        <v>94</v>
      </c>
      <c r="C105" s="1" t="s">
        <v>97</v>
      </c>
      <c r="D105" s="1"/>
      <c r="E105" s="1"/>
      <c r="F105" s="2"/>
      <c r="G105" s="2"/>
      <c r="H105" s="2"/>
      <c r="I105" s="3"/>
      <c r="J105" s="27">
        <v>271.44</v>
      </c>
      <c r="K105" s="109">
        <v>10179</v>
      </c>
    </row>
    <row r="106" spans="1:11" x14ac:dyDescent="0.25">
      <c r="A106" s="1" t="s">
        <v>93</v>
      </c>
      <c r="B106" s="1" t="s">
        <v>951</v>
      </c>
      <c r="C106" s="1" t="s">
        <v>97</v>
      </c>
      <c r="D106" s="1"/>
      <c r="E106" s="1"/>
      <c r="F106" s="2"/>
      <c r="G106" s="2"/>
      <c r="H106" s="2"/>
      <c r="I106" s="3"/>
      <c r="J106" s="27">
        <v>106.776</v>
      </c>
      <c r="K106" s="109">
        <v>4004.1</v>
      </c>
    </row>
    <row r="107" spans="1:11" x14ac:dyDescent="0.25">
      <c r="A107" s="1" t="s">
        <v>93</v>
      </c>
      <c r="B107" s="1" t="s">
        <v>115</v>
      </c>
      <c r="C107" s="1" t="s">
        <v>97</v>
      </c>
      <c r="D107" s="1"/>
      <c r="E107" s="1"/>
      <c r="F107" s="2"/>
      <c r="G107" s="2"/>
      <c r="H107" s="2"/>
      <c r="I107" s="3"/>
      <c r="J107" s="27">
        <v>349.81</v>
      </c>
      <c r="K107" s="109">
        <v>13117.875</v>
      </c>
    </row>
    <row r="108" spans="1:11" x14ac:dyDescent="0.25">
      <c r="A108" s="1" t="s">
        <v>93</v>
      </c>
      <c r="B108" s="1" t="s">
        <v>940</v>
      </c>
      <c r="C108" s="1" t="s">
        <v>97</v>
      </c>
      <c r="D108" s="1"/>
      <c r="E108" s="1"/>
      <c r="F108" s="2"/>
      <c r="G108" s="2"/>
      <c r="H108" s="2"/>
      <c r="I108" s="3"/>
      <c r="J108" s="27">
        <v>100</v>
      </c>
      <c r="K108" s="109">
        <v>3500</v>
      </c>
    </row>
    <row r="109" spans="1:11" x14ac:dyDescent="0.25">
      <c r="A109" s="1" t="s">
        <v>93</v>
      </c>
      <c r="B109" s="1" t="s">
        <v>112</v>
      </c>
      <c r="C109" s="1" t="s">
        <v>109</v>
      </c>
      <c r="D109" s="1"/>
      <c r="E109" s="1"/>
      <c r="F109" s="2"/>
      <c r="G109" s="2"/>
      <c r="H109" s="2"/>
      <c r="I109" s="3"/>
      <c r="J109" s="27">
        <v>130.82999999999998</v>
      </c>
      <c r="K109" s="109">
        <v>4906.1249999999991</v>
      </c>
    </row>
    <row r="110" spans="1:11" x14ac:dyDescent="0.25">
      <c r="A110" s="1" t="s">
        <v>93</v>
      </c>
      <c r="B110" s="1" t="s">
        <v>108</v>
      </c>
      <c r="C110" s="1" t="s">
        <v>109</v>
      </c>
      <c r="D110" s="1"/>
      <c r="E110" s="1"/>
      <c r="F110" s="2"/>
      <c r="G110" s="2"/>
      <c r="H110" s="2"/>
      <c r="I110" s="3"/>
      <c r="J110" s="27">
        <v>182.69999999999996</v>
      </c>
      <c r="K110" s="109">
        <v>6851.2499999999982</v>
      </c>
    </row>
    <row r="111" spans="1:11" x14ac:dyDescent="0.25">
      <c r="A111" s="1" t="s">
        <v>131</v>
      </c>
      <c r="B111" s="1" t="s">
        <v>852</v>
      </c>
      <c r="C111" s="1" t="s">
        <v>134</v>
      </c>
      <c r="D111" s="1"/>
      <c r="E111" s="1"/>
      <c r="F111" s="2"/>
      <c r="G111" s="2"/>
      <c r="H111" s="2"/>
      <c r="I111" s="3"/>
      <c r="J111" s="27">
        <v>141.75</v>
      </c>
      <c r="K111" s="109">
        <v>5670</v>
      </c>
    </row>
    <row r="112" spans="1:11" x14ac:dyDescent="0.25">
      <c r="A112" s="1" t="s">
        <v>131</v>
      </c>
      <c r="B112" s="1" t="s">
        <v>139</v>
      </c>
      <c r="C112" s="1" t="s">
        <v>134</v>
      </c>
      <c r="D112" s="1"/>
      <c r="E112" s="1"/>
      <c r="F112" s="2"/>
      <c r="G112" s="2"/>
      <c r="H112" s="2"/>
      <c r="I112" s="3"/>
      <c r="J112" s="27">
        <v>215.89772727272728</v>
      </c>
      <c r="K112" s="109">
        <v>8635.9090909090919</v>
      </c>
    </row>
    <row r="113" spans="1:11" x14ac:dyDescent="0.25">
      <c r="A113" s="1" t="s">
        <v>131</v>
      </c>
      <c r="B113" s="1" t="s">
        <v>136</v>
      </c>
      <c r="C113" s="1" t="s">
        <v>134</v>
      </c>
      <c r="D113" s="1"/>
      <c r="E113" s="1"/>
      <c r="F113" s="2"/>
      <c r="G113" s="2"/>
      <c r="H113" s="2"/>
      <c r="I113" s="3"/>
      <c r="J113" s="27">
        <v>160.46590909090907</v>
      </c>
      <c r="K113" s="109">
        <v>6418.6363636363621</v>
      </c>
    </row>
    <row r="114" spans="1:11" x14ac:dyDescent="0.25">
      <c r="A114" s="1" t="s">
        <v>131</v>
      </c>
      <c r="B114" s="1" t="s">
        <v>851</v>
      </c>
      <c r="C114" s="1" t="s">
        <v>134</v>
      </c>
      <c r="D114" s="1"/>
      <c r="E114" s="1"/>
      <c r="F114" s="2"/>
      <c r="G114" s="2"/>
      <c r="H114" s="2"/>
      <c r="I114" s="3"/>
      <c r="J114" s="27">
        <v>245.63636363636363</v>
      </c>
      <c r="K114" s="109">
        <v>9825.4545454545441</v>
      </c>
    </row>
    <row r="115" spans="1:11" x14ac:dyDescent="0.25">
      <c r="A115" s="1" t="s">
        <v>131</v>
      </c>
      <c r="B115" s="1" t="s">
        <v>935</v>
      </c>
      <c r="C115" s="1" t="s">
        <v>134</v>
      </c>
      <c r="D115" s="1"/>
      <c r="E115" s="1"/>
      <c r="F115" s="2"/>
      <c r="G115" s="2"/>
      <c r="H115" s="2"/>
      <c r="I115" s="3"/>
      <c r="J115" s="27">
        <v>84.625</v>
      </c>
      <c r="K115" s="109">
        <v>3385</v>
      </c>
    </row>
    <row r="116" spans="1:11" x14ac:dyDescent="0.25">
      <c r="A116" s="1" t="s">
        <v>131</v>
      </c>
      <c r="B116" s="1" t="s">
        <v>132</v>
      </c>
      <c r="C116" s="1" t="s">
        <v>134</v>
      </c>
      <c r="D116" s="1"/>
      <c r="E116" s="1"/>
      <c r="F116" s="2"/>
      <c r="G116" s="2"/>
      <c r="H116" s="2"/>
      <c r="I116" s="3"/>
      <c r="J116" s="27">
        <v>180.04166666666663</v>
      </c>
      <c r="K116" s="109">
        <v>7201.6666666666652</v>
      </c>
    </row>
    <row r="117" spans="1:11" x14ac:dyDescent="0.25">
      <c r="A117" s="1" t="s">
        <v>131</v>
      </c>
      <c r="B117" s="1" t="s">
        <v>850</v>
      </c>
      <c r="C117" s="1" t="s">
        <v>134</v>
      </c>
      <c r="D117" s="1"/>
      <c r="E117" s="1"/>
      <c r="F117" s="2"/>
      <c r="G117" s="2"/>
      <c r="H117" s="2"/>
      <c r="I117" s="3"/>
      <c r="J117" s="27">
        <v>112.81818181818181</v>
      </c>
      <c r="K117" s="109">
        <v>4512.7272727272721</v>
      </c>
    </row>
    <row r="118" spans="1:11" x14ac:dyDescent="0.25">
      <c r="A118" s="1" t="s">
        <v>131</v>
      </c>
      <c r="B118" s="1" t="s">
        <v>853</v>
      </c>
      <c r="C118" s="1" t="s">
        <v>134</v>
      </c>
      <c r="D118" s="1"/>
      <c r="E118" s="1"/>
      <c r="F118" s="2"/>
      <c r="G118" s="2"/>
      <c r="H118" s="2"/>
      <c r="I118" s="3"/>
      <c r="J118" s="27">
        <v>182.05681818181816</v>
      </c>
      <c r="K118" s="109">
        <v>7282.2727272727261</v>
      </c>
    </row>
    <row r="119" spans="1:11" x14ac:dyDescent="0.25">
      <c r="A119" s="1" t="s">
        <v>131</v>
      </c>
      <c r="B119" s="1" t="s">
        <v>135</v>
      </c>
      <c r="C119" s="1" t="s">
        <v>134</v>
      </c>
      <c r="D119" s="1"/>
      <c r="E119" s="1"/>
      <c r="F119" s="2"/>
      <c r="G119" s="2"/>
      <c r="H119" s="2"/>
      <c r="I119" s="3"/>
      <c r="J119" s="27">
        <v>166.77272727272731</v>
      </c>
      <c r="K119" s="109">
        <v>6670.9090909090919</v>
      </c>
    </row>
    <row r="120" spans="1:11" x14ac:dyDescent="0.25">
      <c r="A120" s="1" t="s">
        <v>967</v>
      </c>
      <c r="B120" s="1" t="s">
        <v>1071</v>
      </c>
      <c r="C120" s="1" t="s">
        <v>3062</v>
      </c>
      <c r="D120" s="1"/>
      <c r="E120" s="1"/>
      <c r="F120" s="2"/>
      <c r="G120" s="2"/>
      <c r="H120" s="2"/>
      <c r="I120" s="3"/>
      <c r="J120" s="27">
        <v>157.67999999999998</v>
      </c>
      <c r="K120" s="109">
        <v>5518.7999999999993</v>
      </c>
    </row>
    <row r="121" spans="1:11" x14ac:dyDescent="0.25">
      <c r="A121" s="1" t="s">
        <v>967</v>
      </c>
      <c r="B121" s="1" t="s">
        <v>1088</v>
      </c>
      <c r="C121" s="1" t="s">
        <v>3062</v>
      </c>
      <c r="D121" s="1"/>
      <c r="E121" s="1"/>
      <c r="F121" s="2"/>
      <c r="G121" s="2"/>
      <c r="H121" s="2"/>
      <c r="I121" s="3"/>
      <c r="J121" s="27">
        <v>115.65000000000002</v>
      </c>
      <c r="K121" s="109">
        <v>4047.7500000000009</v>
      </c>
    </row>
    <row r="122" spans="1:11" x14ac:dyDescent="0.25">
      <c r="A122" s="1" t="s">
        <v>967</v>
      </c>
      <c r="B122" s="1" t="s">
        <v>1073</v>
      </c>
      <c r="C122" s="1" t="s">
        <v>3062</v>
      </c>
      <c r="D122" s="1"/>
      <c r="E122" s="1"/>
      <c r="F122" s="2"/>
      <c r="G122" s="2"/>
      <c r="H122" s="2"/>
      <c r="I122" s="3"/>
      <c r="J122" s="27">
        <v>240.01999999999998</v>
      </c>
      <c r="K122" s="109">
        <v>8400.6999999999989</v>
      </c>
    </row>
    <row r="123" spans="1:11" x14ac:dyDescent="0.25">
      <c r="A123" s="1" t="s">
        <v>967</v>
      </c>
      <c r="B123" s="1" t="s">
        <v>1090</v>
      </c>
      <c r="C123" s="1" t="s">
        <v>3062</v>
      </c>
      <c r="D123" s="1"/>
      <c r="E123" s="1"/>
      <c r="F123" s="2"/>
      <c r="G123" s="2"/>
      <c r="H123" s="2"/>
      <c r="I123" s="3"/>
      <c r="J123" s="27">
        <v>138.95833333333334</v>
      </c>
      <c r="K123" s="109">
        <v>4863.541666666667</v>
      </c>
    </row>
    <row r="124" spans="1:11" x14ac:dyDescent="0.25">
      <c r="A124" s="1" t="s">
        <v>967</v>
      </c>
      <c r="B124" s="1" t="s">
        <v>1070</v>
      </c>
      <c r="C124" s="1" t="s">
        <v>3062</v>
      </c>
      <c r="D124" s="1"/>
      <c r="E124" s="1"/>
      <c r="F124" s="2"/>
      <c r="G124" s="2"/>
      <c r="H124" s="2"/>
      <c r="I124" s="3"/>
      <c r="J124" s="27">
        <v>103.06</v>
      </c>
      <c r="K124" s="109">
        <v>3607.1</v>
      </c>
    </row>
    <row r="125" spans="1:11" x14ac:dyDescent="0.25">
      <c r="A125" s="1" t="s">
        <v>967</v>
      </c>
      <c r="B125" s="1" t="s">
        <v>1014</v>
      </c>
      <c r="C125" s="1" t="s">
        <v>3062</v>
      </c>
      <c r="D125" s="1"/>
      <c r="E125" s="1"/>
      <c r="F125" s="2"/>
      <c r="G125" s="2"/>
      <c r="H125" s="2"/>
      <c r="I125" s="3"/>
      <c r="J125" s="27">
        <v>156.26</v>
      </c>
      <c r="K125" s="109">
        <v>5469.0999999999995</v>
      </c>
    </row>
    <row r="126" spans="1:11" x14ac:dyDescent="0.25">
      <c r="A126" s="1" t="s">
        <v>967</v>
      </c>
      <c r="B126" s="1" t="s">
        <v>1008</v>
      </c>
      <c r="C126" s="1" t="s">
        <v>3062</v>
      </c>
      <c r="D126" s="1"/>
      <c r="E126" s="1"/>
      <c r="F126" s="2"/>
      <c r="G126" s="2"/>
      <c r="H126" s="2"/>
      <c r="I126" s="3"/>
      <c r="J126" s="27">
        <v>263.02</v>
      </c>
      <c r="K126" s="109">
        <v>9205.6999999999989</v>
      </c>
    </row>
    <row r="127" spans="1:11" x14ac:dyDescent="0.25">
      <c r="A127" s="1" t="s">
        <v>967</v>
      </c>
      <c r="B127" s="1" t="s">
        <v>1013</v>
      </c>
      <c r="C127" s="1" t="s">
        <v>3062</v>
      </c>
      <c r="D127" s="1"/>
      <c r="E127" s="1"/>
      <c r="F127" s="2"/>
      <c r="G127" s="2"/>
      <c r="H127" s="2"/>
      <c r="I127" s="3"/>
      <c r="J127" s="27">
        <v>148.12</v>
      </c>
      <c r="K127" s="109">
        <v>5184.2</v>
      </c>
    </row>
    <row r="128" spans="1:11" x14ac:dyDescent="0.25">
      <c r="A128" s="1" t="s">
        <v>967</v>
      </c>
      <c r="B128" s="1" t="s">
        <v>1015</v>
      </c>
      <c r="C128" s="1" t="s">
        <v>3062</v>
      </c>
      <c r="D128" s="1"/>
      <c r="E128" s="1"/>
      <c r="F128" s="2"/>
      <c r="G128" s="2"/>
      <c r="H128" s="2"/>
      <c r="I128" s="3"/>
      <c r="J128" s="27">
        <v>205.8</v>
      </c>
      <c r="K128" s="109">
        <v>7203</v>
      </c>
    </row>
    <row r="129" spans="1:11" x14ac:dyDescent="0.25">
      <c r="A129" s="1" t="s">
        <v>967</v>
      </c>
      <c r="B129" s="1" t="s">
        <v>1012</v>
      </c>
      <c r="C129" s="1" t="s">
        <v>3062</v>
      </c>
      <c r="D129" s="1"/>
      <c r="E129" s="1"/>
      <c r="F129" s="2"/>
      <c r="G129" s="2"/>
      <c r="H129" s="2"/>
      <c r="I129" s="3"/>
      <c r="J129" s="27">
        <v>141.01999999999998</v>
      </c>
      <c r="K129" s="109">
        <v>4935.6999999999989</v>
      </c>
    </row>
    <row r="130" spans="1:11" x14ac:dyDescent="0.25">
      <c r="A130" s="1" t="s">
        <v>967</v>
      </c>
      <c r="B130" s="1" t="s">
        <v>1011</v>
      </c>
      <c r="C130" s="1" t="s">
        <v>3062</v>
      </c>
      <c r="D130" s="1"/>
      <c r="E130" s="1"/>
      <c r="F130" s="2"/>
      <c r="G130" s="2"/>
      <c r="H130" s="2"/>
      <c r="I130" s="3"/>
      <c r="J130" s="27">
        <v>137.74000000000004</v>
      </c>
      <c r="K130" s="109">
        <v>4820.9000000000015</v>
      </c>
    </row>
    <row r="131" spans="1:11" x14ac:dyDescent="0.25">
      <c r="A131" s="1" t="s">
        <v>967</v>
      </c>
      <c r="B131" s="1" t="s">
        <v>1010</v>
      </c>
      <c r="C131" s="1" t="s">
        <v>3062</v>
      </c>
      <c r="D131" s="1"/>
      <c r="E131" s="1"/>
      <c r="F131" s="2"/>
      <c r="G131" s="2"/>
      <c r="H131" s="2"/>
      <c r="I131" s="3"/>
      <c r="J131" s="27">
        <v>275.36</v>
      </c>
      <c r="K131" s="109">
        <v>9637.6</v>
      </c>
    </row>
    <row r="132" spans="1:11" x14ac:dyDescent="0.25">
      <c r="A132" s="1" t="s">
        <v>967</v>
      </c>
      <c r="B132" s="1" t="s">
        <v>1009</v>
      </c>
      <c r="C132" s="1" t="s">
        <v>3062</v>
      </c>
      <c r="D132" s="1"/>
      <c r="E132" s="1"/>
      <c r="F132" s="2"/>
      <c r="G132" s="2"/>
      <c r="H132" s="2"/>
      <c r="I132" s="3"/>
      <c r="J132" s="27">
        <v>198.96</v>
      </c>
      <c r="K132" s="109">
        <v>6963.6</v>
      </c>
    </row>
    <row r="133" spans="1:11" x14ac:dyDescent="0.25">
      <c r="A133" s="1" t="s">
        <v>141</v>
      </c>
      <c r="B133" s="1" t="s">
        <v>146</v>
      </c>
      <c r="C133" s="1" t="s">
        <v>1058</v>
      </c>
      <c r="D133" s="1"/>
      <c r="E133" s="1"/>
      <c r="F133" s="2"/>
      <c r="G133" s="2"/>
      <c r="H133" s="2"/>
      <c r="I133" s="3"/>
      <c r="J133" s="27">
        <v>214.00166666666669</v>
      </c>
      <c r="K133" s="109">
        <v>9095.070833333335</v>
      </c>
    </row>
    <row r="134" spans="1:11" x14ac:dyDescent="0.25">
      <c r="A134" s="1" t="s">
        <v>141</v>
      </c>
      <c r="B134" s="1" t="s">
        <v>144</v>
      </c>
      <c r="C134" s="1" t="s">
        <v>1058</v>
      </c>
      <c r="D134" s="1"/>
      <c r="E134" s="1"/>
      <c r="F134" s="2"/>
      <c r="G134" s="2"/>
      <c r="H134" s="2"/>
      <c r="I134" s="3"/>
      <c r="J134" s="27">
        <v>276.52083333333337</v>
      </c>
      <c r="K134" s="109">
        <v>11752.135416666668</v>
      </c>
    </row>
    <row r="135" spans="1:11" x14ac:dyDescent="0.25">
      <c r="A135" s="1" t="s">
        <v>141</v>
      </c>
      <c r="B135" s="1" t="s">
        <v>148</v>
      </c>
      <c r="C135" s="1" t="s">
        <v>1058</v>
      </c>
      <c r="D135" s="1"/>
      <c r="E135" s="1"/>
      <c r="F135" s="2"/>
      <c r="G135" s="2"/>
      <c r="H135" s="2"/>
      <c r="I135" s="3"/>
      <c r="J135" s="27">
        <v>151.54750000000004</v>
      </c>
      <c r="K135" s="109">
        <v>6440.768750000002</v>
      </c>
    </row>
    <row r="136" spans="1:11" x14ac:dyDescent="0.25">
      <c r="A136" s="1" t="s">
        <v>141</v>
      </c>
      <c r="B136" s="1" t="s">
        <v>150</v>
      </c>
      <c r="C136" s="1" t="s">
        <v>1058</v>
      </c>
      <c r="D136" s="1"/>
      <c r="E136" s="1"/>
      <c r="F136" s="2"/>
      <c r="G136" s="2"/>
      <c r="H136" s="2"/>
      <c r="I136" s="3"/>
      <c r="J136" s="27">
        <v>122.53583333333334</v>
      </c>
      <c r="K136" s="109">
        <v>5207.7729166666668</v>
      </c>
    </row>
    <row r="137" spans="1:11" x14ac:dyDescent="0.25">
      <c r="A137" s="1" t="s">
        <v>141</v>
      </c>
      <c r="B137" s="1" t="s">
        <v>142</v>
      </c>
      <c r="C137" s="1" t="s">
        <v>1058</v>
      </c>
      <c r="D137" s="1"/>
      <c r="E137" s="1"/>
      <c r="F137" s="2"/>
      <c r="G137" s="2"/>
      <c r="H137" s="2"/>
      <c r="I137" s="3"/>
      <c r="J137" s="27">
        <v>464.76083333333338</v>
      </c>
      <c r="K137" s="109">
        <v>19752.335416666669</v>
      </c>
    </row>
    <row r="138" spans="1:11" x14ac:dyDescent="0.25">
      <c r="A138" s="1" t="s">
        <v>141</v>
      </c>
      <c r="B138" s="1" t="s">
        <v>147</v>
      </c>
      <c r="C138" s="1" t="s">
        <v>1058</v>
      </c>
      <c r="D138" s="1"/>
      <c r="E138" s="1"/>
      <c r="F138" s="2"/>
      <c r="G138" s="2"/>
      <c r="H138" s="2"/>
      <c r="I138" s="3"/>
      <c r="J138" s="27">
        <v>132.01499999999999</v>
      </c>
      <c r="K138" s="109">
        <v>5610.6374999999998</v>
      </c>
    </row>
    <row r="139" spans="1:11" x14ac:dyDescent="0.25">
      <c r="A139" s="1" t="s">
        <v>141</v>
      </c>
      <c r="B139" s="1" t="s">
        <v>149</v>
      </c>
      <c r="C139" s="1" t="s">
        <v>1058</v>
      </c>
      <c r="D139" s="1"/>
      <c r="E139" s="1"/>
      <c r="F139" s="2"/>
      <c r="G139" s="2"/>
      <c r="H139" s="2"/>
      <c r="I139" s="3"/>
      <c r="J139" s="27">
        <v>146.61833333333331</v>
      </c>
      <c r="K139" s="109">
        <v>6231.2791666666653</v>
      </c>
    </row>
    <row r="140" spans="1:11" x14ac:dyDescent="0.25">
      <c r="A140" s="1" t="s">
        <v>141</v>
      </c>
      <c r="B140" s="1" t="s">
        <v>145</v>
      </c>
      <c r="C140" s="1" t="s">
        <v>1058</v>
      </c>
      <c r="D140" s="1"/>
      <c r="E140" s="1"/>
      <c r="F140" s="2"/>
      <c r="G140" s="2"/>
      <c r="H140" s="2"/>
      <c r="I140" s="3"/>
      <c r="J140" s="27">
        <v>218.20500000000004</v>
      </c>
      <c r="K140" s="109">
        <v>9273.7125000000015</v>
      </c>
    </row>
    <row r="141" spans="1:11" x14ac:dyDescent="0.25">
      <c r="A141" s="1" t="s">
        <v>151</v>
      </c>
      <c r="B141" s="1" t="s">
        <v>152</v>
      </c>
      <c r="C141" s="1" t="s">
        <v>1689</v>
      </c>
      <c r="D141" s="1"/>
      <c r="E141" s="1"/>
      <c r="F141" s="2"/>
      <c r="G141" s="2"/>
      <c r="H141" s="2"/>
      <c r="I141" s="3"/>
      <c r="J141" s="27">
        <v>114.13999999999997</v>
      </c>
      <c r="K141" s="109">
        <v>4565.5999999999985</v>
      </c>
    </row>
    <row r="142" spans="1:11" x14ac:dyDescent="0.25">
      <c r="A142" s="1" t="s">
        <v>151</v>
      </c>
      <c r="B142" s="1" t="s">
        <v>153</v>
      </c>
      <c r="C142" s="1" t="s">
        <v>1689</v>
      </c>
      <c r="D142" s="1"/>
      <c r="E142" s="1"/>
      <c r="F142" s="2"/>
      <c r="G142" s="2"/>
      <c r="H142" s="2"/>
      <c r="I142" s="3"/>
      <c r="J142" s="27">
        <v>227.64999999999995</v>
      </c>
      <c r="K142" s="109">
        <v>9105.9999999999982</v>
      </c>
    </row>
    <row r="143" spans="1:11" x14ac:dyDescent="0.25">
      <c r="A143" s="1" t="s">
        <v>151</v>
      </c>
      <c r="B143" s="1" t="s">
        <v>154</v>
      </c>
      <c r="C143" s="1" t="s">
        <v>1689</v>
      </c>
      <c r="D143" s="1"/>
      <c r="E143" s="1"/>
      <c r="F143" s="2"/>
      <c r="G143" s="2"/>
      <c r="H143" s="2"/>
      <c r="I143" s="3"/>
      <c r="J143" s="27">
        <v>434.29000000000008</v>
      </c>
      <c r="K143" s="109">
        <v>17371.600000000002</v>
      </c>
    </row>
    <row r="144" spans="1:11" x14ac:dyDescent="0.25">
      <c r="A144" s="1" t="s">
        <v>96</v>
      </c>
      <c r="B144" s="1" t="s">
        <v>1142</v>
      </c>
      <c r="C144" s="1" t="s">
        <v>4736</v>
      </c>
      <c r="D144" s="1"/>
      <c r="E144" s="1"/>
      <c r="F144" s="2"/>
      <c r="G144" s="2"/>
      <c r="H144" s="2"/>
      <c r="I144" s="3"/>
      <c r="J144" s="27">
        <v>155.89750000000001</v>
      </c>
      <c r="K144" s="109">
        <v>5456.4125000000004</v>
      </c>
    </row>
    <row r="145" spans="1:11" x14ac:dyDescent="0.25">
      <c r="A145" s="1" t="s">
        <v>96</v>
      </c>
      <c r="B145" s="1" t="s">
        <v>1158</v>
      </c>
      <c r="C145" s="1" t="s">
        <v>4736</v>
      </c>
      <c r="D145" s="1"/>
      <c r="E145" s="1"/>
      <c r="F145" s="2"/>
      <c r="G145" s="2"/>
      <c r="H145" s="2"/>
      <c r="I145" s="3"/>
      <c r="J145" s="27">
        <v>245.93249999999998</v>
      </c>
      <c r="K145" s="109">
        <v>8607.6374999999989</v>
      </c>
    </row>
    <row r="146" spans="1:11" x14ac:dyDescent="0.25">
      <c r="A146" s="1" t="s">
        <v>96</v>
      </c>
      <c r="B146" s="1" t="s">
        <v>1140</v>
      </c>
      <c r="C146" s="1" t="s">
        <v>4736</v>
      </c>
      <c r="D146" s="1"/>
      <c r="E146" s="1"/>
      <c r="F146" s="2"/>
      <c r="G146" s="2"/>
      <c r="H146" s="2"/>
      <c r="I146" s="3"/>
      <c r="J146" s="27">
        <v>197.88999999999996</v>
      </c>
      <c r="K146" s="109">
        <v>6926.1499999999987</v>
      </c>
    </row>
    <row r="147" spans="1:11" x14ac:dyDescent="0.25">
      <c r="A147" s="1" t="s">
        <v>96</v>
      </c>
      <c r="B147" s="1" t="s">
        <v>1166</v>
      </c>
      <c r="C147" s="1" t="s">
        <v>4736</v>
      </c>
      <c r="D147" s="1"/>
      <c r="E147" s="1"/>
      <c r="F147" s="2"/>
      <c r="G147" s="2"/>
      <c r="H147" s="2"/>
      <c r="I147" s="3"/>
      <c r="J147" s="27">
        <v>182.38</v>
      </c>
      <c r="K147" s="109">
        <v>6383.3</v>
      </c>
    </row>
    <row r="148" spans="1:11" x14ac:dyDescent="0.25">
      <c r="A148" s="1" t="s">
        <v>96</v>
      </c>
      <c r="B148" s="1" t="s">
        <v>1144</v>
      </c>
      <c r="C148" s="1" t="s">
        <v>4736</v>
      </c>
      <c r="D148" s="1"/>
      <c r="E148" s="1"/>
      <c r="F148" s="2"/>
      <c r="G148" s="2"/>
      <c r="H148" s="2"/>
      <c r="I148" s="3"/>
      <c r="J148" s="27">
        <v>152.26750000000001</v>
      </c>
      <c r="K148" s="109">
        <v>5329.3625000000002</v>
      </c>
    </row>
    <row r="149" spans="1:11" x14ac:dyDescent="0.25">
      <c r="A149" s="1" t="s">
        <v>96</v>
      </c>
      <c r="B149" s="1" t="s">
        <v>1154</v>
      </c>
      <c r="C149" s="1" t="s">
        <v>4736</v>
      </c>
      <c r="D149" s="1"/>
      <c r="E149" s="1"/>
      <c r="F149" s="2"/>
      <c r="G149" s="2"/>
      <c r="H149" s="2"/>
      <c r="I149" s="3"/>
      <c r="J149" s="27">
        <v>155.1275</v>
      </c>
      <c r="K149" s="109">
        <v>5429.4624999999996</v>
      </c>
    </row>
    <row r="150" spans="1:11" x14ac:dyDescent="0.25">
      <c r="A150" s="1" t="s">
        <v>96</v>
      </c>
      <c r="B150" s="1" t="s">
        <v>1164</v>
      </c>
      <c r="C150" s="1" t="s">
        <v>4736</v>
      </c>
      <c r="D150" s="1"/>
      <c r="E150" s="1"/>
      <c r="F150" s="2"/>
      <c r="G150" s="2"/>
      <c r="H150" s="2"/>
      <c r="I150" s="3"/>
      <c r="J150" s="27">
        <v>158.42750000000004</v>
      </c>
      <c r="K150" s="109">
        <v>5544.9625000000015</v>
      </c>
    </row>
    <row r="151" spans="1:11" x14ac:dyDescent="0.25">
      <c r="A151" s="1" t="s">
        <v>96</v>
      </c>
      <c r="B151" s="1" t="s">
        <v>1152</v>
      </c>
      <c r="C151" s="1" t="s">
        <v>4736</v>
      </c>
      <c r="D151" s="1"/>
      <c r="E151" s="1"/>
      <c r="F151" s="2"/>
      <c r="G151" s="2"/>
      <c r="H151" s="2"/>
      <c r="I151" s="3"/>
      <c r="J151" s="27">
        <v>165.60499999999999</v>
      </c>
      <c r="K151" s="109">
        <v>5796.1749999999993</v>
      </c>
    </row>
    <row r="152" spans="1:11" x14ac:dyDescent="0.25">
      <c r="A152" s="1" t="s">
        <v>96</v>
      </c>
      <c r="B152" s="1" t="s">
        <v>1168</v>
      </c>
      <c r="C152" s="1" t="s">
        <v>4736</v>
      </c>
      <c r="D152" s="1"/>
      <c r="E152" s="1"/>
      <c r="F152" s="2"/>
      <c r="G152" s="2"/>
      <c r="H152" s="2"/>
      <c r="I152" s="3"/>
      <c r="J152" s="27">
        <v>172.83750000000001</v>
      </c>
      <c r="K152" s="109">
        <v>6049.3125</v>
      </c>
    </row>
    <row r="153" spans="1:11" x14ac:dyDescent="0.25">
      <c r="A153" s="1" t="s">
        <v>96</v>
      </c>
      <c r="B153" s="1" t="s">
        <v>1156</v>
      </c>
      <c r="C153" s="1" t="s">
        <v>4736</v>
      </c>
      <c r="D153" s="1"/>
      <c r="E153" s="1"/>
      <c r="F153" s="2"/>
      <c r="G153" s="2"/>
      <c r="H153" s="2"/>
      <c r="I153" s="3"/>
      <c r="J153" s="27">
        <v>233.88750000000002</v>
      </c>
      <c r="K153" s="109">
        <v>8186.0625000000009</v>
      </c>
    </row>
    <row r="154" spans="1:11" x14ac:dyDescent="0.25">
      <c r="A154" s="1" t="s">
        <v>96</v>
      </c>
      <c r="B154" s="1" t="s">
        <v>1162</v>
      </c>
      <c r="C154" s="1" t="s">
        <v>4736</v>
      </c>
      <c r="D154" s="1"/>
      <c r="E154" s="1"/>
      <c r="F154" s="2"/>
      <c r="G154" s="2"/>
      <c r="H154" s="2"/>
      <c r="I154" s="3"/>
      <c r="J154" s="27">
        <v>254.92500000000001</v>
      </c>
      <c r="K154" s="109">
        <v>8922.375</v>
      </c>
    </row>
    <row r="155" spans="1:11" x14ac:dyDescent="0.25">
      <c r="A155" s="1" t="s">
        <v>96</v>
      </c>
      <c r="B155" s="1" t="s">
        <v>3045</v>
      </c>
      <c r="C155" s="1" t="s">
        <v>4736</v>
      </c>
      <c r="D155" s="1"/>
      <c r="E155" s="1"/>
      <c r="F155" s="2"/>
      <c r="G155" s="2"/>
      <c r="H155" s="2"/>
      <c r="I155" s="3"/>
      <c r="J155" s="27">
        <v>524.48000000000013</v>
      </c>
      <c r="K155" s="109">
        <v>18356.800000000003</v>
      </c>
    </row>
    <row r="156" spans="1:11" x14ac:dyDescent="0.25">
      <c r="A156" s="1" t="s">
        <v>155</v>
      </c>
      <c r="B156" s="1" t="s">
        <v>156</v>
      </c>
      <c r="C156" s="1" t="s">
        <v>1055</v>
      </c>
      <c r="D156" s="1"/>
      <c r="E156" s="1"/>
      <c r="F156" s="2"/>
      <c r="G156" s="2"/>
      <c r="H156" s="2"/>
      <c r="I156" s="3"/>
      <c r="J156" s="27">
        <v>60.105833333333329</v>
      </c>
      <c r="K156" s="109">
        <v>2253.96875</v>
      </c>
    </row>
    <row r="157" spans="1:11" x14ac:dyDescent="0.25">
      <c r="A157" s="1" t="s">
        <v>155</v>
      </c>
      <c r="B157" s="1" t="s">
        <v>158</v>
      </c>
      <c r="C157" s="1" t="s">
        <v>1055</v>
      </c>
      <c r="D157" s="1"/>
      <c r="E157" s="1"/>
      <c r="F157" s="2"/>
      <c r="G157" s="2"/>
      <c r="H157" s="2"/>
      <c r="I157" s="3"/>
      <c r="J157" s="27">
        <v>389.83083333333337</v>
      </c>
      <c r="K157" s="109">
        <v>20000</v>
      </c>
    </row>
    <row r="158" spans="1:11" x14ac:dyDescent="0.25">
      <c r="A158" s="1" t="s">
        <v>155</v>
      </c>
      <c r="B158" s="1" t="s">
        <v>159</v>
      </c>
      <c r="C158" s="1" t="s">
        <v>1055</v>
      </c>
      <c r="D158" s="1"/>
      <c r="E158" s="1"/>
      <c r="F158" s="2"/>
      <c r="G158" s="2"/>
      <c r="H158" s="2"/>
      <c r="I158" s="3"/>
      <c r="J158" s="27">
        <v>137.20666666666665</v>
      </c>
      <c r="K158" s="109">
        <v>5145.2499999999991</v>
      </c>
    </row>
    <row r="159" spans="1:11" x14ac:dyDescent="0.25">
      <c r="A159" s="1" t="s">
        <v>155</v>
      </c>
      <c r="B159" s="1" t="s">
        <v>160</v>
      </c>
      <c r="C159" s="1" t="s">
        <v>1055</v>
      </c>
      <c r="D159" s="1"/>
      <c r="E159" s="1"/>
      <c r="F159" s="2"/>
      <c r="G159" s="2"/>
      <c r="H159" s="2"/>
      <c r="I159" s="3"/>
      <c r="J159" s="27">
        <v>146.00666666666663</v>
      </c>
      <c r="K159" s="109">
        <v>5475.2499999999991</v>
      </c>
    </row>
    <row r="160" spans="1:11" x14ac:dyDescent="0.25">
      <c r="A160" s="1" t="s">
        <v>155</v>
      </c>
      <c r="B160" s="1" t="s">
        <v>161</v>
      </c>
      <c r="C160" s="1" t="s">
        <v>1055</v>
      </c>
      <c r="D160" s="1"/>
      <c r="E160" s="1"/>
      <c r="F160" s="2"/>
      <c r="G160" s="2"/>
      <c r="H160" s="2"/>
      <c r="I160" s="3"/>
      <c r="J160" s="27">
        <v>190.20833333333334</v>
      </c>
      <c r="K160" s="109">
        <v>7132.8125</v>
      </c>
    </row>
    <row r="161" spans="1:11" x14ac:dyDescent="0.25">
      <c r="A161" s="1" t="s">
        <v>155</v>
      </c>
      <c r="B161" s="1" t="s">
        <v>162</v>
      </c>
      <c r="C161" s="1" t="s">
        <v>1055</v>
      </c>
      <c r="D161" s="1"/>
      <c r="E161" s="1"/>
      <c r="F161" s="2"/>
      <c r="G161" s="2"/>
      <c r="H161" s="2"/>
      <c r="I161" s="3"/>
      <c r="J161" s="27">
        <v>124.13500000000002</v>
      </c>
      <c r="K161" s="109">
        <v>4655.0625000000009</v>
      </c>
    </row>
    <row r="162" spans="1:11" x14ac:dyDescent="0.25">
      <c r="A162" s="1" t="s">
        <v>163</v>
      </c>
      <c r="B162" s="1" t="s">
        <v>164</v>
      </c>
      <c r="C162" s="1" t="s">
        <v>165</v>
      </c>
      <c r="D162" s="1"/>
      <c r="E162" s="1"/>
      <c r="F162" s="2"/>
      <c r="G162" s="2"/>
      <c r="H162" s="2"/>
      <c r="I162" s="3"/>
      <c r="J162" s="27">
        <v>190.40625</v>
      </c>
      <c r="K162" s="109">
        <v>7616.25</v>
      </c>
    </row>
    <row r="163" spans="1:11" x14ac:dyDescent="0.25">
      <c r="A163" s="1" t="s">
        <v>163</v>
      </c>
      <c r="B163" s="1" t="s">
        <v>172</v>
      </c>
      <c r="C163" s="1" t="s">
        <v>165</v>
      </c>
      <c r="D163" s="1"/>
      <c r="E163" s="1"/>
      <c r="F163" s="2"/>
      <c r="G163" s="2"/>
      <c r="H163" s="2"/>
      <c r="I163" s="3"/>
      <c r="J163" s="27">
        <v>125.42708333333334</v>
      </c>
      <c r="K163" s="109">
        <v>5017.0833333333339</v>
      </c>
    </row>
    <row r="164" spans="1:11" x14ac:dyDescent="0.25">
      <c r="A164" s="1" t="s">
        <v>163</v>
      </c>
      <c r="B164" s="1" t="s">
        <v>173</v>
      </c>
      <c r="C164" s="1" t="s">
        <v>165</v>
      </c>
      <c r="D164" s="1"/>
      <c r="E164" s="1"/>
      <c r="F164" s="2"/>
      <c r="G164" s="2"/>
      <c r="H164" s="2"/>
      <c r="I164" s="3"/>
      <c r="J164" s="27">
        <v>130.13541666666666</v>
      </c>
      <c r="K164" s="109">
        <v>5205.4166666666661</v>
      </c>
    </row>
    <row r="165" spans="1:11" x14ac:dyDescent="0.25">
      <c r="A165" s="1" t="s">
        <v>163</v>
      </c>
      <c r="B165" s="1" t="s">
        <v>174</v>
      </c>
      <c r="C165" s="1" t="s">
        <v>165</v>
      </c>
      <c r="D165" s="1"/>
      <c r="E165" s="1"/>
      <c r="F165" s="2"/>
      <c r="G165" s="2"/>
      <c r="H165" s="2"/>
      <c r="I165" s="3"/>
      <c r="J165" s="27">
        <v>130.34375</v>
      </c>
      <c r="K165" s="109">
        <v>5213.75</v>
      </c>
    </row>
    <row r="166" spans="1:11" x14ac:dyDescent="0.25">
      <c r="A166" s="1" t="s">
        <v>163</v>
      </c>
      <c r="B166" s="1" t="s">
        <v>166</v>
      </c>
      <c r="C166" s="1" t="s">
        <v>165</v>
      </c>
      <c r="D166" s="1"/>
      <c r="E166" s="1"/>
      <c r="F166" s="2"/>
      <c r="G166" s="2"/>
      <c r="H166" s="2"/>
      <c r="I166" s="3"/>
      <c r="J166" s="27">
        <v>102.43750000000001</v>
      </c>
      <c r="K166" s="109">
        <v>4097.5000000000009</v>
      </c>
    </row>
    <row r="167" spans="1:11" x14ac:dyDescent="0.25">
      <c r="A167" s="1" t="s">
        <v>163</v>
      </c>
      <c r="B167" s="1" t="s">
        <v>169</v>
      </c>
      <c r="C167" s="1" t="s">
        <v>165</v>
      </c>
      <c r="D167" s="1"/>
      <c r="E167" s="1"/>
      <c r="F167" s="2"/>
      <c r="G167" s="2"/>
      <c r="H167" s="2"/>
      <c r="I167" s="3"/>
      <c r="J167" s="27">
        <v>129.23958333333337</v>
      </c>
      <c r="K167" s="109">
        <v>5169.5833333333348</v>
      </c>
    </row>
    <row r="168" spans="1:11" x14ac:dyDescent="0.25">
      <c r="A168" s="1" t="s">
        <v>163</v>
      </c>
      <c r="B168" s="1" t="s">
        <v>167</v>
      </c>
      <c r="C168" s="1" t="s">
        <v>165</v>
      </c>
      <c r="D168" s="1"/>
      <c r="E168" s="1"/>
      <c r="F168" s="2"/>
      <c r="G168" s="2"/>
      <c r="H168" s="2"/>
      <c r="I168" s="3"/>
      <c r="J168" s="27">
        <v>150.46875</v>
      </c>
      <c r="K168" s="109">
        <v>6018.75</v>
      </c>
    </row>
    <row r="169" spans="1:11" x14ac:dyDescent="0.25">
      <c r="A169" s="1" t="s">
        <v>163</v>
      </c>
      <c r="B169" s="1" t="s">
        <v>170</v>
      </c>
      <c r="C169" s="1" t="s">
        <v>165</v>
      </c>
      <c r="D169" s="1"/>
      <c r="E169" s="1"/>
      <c r="F169" s="2"/>
      <c r="G169" s="2"/>
      <c r="H169" s="2"/>
      <c r="I169" s="3"/>
      <c r="J169" s="27">
        <v>147.59374999999997</v>
      </c>
      <c r="K169" s="109">
        <v>5903.7499999999991</v>
      </c>
    </row>
    <row r="170" spans="1:11" x14ac:dyDescent="0.25">
      <c r="A170" s="1" t="s">
        <v>163</v>
      </c>
      <c r="B170" s="1" t="s">
        <v>168</v>
      </c>
      <c r="C170" s="1" t="s">
        <v>165</v>
      </c>
      <c r="D170" s="1"/>
      <c r="E170" s="1"/>
      <c r="F170" s="2"/>
      <c r="G170" s="2"/>
      <c r="H170" s="2"/>
      <c r="I170" s="3"/>
      <c r="J170" s="27">
        <v>196.66666666666666</v>
      </c>
      <c r="K170" s="109">
        <v>7866.6666666666661</v>
      </c>
    </row>
    <row r="171" spans="1:11" x14ac:dyDescent="0.25">
      <c r="A171" s="1" t="s">
        <v>163</v>
      </c>
      <c r="B171" s="1" t="s">
        <v>171</v>
      </c>
      <c r="C171" s="1" t="s">
        <v>165</v>
      </c>
      <c r="D171" s="1"/>
      <c r="E171" s="1"/>
      <c r="F171" s="2"/>
      <c r="G171" s="2"/>
      <c r="H171" s="2"/>
      <c r="I171" s="3"/>
      <c r="J171" s="27">
        <v>187.71875</v>
      </c>
      <c r="K171" s="109">
        <v>7508.75</v>
      </c>
    </row>
    <row r="172" spans="1:11" x14ac:dyDescent="0.25">
      <c r="A172" s="1" t="s">
        <v>163</v>
      </c>
      <c r="B172" s="1" t="s">
        <v>175</v>
      </c>
      <c r="C172" s="1" t="s">
        <v>165</v>
      </c>
      <c r="D172" s="1"/>
      <c r="E172" s="1"/>
      <c r="F172" s="2"/>
      <c r="G172" s="2"/>
      <c r="H172" s="2"/>
      <c r="I172" s="3"/>
      <c r="J172" s="27">
        <v>221.1875</v>
      </c>
      <c r="K172" s="109">
        <v>8847.5</v>
      </c>
    </row>
    <row r="173" spans="1:11" x14ac:dyDescent="0.25">
      <c r="A173" s="1" t="s">
        <v>1228</v>
      </c>
      <c r="B173" s="1" t="s">
        <v>1150</v>
      </c>
      <c r="C173" s="1" t="s">
        <v>157</v>
      </c>
      <c r="D173" s="1"/>
      <c r="E173" s="1"/>
      <c r="F173" s="2"/>
      <c r="G173" s="2"/>
      <c r="H173" s="2"/>
      <c r="I173" s="3"/>
      <c r="J173" s="27">
        <v>150.91999999999999</v>
      </c>
      <c r="K173" s="109">
        <v>5282.2</v>
      </c>
    </row>
    <row r="174" spans="1:11" x14ac:dyDescent="0.25">
      <c r="A174" s="1" t="s">
        <v>1228</v>
      </c>
      <c r="B174" s="1" t="s">
        <v>1138</v>
      </c>
      <c r="C174" s="1" t="s">
        <v>157</v>
      </c>
      <c r="D174" s="1"/>
      <c r="E174" s="1"/>
      <c r="F174" s="2"/>
      <c r="G174" s="2"/>
      <c r="H174" s="2"/>
      <c r="I174" s="3"/>
      <c r="J174" s="27">
        <v>146.8775</v>
      </c>
      <c r="K174" s="109">
        <v>5140.7124999999996</v>
      </c>
    </row>
    <row r="175" spans="1:11" x14ac:dyDescent="0.25">
      <c r="A175" s="1" t="s">
        <v>1228</v>
      </c>
      <c r="B175" s="1" t="s">
        <v>1170</v>
      </c>
      <c r="C175" s="1" t="s">
        <v>157</v>
      </c>
      <c r="D175" s="1"/>
      <c r="E175" s="1"/>
      <c r="F175" s="2"/>
      <c r="G175" s="2"/>
      <c r="H175" s="2"/>
      <c r="I175" s="3"/>
      <c r="J175" s="27">
        <v>159.55500000000001</v>
      </c>
      <c r="K175" s="109">
        <v>5584.4250000000002</v>
      </c>
    </row>
    <row r="176" spans="1:11" x14ac:dyDescent="0.25">
      <c r="A176" s="1" t="s">
        <v>1228</v>
      </c>
      <c r="B176" s="1" t="s">
        <v>1148</v>
      </c>
      <c r="C176" s="1" t="s">
        <v>157</v>
      </c>
      <c r="D176" s="1"/>
      <c r="E176" s="1"/>
      <c r="F176" s="2"/>
      <c r="G176" s="2"/>
      <c r="H176" s="2"/>
      <c r="I176" s="3"/>
      <c r="J176" s="27">
        <v>188.20999999999998</v>
      </c>
      <c r="K176" s="109">
        <v>6587.3499999999995</v>
      </c>
    </row>
    <row r="177" spans="1:11" x14ac:dyDescent="0.25">
      <c r="A177" s="1" t="s">
        <v>1228</v>
      </c>
      <c r="B177" s="1" t="s">
        <v>1160</v>
      </c>
      <c r="C177" s="1" t="s">
        <v>157</v>
      </c>
      <c r="D177" s="1"/>
      <c r="E177" s="1"/>
      <c r="F177" s="2"/>
      <c r="G177" s="2"/>
      <c r="H177" s="2"/>
      <c r="I177" s="3"/>
      <c r="J177" s="27">
        <v>214.66499999999996</v>
      </c>
      <c r="K177" s="109">
        <v>7513.2749999999987</v>
      </c>
    </row>
    <row r="178" spans="1:11" x14ac:dyDescent="0.25">
      <c r="A178" s="1" t="s">
        <v>1228</v>
      </c>
      <c r="B178" s="1" t="s">
        <v>1134</v>
      </c>
      <c r="C178" s="1" t="s">
        <v>157</v>
      </c>
      <c r="D178" s="1"/>
      <c r="E178" s="1"/>
      <c r="F178" s="2"/>
      <c r="G178" s="2"/>
      <c r="H178" s="2"/>
      <c r="I178" s="3"/>
      <c r="J178" s="27">
        <v>211.0625</v>
      </c>
      <c r="K178" s="109">
        <v>7387.1875</v>
      </c>
    </row>
    <row r="179" spans="1:11" x14ac:dyDescent="0.25">
      <c r="A179" s="1" t="s">
        <v>1228</v>
      </c>
      <c r="B179" s="1" t="s">
        <v>1136</v>
      </c>
      <c r="C179" s="1" t="s">
        <v>157</v>
      </c>
      <c r="D179" s="1"/>
      <c r="E179" s="1"/>
      <c r="F179" s="2"/>
      <c r="G179" s="2"/>
      <c r="H179" s="2"/>
      <c r="I179" s="3"/>
      <c r="J179" s="27">
        <v>217.66249999999999</v>
      </c>
      <c r="K179" s="109">
        <v>7618.1875</v>
      </c>
    </row>
    <row r="180" spans="1:11" x14ac:dyDescent="0.25">
      <c r="A180" s="1" t="s">
        <v>1228</v>
      </c>
      <c r="B180" s="1" t="s">
        <v>1146</v>
      </c>
      <c r="C180" s="1" t="s">
        <v>157</v>
      </c>
      <c r="D180" s="1"/>
      <c r="E180" s="1"/>
      <c r="F180" s="2"/>
      <c r="G180" s="2"/>
      <c r="H180" s="2"/>
      <c r="I180" s="3"/>
      <c r="J180" s="27">
        <v>175.64249999999998</v>
      </c>
      <c r="K180" s="109">
        <v>6147.4874999999993</v>
      </c>
    </row>
  </sheetData>
  <conditionalFormatting sqref="J4:K180">
    <cfRule type="cellIs" dxfId="48" priority="1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563B-7F22-4533-AD57-57F61251DD36}">
  <dimension ref="A1:W19"/>
  <sheetViews>
    <sheetView zoomScale="80" zoomScaleNormal="80" workbookViewId="0">
      <selection activeCell="V25" sqref="V25"/>
    </sheetView>
  </sheetViews>
  <sheetFormatPr defaultRowHeight="15" outlineLevelCol="1" x14ac:dyDescent="0.25"/>
  <cols>
    <col min="1" max="1" width="19.28515625" bestFit="1" customWidth="1"/>
    <col min="2" max="2" width="15.7109375" bestFit="1" customWidth="1"/>
    <col min="3" max="3" width="12.85546875" bestFit="1" customWidth="1"/>
    <col min="4" max="4" width="14.28515625" bestFit="1" customWidth="1"/>
    <col min="5" max="5" width="20.7109375" bestFit="1" customWidth="1"/>
    <col min="6" max="6" width="10" bestFit="1" customWidth="1"/>
    <col min="7" max="7" width="11.5703125" bestFit="1" customWidth="1"/>
    <col min="8" max="8" width="7.42578125" bestFit="1" customWidth="1"/>
    <col min="9" max="9" width="9.7109375" bestFit="1" customWidth="1"/>
    <col min="10" max="10" width="8.42578125" bestFit="1" customWidth="1"/>
    <col min="11" max="11" width="8.5703125" bestFit="1" customWidth="1"/>
    <col min="12" max="12" width="17" bestFit="1" customWidth="1"/>
    <col min="13" max="13" width="17.85546875" bestFit="1" customWidth="1"/>
    <col min="14" max="14" width="31.28515625" bestFit="1" customWidth="1"/>
    <col min="15" max="15" width="21.7109375" bestFit="1" customWidth="1"/>
    <col min="16" max="16" width="27" hidden="1" customWidth="1" outlineLevel="1"/>
    <col min="17" max="17" width="25" hidden="1" customWidth="1" outlineLevel="1"/>
    <col min="18" max="18" width="24.85546875" hidden="1" customWidth="1" outlineLevel="1"/>
    <col min="19" max="19" width="23" hidden="1" customWidth="1" outlineLevel="1"/>
    <col min="20" max="20" width="10.28515625" style="133" bestFit="1" customWidth="1" collapsed="1"/>
    <col min="21" max="21" width="20.140625" bestFit="1" customWidth="1"/>
    <col min="22" max="22" width="21.7109375" bestFit="1" customWidth="1"/>
    <col min="23" max="23" width="12" bestFit="1" customWidth="1"/>
  </cols>
  <sheetData>
    <row r="1" spans="1:23" ht="46.5" x14ac:dyDescent="0.25">
      <c r="A1" s="126" t="s">
        <v>6129</v>
      </c>
      <c r="B1" s="45" t="s">
        <v>1039</v>
      </c>
      <c r="C1" s="45" t="s">
        <v>1040</v>
      </c>
      <c r="D1" s="45" t="s">
        <v>1041</v>
      </c>
      <c r="E1" s="45" t="s">
        <v>6128</v>
      </c>
      <c r="F1" s="46" t="s">
        <v>1049</v>
      </c>
      <c r="G1" s="46" t="s">
        <v>1048</v>
      </c>
      <c r="H1" s="46" t="s">
        <v>1046</v>
      </c>
      <c r="I1" s="46" t="s">
        <v>1047</v>
      </c>
      <c r="J1" s="46" t="s">
        <v>6130</v>
      </c>
      <c r="K1" s="47" t="s">
        <v>9</v>
      </c>
      <c r="L1" s="121" t="s">
        <v>10</v>
      </c>
      <c r="M1" s="97" t="s">
        <v>3043</v>
      </c>
      <c r="N1" s="51" t="s">
        <v>913</v>
      </c>
      <c r="O1" s="52" t="s">
        <v>446</v>
      </c>
      <c r="P1" s="45" t="s">
        <v>909</v>
      </c>
      <c r="Q1" s="45" t="s">
        <v>910</v>
      </c>
      <c r="R1" s="53" t="s">
        <v>911</v>
      </c>
      <c r="S1" s="53" t="s">
        <v>912</v>
      </c>
      <c r="T1" s="131" t="s">
        <v>944</v>
      </c>
      <c r="U1" s="53" t="s">
        <v>1042</v>
      </c>
      <c r="V1" s="54" t="s">
        <v>947</v>
      </c>
      <c r="W1" s="54" t="s">
        <v>11</v>
      </c>
    </row>
    <row r="2" spans="1:23" ht="15.75" x14ac:dyDescent="0.25">
      <c r="A2" s="37" t="s">
        <v>4753</v>
      </c>
      <c r="B2" s="37" t="e">
        <f>VLOOKUP(A2,'Sep GOALS'!A:AF,5,0)</f>
        <v>#REF!</v>
      </c>
      <c r="C2" s="37" t="e">
        <f>VLOOKUP(A2,'Sep GOALS'!A:AF,6,0)</f>
        <v>#REF!</v>
      </c>
      <c r="D2" s="37" t="e">
        <f>VLOOKUP(A2,'Sep GOALS'!A:AF,7,0)</f>
        <v>#REF!</v>
      </c>
      <c r="E2" s="37" t="e">
        <f>VLOOKUP(A2,'Sep GOALS'!A:AF,8,0)</f>
        <v>#REF!</v>
      </c>
      <c r="F2" s="37" t="e">
        <f>VLOOKUP(A2,'Sep GOALS'!A:AF,9,0)</f>
        <v>#REF!</v>
      </c>
      <c r="G2" s="37" t="e">
        <f>VLOOKUP(A2,'Sep GOALS'!A:AF,10,0)</f>
        <v>#REF!</v>
      </c>
      <c r="H2" s="37" t="e">
        <f>VLOOKUP(A2,'Sep GOALS'!A:AF,11,0)</f>
        <v>#REF!</v>
      </c>
      <c r="I2" s="37" t="e">
        <f>VLOOKUP(A2,'Sep GOALS'!A:AF,12,0)</f>
        <v>#REF!</v>
      </c>
      <c r="J2" s="37" t="e">
        <f>VLOOKUP(A2,'Sep GOALS'!A:AF,13,0)</f>
        <v>#REF!</v>
      </c>
      <c r="K2" s="37" t="e">
        <f>VLOOKUP(A2,'Sep GOALS'!A:AF,14,0)</f>
        <v>#REF!</v>
      </c>
      <c r="L2" s="108" t="e">
        <f>VLOOKUP(A2,'Sep GOALS'!A:AF,15,0)</f>
        <v>#REF!</v>
      </c>
      <c r="M2" s="37" t="e">
        <f>VLOOKUP(A2,'Sep GOALS'!A:AF,16,0)</f>
        <v>#REF!</v>
      </c>
      <c r="N2" s="37">
        <f>VLOOKUP(A2,'Sep GOALS'!A:AF,19,0)</f>
        <v>10970.666666666668</v>
      </c>
      <c r="O2" s="130" t="e">
        <f t="shared" ref="O2" si="0">K2/N2</f>
        <v>#REF!</v>
      </c>
      <c r="P2" s="37">
        <f>VLOOKUP(A2,'Sep GOALS'!A:AF,25,0)</f>
        <v>1728</v>
      </c>
      <c r="Q2" s="37">
        <f>VLOOKUP(A2,'Sep GOALS'!A:AF,26,0)</f>
        <v>0</v>
      </c>
      <c r="R2" s="119">
        <f>VLOOKUP(A2,'Sep GOALS'!A:AF,27,0)</f>
        <v>102293.56000000001</v>
      </c>
      <c r="S2" s="119">
        <f>VLOOKUP(A2,'Sep GOALS'!A:AF,28,0)</f>
        <v>0</v>
      </c>
      <c r="T2" s="132" t="e">
        <f>L2/K2</f>
        <v>#REF!</v>
      </c>
      <c r="U2" s="39">
        <f>VLOOKUP(A2,'Sep GOALS'!A:AF,31,0)</f>
        <v>213.24242424242425</v>
      </c>
      <c r="V2" s="42">
        <f>VLOOKUP(A2,'Sep GOALS'!A:AF,32,0)</f>
        <v>0.76007387927406889</v>
      </c>
      <c r="W2" s="43"/>
    </row>
    <row r="3" spans="1:23" ht="15.75" x14ac:dyDescent="0.25">
      <c r="A3" s="37" t="s">
        <v>13</v>
      </c>
      <c r="B3" s="37" t="e">
        <f>VLOOKUP(A3,'Sep GOALS'!A:AF,5,0)</f>
        <v>#REF!</v>
      </c>
      <c r="C3" s="37" t="e">
        <f>VLOOKUP(A3,'Sep GOALS'!A:AF,6,0)</f>
        <v>#REF!</v>
      </c>
      <c r="D3" s="37" t="e">
        <f>VLOOKUP(A3,'Sep GOALS'!A:AF,7,0)</f>
        <v>#REF!</v>
      </c>
      <c r="E3" s="37" t="e">
        <f>VLOOKUP(A3,'Sep GOALS'!A:AF,8,0)</f>
        <v>#REF!</v>
      </c>
      <c r="F3" s="38" t="e">
        <f>VLOOKUP(A3,'Sep GOALS'!A:AF,9,0)</f>
        <v>#REF!</v>
      </c>
      <c r="G3" s="38" t="e">
        <f>VLOOKUP(A3,'Sep GOALS'!A:AF,10,0)</f>
        <v>#REF!</v>
      </c>
      <c r="H3" s="38" t="e">
        <f>VLOOKUP(A3,'Sep GOALS'!A:AF,11,0)</f>
        <v>#REF!</v>
      </c>
      <c r="I3" s="38" t="e">
        <f>VLOOKUP(A3,'Sep GOALS'!A:AF,12,0)</f>
        <v>#REF!</v>
      </c>
      <c r="J3" s="38" t="e">
        <f>VLOOKUP(A3,'Sep GOALS'!A:AF,13,0)</f>
        <v>#REF!</v>
      </c>
      <c r="K3" s="102" t="e">
        <f>VLOOKUP(A3,'Sep GOALS'!A:AF,14,0)</f>
        <v>#REF!</v>
      </c>
      <c r="L3" s="123" t="e">
        <f>VLOOKUP(A3,'Sep GOALS'!A:AF,15,0)</f>
        <v>#REF!</v>
      </c>
      <c r="M3" s="104" t="e">
        <f>VLOOKUP(A3,'Sep GOALS'!A:AF,16,0)</f>
        <v>#REF!</v>
      </c>
      <c r="N3" s="6">
        <f>VLOOKUP(A3,'Sep GOALS'!A:AF,19,0)</f>
        <v>9526.5277777777774</v>
      </c>
      <c r="O3" s="130" t="e">
        <f>K3/N3</f>
        <v>#REF!</v>
      </c>
      <c r="P3" s="39">
        <f>VLOOKUP(A3,'Sep GOALS'!A:AF,25,0)</f>
        <v>1220</v>
      </c>
      <c r="Q3" s="39">
        <f>VLOOKUP(A3,'Sep GOALS'!A:AF,26,0)</f>
        <v>1051.7466666666664</v>
      </c>
      <c r="R3" s="41">
        <f>VLOOKUP(A3,'Sep GOALS'!A:AF,27,0)</f>
        <v>54242.30999999999</v>
      </c>
      <c r="S3" s="41">
        <f>VLOOKUP(A3,'Sep GOALS'!A:AF,28,0)</f>
        <v>39440.5</v>
      </c>
      <c r="T3" s="132" t="e">
        <f t="shared" ref="T3:T17" si="1">L3/K3</f>
        <v>#REF!</v>
      </c>
      <c r="U3" s="39">
        <f>VLOOKUP(A3,'Sep GOALS'!A:AF,31,0)</f>
        <v>189</v>
      </c>
      <c r="V3" s="42">
        <f>VLOOKUP(A3,'Sep GOALS'!A:AF,32,0)</f>
        <v>0.89619528011268434</v>
      </c>
      <c r="W3" s="43"/>
    </row>
    <row r="4" spans="1:23" ht="15.75" x14ac:dyDescent="0.25">
      <c r="A4" s="37" t="s">
        <v>1059</v>
      </c>
      <c r="B4" s="37" t="e">
        <f>VLOOKUP(A4,'Sep GOALS'!A:AF,5,0)</f>
        <v>#REF!</v>
      </c>
      <c r="C4" s="37" t="e">
        <f>VLOOKUP(A4,'Sep GOALS'!A:AF,6,0)</f>
        <v>#REF!</v>
      </c>
      <c r="D4" s="37" t="e">
        <f>VLOOKUP(A4,'Sep GOALS'!A:AF,7,0)</f>
        <v>#REF!</v>
      </c>
      <c r="E4" s="37" t="e">
        <f>VLOOKUP(A4,'Sep GOALS'!A:AF,8,0)</f>
        <v>#REF!</v>
      </c>
      <c r="F4" s="38" t="e">
        <f>VLOOKUP(A4,'Sep GOALS'!A:AF,9,0)</f>
        <v>#REF!</v>
      </c>
      <c r="G4" s="38" t="e">
        <f>VLOOKUP(A4,'Sep GOALS'!A:AF,10,0)</f>
        <v>#REF!</v>
      </c>
      <c r="H4" s="38" t="e">
        <f>VLOOKUP(A4,'Sep GOALS'!A:AF,11,0)</f>
        <v>#REF!</v>
      </c>
      <c r="I4" s="38" t="e">
        <f>VLOOKUP(A4,'Sep GOALS'!A:AF,12,0)</f>
        <v>#REF!</v>
      </c>
      <c r="J4" s="38" t="e">
        <f>VLOOKUP(A4,'Sep GOALS'!A:AF,13,0)</f>
        <v>#REF!</v>
      </c>
      <c r="K4" s="102" t="e">
        <f>VLOOKUP(A4,'Sep GOALS'!A:AF,14,0)</f>
        <v>#REF!</v>
      </c>
      <c r="L4" s="123" t="e">
        <f>VLOOKUP(A4,'Sep GOALS'!A:AF,15,0)</f>
        <v>#REF!</v>
      </c>
      <c r="M4" s="105" t="e">
        <f>VLOOKUP(A4,'Sep GOALS'!A:AF,16,0)</f>
        <v>#REF!</v>
      </c>
      <c r="N4" s="6">
        <f>VLOOKUP(A4,'Sep GOALS'!A:AF,19,0)</f>
        <v>14699</v>
      </c>
      <c r="O4" s="130" t="e">
        <f t="shared" ref="O4:O17" si="2">K4/N4</f>
        <v>#REF!</v>
      </c>
      <c r="P4" s="39">
        <f>VLOOKUP(A4,'Sep GOALS'!A:AF,25,0)</f>
        <v>1721</v>
      </c>
      <c r="Q4" s="39">
        <f>VLOOKUP(A4,'Sep GOALS'!A:AF,26,0)</f>
        <v>1687.3140101809954</v>
      </c>
      <c r="R4" s="41">
        <f>VLOOKUP(A4,'Sep GOALS'!A:AF,27,0)</f>
        <v>74507.349999999991</v>
      </c>
      <c r="S4" s="41">
        <f>VLOOKUP(A4,'Sep GOALS'!A:AF,28,0)</f>
        <v>63274.275381787331</v>
      </c>
      <c r="T4" s="132" t="e">
        <f t="shared" si="1"/>
        <v>#REF!</v>
      </c>
      <c r="U4" s="39">
        <f>VLOOKUP(A4,'Sep GOALS'!A:AF,31,0)</f>
        <v>310.25</v>
      </c>
      <c r="V4" s="42">
        <f>VLOOKUP(A4,'Sep GOALS'!A:AF,32,0)</f>
        <v>0.740258989584898</v>
      </c>
      <c r="W4" s="43"/>
    </row>
    <row r="5" spans="1:23" ht="15.75" x14ac:dyDescent="0.25">
      <c r="A5" s="37" t="s">
        <v>14</v>
      </c>
      <c r="B5" s="37" t="e">
        <f>VLOOKUP(A5,'Sep GOALS'!A:AF,5,0)</f>
        <v>#REF!</v>
      </c>
      <c r="C5" s="37" t="e">
        <f>VLOOKUP(A5,'Sep GOALS'!A:AF,6,0)</f>
        <v>#REF!</v>
      </c>
      <c r="D5" s="37" t="e">
        <f>VLOOKUP(A5,'Sep GOALS'!A:AF,7,0)</f>
        <v>#REF!</v>
      </c>
      <c r="E5" s="37" t="e">
        <f>VLOOKUP(A5,'Sep GOALS'!A:AF,8,0)</f>
        <v>#REF!</v>
      </c>
      <c r="F5" s="38" t="e">
        <f>VLOOKUP(A5,'Sep GOALS'!A:AF,9,0)</f>
        <v>#REF!</v>
      </c>
      <c r="G5" s="38" t="e">
        <f>VLOOKUP(A5,'Sep GOALS'!A:AF,10,0)</f>
        <v>#REF!</v>
      </c>
      <c r="H5" s="38" t="e">
        <f>VLOOKUP(A5,'Sep GOALS'!A:AF,11,0)</f>
        <v>#REF!</v>
      </c>
      <c r="I5" s="38" t="e">
        <f>VLOOKUP(A5,'Sep GOALS'!A:AF,12,0)</f>
        <v>#REF!</v>
      </c>
      <c r="J5" s="38" t="e">
        <f>VLOOKUP(A5,'Sep GOALS'!A:AF,13,0)</f>
        <v>#REF!</v>
      </c>
      <c r="K5" s="102" t="e">
        <f>VLOOKUP(A5,'Sep GOALS'!A:AF,14,0)</f>
        <v>#REF!</v>
      </c>
      <c r="L5" s="123" t="e">
        <f>VLOOKUP(A5,'Sep GOALS'!A:AF,15,0)</f>
        <v>#REF!</v>
      </c>
      <c r="M5" s="104" t="e">
        <f>VLOOKUP(A5,'Sep GOALS'!A:AF,16,0)</f>
        <v>#REF!</v>
      </c>
      <c r="N5" s="6">
        <f>VLOOKUP(A5,'Sep GOALS'!A:AF,19,0)</f>
        <v>29803.847222222223</v>
      </c>
      <c r="O5" s="130" t="e">
        <f t="shared" si="2"/>
        <v>#REF!</v>
      </c>
      <c r="P5" s="39">
        <f>VLOOKUP(A5,'Sep GOALS'!A:AF,25,0)</f>
        <v>3632</v>
      </c>
      <c r="Q5" s="39">
        <f>VLOOKUP(A5,'Sep GOALS'!A:AF,26,0)</f>
        <v>3687.64</v>
      </c>
      <c r="R5" s="41">
        <f>VLOOKUP(A5,'Sep GOALS'!A:AF,27,0)</f>
        <v>141845.88</v>
      </c>
      <c r="S5" s="41">
        <f>VLOOKUP(A5,'Sep GOALS'!A:AF,28,0)</f>
        <v>147505.60000000001</v>
      </c>
      <c r="T5" s="132" t="e">
        <f t="shared" si="1"/>
        <v>#REF!</v>
      </c>
      <c r="U5" s="39">
        <f>VLOOKUP(A5,'Sep GOALS'!A:AF,31,0)</f>
        <v>239.72222222222223</v>
      </c>
      <c r="V5" s="42">
        <f>VLOOKUP(A5,'Sep GOALS'!A:AF,32,0)</f>
        <v>0.85205390336759912</v>
      </c>
      <c r="W5" s="43"/>
    </row>
    <row r="6" spans="1:23" ht="15.75" x14ac:dyDescent="0.25">
      <c r="A6" s="37" t="s">
        <v>15</v>
      </c>
      <c r="B6" s="37" t="e">
        <f>VLOOKUP(A6,'Sep GOALS'!A:AF,5,0)</f>
        <v>#REF!</v>
      </c>
      <c r="C6" s="37" t="e">
        <f>VLOOKUP(A6,'Sep GOALS'!A:AF,6,0)</f>
        <v>#REF!</v>
      </c>
      <c r="D6" s="37" t="e">
        <f>VLOOKUP(A6,'Sep GOALS'!A:AF,7,0)</f>
        <v>#REF!</v>
      </c>
      <c r="E6" s="37" t="e">
        <f>VLOOKUP(A6,'Sep GOALS'!A:AF,8,0)</f>
        <v>#REF!</v>
      </c>
      <c r="F6" s="38" t="e">
        <f>VLOOKUP(A6,'Sep GOALS'!A:AF,9,0)</f>
        <v>#REF!</v>
      </c>
      <c r="G6" s="38" t="e">
        <f>VLOOKUP(A6,'Sep GOALS'!A:AF,10,0)</f>
        <v>#REF!</v>
      </c>
      <c r="H6" s="38" t="e">
        <f>VLOOKUP(A6,'Sep GOALS'!A:AF,11,0)</f>
        <v>#REF!</v>
      </c>
      <c r="I6" s="38" t="e">
        <f>VLOOKUP(A6,'Sep GOALS'!A:AF,12,0)</f>
        <v>#REF!</v>
      </c>
      <c r="J6" s="38" t="e">
        <f>VLOOKUP(A6,'Sep GOALS'!A:AF,13,0)</f>
        <v>#REF!</v>
      </c>
      <c r="K6" s="102" t="e">
        <f>VLOOKUP(A6,'Sep GOALS'!A:AF,14,0)</f>
        <v>#REF!</v>
      </c>
      <c r="L6" s="123" t="e">
        <f>VLOOKUP(A6,'Sep GOALS'!A:AF,15,0)</f>
        <v>#REF!</v>
      </c>
      <c r="M6" s="105" t="e">
        <f>VLOOKUP(A6,'Sep GOALS'!A:AF,16,0)</f>
        <v>#REF!</v>
      </c>
      <c r="N6" s="6">
        <f>VLOOKUP(A6,'Sep GOALS'!A:AF,19,0)</f>
        <v>24934.499999999996</v>
      </c>
      <c r="O6" s="130" t="e">
        <f t="shared" si="2"/>
        <v>#REF!</v>
      </c>
      <c r="P6" s="39">
        <f>VLOOKUP(A6,'Sep GOALS'!A:AF,25,0)</f>
        <v>3073</v>
      </c>
      <c r="Q6" s="39">
        <f>VLOOKUP(A6,'Sep GOALS'!A:AF,26,0)</f>
        <v>3061.8437499999995</v>
      </c>
      <c r="R6" s="41">
        <f>VLOOKUP(A6,'Sep GOALS'!A:AF,27,0)</f>
        <v>136925.96000000002</v>
      </c>
      <c r="S6" s="41">
        <f>VLOOKUP(A6,'Sep GOALS'!A:AF,28,0)</f>
        <v>122473.74999999999</v>
      </c>
      <c r="T6" s="132" t="e">
        <f t="shared" si="1"/>
        <v>#REF!</v>
      </c>
      <c r="U6" s="39">
        <f>VLOOKUP(A6,'Sep GOALS'!A:AF,31,0)</f>
        <v>380.16666666666669</v>
      </c>
      <c r="V6" s="42">
        <f>VLOOKUP(A6,'Sep GOALS'!A:AF,32,0)</f>
        <v>0.76947893416568902</v>
      </c>
      <c r="W6" s="43"/>
    </row>
    <row r="7" spans="1:23" ht="15.75" x14ac:dyDescent="0.25">
      <c r="A7" s="37" t="s">
        <v>16</v>
      </c>
      <c r="B7" s="37" t="e">
        <f>VLOOKUP(A7,'Sep GOALS'!A:AF,5,0)</f>
        <v>#REF!</v>
      </c>
      <c r="C7" s="37" t="e">
        <f>VLOOKUP(A7,'Sep GOALS'!A:AF,6,0)</f>
        <v>#REF!</v>
      </c>
      <c r="D7" s="37" t="e">
        <f>VLOOKUP(A7,'Sep GOALS'!A:AF,7,0)</f>
        <v>#REF!</v>
      </c>
      <c r="E7" s="37" t="e">
        <f>VLOOKUP(A7,'Sep GOALS'!A:AF,8,0)</f>
        <v>#REF!</v>
      </c>
      <c r="F7" s="38" t="e">
        <f>VLOOKUP(A7,'Sep GOALS'!A:AF,9,0)</f>
        <v>#REF!</v>
      </c>
      <c r="G7" s="38" t="e">
        <f>VLOOKUP(A7,'Sep GOALS'!A:AF,10,0)</f>
        <v>#REF!</v>
      </c>
      <c r="H7" s="38" t="e">
        <f>VLOOKUP(A7,'Sep GOALS'!A:AF,11,0)</f>
        <v>#REF!</v>
      </c>
      <c r="I7" s="38" t="e">
        <f>VLOOKUP(A7,'Sep GOALS'!A:AF,12,0)</f>
        <v>#REF!</v>
      </c>
      <c r="J7" s="38" t="e">
        <f>VLOOKUP(A7,'Sep GOALS'!A:AF,13,0)</f>
        <v>#REF!</v>
      </c>
      <c r="K7" s="102" t="e">
        <f>VLOOKUP(A7,'Sep GOALS'!A:AF,14,0)</f>
        <v>#REF!</v>
      </c>
      <c r="L7" s="123" t="e">
        <f>VLOOKUP(A7,'Sep GOALS'!A:AF,15,0)</f>
        <v>#REF!</v>
      </c>
      <c r="M7" s="105" t="e">
        <f>VLOOKUP(A7,'Sep GOALS'!A:AF,16,0)</f>
        <v>#REF!</v>
      </c>
      <c r="N7" s="6">
        <f>VLOOKUP(A7,'Sep GOALS'!A:AF,19,0)</f>
        <v>2940.2499999999995</v>
      </c>
      <c r="O7" s="130" t="e">
        <f t="shared" si="2"/>
        <v>#REF!</v>
      </c>
      <c r="P7" s="39">
        <f>VLOOKUP(A7,'Sep GOALS'!A:AF,25,0)</f>
        <v>402</v>
      </c>
      <c r="Q7" s="39">
        <f>VLOOKUP(A7,'Sep GOALS'!A:AF,26,0)</f>
        <v>355.84083333333331</v>
      </c>
      <c r="R7" s="41">
        <f>VLOOKUP(A7,'Sep GOALS'!A:AF,27,0)</f>
        <v>14592.96</v>
      </c>
      <c r="S7" s="41">
        <f>VLOOKUP(A7,'Sep GOALS'!A:AF,28,0)</f>
        <v>14233.633333333333</v>
      </c>
      <c r="T7" s="132" t="e">
        <f t="shared" si="1"/>
        <v>#REF!</v>
      </c>
      <c r="U7" s="39">
        <f>VLOOKUP(A7,'Sep GOALS'!A:AF,31,0)</f>
        <v>105</v>
      </c>
      <c r="V7" s="42">
        <f>VLOOKUP(A7,'Sep GOALS'!A:AF,32,0)</f>
        <v>1.3087582148775236</v>
      </c>
      <c r="W7" s="43"/>
    </row>
    <row r="8" spans="1:23" ht="15.75" x14ac:dyDescent="0.25">
      <c r="A8" s="37" t="s">
        <v>448</v>
      </c>
      <c r="B8" s="37" t="e">
        <f>VLOOKUP(A8,'Sep GOALS'!A:AF,5,0)</f>
        <v>#REF!</v>
      </c>
      <c r="C8" s="37" t="e">
        <f>VLOOKUP(A8,'Sep GOALS'!A:AF,6,0)</f>
        <v>#REF!</v>
      </c>
      <c r="D8" s="37" t="e">
        <f>VLOOKUP(A8,'Sep GOALS'!A:AF,7,0)</f>
        <v>#REF!</v>
      </c>
      <c r="E8" s="37" t="e">
        <f>VLOOKUP(A8,'Sep GOALS'!A:AF,8,0)</f>
        <v>#REF!</v>
      </c>
      <c r="F8" s="38" t="e">
        <f>VLOOKUP(A8,'Sep GOALS'!A:AF,9,0)</f>
        <v>#REF!</v>
      </c>
      <c r="G8" s="38" t="e">
        <f>VLOOKUP(A8,'Sep GOALS'!A:AF,10,0)</f>
        <v>#REF!</v>
      </c>
      <c r="H8" s="38" t="e">
        <f>VLOOKUP(A8,'Sep GOALS'!A:AF,11,0)</f>
        <v>#REF!</v>
      </c>
      <c r="I8" s="38" t="e">
        <f>VLOOKUP(A8,'Sep GOALS'!A:AF,12,0)</f>
        <v>#REF!</v>
      </c>
      <c r="J8" s="38" t="e">
        <f>VLOOKUP(A8,'Sep GOALS'!A:AF,13,0)</f>
        <v>#REF!</v>
      </c>
      <c r="K8" s="102" t="e">
        <f>VLOOKUP(A8,'Sep GOALS'!A:AF,14,0)</f>
        <v>#REF!</v>
      </c>
      <c r="L8" s="123" t="e">
        <f>VLOOKUP(A8,'Sep GOALS'!A:AF,15,0)</f>
        <v>#REF!</v>
      </c>
      <c r="M8" s="105" t="e">
        <f>VLOOKUP(A8,'Sep GOALS'!A:AF,16,0)</f>
        <v>#REF!</v>
      </c>
      <c r="N8" s="6">
        <f>VLOOKUP(A8,'Sep GOALS'!A:AF,19,0)</f>
        <v>35734.022222222222</v>
      </c>
      <c r="O8" s="130" t="e">
        <f t="shared" si="2"/>
        <v>#REF!</v>
      </c>
      <c r="P8" s="39">
        <f>VLOOKUP(A8,'Sep GOALS'!A:AF,25,0)</f>
        <v>4269</v>
      </c>
      <c r="Q8" s="39">
        <f>VLOOKUP(A8,'Sep GOALS'!A:AF,26,0)</f>
        <v>4515.2986125792813</v>
      </c>
      <c r="R8" s="41">
        <f>VLOOKUP(A8,'Sep GOALS'!A:AF,27,0)</f>
        <v>230354.54000000004</v>
      </c>
      <c r="S8" s="41">
        <f>VLOOKUP(A8,'Sep GOALS'!A:AF,28,0)</f>
        <v>208994.41500396407</v>
      </c>
      <c r="T8" s="132" t="e">
        <f t="shared" si="1"/>
        <v>#REF!</v>
      </c>
      <c r="U8" s="39">
        <f>VLOOKUP(A8,'Sep GOALS'!A:AF,31,0)</f>
        <v>269.84210526315792</v>
      </c>
      <c r="V8" s="42">
        <f>VLOOKUP(A8,'Sep GOALS'!A:AF,32,0)</f>
        <v>0.87809239416266172</v>
      </c>
      <c r="W8" s="43"/>
    </row>
    <row r="9" spans="1:23" ht="15.75" x14ac:dyDescent="0.25">
      <c r="A9" s="37" t="s">
        <v>1256</v>
      </c>
      <c r="B9" s="37" t="e">
        <f>VLOOKUP(A9,'Sep GOALS'!A:AF,5,0)</f>
        <v>#REF!</v>
      </c>
      <c r="C9" s="37" t="e">
        <f>VLOOKUP(A9,'Sep GOALS'!A:AF,6,0)</f>
        <v>#REF!</v>
      </c>
      <c r="D9" s="37" t="e">
        <f>VLOOKUP(A9,'Sep GOALS'!A:AF,7,0)</f>
        <v>#REF!</v>
      </c>
      <c r="E9" s="37" t="e">
        <f>VLOOKUP(A9,'Sep GOALS'!A:AF,8,0)</f>
        <v>#REF!</v>
      </c>
      <c r="F9" s="38" t="e">
        <f>VLOOKUP(A9,'Sep GOALS'!A:AF,9,0)</f>
        <v>#REF!</v>
      </c>
      <c r="G9" s="38" t="e">
        <f>VLOOKUP(A9,'Sep GOALS'!A:AF,10,0)</f>
        <v>#REF!</v>
      </c>
      <c r="H9" s="38" t="e">
        <f>VLOOKUP(A9,'Sep GOALS'!A:AF,11,0)</f>
        <v>#REF!</v>
      </c>
      <c r="I9" s="38" t="e">
        <f>VLOOKUP(A9,'Sep GOALS'!A:AF,12,0)</f>
        <v>#REF!</v>
      </c>
      <c r="J9" s="38" t="e">
        <f>VLOOKUP(A9,'Sep GOALS'!A:AF,13,0)</f>
        <v>#REF!</v>
      </c>
      <c r="K9" s="102" t="e">
        <f>VLOOKUP(A9,'Sep GOALS'!A:AF,14,0)</f>
        <v>#REF!</v>
      </c>
      <c r="L9" s="123" t="e">
        <f>VLOOKUP(A9,'Sep GOALS'!A:AF,15,0)</f>
        <v>#REF!</v>
      </c>
      <c r="M9" s="105" t="e">
        <f>VLOOKUP(A9,'Sep GOALS'!A:AF,16,0)</f>
        <v>#REF!</v>
      </c>
      <c r="N9" s="6">
        <f>VLOOKUP(A9,'Sep GOALS'!A:AF,19,0)</f>
        <v>35787.174603174601</v>
      </c>
      <c r="O9" s="130" t="e">
        <f t="shared" si="2"/>
        <v>#REF!</v>
      </c>
      <c r="P9" s="39">
        <f>VLOOKUP(A9,'Sep GOALS'!A:AF,25,0)</f>
        <v>4403</v>
      </c>
      <c r="Q9" s="39">
        <f>VLOOKUP(A9,'Sep GOALS'!A:AF,26,0)</f>
        <v>4064.2524999999996</v>
      </c>
      <c r="R9" s="41">
        <f>VLOOKUP(A9,'Sep GOALS'!A:AF,27,0)</f>
        <v>162147.66999999998</v>
      </c>
      <c r="S9" s="41">
        <f>VLOOKUP(A9,'Sep GOALS'!A:AF,28,0)</f>
        <v>142248.83749999999</v>
      </c>
      <c r="T9" s="132" t="e">
        <f t="shared" si="1"/>
        <v>#REF!</v>
      </c>
      <c r="U9" s="39">
        <f>VLOOKUP(A9,'Sep GOALS'!A:AF,31,0)</f>
        <v>181.55</v>
      </c>
      <c r="V9" s="42">
        <f>VLOOKUP(A9,'Sep GOALS'!A:AF,32,0)</f>
        <v>1.2686272987244123</v>
      </c>
      <c r="W9" s="43"/>
    </row>
    <row r="10" spans="1:23" ht="15.75" x14ac:dyDescent="0.25">
      <c r="A10" s="37" t="s">
        <v>17</v>
      </c>
      <c r="B10" s="37" t="e">
        <f>VLOOKUP(A10,'Sep GOALS'!A:AF,5,0)</f>
        <v>#REF!</v>
      </c>
      <c r="C10" s="37" t="e">
        <f>VLOOKUP(A10,'Sep GOALS'!A:AF,6,0)</f>
        <v>#REF!</v>
      </c>
      <c r="D10" s="37" t="e">
        <f>VLOOKUP(A10,'Sep GOALS'!A:AF,7,0)</f>
        <v>#REF!</v>
      </c>
      <c r="E10" s="37" t="e">
        <f>VLOOKUP(A10,'Sep GOALS'!A:AF,8,0)</f>
        <v>#REF!</v>
      </c>
      <c r="F10" s="38" t="e">
        <f>VLOOKUP(A10,'Sep GOALS'!A:AF,9,0)</f>
        <v>#REF!</v>
      </c>
      <c r="G10" s="38" t="e">
        <f>VLOOKUP(A10,'Sep GOALS'!A:AF,10,0)</f>
        <v>#REF!</v>
      </c>
      <c r="H10" s="38" t="e">
        <f>VLOOKUP(A10,'Sep GOALS'!A:AF,11,0)</f>
        <v>#REF!</v>
      </c>
      <c r="I10" s="38" t="e">
        <f>VLOOKUP(A10,'Sep GOALS'!A:AF,12,0)</f>
        <v>#REF!</v>
      </c>
      <c r="J10" s="38" t="e">
        <f>VLOOKUP(A10,'Sep GOALS'!A:AF,13,0)</f>
        <v>#REF!</v>
      </c>
      <c r="K10" s="102" t="e">
        <f>VLOOKUP(A10,'Sep GOALS'!A:AF,14,0)</f>
        <v>#REF!</v>
      </c>
      <c r="L10" s="123" t="e">
        <f>VLOOKUP(A10,'Sep GOALS'!A:AF,15,0)</f>
        <v>#REF!</v>
      </c>
      <c r="M10" s="105" t="e">
        <f>VLOOKUP(A10,'Sep GOALS'!A:AF,16,0)</f>
        <v>#REF!</v>
      </c>
      <c r="N10" s="6">
        <f>VLOOKUP(A10,'Sep GOALS'!A:AF,19,0)</f>
        <v>69135.755555555559</v>
      </c>
      <c r="O10" s="130" t="e">
        <f t="shared" si="2"/>
        <v>#REF!</v>
      </c>
      <c r="P10" s="39">
        <f>VLOOKUP(A10,'Sep GOALS'!A:AF,25,0)</f>
        <v>9613</v>
      </c>
      <c r="Q10" s="39">
        <f>VLOOKUP(A10,'Sep GOALS'!A:AF,26,0)</f>
        <v>8662.1679999999997</v>
      </c>
      <c r="R10" s="41">
        <f>VLOOKUP(A10,'Sep GOALS'!A:AF,27,0)</f>
        <v>424042.4</v>
      </c>
      <c r="S10" s="41">
        <f>VLOOKUP(A10,'Sep GOALS'!A:AF,28,0)</f>
        <v>324581.3</v>
      </c>
      <c r="T10" s="132" t="e">
        <f t="shared" si="1"/>
        <v>#REF!</v>
      </c>
      <c r="U10" s="39">
        <f>VLOOKUP(A10,'Sep GOALS'!A:AF,31,0)</f>
        <v>242.95</v>
      </c>
      <c r="V10" s="42">
        <f>VLOOKUP(A10,'Sep GOALS'!A:AF,32,0)</f>
        <v>1.0169765211536286</v>
      </c>
      <c r="W10" s="43"/>
    </row>
    <row r="11" spans="1:23" ht="15.75" x14ac:dyDescent="0.25">
      <c r="A11" s="37" t="s">
        <v>953</v>
      </c>
      <c r="B11" s="37" t="e">
        <f>VLOOKUP(A11,'Sep GOALS'!A:AF,5,0)</f>
        <v>#REF!</v>
      </c>
      <c r="C11" s="37" t="e">
        <f>VLOOKUP(A11,'Sep GOALS'!A:AF,6,0)</f>
        <v>#REF!</v>
      </c>
      <c r="D11" s="37" t="e">
        <f>VLOOKUP(A11,'Sep GOALS'!A:AF,7,0)</f>
        <v>#REF!</v>
      </c>
      <c r="E11" s="37" t="e">
        <f>VLOOKUP(A11,'Sep GOALS'!A:AF,8,0)</f>
        <v>#REF!</v>
      </c>
      <c r="F11" s="38" t="e">
        <f>VLOOKUP(A11,'Sep GOALS'!A:AF,9,0)</f>
        <v>#REF!</v>
      </c>
      <c r="G11" s="38" t="e">
        <f>VLOOKUP(A11,'Sep GOALS'!A:AF,10,0)</f>
        <v>#REF!</v>
      </c>
      <c r="H11" s="38" t="e">
        <f>VLOOKUP(A11,'Sep GOALS'!A:AF,11,0)</f>
        <v>#REF!</v>
      </c>
      <c r="I11" s="38" t="e">
        <f>VLOOKUP(A11,'Sep GOALS'!A:AF,12,0)</f>
        <v>#REF!</v>
      </c>
      <c r="J11" s="38" t="e">
        <f>VLOOKUP(A11,'Sep GOALS'!A:AF,13,0)</f>
        <v>#REF!</v>
      </c>
      <c r="K11" s="102" t="e">
        <f>VLOOKUP(A11,'Sep GOALS'!A:AF,14,0)</f>
        <v>#REF!</v>
      </c>
      <c r="L11" s="123" t="e">
        <f>VLOOKUP(A11,'Sep GOALS'!A:AF,15,0)</f>
        <v>#REF!</v>
      </c>
      <c r="M11" s="105" t="e">
        <f>VLOOKUP(A11,'Sep GOALS'!A:AF,16,0)</f>
        <v>#REF!</v>
      </c>
      <c r="N11" s="6">
        <f>VLOOKUP(A11,'Sep GOALS'!A:AF,19,0)</f>
        <v>20755.148765432099</v>
      </c>
      <c r="O11" s="130" t="e">
        <f t="shared" si="2"/>
        <v>#REF!</v>
      </c>
      <c r="P11" s="39">
        <f>VLOOKUP(A11,'Sep GOALS'!A:AF,25,0)</f>
        <v>2049</v>
      </c>
      <c r="Q11" s="39">
        <f>VLOOKUP(A11,'Sep GOALS'!A:AF,26,0)</f>
        <v>2165.9983333333334</v>
      </c>
      <c r="R11" s="41">
        <f>VLOOKUP(A11,'Sep GOALS'!A:AF,27,0)</f>
        <v>90132.63</v>
      </c>
      <c r="S11" s="41">
        <f>VLOOKUP(A11,'Sep GOALS'!A:AF,28,0)</f>
        <v>75809.941666666666</v>
      </c>
      <c r="T11" s="132" t="e">
        <f t="shared" si="1"/>
        <v>#REF!</v>
      </c>
      <c r="U11" s="39">
        <f>VLOOKUP(A11,'Sep GOALS'!A:AF,31,0)</f>
        <v>251.5</v>
      </c>
      <c r="V11" s="42">
        <f>VLOOKUP(A11,'Sep GOALS'!A:AF,32,0)</f>
        <v>0.72232868611138334</v>
      </c>
      <c r="W11" s="43"/>
    </row>
    <row r="12" spans="1:23" ht="15.75" x14ac:dyDescent="0.25">
      <c r="A12" s="37" t="s">
        <v>5491</v>
      </c>
      <c r="B12" s="37" t="e">
        <f>VLOOKUP(A12,'Sep GOALS'!A:AF,5,0)</f>
        <v>#REF!</v>
      </c>
      <c r="C12" s="37" t="e">
        <f>VLOOKUP(A12,'Sep GOALS'!A:AF,6,0)</f>
        <v>#REF!</v>
      </c>
      <c r="D12" s="37" t="e">
        <f>VLOOKUP(A12,'Sep GOALS'!A:AF,7,0)</f>
        <v>#REF!</v>
      </c>
      <c r="E12" s="37" t="e">
        <f>VLOOKUP(A12,'Sep GOALS'!A:AF,8,0)</f>
        <v>#REF!</v>
      </c>
      <c r="F12" s="37" t="e">
        <f>VLOOKUP(A12,'Sep GOALS'!A:AF,9,0)</f>
        <v>#REF!</v>
      </c>
      <c r="G12" s="37" t="e">
        <f>VLOOKUP(A12,'Sep GOALS'!A:AF,10,0)</f>
        <v>#REF!</v>
      </c>
      <c r="H12" s="37" t="e">
        <f>VLOOKUP(A12,'Sep GOALS'!A:AF,11,0)</f>
        <v>#REF!</v>
      </c>
      <c r="I12" s="37" t="e">
        <f>VLOOKUP(A12,'Sep GOALS'!A:AF,12,0)</f>
        <v>#REF!</v>
      </c>
      <c r="J12" s="37" t="e">
        <f>VLOOKUP(A12,'Sep GOALS'!A:AF,13,0)</f>
        <v>#REF!</v>
      </c>
      <c r="K12" s="37" t="e">
        <f>VLOOKUP(A12,'Sep GOALS'!A:AF,14,0)</f>
        <v>#REF!</v>
      </c>
      <c r="L12" s="108" t="e">
        <f>VLOOKUP(A12,'Sep GOALS'!A:AF,15,0)</f>
        <v>#REF!</v>
      </c>
      <c r="M12" s="37" t="e">
        <f>VLOOKUP(A12,'Sep GOALS'!A:AF,16,0)</f>
        <v>#REF!</v>
      </c>
      <c r="N12" s="37">
        <f>VLOOKUP(A12,'Sep GOALS'!A:AF,19,0)</f>
        <v>30979.666666666664</v>
      </c>
      <c r="O12" s="130" t="e">
        <f t="shared" si="2"/>
        <v>#REF!</v>
      </c>
      <c r="P12" s="37">
        <f>VLOOKUP(A12,'Sep GOALS'!A:AF,25,0)</f>
        <v>2623</v>
      </c>
      <c r="Q12" s="37">
        <f>VLOOKUP(A12,'Sep GOALS'!A:AF,26,0)</f>
        <v>0</v>
      </c>
      <c r="R12" s="119">
        <f>VLOOKUP(A12,'Sep GOALS'!A:AF,27,0)</f>
        <v>123096.87999999999</v>
      </c>
      <c r="S12" s="119">
        <f>VLOOKUP(A12,'Sep GOALS'!A:AF,28,0)</f>
        <v>0</v>
      </c>
      <c r="T12" s="132" t="e">
        <f t="shared" si="1"/>
        <v>#REF!</v>
      </c>
      <c r="U12" s="37">
        <f>VLOOKUP(A12,'Sep GOALS'!A:AF,31,0)</f>
        <v>6638</v>
      </c>
      <c r="V12" s="37">
        <f>VLOOKUP(A12,'Sep GOALS'!A:AF,32,0)</f>
        <v>5.862538967982541</v>
      </c>
      <c r="W12" s="43"/>
    </row>
    <row r="13" spans="1:23" ht="15.75" x14ac:dyDescent="0.25">
      <c r="A13" s="37" t="s">
        <v>18</v>
      </c>
      <c r="B13" s="37" t="e">
        <f>VLOOKUP(A13,'Sep GOALS'!A:AF,5,0)</f>
        <v>#REF!</v>
      </c>
      <c r="C13" s="37" t="e">
        <f>VLOOKUP(A13,'Sep GOALS'!A:AF,6,0)</f>
        <v>#REF!</v>
      </c>
      <c r="D13" s="37" t="e">
        <f>VLOOKUP(A13,'Sep GOALS'!A:AF,7,0)</f>
        <v>#REF!</v>
      </c>
      <c r="E13" s="37" t="e">
        <f>VLOOKUP(A13,'Sep GOALS'!A:AF,8,0)</f>
        <v>#REF!</v>
      </c>
      <c r="F13" s="38" t="e">
        <f>VLOOKUP(A13,'Sep GOALS'!A:AF,9,0)</f>
        <v>#REF!</v>
      </c>
      <c r="G13" s="38" t="e">
        <f>VLOOKUP(A13,'Sep GOALS'!A:AF,10,0)</f>
        <v>#REF!</v>
      </c>
      <c r="H13" s="38" t="e">
        <f>VLOOKUP(A13,'Sep GOALS'!A:AF,11,0)</f>
        <v>#REF!</v>
      </c>
      <c r="I13" s="38" t="e">
        <f>VLOOKUP(A13,'Sep GOALS'!A:AF,12,0)</f>
        <v>#REF!</v>
      </c>
      <c r="J13" s="38" t="e">
        <f>VLOOKUP(A13,'Sep GOALS'!A:AF,13,0)</f>
        <v>#REF!</v>
      </c>
      <c r="K13" s="102" t="e">
        <f>VLOOKUP(A13,'Sep GOALS'!A:AF,14,0)</f>
        <v>#REF!</v>
      </c>
      <c r="L13" s="123" t="e">
        <f>VLOOKUP(A13,'Sep GOALS'!A:AF,15,0)</f>
        <v>#REF!</v>
      </c>
      <c r="M13" s="105" t="e">
        <f>VLOOKUP(A13,'Sep GOALS'!A:AF,16,0)</f>
        <v>#REF!</v>
      </c>
      <c r="N13" s="6">
        <f>VLOOKUP(A13,'Sep GOALS'!A:AF,19,0)</f>
        <v>11362.566666666668</v>
      </c>
      <c r="O13" s="130" t="e">
        <f t="shared" si="2"/>
        <v>#REF!</v>
      </c>
      <c r="P13" s="39">
        <f>VLOOKUP(A13,'Sep GOALS'!A:AF,25,0)</f>
        <v>1558</v>
      </c>
      <c r="Q13" s="39">
        <f>VLOOKUP(A13,'Sep GOALS'!A:AF,26,0)</f>
        <v>1490.0643939393938</v>
      </c>
      <c r="R13" s="41">
        <f>VLOOKUP(A13,'Sep GOALS'!A:AF,27,0)</f>
        <v>84532.09</v>
      </c>
      <c r="S13" s="41">
        <f>VLOOKUP(A13,'Sep GOALS'!A:AF,28,0)</f>
        <v>59602.575757575753</v>
      </c>
      <c r="T13" s="132" t="e">
        <f t="shared" si="1"/>
        <v>#REF!</v>
      </c>
      <c r="U13" s="39">
        <f>VLOOKUP(A13,'Sep GOALS'!A:AF,31,0)</f>
        <v>184.22222222222223</v>
      </c>
      <c r="V13" s="42">
        <f>VLOOKUP(A13,'Sep GOALS'!A:AF,32,0)</f>
        <v>1.1358049343775904</v>
      </c>
      <c r="W13" s="43"/>
    </row>
    <row r="14" spans="1:23" ht="15.75" x14ac:dyDescent="0.25">
      <c r="A14" s="37" t="s">
        <v>19</v>
      </c>
      <c r="B14" s="37" t="e">
        <f>VLOOKUP(A14,'Sep GOALS'!A:AF,5,0)</f>
        <v>#REF!</v>
      </c>
      <c r="C14" s="37" t="e">
        <f>VLOOKUP(A14,'Sep GOALS'!A:AF,6,0)</f>
        <v>#REF!</v>
      </c>
      <c r="D14" s="37" t="e">
        <f>VLOOKUP(A14,'Sep GOALS'!A:AF,7,0)</f>
        <v>#REF!</v>
      </c>
      <c r="E14" s="37" t="e">
        <f>VLOOKUP(A14,'Sep GOALS'!A:AF,8,0)</f>
        <v>#REF!</v>
      </c>
      <c r="F14" s="38" t="e">
        <f>VLOOKUP(A14,'Sep GOALS'!A:AF,9,0)</f>
        <v>#REF!</v>
      </c>
      <c r="G14" s="38" t="e">
        <f>VLOOKUP(A14,'Sep GOALS'!A:AF,10,0)</f>
        <v>#REF!</v>
      </c>
      <c r="H14" s="38" t="e">
        <f>VLOOKUP(A14,'Sep GOALS'!A:AF,11,0)</f>
        <v>#REF!</v>
      </c>
      <c r="I14" s="38" t="e">
        <f>VLOOKUP(A14,'Sep GOALS'!A:AF,12,0)</f>
        <v>#REF!</v>
      </c>
      <c r="J14" s="38" t="e">
        <f>VLOOKUP(A14,'Sep GOALS'!A:AF,13,0)</f>
        <v>#REF!</v>
      </c>
      <c r="K14" s="102" t="e">
        <f>VLOOKUP(A14,'Sep GOALS'!A:AF,14,0)</f>
        <v>#REF!</v>
      </c>
      <c r="L14" s="123" t="e">
        <f>VLOOKUP(A14,'Sep GOALS'!A:AF,15,0)</f>
        <v>#REF!</v>
      </c>
      <c r="M14" s="105" t="e">
        <f>VLOOKUP(A14,'Sep GOALS'!A:AF,16,0)</f>
        <v>#REF!</v>
      </c>
      <c r="N14" s="6">
        <f>VLOOKUP(A14,'Sep GOALS'!A:AF,19,0)</f>
        <v>12704.142592592596</v>
      </c>
      <c r="O14" s="130" t="e">
        <f t="shared" si="2"/>
        <v>#REF!</v>
      </c>
      <c r="P14" s="39">
        <f>VLOOKUP(A14,'Sep GOALS'!A:AF,25,0)</f>
        <v>1754</v>
      </c>
      <c r="Q14" s="39">
        <f>VLOOKUP(A14,'Sep GOALS'!A:AF,26,0)</f>
        <v>1726.2050000000004</v>
      </c>
      <c r="R14" s="41">
        <f>VLOOKUP(A14,'Sep GOALS'!A:AF,27,0)</f>
        <v>78063.779999999984</v>
      </c>
      <c r="S14" s="41">
        <f>VLOOKUP(A14,'Sep GOALS'!A:AF,28,0)</f>
        <v>73363.712499999994</v>
      </c>
      <c r="T14" s="132" t="e">
        <f t="shared" si="1"/>
        <v>#REF!</v>
      </c>
      <c r="U14" s="39">
        <f>VLOOKUP(A14,'Sep GOALS'!A:AF,31,0)</f>
        <v>294.125</v>
      </c>
      <c r="V14" s="42">
        <f>VLOOKUP(A14,'Sep GOALS'!A:AF,32,0)</f>
        <v>0.87089600012093782</v>
      </c>
      <c r="W14" s="43"/>
    </row>
    <row r="15" spans="1:23" ht="15.75" x14ac:dyDescent="0.25">
      <c r="A15" s="37" t="s">
        <v>20</v>
      </c>
      <c r="B15" s="37" t="e">
        <f>VLOOKUP(A15,'Sep GOALS'!A:AF,5,0)</f>
        <v>#REF!</v>
      </c>
      <c r="C15" s="37" t="e">
        <f>VLOOKUP(A15,'Sep GOALS'!A:AF,6,0)</f>
        <v>#REF!</v>
      </c>
      <c r="D15" s="37" t="e">
        <f>VLOOKUP(A15,'Sep GOALS'!A:AF,7,0)</f>
        <v>#REF!</v>
      </c>
      <c r="E15" s="37" t="e">
        <f>VLOOKUP(A15,'Sep GOALS'!A:AF,8,0)</f>
        <v>#REF!</v>
      </c>
      <c r="F15" s="38" t="e">
        <f>VLOOKUP(A15,'Sep GOALS'!A:AF,9,0)</f>
        <v>#REF!</v>
      </c>
      <c r="G15" s="38" t="e">
        <f>VLOOKUP(A15,'Sep GOALS'!A:AF,10,0)</f>
        <v>#REF!</v>
      </c>
      <c r="H15" s="38" t="e">
        <f>VLOOKUP(A15,'Sep GOALS'!A:AF,11,0)</f>
        <v>#REF!</v>
      </c>
      <c r="I15" s="38" t="e">
        <f>VLOOKUP(A15,'Sep GOALS'!A:AF,12,0)</f>
        <v>#REF!</v>
      </c>
      <c r="J15" s="38" t="e">
        <f>VLOOKUP(A15,'Sep GOALS'!A:AF,13,0)</f>
        <v>#REF!</v>
      </c>
      <c r="K15" s="102" t="e">
        <f>VLOOKUP(A15,'Sep GOALS'!A:AF,14,0)</f>
        <v>#REF!</v>
      </c>
      <c r="L15" s="123" t="e">
        <f>VLOOKUP(A15,'Sep GOALS'!A:AF,15,0)</f>
        <v>#REF!</v>
      </c>
      <c r="M15" s="105" t="e">
        <f>VLOOKUP(A15,'Sep GOALS'!A:AF,16,0)</f>
        <v>#REF!</v>
      </c>
      <c r="N15" s="6">
        <f>VLOOKUP(A15,'Sep GOALS'!A:AF,19,0)</f>
        <v>6567.9166666666661</v>
      </c>
      <c r="O15" s="130" t="e">
        <f t="shared" si="2"/>
        <v>#REF!</v>
      </c>
      <c r="P15" s="39">
        <f>VLOOKUP(A15,'Sep GOALS'!A:AF,25,0)</f>
        <v>849</v>
      </c>
      <c r="Q15" s="39">
        <f>VLOOKUP(A15,'Sep GOALS'!A:AF,26,0)</f>
        <v>776.07999999999993</v>
      </c>
      <c r="R15" s="41">
        <f>VLOOKUP(A15,'Sep GOALS'!A:AF,27,0)</f>
        <v>41898.93</v>
      </c>
      <c r="S15" s="41">
        <f>VLOOKUP(A15,'Sep GOALS'!A:AF,28,0)</f>
        <v>31043.199999999997</v>
      </c>
      <c r="T15" s="132" t="e">
        <f t="shared" si="1"/>
        <v>#REF!</v>
      </c>
      <c r="U15" s="39">
        <f>VLOOKUP(A15,'Sep GOALS'!A:AF,31,0)</f>
        <v>530.33333333333337</v>
      </c>
      <c r="V15" s="42">
        <f>VLOOKUP(A15,'Sep GOALS'!A:AF,32,0)</f>
        <v>0.68254729708595463</v>
      </c>
      <c r="W15" s="43"/>
    </row>
    <row r="16" spans="1:23" ht="15.75" x14ac:dyDescent="0.25">
      <c r="A16" s="37" t="s">
        <v>21</v>
      </c>
      <c r="B16" s="37" t="e">
        <f>VLOOKUP(A16,'Sep GOALS'!A:AF,5,0)</f>
        <v>#REF!</v>
      </c>
      <c r="C16" s="37" t="e">
        <f>VLOOKUP(A16,'Sep GOALS'!A:AF,6,0)</f>
        <v>#REF!</v>
      </c>
      <c r="D16" s="37" t="e">
        <f>VLOOKUP(A16,'Sep GOALS'!A:AF,7,0)</f>
        <v>#REF!</v>
      </c>
      <c r="E16" s="37" t="e">
        <f>VLOOKUP(A16,'Sep GOALS'!A:AF,8,0)</f>
        <v>#REF!</v>
      </c>
      <c r="F16" s="38" t="e">
        <f>VLOOKUP(A16,'Sep GOALS'!A:AF,9,0)</f>
        <v>#REF!</v>
      </c>
      <c r="G16" s="38" t="e">
        <f>VLOOKUP(A16,'Sep GOALS'!A:AF,10,0)</f>
        <v>#REF!</v>
      </c>
      <c r="H16" s="38" t="e">
        <f>VLOOKUP(A16,'Sep GOALS'!A:AF,11,0)</f>
        <v>#REF!</v>
      </c>
      <c r="I16" s="38" t="e">
        <f>VLOOKUP(A16,'Sep GOALS'!A:AF,12,0)</f>
        <v>#REF!</v>
      </c>
      <c r="J16" s="38" t="e">
        <f>VLOOKUP(A16,'Sep GOALS'!A:AF,13,0)</f>
        <v>#REF!</v>
      </c>
      <c r="K16" s="102" t="e">
        <f>VLOOKUP(A16,'Sep GOALS'!A:AF,14,0)</f>
        <v>#REF!</v>
      </c>
      <c r="L16" s="123" t="e">
        <f>VLOOKUP(A16,'Sep GOALS'!A:AF,15,0)</f>
        <v>#REF!</v>
      </c>
      <c r="M16" s="105" t="e">
        <f>VLOOKUP(A16,'Sep GOALS'!A:AF,16,0)</f>
        <v>#REF!</v>
      </c>
      <c r="N16" s="6">
        <f>VLOOKUP(A16,'Sep GOALS'!A:AF,19,0)</f>
        <v>9528.681818181818</v>
      </c>
      <c r="O16" s="130" t="e">
        <f t="shared" si="2"/>
        <v>#REF!</v>
      </c>
      <c r="P16" s="39">
        <f>VLOOKUP(A16,'Sep GOALS'!A:AF,25,0)</f>
        <v>1026</v>
      </c>
      <c r="Q16" s="39">
        <f>VLOOKUP(A16,'Sep GOALS'!A:AF,26,0)</f>
        <v>1047.4933333333336</v>
      </c>
      <c r="R16" s="41">
        <f>VLOOKUP(A16,'Sep GOALS'!A:AF,27,0)</f>
        <v>59197.22</v>
      </c>
      <c r="S16" s="41">
        <f>VLOOKUP(A16,'Sep GOALS'!A:AF,28,0)</f>
        <v>44662.34375</v>
      </c>
      <c r="T16" s="132" t="e">
        <f t="shared" si="1"/>
        <v>#REF!</v>
      </c>
      <c r="U16" s="39">
        <f>VLOOKUP(A16,'Sep GOALS'!A:AF,31,0)</f>
        <v>148.5</v>
      </c>
      <c r="V16" s="42">
        <f>VLOOKUP(A16,'Sep GOALS'!A:AF,32,0)</f>
        <v>1.1296410957273852</v>
      </c>
      <c r="W16" s="43"/>
    </row>
    <row r="17" spans="1:23" ht="15.75" x14ac:dyDescent="0.25">
      <c r="A17" s="37" t="s">
        <v>22</v>
      </c>
      <c r="B17" s="37" t="e">
        <f>VLOOKUP(A17,'Sep GOALS'!A:AF,5,0)</f>
        <v>#REF!</v>
      </c>
      <c r="C17" s="37" t="e">
        <f>VLOOKUP(A17,'Sep GOALS'!A:AF,6,0)</f>
        <v>#REF!</v>
      </c>
      <c r="D17" s="37" t="e">
        <f>VLOOKUP(A17,'Sep GOALS'!A:AF,7,0)</f>
        <v>#REF!</v>
      </c>
      <c r="E17" s="37" t="e">
        <f>VLOOKUP(A17,'Sep GOALS'!A:AF,8,0)</f>
        <v>#REF!</v>
      </c>
      <c r="F17" s="38" t="e">
        <f>VLOOKUP(A17,'Sep GOALS'!A:AF,9,0)</f>
        <v>#REF!</v>
      </c>
      <c r="G17" s="38" t="e">
        <f>VLOOKUP(A17,'Sep GOALS'!A:AF,10,0)</f>
        <v>#REF!</v>
      </c>
      <c r="H17" s="38" t="e">
        <f>VLOOKUP(A17,'Sep GOALS'!A:AF,11,0)</f>
        <v>#REF!</v>
      </c>
      <c r="I17" s="38" t="e">
        <f>VLOOKUP(A17,'Sep GOALS'!A:AF,12,0)</f>
        <v>#REF!</v>
      </c>
      <c r="J17" s="38" t="e">
        <f>VLOOKUP(A17,'Sep GOALS'!A:AF,13,0)</f>
        <v>#REF!</v>
      </c>
      <c r="K17" s="102" t="e">
        <f>VLOOKUP(A17,'Sep GOALS'!A:AF,14,0)</f>
        <v>#REF!</v>
      </c>
      <c r="L17" s="123" t="e">
        <f>VLOOKUP(A17,'Sep GOALS'!A:AF,15,0)</f>
        <v>#REF!</v>
      </c>
      <c r="M17" s="105" t="e">
        <f>VLOOKUP(A17,'Sep GOALS'!A:AF,16,0)</f>
        <v>#REF!</v>
      </c>
      <c r="N17" s="6">
        <f>VLOOKUP(A17,'Sep GOALS'!A:AF,19,0)</f>
        <v>12967.833333333332</v>
      </c>
      <c r="O17" s="130" t="e">
        <f t="shared" si="2"/>
        <v>#REF!</v>
      </c>
      <c r="P17" s="39">
        <f>VLOOKUP(A17,'Sep GOALS'!A:AF,25,0)</f>
        <v>1718</v>
      </c>
      <c r="Q17" s="39">
        <f>VLOOKUP(A17,'Sep GOALS'!A:AF,26,0)</f>
        <v>1711.625</v>
      </c>
      <c r="R17" s="41">
        <f>VLOOKUP(A17,'Sep GOALS'!A:AF,27,0)</f>
        <v>74205.859999999986</v>
      </c>
      <c r="S17" s="41">
        <f>VLOOKUP(A17,'Sep GOALS'!A:AF,28,0)</f>
        <v>68465</v>
      </c>
      <c r="T17" s="132" t="e">
        <f t="shared" si="1"/>
        <v>#REF!</v>
      </c>
      <c r="U17" s="39">
        <f>VLOOKUP(A17,'Sep GOALS'!A:AF,31,0)</f>
        <v>203.45454545454547</v>
      </c>
      <c r="V17" s="42">
        <f>VLOOKUP(A17,'Sep GOALS'!A:AF,32,0)</f>
        <v>0.83063766015224905</v>
      </c>
      <c r="W17" s="43"/>
    </row>
    <row r="18" spans="1:23" ht="15.75" x14ac:dyDescent="0.25">
      <c r="A18" s="57" t="s">
        <v>23</v>
      </c>
      <c r="B18" s="57" t="e">
        <f>VLOOKUP(A18,'Sep GOALS'!A:AF,5,0)</f>
        <v>#REF!</v>
      </c>
      <c r="C18" s="57" t="e">
        <f>VLOOKUP(A18,'Sep GOALS'!A:AF,6,0)</f>
        <v>#REF!</v>
      </c>
      <c r="D18" s="57" t="e">
        <f>VLOOKUP(A18,'Sep GOALS'!A:AF,7,0)</f>
        <v>#REF!</v>
      </c>
      <c r="E18" s="57" t="e">
        <f>VLOOKUP(A18,'Sep GOALS'!A:AF,8,0)</f>
        <v>#REF!</v>
      </c>
      <c r="F18" s="57" t="e">
        <f>VLOOKUP(A18,'Sep GOALS'!A:AF,9,0)</f>
        <v>#REF!</v>
      </c>
      <c r="G18" s="57" t="e">
        <f>VLOOKUP(A18,'Sep GOALS'!A:AF,10,0)</f>
        <v>#REF!</v>
      </c>
      <c r="H18" s="57" t="e">
        <f>VLOOKUP(A18,'Sep GOALS'!A:AF,11,0)</f>
        <v>#REF!</v>
      </c>
      <c r="I18" s="57" t="e">
        <f>VLOOKUP(A18,'Sep GOALS'!A:AF,12,0)</f>
        <v>#REF!</v>
      </c>
      <c r="J18" s="57" t="e">
        <f>VLOOKUP(A18,'Sep GOALS'!A:AF,13,0)</f>
        <v>#REF!</v>
      </c>
      <c r="K18" s="57" t="e">
        <f>VLOOKUP(A18,'Sep GOALS'!A:AF,14,0)</f>
        <v>#REF!</v>
      </c>
      <c r="L18" s="116" t="e">
        <f>VLOOKUP(A18,'Sep GOALS'!A:AF,15,0)</f>
        <v>#REF!</v>
      </c>
      <c r="M18" s="57" t="e">
        <f>VLOOKUP(A18,'Sep GOALS'!A:AF,16,0)</f>
        <v>#REF!</v>
      </c>
      <c r="N18" s="57">
        <f>VLOOKUP(A18,'Sep GOALS'!A:AF,19,0)</f>
        <v>338397.70055715897</v>
      </c>
      <c r="O18" s="60" t="e">
        <f>AVERAGE(O2:O17)</f>
        <v>#REF!</v>
      </c>
      <c r="P18" s="57">
        <f>VLOOKUP(A18,'Sep GOALS'!A:AF,25,0)</f>
        <v>41638</v>
      </c>
      <c r="Q18" s="57">
        <f>VLOOKUP(A18,'Sep GOALS'!A:AF,26,0)</f>
        <v>36003.570433366338</v>
      </c>
      <c r="R18" s="120">
        <f>VLOOKUP(A18,'Sep GOALS'!A:AF,27,0)</f>
        <v>1892080.02</v>
      </c>
      <c r="S18" s="120">
        <f>VLOOKUP(A18,'Sep GOALS'!A:AF,28,0)</f>
        <v>1415699.0848933272</v>
      </c>
      <c r="T18" s="57" t="e">
        <f>AVERAGE(T2:T17)</f>
        <v>#REF!</v>
      </c>
      <c r="U18" s="57">
        <f>AVERAGE(U2:U17)</f>
        <v>648.86615746278585</v>
      </c>
      <c r="V18" s="60"/>
      <c r="W18" s="61"/>
    </row>
    <row r="19" spans="1:23" x14ac:dyDescent="0.25">
      <c r="K19" s="129" t="e">
        <f>L18/K18</f>
        <v>#REF!</v>
      </c>
      <c r="N19" s="30" t="e">
        <f>K18/N18</f>
        <v>#REF!</v>
      </c>
    </row>
  </sheetData>
  <conditionalFormatting sqref="O1:O1048576">
    <cfRule type="cellIs" dxfId="47" priority="5" operator="greaterThan">
      <formula>0.119</formula>
    </cfRule>
    <cfRule type="cellIs" dxfId="46" priority="6" operator="greaterThan">
      <formula>12</formula>
    </cfRule>
  </conditionalFormatting>
  <conditionalFormatting sqref="T18:U18">
    <cfRule type="cellIs" dxfId="45" priority="1" operator="greaterThan">
      <formula>0.119</formula>
    </cfRule>
    <cfRule type="cellIs" dxfId="44" priority="2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6"/>
  <sheetViews>
    <sheetView topLeftCell="K1" workbookViewId="0">
      <selection activeCell="H32" sqref="H32"/>
    </sheetView>
  </sheetViews>
  <sheetFormatPr defaultRowHeight="15" x14ac:dyDescent="0.25"/>
  <cols>
    <col min="1" max="1" width="15.42578125" bestFit="1" customWidth="1"/>
    <col min="2" max="2" width="12.5703125" bestFit="1" customWidth="1"/>
    <col min="3" max="3" width="31.28515625" bestFit="1" customWidth="1"/>
    <col min="4" max="4" width="9.7109375" bestFit="1" customWidth="1"/>
    <col min="5" max="5" width="9.28515625" bestFit="1" customWidth="1"/>
    <col min="6" max="6" width="10.28515625" bestFit="1" customWidth="1"/>
    <col min="7" max="7" width="14.140625" bestFit="1" customWidth="1"/>
    <col min="8" max="8" width="8.42578125" bestFit="1" customWidth="1"/>
    <col min="9" max="9" width="11.7109375" bestFit="1" customWidth="1"/>
    <col min="10" max="10" width="14.28515625" bestFit="1" customWidth="1"/>
    <col min="11" max="11" width="18" bestFit="1" customWidth="1"/>
    <col min="12" max="12" width="17.28515625" bestFit="1" customWidth="1"/>
    <col min="13" max="13" width="16.7109375" bestFit="1" customWidth="1"/>
    <col min="14" max="14" width="15" bestFit="1" customWidth="1"/>
    <col min="15" max="15" width="13.7109375" bestFit="1" customWidth="1"/>
    <col min="16" max="16" width="6.5703125" bestFit="1" customWidth="1"/>
    <col min="17" max="17" width="9.7109375" bestFit="1" customWidth="1"/>
    <col min="18" max="18" width="9.5703125" bestFit="1" customWidth="1"/>
    <col min="19" max="19" width="16.140625" bestFit="1" customWidth="1"/>
    <col min="20" max="20" width="5.7109375" bestFit="1" customWidth="1"/>
    <col min="21" max="21" width="10.42578125" bestFit="1" customWidth="1"/>
    <col min="23" max="23" width="15" bestFit="1" customWidth="1"/>
    <col min="24" max="24" width="31" bestFit="1" customWidth="1"/>
  </cols>
  <sheetData>
    <row r="1" spans="1:24" x14ac:dyDescent="0.25">
      <c r="A1" t="s">
        <v>914</v>
      </c>
      <c r="B1" t="s">
        <v>915</v>
      </c>
      <c r="C1" t="s">
        <v>916</v>
      </c>
      <c r="D1" t="s">
        <v>917</v>
      </c>
      <c r="E1" t="s">
        <v>918</v>
      </c>
      <c r="F1" t="s">
        <v>919</v>
      </c>
      <c r="G1" t="s">
        <v>920</v>
      </c>
      <c r="H1" t="s">
        <v>921</v>
      </c>
      <c r="I1" t="s">
        <v>922</v>
      </c>
      <c r="J1" t="s">
        <v>923</v>
      </c>
      <c r="K1" t="s">
        <v>924</v>
      </c>
      <c r="L1" t="s">
        <v>925</v>
      </c>
      <c r="M1" t="s">
        <v>926</v>
      </c>
      <c r="N1" t="s">
        <v>927</v>
      </c>
      <c r="O1" t="s">
        <v>928</v>
      </c>
      <c r="P1" t="s">
        <v>929</v>
      </c>
      <c r="Q1" t="s">
        <v>930</v>
      </c>
      <c r="R1" t="s">
        <v>931</v>
      </c>
      <c r="S1" t="s">
        <v>932</v>
      </c>
      <c r="T1" t="s">
        <v>933</v>
      </c>
      <c r="U1" t="s">
        <v>934</v>
      </c>
      <c r="W1" t="s">
        <v>1045</v>
      </c>
      <c r="X1" s="70" t="s">
        <v>1050</v>
      </c>
    </row>
    <row r="2" spans="1:24" x14ac:dyDescent="0.25">
      <c r="A2" t="s">
        <v>4049</v>
      </c>
      <c r="B2" t="s">
        <v>4695</v>
      </c>
      <c r="C2" t="s">
        <v>4696</v>
      </c>
      <c r="D2">
        <v>319</v>
      </c>
      <c r="E2">
        <v>79</v>
      </c>
      <c r="F2">
        <v>8</v>
      </c>
      <c r="G2">
        <v>327</v>
      </c>
      <c r="H2">
        <v>406</v>
      </c>
      <c r="I2">
        <v>353</v>
      </c>
      <c r="J2">
        <v>32030.560000000001</v>
      </c>
      <c r="K2">
        <v>6286.33</v>
      </c>
      <c r="L2">
        <v>1007</v>
      </c>
      <c r="M2">
        <v>624</v>
      </c>
      <c r="N2">
        <v>831.43</v>
      </c>
      <c r="O2">
        <v>0.48</v>
      </c>
      <c r="P2">
        <v>0</v>
      </c>
      <c r="Q2">
        <v>0</v>
      </c>
      <c r="R2">
        <v>56.51</v>
      </c>
      <c r="S2">
        <v>9550</v>
      </c>
      <c r="T2">
        <v>158</v>
      </c>
      <c r="U2">
        <v>0</v>
      </c>
    </row>
    <row r="3" spans="1:24" x14ac:dyDescent="0.25">
      <c r="A3" t="s">
        <v>4049</v>
      </c>
      <c r="B3" t="s">
        <v>4058</v>
      </c>
      <c r="C3" t="s">
        <v>4059</v>
      </c>
      <c r="D3">
        <v>374</v>
      </c>
      <c r="E3">
        <v>92</v>
      </c>
      <c r="F3">
        <v>15</v>
      </c>
      <c r="G3">
        <v>389</v>
      </c>
      <c r="H3">
        <v>481</v>
      </c>
      <c r="I3">
        <v>391</v>
      </c>
      <c r="J3">
        <v>29003.99</v>
      </c>
      <c r="K3">
        <v>8288.31</v>
      </c>
      <c r="L3">
        <v>802</v>
      </c>
      <c r="M3">
        <v>582</v>
      </c>
      <c r="N3">
        <v>1093.3</v>
      </c>
      <c r="O3">
        <v>0.43</v>
      </c>
      <c r="P3">
        <v>0</v>
      </c>
      <c r="Q3">
        <v>0</v>
      </c>
      <c r="R3">
        <v>56.23</v>
      </c>
      <c r="S3">
        <v>13045</v>
      </c>
      <c r="T3">
        <v>157</v>
      </c>
      <c r="U3">
        <v>0</v>
      </c>
    </row>
    <row r="4" spans="1:24" x14ac:dyDescent="0.25">
      <c r="A4" t="s">
        <v>4049</v>
      </c>
      <c r="B4" t="s">
        <v>4054</v>
      </c>
      <c r="C4" t="s">
        <v>4055</v>
      </c>
      <c r="D4">
        <v>406</v>
      </c>
      <c r="E4">
        <v>122</v>
      </c>
      <c r="F4">
        <v>40</v>
      </c>
      <c r="G4">
        <v>446</v>
      </c>
      <c r="H4">
        <v>568</v>
      </c>
      <c r="I4">
        <v>459</v>
      </c>
      <c r="J4">
        <v>32698.63</v>
      </c>
      <c r="K4">
        <v>7068.93</v>
      </c>
      <c r="L4">
        <v>1022</v>
      </c>
      <c r="M4">
        <v>608</v>
      </c>
      <c r="N4">
        <v>1449.1</v>
      </c>
      <c r="O4">
        <v>0.36</v>
      </c>
      <c r="P4">
        <v>0</v>
      </c>
      <c r="Q4">
        <v>0</v>
      </c>
      <c r="R4">
        <v>51.07</v>
      </c>
      <c r="S4">
        <v>12920</v>
      </c>
      <c r="T4">
        <v>193</v>
      </c>
      <c r="U4">
        <v>0</v>
      </c>
    </row>
    <row r="5" spans="1:24" x14ac:dyDescent="0.25">
      <c r="A5" t="s">
        <v>4049</v>
      </c>
      <c r="B5" t="s">
        <v>4050</v>
      </c>
      <c r="C5" t="s">
        <v>4051</v>
      </c>
      <c r="D5">
        <v>196</v>
      </c>
      <c r="E5">
        <v>65</v>
      </c>
      <c r="F5">
        <v>12</v>
      </c>
      <c r="G5">
        <v>208</v>
      </c>
      <c r="H5">
        <v>273</v>
      </c>
      <c r="I5">
        <v>227</v>
      </c>
      <c r="J5">
        <v>8560.3799999999992</v>
      </c>
      <c r="K5">
        <v>2177.0500000000002</v>
      </c>
      <c r="L5">
        <v>259</v>
      </c>
      <c r="M5">
        <v>402</v>
      </c>
      <c r="N5">
        <v>618.67999999999995</v>
      </c>
      <c r="O5">
        <v>0.42</v>
      </c>
      <c r="P5">
        <v>0</v>
      </c>
      <c r="Q5">
        <v>0</v>
      </c>
      <c r="R5">
        <v>55.39</v>
      </c>
      <c r="S5">
        <v>3545</v>
      </c>
      <c r="T5">
        <v>144</v>
      </c>
      <c r="U5">
        <v>0</v>
      </c>
    </row>
    <row r="6" spans="1:24" x14ac:dyDescent="0.25">
      <c r="A6" t="s">
        <v>24</v>
      </c>
      <c r="B6" t="s">
        <v>471</v>
      </c>
      <c r="C6" t="s">
        <v>31</v>
      </c>
      <c r="D6">
        <v>147</v>
      </c>
      <c r="E6">
        <v>14</v>
      </c>
      <c r="F6">
        <v>7</v>
      </c>
      <c r="G6">
        <v>154</v>
      </c>
      <c r="H6">
        <v>168</v>
      </c>
      <c r="I6">
        <v>154</v>
      </c>
      <c r="J6">
        <v>6235.42</v>
      </c>
      <c r="K6">
        <v>1541.42</v>
      </c>
      <c r="L6">
        <v>199</v>
      </c>
      <c r="M6">
        <v>212</v>
      </c>
      <c r="N6">
        <v>329.02</v>
      </c>
      <c r="O6">
        <v>0.49</v>
      </c>
      <c r="P6">
        <v>0</v>
      </c>
      <c r="Q6">
        <v>0</v>
      </c>
      <c r="R6">
        <v>53.9</v>
      </c>
      <c r="S6">
        <v>4150</v>
      </c>
      <c r="T6">
        <v>77</v>
      </c>
      <c r="U6">
        <v>0</v>
      </c>
    </row>
    <row r="7" spans="1:24" x14ac:dyDescent="0.25">
      <c r="A7" t="s">
        <v>24</v>
      </c>
      <c r="B7" t="s">
        <v>469</v>
      </c>
      <c r="C7" t="s">
        <v>29</v>
      </c>
      <c r="D7">
        <v>46</v>
      </c>
      <c r="E7">
        <v>8</v>
      </c>
      <c r="F7">
        <v>1</v>
      </c>
      <c r="G7">
        <v>47</v>
      </c>
      <c r="H7">
        <v>55</v>
      </c>
      <c r="I7">
        <v>48</v>
      </c>
      <c r="J7">
        <v>2094.27</v>
      </c>
      <c r="K7">
        <v>447.75</v>
      </c>
      <c r="L7">
        <v>65</v>
      </c>
      <c r="M7">
        <v>97</v>
      </c>
      <c r="N7">
        <v>304.39999999999998</v>
      </c>
      <c r="O7">
        <v>0.18</v>
      </c>
      <c r="P7">
        <v>0</v>
      </c>
      <c r="Q7">
        <v>0</v>
      </c>
      <c r="R7">
        <v>53.85</v>
      </c>
      <c r="S7">
        <v>1400</v>
      </c>
      <c r="T7">
        <v>21</v>
      </c>
      <c r="U7">
        <v>0</v>
      </c>
    </row>
    <row r="8" spans="1:24" x14ac:dyDescent="0.25">
      <c r="A8" t="s">
        <v>24</v>
      </c>
      <c r="B8" t="s">
        <v>461</v>
      </c>
      <c r="C8" t="s">
        <v>30</v>
      </c>
      <c r="D8">
        <v>102</v>
      </c>
      <c r="E8">
        <v>15</v>
      </c>
      <c r="F8">
        <v>6</v>
      </c>
      <c r="G8">
        <v>108</v>
      </c>
      <c r="H8">
        <v>123</v>
      </c>
      <c r="I8">
        <v>107</v>
      </c>
      <c r="J8">
        <v>2884.06</v>
      </c>
      <c r="K8">
        <v>700.45</v>
      </c>
      <c r="L8">
        <v>93</v>
      </c>
      <c r="M8">
        <v>143</v>
      </c>
      <c r="N8">
        <v>348.33</v>
      </c>
      <c r="O8">
        <v>0.34</v>
      </c>
      <c r="P8">
        <v>0</v>
      </c>
      <c r="Q8">
        <v>0</v>
      </c>
      <c r="R8">
        <v>52.19</v>
      </c>
      <c r="S8">
        <v>3340</v>
      </c>
      <c r="T8">
        <v>44</v>
      </c>
      <c r="U8">
        <v>0</v>
      </c>
    </row>
    <row r="9" spans="1:24" x14ac:dyDescent="0.25">
      <c r="A9" t="s">
        <v>24</v>
      </c>
      <c r="B9" t="s">
        <v>467</v>
      </c>
      <c r="C9" t="s">
        <v>25</v>
      </c>
      <c r="D9">
        <v>175</v>
      </c>
      <c r="E9">
        <v>56</v>
      </c>
      <c r="F9">
        <v>12</v>
      </c>
      <c r="G9">
        <v>187</v>
      </c>
      <c r="H9">
        <v>243</v>
      </c>
      <c r="I9">
        <v>178</v>
      </c>
      <c r="J9">
        <v>11052.38</v>
      </c>
      <c r="K9">
        <v>2431.71</v>
      </c>
      <c r="L9">
        <v>342</v>
      </c>
      <c r="M9">
        <v>206</v>
      </c>
      <c r="N9">
        <v>373.62</v>
      </c>
      <c r="O9">
        <v>0.62</v>
      </c>
      <c r="P9">
        <v>0</v>
      </c>
      <c r="Q9">
        <v>0</v>
      </c>
      <c r="R9">
        <v>51.75</v>
      </c>
      <c r="S9">
        <v>5330</v>
      </c>
      <c r="T9">
        <v>84</v>
      </c>
      <c r="U9">
        <v>0</v>
      </c>
    </row>
    <row r="10" spans="1:24" x14ac:dyDescent="0.25">
      <c r="A10" t="s">
        <v>24</v>
      </c>
      <c r="B10" t="s">
        <v>465</v>
      </c>
      <c r="C10" t="s">
        <v>24</v>
      </c>
      <c r="D10">
        <v>298</v>
      </c>
      <c r="E10">
        <v>76</v>
      </c>
      <c r="F10">
        <v>20</v>
      </c>
      <c r="G10">
        <v>318</v>
      </c>
      <c r="H10">
        <v>394</v>
      </c>
      <c r="I10">
        <v>303</v>
      </c>
      <c r="J10">
        <v>21229.01</v>
      </c>
      <c r="K10">
        <v>5043.28</v>
      </c>
      <c r="L10">
        <v>618</v>
      </c>
      <c r="M10">
        <v>419</v>
      </c>
      <c r="N10">
        <v>1042.0999999999999</v>
      </c>
      <c r="O10">
        <v>0.36</v>
      </c>
      <c r="P10">
        <v>0</v>
      </c>
      <c r="Q10">
        <v>0</v>
      </c>
      <c r="R10">
        <v>51.14</v>
      </c>
      <c r="S10">
        <v>9665</v>
      </c>
      <c r="T10">
        <v>129</v>
      </c>
      <c r="U10">
        <v>0</v>
      </c>
    </row>
    <row r="11" spans="1:24" x14ac:dyDescent="0.25">
      <c r="A11" t="s">
        <v>24</v>
      </c>
      <c r="B11" t="s">
        <v>458</v>
      </c>
      <c r="C11" t="s">
        <v>27</v>
      </c>
      <c r="D11">
        <v>113</v>
      </c>
      <c r="E11">
        <v>23</v>
      </c>
      <c r="F11">
        <v>7</v>
      </c>
      <c r="G11">
        <v>120</v>
      </c>
      <c r="H11">
        <v>143</v>
      </c>
      <c r="I11">
        <v>115</v>
      </c>
      <c r="J11">
        <v>7826.11</v>
      </c>
      <c r="K11">
        <v>1576.43</v>
      </c>
      <c r="L11">
        <v>251</v>
      </c>
      <c r="M11">
        <v>121</v>
      </c>
      <c r="N11">
        <v>330.87</v>
      </c>
      <c r="O11">
        <v>0.41</v>
      </c>
      <c r="P11">
        <v>0</v>
      </c>
      <c r="Q11">
        <v>0</v>
      </c>
      <c r="R11">
        <v>52.54</v>
      </c>
      <c r="S11">
        <v>3520</v>
      </c>
      <c r="T11">
        <v>53</v>
      </c>
      <c r="U11">
        <v>0</v>
      </c>
    </row>
    <row r="12" spans="1:24" x14ac:dyDescent="0.25">
      <c r="A12" t="s">
        <v>24</v>
      </c>
      <c r="B12" t="s">
        <v>463</v>
      </c>
      <c r="C12" t="s">
        <v>28</v>
      </c>
      <c r="D12">
        <v>68</v>
      </c>
      <c r="E12">
        <v>19</v>
      </c>
      <c r="F12">
        <v>7</v>
      </c>
      <c r="G12">
        <v>75</v>
      </c>
      <c r="H12">
        <v>94</v>
      </c>
      <c r="I12">
        <v>76</v>
      </c>
      <c r="J12">
        <v>2921.06</v>
      </c>
      <c r="K12">
        <v>689.41</v>
      </c>
      <c r="L12">
        <v>91</v>
      </c>
      <c r="M12">
        <v>125</v>
      </c>
      <c r="N12">
        <v>445.83</v>
      </c>
      <c r="O12">
        <v>0.2</v>
      </c>
      <c r="P12">
        <v>0</v>
      </c>
      <c r="Q12">
        <v>0</v>
      </c>
      <c r="R12">
        <v>49.88</v>
      </c>
      <c r="S12">
        <v>1995</v>
      </c>
      <c r="T12">
        <v>35</v>
      </c>
      <c r="U12">
        <v>0</v>
      </c>
    </row>
    <row r="13" spans="1:24" x14ac:dyDescent="0.25">
      <c r="A13" t="s">
        <v>1079</v>
      </c>
      <c r="B13" t="s">
        <v>1082</v>
      </c>
      <c r="C13" t="s">
        <v>1063</v>
      </c>
      <c r="D13">
        <v>61</v>
      </c>
      <c r="E13">
        <v>39</v>
      </c>
      <c r="F13">
        <v>7</v>
      </c>
      <c r="G13">
        <v>68</v>
      </c>
      <c r="H13">
        <v>107</v>
      </c>
      <c r="I13">
        <v>72</v>
      </c>
      <c r="J13">
        <v>2513.67</v>
      </c>
      <c r="K13">
        <v>665.97</v>
      </c>
      <c r="L13">
        <v>92</v>
      </c>
      <c r="M13">
        <v>116</v>
      </c>
      <c r="N13">
        <v>352.87</v>
      </c>
      <c r="O13">
        <v>0.28000000000000003</v>
      </c>
      <c r="P13">
        <v>0</v>
      </c>
      <c r="Q13">
        <v>0</v>
      </c>
      <c r="R13">
        <v>56.7</v>
      </c>
      <c r="S13">
        <v>2495</v>
      </c>
      <c r="T13">
        <v>24</v>
      </c>
      <c r="U13">
        <v>0</v>
      </c>
    </row>
    <row r="14" spans="1:24" x14ac:dyDescent="0.25">
      <c r="A14" t="s">
        <v>1079</v>
      </c>
      <c r="B14" t="s">
        <v>1086</v>
      </c>
      <c r="C14" t="s">
        <v>1067</v>
      </c>
      <c r="D14">
        <v>175</v>
      </c>
      <c r="E14">
        <v>73</v>
      </c>
      <c r="F14">
        <v>16</v>
      </c>
      <c r="G14">
        <v>191</v>
      </c>
      <c r="H14">
        <v>264</v>
      </c>
      <c r="I14">
        <v>188</v>
      </c>
      <c r="J14">
        <v>7732.43</v>
      </c>
      <c r="K14">
        <v>2080.44</v>
      </c>
      <c r="L14">
        <v>234</v>
      </c>
      <c r="M14">
        <v>385</v>
      </c>
      <c r="N14">
        <v>448.7</v>
      </c>
      <c r="O14">
        <v>0.55000000000000004</v>
      </c>
      <c r="P14">
        <v>0</v>
      </c>
      <c r="Q14">
        <v>0</v>
      </c>
      <c r="R14">
        <v>56.16</v>
      </c>
      <c r="S14">
        <v>6515</v>
      </c>
      <c r="T14">
        <v>75</v>
      </c>
      <c r="U14">
        <v>0</v>
      </c>
    </row>
    <row r="15" spans="1:24" x14ac:dyDescent="0.25">
      <c r="A15" t="s">
        <v>1079</v>
      </c>
      <c r="B15" t="s">
        <v>1081</v>
      </c>
      <c r="C15" t="s">
        <v>1062</v>
      </c>
      <c r="D15">
        <v>56</v>
      </c>
      <c r="E15">
        <v>36</v>
      </c>
      <c r="F15">
        <v>4</v>
      </c>
      <c r="G15">
        <v>60</v>
      </c>
      <c r="H15">
        <v>96</v>
      </c>
      <c r="I15">
        <v>82</v>
      </c>
      <c r="J15">
        <v>3472.46</v>
      </c>
      <c r="K15">
        <v>768.62</v>
      </c>
      <c r="L15">
        <v>104</v>
      </c>
      <c r="M15">
        <v>116</v>
      </c>
      <c r="N15">
        <v>312.97000000000003</v>
      </c>
      <c r="O15">
        <v>0.28999999999999998</v>
      </c>
      <c r="P15">
        <v>0</v>
      </c>
      <c r="Q15">
        <v>0</v>
      </c>
      <c r="R15">
        <v>57.18</v>
      </c>
      <c r="S15">
        <v>2230</v>
      </c>
      <c r="T15">
        <v>21</v>
      </c>
      <c r="U15">
        <v>0</v>
      </c>
    </row>
    <row r="16" spans="1:24" x14ac:dyDescent="0.25">
      <c r="A16" t="s">
        <v>1079</v>
      </c>
      <c r="B16" t="s">
        <v>1083</v>
      </c>
      <c r="C16" t="s">
        <v>1064</v>
      </c>
      <c r="D16">
        <v>103</v>
      </c>
      <c r="E16">
        <v>72</v>
      </c>
      <c r="F16">
        <v>3</v>
      </c>
      <c r="G16">
        <v>106</v>
      </c>
      <c r="H16">
        <v>178</v>
      </c>
      <c r="I16">
        <v>136</v>
      </c>
      <c r="J16">
        <v>6701.47</v>
      </c>
      <c r="K16">
        <v>1752.3</v>
      </c>
      <c r="L16">
        <v>202</v>
      </c>
      <c r="M16">
        <v>219</v>
      </c>
      <c r="N16">
        <v>422.23</v>
      </c>
      <c r="O16">
        <v>0.41</v>
      </c>
      <c r="P16">
        <v>0</v>
      </c>
      <c r="Q16">
        <v>0</v>
      </c>
      <c r="R16">
        <v>55.48</v>
      </c>
      <c r="S16">
        <v>2885</v>
      </c>
      <c r="T16">
        <v>54</v>
      </c>
      <c r="U16">
        <v>0</v>
      </c>
    </row>
    <row r="17" spans="1:21" x14ac:dyDescent="0.25">
      <c r="A17" t="s">
        <v>1079</v>
      </c>
      <c r="B17" t="s">
        <v>1080</v>
      </c>
      <c r="C17" t="s">
        <v>1061</v>
      </c>
      <c r="D17">
        <v>324</v>
      </c>
      <c r="E17">
        <v>167</v>
      </c>
      <c r="F17">
        <v>18</v>
      </c>
      <c r="G17">
        <v>342</v>
      </c>
      <c r="H17">
        <v>509</v>
      </c>
      <c r="I17">
        <v>399</v>
      </c>
      <c r="J17">
        <v>28436.59</v>
      </c>
      <c r="K17">
        <v>7744.38</v>
      </c>
      <c r="L17">
        <v>789</v>
      </c>
      <c r="M17">
        <v>689</v>
      </c>
      <c r="N17">
        <v>734.87</v>
      </c>
      <c r="O17">
        <v>0.67</v>
      </c>
      <c r="P17">
        <v>0</v>
      </c>
      <c r="Q17">
        <v>0</v>
      </c>
      <c r="R17">
        <v>60.05</v>
      </c>
      <c r="S17">
        <v>11830</v>
      </c>
      <c r="T17">
        <v>145</v>
      </c>
      <c r="U17">
        <v>0</v>
      </c>
    </row>
    <row r="18" spans="1:21" x14ac:dyDescent="0.25">
      <c r="A18" t="s">
        <v>1079</v>
      </c>
      <c r="B18" t="s">
        <v>1085</v>
      </c>
      <c r="C18" t="s">
        <v>1066</v>
      </c>
      <c r="D18">
        <v>65</v>
      </c>
      <c r="E18">
        <v>43</v>
      </c>
      <c r="F18">
        <v>5</v>
      </c>
      <c r="G18">
        <v>70</v>
      </c>
      <c r="H18">
        <v>113</v>
      </c>
      <c r="I18">
        <v>80</v>
      </c>
      <c r="J18">
        <v>4494.57</v>
      </c>
      <c r="K18">
        <v>1658.57</v>
      </c>
      <c r="L18">
        <v>132</v>
      </c>
      <c r="M18">
        <v>150</v>
      </c>
      <c r="N18">
        <v>321.73</v>
      </c>
      <c r="O18">
        <v>0.34</v>
      </c>
      <c r="P18">
        <v>0</v>
      </c>
      <c r="Q18">
        <v>0</v>
      </c>
      <c r="R18">
        <v>55.21</v>
      </c>
      <c r="S18">
        <v>2650</v>
      </c>
      <c r="T18">
        <v>22</v>
      </c>
      <c r="U18">
        <v>0</v>
      </c>
    </row>
    <row r="19" spans="1:21" x14ac:dyDescent="0.25">
      <c r="A19" t="s">
        <v>1079</v>
      </c>
      <c r="B19" t="s">
        <v>1087</v>
      </c>
      <c r="C19" t="s">
        <v>1068</v>
      </c>
      <c r="D19">
        <v>110</v>
      </c>
      <c r="E19">
        <v>61</v>
      </c>
      <c r="F19">
        <v>4</v>
      </c>
      <c r="G19">
        <v>114</v>
      </c>
      <c r="H19">
        <v>175</v>
      </c>
      <c r="I19">
        <v>125</v>
      </c>
      <c r="J19">
        <v>6929.01</v>
      </c>
      <c r="K19">
        <v>2019.48</v>
      </c>
      <c r="L19">
        <v>200</v>
      </c>
      <c r="M19">
        <v>261</v>
      </c>
      <c r="N19">
        <v>372.37</v>
      </c>
      <c r="O19">
        <v>0.46</v>
      </c>
      <c r="P19">
        <v>0</v>
      </c>
      <c r="Q19">
        <v>0</v>
      </c>
      <c r="R19">
        <v>56.84</v>
      </c>
      <c r="S19">
        <v>4320</v>
      </c>
      <c r="T19">
        <v>38</v>
      </c>
      <c r="U19">
        <v>0</v>
      </c>
    </row>
    <row r="20" spans="1:21" x14ac:dyDescent="0.25">
      <c r="A20" t="s">
        <v>1079</v>
      </c>
      <c r="B20" t="s">
        <v>1084</v>
      </c>
      <c r="C20" t="s">
        <v>1065</v>
      </c>
      <c r="D20">
        <v>185</v>
      </c>
      <c r="E20">
        <v>72</v>
      </c>
      <c r="F20">
        <v>22</v>
      </c>
      <c r="G20">
        <v>207</v>
      </c>
      <c r="H20">
        <v>279</v>
      </c>
      <c r="I20">
        <v>178</v>
      </c>
      <c r="J20">
        <v>14227.15</v>
      </c>
      <c r="K20">
        <v>5073.9799999999996</v>
      </c>
      <c r="L20">
        <v>311</v>
      </c>
      <c r="M20">
        <v>546</v>
      </c>
      <c r="N20">
        <v>1010.7</v>
      </c>
      <c r="O20">
        <v>0.25</v>
      </c>
      <c r="P20">
        <v>0</v>
      </c>
      <c r="Q20">
        <v>0</v>
      </c>
      <c r="R20">
        <v>51.84</v>
      </c>
      <c r="S20">
        <v>7310</v>
      </c>
      <c r="T20">
        <v>66</v>
      </c>
      <c r="U20">
        <v>0</v>
      </c>
    </row>
    <row r="21" spans="1:21" x14ac:dyDescent="0.25">
      <c r="A21" t="s">
        <v>32</v>
      </c>
      <c r="B21" t="s">
        <v>484</v>
      </c>
      <c r="C21" t="s">
        <v>47</v>
      </c>
      <c r="D21">
        <v>303</v>
      </c>
      <c r="E21">
        <v>103</v>
      </c>
      <c r="F21">
        <v>14</v>
      </c>
      <c r="G21">
        <v>317</v>
      </c>
      <c r="H21">
        <v>420</v>
      </c>
      <c r="I21">
        <v>308</v>
      </c>
      <c r="J21">
        <v>25023.31</v>
      </c>
      <c r="K21">
        <v>7258.93</v>
      </c>
      <c r="L21">
        <v>685</v>
      </c>
      <c r="M21">
        <v>445</v>
      </c>
      <c r="N21">
        <v>677.62</v>
      </c>
      <c r="O21">
        <v>0.6</v>
      </c>
      <c r="P21">
        <v>0</v>
      </c>
      <c r="Q21">
        <v>0</v>
      </c>
      <c r="R21">
        <v>51.77</v>
      </c>
      <c r="S21">
        <v>7765</v>
      </c>
      <c r="T21">
        <v>167</v>
      </c>
      <c r="U21">
        <v>0</v>
      </c>
    </row>
    <row r="22" spans="1:21" x14ac:dyDescent="0.25">
      <c r="A22" t="s">
        <v>32</v>
      </c>
      <c r="B22" t="s">
        <v>480</v>
      </c>
      <c r="C22" t="s">
        <v>45</v>
      </c>
      <c r="D22">
        <v>101</v>
      </c>
      <c r="E22">
        <v>49</v>
      </c>
      <c r="F22">
        <v>5</v>
      </c>
      <c r="G22">
        <v>106</v>
      </c>
      <c r="H22">
        <v>155</v>
      </c>
      <c r="I22">
        <v>113</v>
      </c>
      <c r="J22">
        <v>4884.8599999999997</v>
      </c>
      <c r="K22">
        <v>1287.8</v>
      </c>
      <c r="L22">
        <v>144</v>
      </c>
      <c r="M22">
        <v>228</v>
      </c>
      <c r="N22">
        <v>320.27999999999997</v>
      </c>
      <c r="O22">
        <v>0.47</v>
      </c>
      <c r="P22">
        <v>0</v>
      </c>
      <c r="Q22">
        <v>0</v>
      </c>
      <c r="R22">
        <v>52.81</v>
      </c>
      <c r="S22">
        <v>3010</v>
      </c>
      <c r="T22">
        <v>49</v>
      </c>
      <c r="U22">
        <v>0</v>
      </c>
    </row>
    <row r="23" spans="1:21" x14ac:dyDescent="0.25">
      <c r="A23" t="s">
        <v>32</v>
      </c>
      <c r="B23" t="s">
        <v>495</v>
      </c>
      <c r="C23" t="s">
        <v>33</v>
      </c>
      <c r="D23">
        <v>172</v>
      </c>
      <c r="E23">
        <v>49</v>
      </c>
      <c r="F23">
        <v>3</v>
      </c>
      <c r="G23">
        <v>175</v>
      </c>
      <c r="H23">
        <v>224</v>
      </c>
      <c r="I23">
        <v>192</v>
      </c>
      <c r="J23">
        <v>5866.18</v>
      </c>
      <c r="K23">
        <v>1634.44</v>
      </c>
      <c r="L23">
        <v>185</v>
      </c>
      <c r="M23">
        <v>304</v>
      </c>
      <c r="N23">
        <v>372.9</v>
      </c>
      <c r="O23">
        <v>0.59</v>
      </c>
      <c r="P23">
        <v>0</v>
      </c>
      <c r="Q23">
        <v>0</v>
      </c>
      <c r="R23">
        <v>56.05</v>
      </c>
      <c r="S23">
        <v>4820</v>
      </c>
      <c r="T23">
        <v>89</v>
      </c>
      <c r="U23">
        <v>0</v>
      </c>
    </row>
    <row r="24" spans="1:21" x14ac:dyDescent="0.25">
      <c r="A24" t="s">
        <v>32</v>
      </c>
      <c r="B24" t="s">
        <v>482</v>
      </c>
      <c r="C24" t="s">
        <v>46</v>
      </c>
      <c r="D24">
        <v>92</v>
      </c>
      <c r="E24">
        <v>33</v>
      </c>
      <c r="F24">
        <v>3</v>
      </c>
      <c r="G24">
        <v>95</v>
      </c>
      <c r="H24">
        <v>128</v>
      </c>
      <c r="I24">
        <v>97</v>
      </c>
      <c r="J24">
        <v>3179.53</v>
      </c>
      <c r="K24">
        <v>782.05</v>
      </c>
      <c r="L24">
        <v>116</v>
      </c>
      <c r="M24">
        <v>125</v>
      </c>
      <c r="N24">
        <v>306.42</v>
      </c>
      <c r="O24">
        <v>0.41</v>
      </c>
      <c r="P24">
        <v>0</v>
      </c>
      <c r="Q24">
        <v>0</v>
      </c>
      <c r="R24">
        <v>55.93</v>
      </c>
      <c r="S24">
        <v>3020</v>
      </c>
      <c r="T24">
        <v>41</v>
      </c>
      <c r="U24">
        <v>0</v>
      </c>
    </row>
    <row r="25" spans="1:21" x14ac:dyDescent="0.25">
      <c r="A25" t="s">
        <v>32</v>
      </c>
      <c r="B25" t="s">
        <v>476</v>
      </c>
      <c r="C25" t="s">
        <v>43</v>
      </c>
      <c r="D25">
        <v>171</v>
      </c>
      <c r="E25">
        <v>48</v>
      </c>
      <c r="F25">
        <v>11</v>
      </c>
      <c r="G25">
        <v>182</v>
      </c>
      <c r="H25">
        <v>230</v>
      </c>
      <c r="I25">
        <v>180</v>
      </c>
      <c r="J25">
        <v>9175.2800000000007</v>
      </c>
      <c r="K25">
        <v>2432.0100000000002</v>
      </c>
      <c r="L25">
        <v>271</v>
      </c>
      <c r="M25">
        <v>360</v>
      </c>
      <c r="N25">
        <v>365.23</v>
      </c>
      <c r="O25">
        <v>0.6</v>
      </c>
      <c r="P25">
        <v>0</v>
      </c>
      <c r="Q25">
        <v>0</v>
      </c>
      <c r="R25">
        <v>49.26</v>
      </c>
      <c r="S25">
        <v>4680</v>
      </c>
      <c r="T25">
        <v>87</v>
      </c>
      <c r="U25">
        <v>0</v>
      </c>
    </row>
    <row r="26" spans="1:21" x14ac:dyDescent="0.25">
      <c r="A26" t="s">
        <v>32</v>
      </c>
      <c r="B26" t="s">
        <v>497</v>
      </c>
      <c r="C26" t="s">
        <v>38</v>
      </c>
      <c r="D26">
        <v>83</v>
      </c>
      <c r="E26">
        <v>48</v>
      </c>
      <c r="F26">
        <v>5</v>
      </c>
      <c r="G26">
        <v>88</v>
      </c>
      <c r="H26">
        <v>136</v>
      </c>
      <c r="I26">
        <v>99</v>
      </c>
      <c r="J26">
        <v>6196.16</v>
      </c>
      <c r="K26">
        <v>1572</v>
      </c>
      <c r="L26">
        <v>188</v>
      </c>
      <c r="M26">
        <v>219</v>
      </c>
      <c r="N26">
        <v>305.83</v>
      </c>
      <c r="O26">
        <v>0.43</v>
      </c>
      <c r="P26">
        <v>0</v>
      </c>
      <c r="Q26">
        <v>0</v>
      </c>
      <c r="R26">
        <v>52.71</v>
      </c>
      <c r="S26">
        <v>2530</v>
      </c>
      <c r="T26">
        <v>40</v>
      </c>
      <c r="U26">
        <v>0</v>
      </c>
    </row>
    <row r="27" spans="1:21" x14ac:dyDescent="0.25">
      <c r="A27" t="s">
        <v>32</v>
      </c>
      <c r="B27" t="s">
        <v>478</v>
      </c>
      <c r="C27" t="s">
        <v>44</v>
      </c>
      <c r="D27">
        <v>163</v>
      </c>
      <c r="E27">
        <v>37</v>
      </c>
      <c r="F27">
        <v>6</v>
      </c>
      <c r="G27">
        <v>169</v>
      </c>
      <c r="H27">
        <v>206</v>
      </c>
      <c r="I27">
        <v>178</v>
      </c>
      <c r="J27">
        <v>6263.5</v>
      </c>
      <c r="K27">
        <v>1616.54</v>
      </c>
      <c r="L27">
        <v>192</v>
      </c>
      <c r="M27">
        <v>205</v>
      </c>
      <c r="N27">
        <v>307.13</v>
      </c>
      <c r="O27">
        <v>0.65</v>
      </c>
      <c r="P27">
        <v>0</v>
      </c>
      <c r="Q27">
        <v>0</v>
      </c>
      <c r="R27">
        <v>53.73</v>
      </c>
      <c r="S27">
        <v>3385</v>
      </c>
      <c r="T27">
        <v>106</v>
      </c>
      <c r="U27">
        <v>0</v>
      </c>
    </row>
    <row r="28" spans="1:21" x14ac:dyDescent="0.25">
      <c r="A28" t="s">
        <v>32</v>
      </c>
      <c r="B28" t="s">
        <v>499</v>
      </c>
      <c r="C28" t="s">
        <v>34</v>
      </c>
      <c r="D28">
        <v>105</v>
      </c>
      <c r="E28">
        <v>36</v>
      </c>
      <c r="F28">
        <v>4</v>
      </c>
      <c r="G28">
        <v>109</v>
      </c>
      <c r="H28">
        <v>145</v>
      </c>
      <c r="I28">
        <v>120</v>
      </c>
      <c r="J28">
        <v>3691.3</v>
      </c>
      <c r="K28">
        <v>840.85</v>
      </c>
      <c r="L28">
        <v>129</v>
      </c>
      <c r="M28">
        <v>189</v>
      </c>
      <c r="N28">
        <v>314.2</v>
      </c>
      <c r="O28">
        <v>0.45</v>
      </c>
      <c r="P28">
        <v>0</v>
      </c>
      <c r="Q28">
        <v>0</v>
      </c>
      <c r="R28">
        <v>58.97</v>
      </c>
      <c r="S28">
        <v>4010</v>
      </c>
      <c r="T28">
        <v>41</v>
      </c>
      <c r="U28">
        <v>0</v>
      </c>
    </row>
    <row r="29" spans="1:21" x14ac:dyDescent="0.25">
      <c r="A29" t="s">
        <v>32</v>
      </c>
      <c r="B29" t="s">
        <v>503</v>
      </c>
      <c r="C29" t="s">
        <v>39</v>
      </c>
      <c r="D29">
        <v>127</v>
      </c>
      <c r="E29">
        <v>38</v>
      </c>
      <c r="F29">
        <v>2</v>
      </c>
      <c r="G29">
        <v>129</v>
      </c>
      <c r="H29">
        <v>167</v>
      </c>
      <c r="I29">
        <v>143</v>
      </c>
      <c r="J29">
        <v>6272.01</v>
      </c>
      <c r="K29">
        <v>1335.44</v>
      </c>
      <c r="L29">
        <v>209</v>
      </c>
      <c r="M29">
        <v>242</v>
      </c>
      <c r="N29">
        <v>328.07</v>
      </c>
      <c r="O29">
        <v>0.5</v>
      </c>
      <c r="P29">
        <v>0</v>
      </c>
      <c r="Q29">
        <v>0</v>
      </c>
      <c r="R29">
        <v>55.87</v>
      </c>
      <c r="S29">
        <v>3520</v>
      </c>
      <c r="T29">
        <v>66</v>
      </c>
      <c r="U29">
        <v>0</v>
      </c>
    </row>
    <row r="30" spans="1:21" x14ac:dyDescent="0.25">
      <c r="A30" t="s">
        <v>32</v>
      </c>
      <c r="B30" t="s">
        <v>509</v>
      </c>
      <c r="C30" t="s">
        <v>955</v>
      </c>
      <c r="D30">
        <v>140</v>
      </c>
      <c r="E30">
        <v>46</v>
      </c>
      <c r="F30">
        <v>1</v>
      </c>
      <c r="G30">
        <v>141</v>
      </c>
      <c r="H30">
        <v>187</v>
      </c>
      <c r="I30">
        <v>163</v>
      </c>
      <c r="J30">
        <v>8597.74</v>
      </c>
      <c r="K30">
        <v>2083.77</v>
      </c>
      <c r="L30">
        <v>267</v>
      </c>
      <c r="M30">
        <v>165</v>
      </c>
      <c r="N30">
        <v>549.63</v>
      </c>
      <c r="O30">
        <v>0.34</v>
      </c>
      <c r="P30">
        <v>0</v>
      </c>
      <c r="Q30">
        <v>0</v>
      </c>
      <c r="R30">
        <v>53.46</v>
      </c>
      <c r="S30">
        <v>4170</v>
      </c>
      <c r="T30">
        <v>63</v>
      </c>
      <c r="U30">
        <v>0</v>
      </c>
    </row>
    <row r="31" spans="1:21" x14ac:dyDescent="0.25">
      <c r="A31" t="s">
        <v>32</v>
      </c>
      <c r="B31" t="s">
        <v>474</v>
      </c>
      <c r="C31" t="s">
        <v>41</v>
      </c>
      <c r="D31">
        <v>267</v>
      </c>
      <c r="E31">
        <v>65</v>
      </c>
      <c r="F31">
        <v>6</v>
      </c>
      <c r="G31">
        <v>273</v>
      </c>
      <c r="H31">
        <v>338</v>
      </c>
      <c r="I31">
        <v>263</v>
      </c>
      <c r="J31">
        <v>13592.3</v>
      </c>
      <c r="K31">
        <v>4082.91</v>
      </c>
      <c r="L31">
        <v>363</v>
      </c>
      <c r="M31">
        <v>298</v>
      </c>
      <c r="N31">
        <v>648.38</v>
      </c>
      <c r="O31">
        <v>0.51</v>
      </c>
      <c r="P31">
        <v>0</v>
      </c>
      <c r="Q31">
        <v>0</v>
      </c>
      <c r="R31">
        <v>53.25</v>
      </c>
      <c r="S31">
        <v>7775</v>
      </c>
      <c r="T31">
        <v>127</v>
      </c>
      <c r="U31">
        <v>0</v>
      </c>
    </row>
    <row r="32" spans="1:21" x14ac:dyDescent="0.25">
      <c r="A32" t="s">
        <v>32</v>
      </c>
      <c r="B32" t="s">
        <v>501</v>
      </c>
      <c r="C32" t="s">
        <v>35</v>
      </c>
      <c r="D32">
        <v>94</v>
      </c>
      <c r="E32">
        <v>26</v>
      </c>
      <c r="F32">
        <v>6</v>
      </c>
      <c r="G32">
        <v>100</v>
      </c>
      <c r="H32">
        <v>126</v>
      </c>
      <c r="I32">
        <v>98</v>
      </c>
      <c r="J32">
        <v>4743.3900000000003</v>
      </c>
      <c r="K32">
        <v>1148.07</v>
      </c>
      <c r="L32">
        <v>160</v>
      </c>
      <c r="M32">
        <v>120</v>
      </c>
      <c r="N32">
        <v>317.57</v>
      </c>
      <c r="O32">
        <v>0.38</v>
      </c>
      <c r="P32">
        <v>0</v>
      </c>
      <c r="Q32">
        <v>0</v>
      </c>
      <c r="R32">
        <v>50.25</v>
      </c>
      <c r="S32">
        <v>3065</v>
      </c>
      <c r="T32">
        <v>39</v>
      </c>
      <c r="U32">
        <v>0</v>
      </c>
    </row>
    <row r="33" spans="1:21" x14ac:dyDescent="0.25">
      <c r="A33" t="s">
        <v>32</v>
      </c>
      <c r="B33" t="s">
        <v>492</v>
      </c>
      <c r="C33" t="s">
        <v>51</v>
      </c>
      <c r="D33">
        <v>161</v>
      </c>
      <c r="E33">
        <v>61</v>
      </c>
      <c r="F33">
        <v>13</v>
      </c>
      <c r="G33">
        <v>174</v>
      </c>
      <c r="H33">
        <v>235</v>
      </c>
      <c r="I33">
        <v>187</v>
      </c>
      <c r="J33">
        <v>10685.53</v>
      </c>
      <c r="K33">
        <v>2862.41</v>
      </c>
      <c r="L33">
        <v>328</v>
      </c>
      <c r="M33">
        <v>265</v>
      </c>
      <c r="N33">
        <v>354.43</v>
      </c>
      <c r="O33">
        <v>0.63</v>
      </c>
      <c r="P33">
        <v>0</v>
      </c>
      <c r="Q33">
        <v>0</v>
      </c>
      <c r="R33">
        <v>50.7</v>
      </c>
      <c r="S33">
        <v>4715</v>
      </c>
      <c r="T33">
        <v>81</v>
      </c>
      <c r="U33">
        <v>0</v>
      </c>
    </row>
    <row r="34" spans="1:21" x14ac:dyDescent="0.25">
      <c r="A34" t="s">
        <v>32</v>
      </c>
      <c r="B34" t="s">
        <v>490</v>
      </c>
      <c r="C34" t="s">
        <v>50</v>
      </c>
      <c r="D34">
        <v>146</v>
      </c>
      <c r="E34">
        <v>19</v>
      </c>
      <c r="F34">
        <v>7</v>
      </c>
      <c r="G34">
        <v>153</v>
      </c>
      <c r="H34">
        <v>172</v>
      </c>
      <c r="I34">
        <v>130</v>
      </c>
      <c r="J34">
        <v>5599.37</v>
      </c>
      <c r="K34">
        <v>1270.5999999999999</v>
      </c>
      <c r="L34">
        <v>171</v>
      </c>
      <c r="M34">
        <v>255</v>
      </c>
      <c r="N34">
        <v>325.18</v>
      </c>
      <c r="O34">
        <v>0.51</v>
      </c>
      <c r="P34">
        <v>0</v>
      </c>
      <c r="Q34">
        <v>0</v>
      </c>
      <c r="R34">
        <v>51.49</v>
      </c>
      <c r="S34">
        <v>4428</v>
      </c>
      <c r="T34">
        <v>67</v>
      </c>
      <c r="U34">
        <v>0</v>
      </c>
    </row>
    <row r="35" spans="1:21" x14ac:dyDescent="0.25">
      <c r="A35" t="s">
        <v>32</v>
      </c>
      <c r="B35" t="s">
        <v>507</v>
      </c>
      <c r="C35" t="s">
        <v>36</v>
      </c>
      <c r="D35">
        <v>125</v>
      </c>
      <c r="E35">
        <v>34</v>
      </c>
      <c r="F35">
        <v>0</v>
      </c>
      <c r="G35">
        <v>125</v>
      </c>
      <c r="H35">
        <v>159</v>
      </c>
      <c r="I35">
        <v>136</v>
      </c>
      <c r="J35">
        <v>4803.59</v>
      </c>
      <c r="K35">
        <v>1322.22</v>
      </c>
      <c r="L35">
        <v>134</v>
      </c>
      <c r="M35">
        <v>169</v>
      </c>
      <c r="N35">
        <v>347.18</v>
      </c>
      <c r="O35">
        <v>0.46</v>
      </c>
      <c r="P35">
        <v>0</v>
      </c>
      <c r="Q35">
        <v>0</v>
      </c>
      <c r="R35">
        <v>58.57</v>
      </c>
      <c r="S35">
        <v>2870</v>
      </c>
      <c r="T35">
        <v>76</v>
      </c>
      <c r="U35">
        <v>0</v>
      </c>
    </row>
    <row r="36" spans="1:21" x14ac:dyDescent="0.25">
      <c r="A36" t="s">
        <v>32</v>
      </c>
      <c r="B36" t="s">
        <v>505</v>
      </c>
      <c r="C36" t="s">
        <v>40</v>
      </c>
      <c r="D36">
        <v>116</v>
      </c>
      <c r="E36">
        <v>13</v>
      </c>
      <c r="F36">
        <v>5</v>
      </c>
      <c r="G36">
        <v>121</v>
      </c>
      <c r="H36">
        <v>134</v>
      </c>
      <c r="I36">
        <v>120</v>
      </c>
      <c r="J36">
        <v>4468.25</v>
      </c>
      <c r="K36">
        <v>1165.52</v>
      </c>
      <c r="L36">
        <v>131</v>
      </c>
      <c r="M36">
        <v>175</v>
      </c>
      <c r="N36">
        <v>316.75</v>
      </c>
      <c r="O36">
        <v>0.41</v>
      </c>
      <c r="P36">
        <v>0</v>
      </c>
      <c r="Q36">
        <v>0</v>
      </c>
      <c r="R36">
        <v>55.35</v>
      </c>
      <c r="S36">
        <v>3155</v>
      </c>
      <c r="T36">
        <v>64</v>
      </c>
      <c r="U36">
        <v>0</v>
      </c>
    </row>
    <row r="37" spans="1:21" x14ac:dyDescent="0.25">
      <c r="A37" t="s">
        <v>32</v>
      </c>
      <c r="B37" t="s">
        <v>486</v>
      </c>
      <c r="C37" t="s">
        <v>48</v>
      </c>
      <c r="D37">
        <v>190</v>
      </c>
      <c r="E37">
        <v>118</v>
      </c>
      <c r="F37">
        <v>15</v>
      </c>
      <c r="G37">
        <v>205</v>
      </c>
      <c r="H37">
        <v>323</v>
      </c>
      <c r="I37">
        <v>205</v>
      </c>
      <c r="J37">
        <v>15292.91</v>
      </c>
      <c r="K37">
        <v>4262.12</v>
      </c>
      <c r="L37">
        <v>443</v>
      </c>
      <c r="M37">
        <v>322</v>
      </c>
      <c r="N37">
        <v>533.48</v>
      </c>
      <c r="O37">
        <v>0.57999999999999996</v>
      </c>
      <c r="P37">
        <v>0</v>
      </c>
      <c r="Q37">
        <v>0</v>
      </c>
      <c r="R37">
        <v>53.53</v>
      </c>
      <c r="S37">
        <v>5353</v>
      </c>
      <c r="T37">
        <v>105</v>
      </c>
      <c r="U37">
        <v>0</v>
      </c>
    </row>
    <row r="38" spans="1:21" x14ac:dyDescent="0.25">
      <c r="A38" t="s">
        <v>32</v>
      </c>
      <c r="B38" t="s">
        <v>488</v>
      </c>
      <c r="C38" t="s">
        <v>49</v>
      </c>
      <c r="D38">
        <v>120</v>
      </c>
      <c r="E38">
        <v>23</v>
      </c>
      <c r="F38">
        <v>4</v>
      </c>
      <c r="G38">
        <v>124</v>
      </c>
      <c r="H38">
        <v>147</v>
      </c>
      <c r="I38">
        <v>118</v>
      </c>
      <c r="J38">
        <v>3510.67</v>
      </c>
      <c r="K38">
        <v>868.41</v>
      </c>
      <c r="L38">
        <v>114</v>
      </c>
      <c r="M38">
        <v>229</v>
      </c>
      <c r="N38">
        <v>352.23</v>
      </c>
      <c r="O38">
        <v>0.41</v>
      </c>
      <c r="P38">
        <v>0</v>
      </c>
      <c r="Q38">
        <v>0</v>
      </c>
      <c r="R38">
        <v>54.8</v>
      </c>
      <c r="S38">
        <v>2795</v>
      </c>
      <c r="T38">
        <v>73</v>
      </c>
      <c r="U38">
        <v>0</v>
      </c>
    </row>
    <row r="39" spans="1:21" x14ac:dyDescent="0.25">
      <c r="A39" t="s">
        <v>52</v>
      </c>
      <c r="B39" t="s">
        <v>527</v>
      </c>
      <c r="C39" t="s">
        <v>56</v>
      </c>
      <c r="D39">
        <v>243</v>
      </c>
      <c r="E39">
        <v>58</v>
      </c>
      <c r="F39">
        <v>6</v>
      </c>
      <c r="G39">
        <v>249</v>
      </c>
      <c r="H39">
        <v>307</v>
      </c>
      <c r="I39">
        <v>264</v>
      </c>
      <c r="J39">
        <v>16150.1</v>
      </c>
      <c r="K39">
        <v>4599.03</v>
      </c>
      <c r="L39">
        <v>445</v>
      </c>
      <c r="M39">
        <v>419</v>
      </c>
      <c r="N39">
        <v>572.75</v>
      </c>
      <c r="O39">
        <v>0.53</v>
      </c>
      <c r="P39">
        <v>0</v>
      </c>
      <c r="Q39">
        <v>0</v>
      </c>
      <c r="R39">
        <v>57.42</v>
      </c>
      <c r="S39">
        <v>8555</v>
      </c>
      <c r="T39">
        <v>100</v>
      </c>
      <c r="U39">
        <v>0</v>
      </c>
    </row>
    <row r="40" spans="1:21" x14ac:dyDescent="0.25">
      <c r="A40" t="s">
        <v>52</v>
      </c>
      <c r="B40" t="s">
        <v>535</v>
      </c>
      <c r="C40" t="s">
        <v>57</v>
      </c>
      <c r="D40">
        <v>292</v>
      </c>
      <c r="E40">
        <v>40</v>
      </c>
      <c r="F40">
        <v>13</v>
      </c>
      <c r="G40">
        <v>305</v>
      </c>
      <c r="H40">
        <v>345</v>
      </c>
      <c r="I40">
        <v>306</v>
      </c>
      <c r="J40">
        <v>18981.95</v>
      </c>
      <c r="K40">
        <v>4396.4399999999996</v>
      </c>
      <c r="L40">
        <v>513</v>
      </c>
      <c r="M40">
        <v>566</v>
      </c>
      <c r="N40">
        <v>466.42</v>
      </c>
      <c r="O40">
        <v>0.71</v>
      </c>
      <c r="P40">
        <v>0</v>
      </c>
      <c r="Q40">
        <v>0</v>
      </c>
      <c r="R40">
        <v>60.46</v>
      </c>
      <c r="S40">
        <v>9915</v>
      </c>
      <c r="T40">
        <v>141</v>
      </c>
      <c r="U40">
        <v>0</v>
      </c>
    </row>
    <row r="41" spans="1:21" x14ac:dyDescent="0.25">
      <c r="A41" t="s">
        <v>52</v>
      </c>
      <c r="B41" t="s">
        <v>517</v>
      </c>
      <c r="C41" t="s">
        <v>64</v>
      </c>
      <c r="D41">
        <v>119</v>
      </c>
      <c r="E41">
        <v>39</v>
      </c>
      <c r="F41">
        <v>3</v>
      </c>
      <c r="G41">
        <v>122</v>
      </c>
      <c r="H41">
        <v>161</v>
      </c>
      <c r="I41">
        <v>134</v>
      </c>
      <c r="J41">
        <v>7182</v>
      </c>
      <c r="K41">
        <v>1835.99</v>
      </c>
      <c r="L41">
        <v>198</v>
      </c>
      <c r="M41">
        <v>114</v>
      </c>
      <c r="N41">
        <v>301.08</v>
      </c>
      <c r="O41">
        <v>0.52</v>
      </c>
      <c r="P41">
        <v>0</v>
      </c>
      <c r="Q41">
        <v>0</v>
      </c>
      <c r="R41">
        <v>59.92</v>
      </c>
      <c r="S41">
        <v>3595</v>
      </c>
      <c r="T41">
        <v>62</v>
      </c>
      <c r="U41">
        <v>0</v>
      </c>
    </row>
    <row r="42" spans="1:21" x14ac:dyDescent="0.25">
      <c r="A42" t="s">
        <v>52</v>
      </c>
      <c r="B42" t="s">
        <v>513</v>
      </c>
      <c r="C42" t="s">
        <v>63</v>
      </c>
      <c r="D42">
        <v>178</v>
      </c>
      <c r="E42">
        <v>116</v>
      </c>
      <c r="F42">
        <v>10</v>
      </c>
      <c r="G42">
        <v>188</v>
      </c>
      <c r="H42">
        <v>304</v>
      </c>
      <c r="I42">
        <v>189</v>
      </c>
      <c r="J42">
        <v>13062.86</v>
      </c>
      <c r="K42">
        <v>3040.98</v>
      </c>
      <c r="L42">
        <v>388</v>
      </c>
      <c r="M42">
        <v>573</v>
      </c>
      <c r="N42">
        <v>748.55</v>
      </c>
      <c r="O42">
        <v>0.39</v>
      </c>
      <c r="P42">
        <v>0</v>
      </c>
      <c r="Q42">
        <v>0</v>
      </c>
      <c r="R42">
        <v>56.02</v>
      </c>
      <c r="S42">
        <v>6835</v>
      </c>
      <c r="T42">
        <v>66</v>
      </c>
      <c r="U42">
        <v>0</v>
      </c>
    </row>
    <row r="43" spans="1:21" x14ac:dyDescent="0.25">
      <c r="A43" t="s">
        <v>52</v>
      </c>
      <c r="B43" t="s">
        <v>531</v>
      </c>
      <c r="C43" t="s">
        <v>61</v>
      </c>
      <c r="D43">
        <v>162</v>
      </c>
      <c r="E43">
        <v>46</v>
      </c>
      <c r="F43">
        <v>18</v>
      </c>
      <c r="G43">
        <v>180</v>
      </c>
      <c r="H43">
        <v>226</v>
      </c>
      <c r="I43">
        <v>154</v>
      </c>
      <c r="J43">
        <v>10114.02</v>
      </c>
      <c r="K43">
        <v>2112.12</v>
      </c>
      <c r="L43">
        <v>334</v>
      </c>
      <c r="M43">
        <v>237</v>
      </c>
      <c r="N43">
        <v>497.42</v>
      </c>
      <c r="O43">
        <v>0.42</v>
      </c>
      <c r="P43">
        <v>0</v>
      </c>
      <c r="Q43">
        <v>0</v>
      </c>
      <c r="R43">
        <v>54.15</v>
      </c>
      <c r="S43">
        <v>7040</v>
      </c>
      <c r="T43">
        <v>50</v>
      </c>
      <c r="U43">
        <v>0</v>
      </c>
    </row>
    <row r="44" spans="1:21" x14ac:dyDescent="0.25">
      <c r="A44" t="s">
        <v>52</v>
      </c>
      <c r="B44" t="s">
        <v>529</v>
      </c>
      <c r="C44" t="s">
        <v>55</v>
      </c>
      <c r="D44">
        <v>366</v>
      </c>
      <c r="E44">
        <v>74</v>
      </c>
      <c r="F44">
        <v>34</v>
      </c>
      <c r="G44">
        <v>400</v>
      </c>
      <c r="H44">
        <v>474</v>
      </c>
      <c r="I44">
        <v>368</v>
      </c>
      <c r="J44">
        <v>22005.8</v>
      </c>
      <c r="K44">
        <v>5260.94</v>
      </c>
      <c r="L44">
        <v>663</v>
      </c>
      <c r="M44">
        <v>935</v>
      </c>
      <c r="N44">
        <v>646.58000000000004</v>
      </c>
      <c r="O44">
        <v>0.68</v>
      </c>
      <c r="P44">
        <v>0</v>
      </c>
      <c r="Q44">
        <v>0</v>
      </c>
      <c r="R44">
        <v>52.66</v>
      </c>
      <c r="S44">
        <v>13585</v>
      </c>
      <c r="T44">
        <v>142</v>
      </c>
      <c r="U44">
        <v>0</v>
      </c>
    </row>
    <row r="45" spans="1:21" x14ac:dyDescent="0.25">
      <c r="A45" t="s">
        <v>52</v>
      </c>
      <c r="B45" t="s">
        <v>515</v>
      </c>
      <c r="C45" t="s">
        <v>65</v>
      </c>
      <c r="D45">
        <v>105</v>
      </c>
      <c r="E45">
        <v>67</v>
      </c>
      <c r="F45">
        <v>3</v>
      </c>
      <c r="G45">
        <v>108</v>
      </c>
      <c r="H45">
        <v>175</v>
      </c>
      <c r="I45">
        <v>127</v>
      </c>
      <c r="J45">
        <v>6028.37</v>
      </c>
      <c r="K45">
        <v>1371.86</v>
      </c>
      <c r="L45">
        <v>203</v>
      </c>
      <c r="M45">
        <v>237</v>
      </c>
      <c r="N45">
        <v>373.53</v>
      </c>
      <c r="O45">
        <v>0.46</v>
      </c>
      <c r="P45">
        <v>0</v>
      </c>
      <c r="Q45">
        <v>0</v>
      </c>
      <c r="R45">
        <v>58.62</v>
      </c>
      <c r="S45">
        <v>4045</v>
      </c>
      <c r="T45">
        <v>39</v>
      </c>
      <c r="U45">
        <v>0</v>
      </c>
    </row>
    <row r="46" spans="1:21" x14ac:dyDescent="0.25">
      <c r="A46" t="s">
        <v>52</v>
      </c>
      <c r="B46" t="s">
        <v>533</v>
      </c>
      <c r="C46" t="s">
        <v>53</v>
      </c>
      <c r="D46">
        <v>257</v>
      </c>
      <c r="E46">
        <v>94</v>
      </c>
      <c r="F46">
        <v>16</v>
      </c>
      <c r="G46">
        <v>273</v>
      </c>
      <c r="H46">
        <v>367</v>
      </c>
      <c r="I46">
        <v>306</v>
      </c>
      <c r="J46">
        <v>14577.1</v>
      </c>
      <c r="K46">
        <v>3517.56</v>
      </c>
      <c r="L46">
        <v>433</v>
      </c>
      <c r="M46">
        <v>501</v>
      </c>
      <c r="N46">
        <v>1069.9000000000001</v>
      </c>
      <c r="O46">
        <v>0.33</v>
      </c>
      <c r="P46">
        <v>0</v>
      </c>
      <c r="Q46">
        <v>0</v>
      </c>
      <c r="R46">
        <v>53.11</v>
      </c>
      <c r="S46">
        <v>8975</v>
      </c>
      <c r="T46">
        <v>104</v>
      </c>
      <c r="U46">
        <v>0</v>
      </c>
    </row>
    <row r="47" spans="1:21" x14ac:dyDescent="0.25">
      <c r="A47" t="s">
        <v>52</v>
      </c>
      <c r="B47" t="s">
        <v>519</v>
      </c>
      <c r="C47" t="s">
        <v>58</v>
      </c>
      <c r="D47">
        <v>136</v>
      </c>
      <c r="E47">
        <v>23</v>
      </c>
      <c r="F47">
        <v>3</v>
      </c>
      <c r="G47">
        <v>139</v>
      </c>
      <c r="H47">
        <v>162</v>
      </c>
      <c r="I47">
        <v>155</v>
      </c>
      <c r="J47">
        <v>9612.7099999999991</v>
      </c>
      <c r="K47">
        <v>3391.92</v>
      </c>
      <c r="L47">
        <v>210</v>
      </c>
      <c r="M47">
        <v>188</v>
      </c>
      <c r="N47">
        <v>352.35</v>
      </c>
      <c r="O47">
        <v>0.45</v>
      </c>
      <c r="P47">
        <v>0</v>
      </c>
      <c r="Q47">
        <v>0</v>
      </c>
      <c r="R47">
        <v>55.89</v>
      </c>
      <c r="S47">
        <v>4695</v>
      </c>
      <c r="T47">
        <v>55</v>
      </c>
      <c r="U47">
        <v>0</v>
      </c>
    </row>
    <row r="48" spans="1:21" x14ac:dyDescent="0.25">
      <c r="A48" t="s">
        <v>52</v>
      </c>
      <c r="B48" t="s">
        <v>521</v>
      </c>
      <c r="C48" t="s">
        <v>59</v>
      </c>
      <c r="D48">
        <v>135</v>
      </c>
      <c r="E48">
        <v>59</v>
      </c>
      <c r="F48">
        <v>7</v>
      </c>
      <c r="G48">
        <v>142</v>
      </c>
      <c r="H48">
        <v>201</v>
      </c>
      <c r="I48">
        <v>151</v>
      </c>
      <c r="J48">
        <v>7413.32</v>
      </c>
      <c r="K48">
        <v>1764.82</v>
      </c>
      <c r="L48">
        <v>240</v>
      </c>
      <c r="M48">
        <v>348</v>
      </c>
      <c r="N48">
        <v>373.65</v>
      </c>
      <c r="O48">
        <v>0.52</v>
      </c>
      <c r="P48">
        <v>0</v>
      </c>
      <c r="Q48">
        <v>0</v>
      </c>
      <c r="R48">
        <v>56.48</v>
      </c>
      <c r="S48">
        <v>5535</v>
      </c>
      <c r="T48">
        <v>44</v>
      </c>
      <c r="U48">
        <v>0</v>
      </c>
    </row>
    <row r="49" spans="1:21" x14ac:dyDescent="0.25">
      <c r="A49" t="s">
        <v>52</v>
      </c>
      <c r="B49" t="s">
        <v>525</v>
      </c>
      <c r="C49" t="s">
        <v>62</v>
      </c>
      <c r="D49">
        <v>108</v>
      </c>
      <c r="E49">
        <v>28</v>
      </c>
      <c r="F49">
        <v>6</v>
      </c>
      <c r="G49">
        <v>114</v>
      </c>
      <c r="H49">
        <v>142</v>
      </c>
      <c r="I49">
        <v>115</v>
      </c>
      <c r="J49">
        <v>3995.95</v>
      </c>
      <c r="K49">
        <v>1051.48</v>
      </c>
      <c r="L49">
        <v>113</v>
      </c>
      <c r="M49">
        <v>182</v>
      </c>
      <c r="N49">
        <v>302.97000000000003</v>
      </c>
      <c r="O49">
        <v>0.45</v>
      </c>
      <c r="P49">
        <v>0</v>
      </c>
      <c r="Q49">
        <v>0</v>
      </c>
      <c r="R49">
        <v>53.43</v>
      </c>
      <c r="S49">
        <v>3740</v>
      </c>
      <c r="T49">
        <v>44</v>
      </c>
      <c r="U49">
        <v>0</v>
      </c>
    </row>
    <row r="50" spans="1:21" x14ac:dyDescent="0.25">
      <c r="A50" t="s">
        <v>52</v>
      </c>
      <c r="B50" t="s">
        <v>523</v>
      </c>
      <c r="C50" t="s">
        <v>60</v>
      </c>
      <c r="D50">
        <v>139</v>
      </c>
      <c r="E50">
        <v>64</v>
      </c>
      <c r="F50">
        <v>6</v>
      </c>
      <c r="G50">
        <v>145</v>
      </c>
      <c r="H50">
        <v>209</v>
      </c>
      <c r="I50">
        <v>152</v>
      </c>
      <c r="J50">
        <v>7801.78</v>
      </c>
      <c r="K50">
        <v>1781.51</v>
      </c>
      <c r="L50">
        <v>225</v>
      </c>
      <c r="M50">
        <v>262</v>
      </c>
      <c r="N50">
        <v>379.87</v>
      </c>
      <c r="O50">
        <v>0.53</v>
      </c>
      <c r="P50">
        <v>0</v>
      </c>
      <c r="Q50">
        <v>0</v>
      </c>
      <c r="R50">
        <v>54.82</v>
      </c>
      <c r="S50">
        <v>4660</v>
      </c>
      <c r="T50">
        <v>60</v>
      </c>
      <c r="U50">
        <v>0</v>
      </c>
    </row>
    <row r="51" spans="1:21" x14ac:dyDescent="0.25">
      <c r="A51" t="s">
        <v>66</v>
      </c>
      <c r="B51" t="s">
        <v>537</v>
      </c>
      <c r="C51" t="s">
        <v>67</v>
      </c>
      <c r="D51">
        <v>165</v>
      </c>
      <c r="E51">
        <v>21</v>
      </c>
      <c r="F51">
        <v>12</v>
      </c>
      <c r="G51">
        <v>177</v>
      </c>
      <c r="H51">
        <v>198</v>
      </c>
      <c r="I51">
        <v>161</v>
      </c>
      <c r="J51">
        <v>8193.3799999999992</v>
      </c>
      <c r="K51">
        <v>2486.2199999999998</v>
      </c>
      <c r="L51">
        <v>239</v>
      </c>
      <c r="M51">
        <v>161</v>
      </c>
      <c r="N51">
        <v>472.88</v>
      </c>
      <c r="O51">
        <v>0.39</v>
      </c>
      <c r="P51">
        <v>0</v>
      </c>
      <c r="Q51">
        <v>0</v>
      </c>
      <c r="R51">
        <v>51.78</v>
      </c>
      <c r="S51">
        <v>5333</v>
      </c>
      <c r="T51">
        <v>74</v>
      </c>
      <c r="U51">
        <v>0</v>
      </c>
    </row>
    <row r="52" spans="1:21" x14ac:dyDescent="0.25">
      <c r="A52" t="s">
        <v>66</v>
      </c>
      <c r="B52" t="s">
        <v>539</v>
      </c>
      <c r="C52" t="s">
        <v>69</v>
      </c>
      <c r="D52">
        <v>124</v>
      </c>
      <c r="E52">
        <v>21</v>
      </c>
      <c r="F52">
        <v>6</v>
      </c>
      <c r="G52">
        <v>130</v>
      </c>
      <c r="H52">
        <v>151</v>
      </c>
      <c r="I52">
        <v>124</v>
      </c>
      <c r="J52">
        <v>5417.28</v>
      </c>
      <c r="K52">
        <v>1773.31</v>
      </c>
      <c r="L52">
        <v>166</v>
      </c>
      <c r="M52">
        <v>116</v>
      </c>
      <c r="N52">
        <v>473.03</v>
      </c>
      <c r="O52">
        <v>0.31</v>
      </c>
      <c r="P52">
        <v>0</v>
      </c>
      <c r="Q52">
        <v>0</v>
      </c>
      <c r="R52">
        <v>52.95</v>
      </c>
      <c r="S52">
        <v>3495</v>
      </c>
      <c r="T52">
        <v>64</v>
      </c>
      <c r="U52">
        <v>0</v>
      </c>
    </row>
    <row r="53" spans="1:21" x14ac:dyDescent="0.25">
      <c r="A53" t="s">
        <v>66</v>
      </c>
      <c r="B53" t="s">
        <v>541</v>
      </c>
      <c r="C53" t="s">
        <v>70</v>
      </c>
      <c r="D53">
        <v>44</v>
      </c>
      <c r="E53">
        <v>6</v>
      </c>
      <c r="F53">
        <v>3</v>
      </c>
      <c r="G53">
        <v>47</v>
      </c>
      <c r="H53">
        <v>53</v>
      </c>
      <c r="I53">
        <v>45</v>
      </c>
      <c r="J53">
        <v>982.3</v>
      </c>
      <c r="K53">
        <v>241.97</v>
      </c>
      <c r="L53">
        <v>35</v>
      </c>
      <c r="M53">
        <v>38</v>
      </c>
      <c r="N53">
        <v>307.98</v>
      </c>
      <c r="O53">
        <v>0.16</v>
      </c>
      <c r="P53">
        <v>0</v>
      </c>
      <c r="Q53">
        <v>0</v>
      </c>
      <c r="R53">
        <v>57.86</v>
      </c>
      <c r="S53">
        <v>1215</v>
      </c>
      <c r="T53">
        <v>26</v>
      </c>
      <c r="U53">
        <v>0</v>
      </c>
    </row>
    <row r="54" spans="1:21" x14ac:dyDescent="0.25">
      <c r="A54" t="s">
        <v>71</v>
      </c>
      <c r="B54" t="s">
        <v>576</v>
      </c>
      <c r="C54" t="s">
        <v>85</v>
      </c>
      <c r="D54">
        <v>182</v>
      </c>
      <c r="E54">
        <v>52</v>
      </c>
      <c r="F54">
        <v>3</v>
      </c>
      <c r="G54">
        <v>185</v>
      </c>
      <c r="H54">
        <v>237</v>
      </c>
      <c r="I54">
        <v>174</v>
      </c>
      <c r="J54">
        <v>12087.63</v>
      </c>
      <c r="K54">
        <v>3127.78</v>
      </c>
      <c r="L54">
        <v>363</v>
      </c>
      <c r="M54">
        <v>173</v>
      </c>
      <c r="N54">
        <v>600.04999999999995</v>
      </c>
      <c r="O54">
        <v>0.39</v>
      </c>
      <c r="P54">
        <v>0</v>
      </c>
      <c r="Q54">
        <v>0</v>
      </c>
      <c r="R54">
        <v>48.99</v>
      </c>
      <c r="S54">
        <v>5830</v>
      </c>
      <c r="T54">
        <v>66</v>
      </c>
      <c r="U54">
        <v>0</v>
      </c>
    </row>
    <row r="55" spans="1:21" x14ac:dyDescent="0.25">
      <c r="A55" t="s">
        <v>71</v>
      </c>
      <c r="B55" t="s">
        <v>557</v>
      </c>
      <c r="C55" t="s">
        <v>74</v>
      </c>
      <c r="D55">
        <v>206</v>
      </c>
      <c r="E55">
        <v>56</v>
      </c>
      <c r="F55">
        <v>9</v>
      </c>
      <c r="G55">
        <v>215</v>
      </c>
      <c r="H55">
        <v>271</v>
      </c>
      <c r="I55">
        <v>197</v>
      </c>
      <c r="J55">
        <v>18531.71</v>
      </c>
      <c r="K55">
        <v>5309.02</v>
      </c>
      <c r="L55">
        <v>516</v>
      </c>
      <c r="M55">
        <v>334</v>
      </c>
      <c r="N55">
        <v>822.27</v>
      </c>
      <c r="O55">
        <v>0.32</v>
      </c>
      <c r="P55">
        <v>0</v>
      </c>
      <c r="Q55">
        <v>0</v>
      </c>
      <c r="R55">
        <v>54.44</v>
      </c>
      <c r="S55">
        <v>8330</v>
      </c>
      <c r="T55">
        <v>62</v>
      </c>
      <c r="U55">
        <v>0</v>
      </c>
    </row>
    <row r="56" spans="1:21" x14ac:dyDescent="0.25">
      <c r="A56" t="s">
        <v>71</v>
      </c>
      <c r="B56" t="s">
        <v>555</v>
      </c>
      <c r="C56" t="s">
        <v>72</v>
      </c>
      <c r="D56">
        <v>334</v>
      </c>
      <c r="E56">
        <v>90</v>
      </c>
      <c r="F56">
        <v>12</v>
      </c>
      <c r="G56">
        <v>346</v>
      </c>
      <c r="H56">
        <v>436</v>
      </c>
      <c r="I56">
        <v>313</v>
      </c>
      <c r="J56">
        <v>36145.839999999997</v>
      </c>
      <c r="K56">
        <v>7815.77</v>
      </c>
      <c r="L56">
        <v>1159</v>
      </c>
      <c r="M56">
        <v>367</v>
      </c>
      <c r="N56">
        <v>944.68</v>
      </c>
      <c r="O56">
        <v>0.45</v>
      </c>
      <c r="P56">
        <v>0</v>
      </c>
      <c r="Q56">
        <v>0</v>
      </c>
      <c r="R56">
        <v>48.11</v>
      </c>
      <c r="S56">
        <v>10200</v>
      </c>
      <c r="T56">
        <v>134</v>
      </c>
      <c r="U56">
        <v>0</v>
      </c>
    </row>
    <row r="57" spans="1:21" x14ac:dyDescent="0.25">
      <c r="A57" t="s">
        <v>71</v>
      </c>
      <c r="B57" t="s">
        <v>578</v>
      </c>
      <c r="C57" t="s">
        <v>81</v>
      </c>
      <c r="D57">
        <v>308</v>
      </c>
      <c r="E57">
        <v>139</v>
      </c>
      <c r="F57">
        <v>17</v>
      </c>
      <c r="G57">
        <v>325</v>
      </c>
      <c r="H57">
        <v>464</v>
      </c>
      <c r="I57">
        <v>300</v>
      </c>
      <c r="J57">
        <v>35316.75</v>
      </c>
      <c r="K57">
        <v>8267.5300000000007</v>
      </c>
      <c r="L57">
        <v>1039</v>
      </c>
      <c r="M57">
        <v>375</v>
      </c>
      <c r="N57">
        <v>1438.1</v>
      </c>
      <c r="O57">
        <v>0.31</v>
      </c>
      <c r="P57">
        <v>0</v>
      </c>
      <c r="Q57">
        <v>0</v>
      </c>
      <c r="R57">
        <v>50.38</v>
      </c>
      <c r="S57">
        <v>9270</v>
      </c>
      <c r="T57">
        <v>141</v>
      </c>
      <c r="U57">
        <v>0</v>
      </c>
    </row>
    <row r="58" spans="1:21" x14ac:dyDescent="0.25">
      <c r="A58" t="s">
        <v>71</v>
      </c>
      <c r="B58" t="s">
        <v>572</v>
      </c>
      <c r="C58" t="s">
        <v>84</v>
      </c>
      <c r="D58">
        <v>245</v>
      </c>
      <c r="E58">
        <v>84</v>
      </c>
      <c r="F58">
        <v>21</v>
      </c>
      <c r="G58">
        <v>266</v>
      </c>
      <c r="H58">
        <v>350</v>
      </c>
      <c r="I58">
        <v>252</v>
      </c>
      <c r="J58">
        <v>16832.509999999998</v>
      </c>
      <c r="K58">
        <v>4314.22</v>
      </c>
      <c r="L58">
        <v>510</v>
      </c>
      <c r="M58">
        <v>535</v>
      </c>
      <c r="N58">
        <v>609.20000000000005</v>
      </c>
      <c r="O58">
        <v>0.54</v>
      </c>
      <c r="P58">
        <v>0</v>
      </c>
      <c r="Q58">
        <v>0</v>
      </c>
      <c r="R58">
        <v>49.77</v>
      </c>
      <c r="S58">
        <v>7615</v>
      </c>
      <c r="T58">
        <v>113</v>
      </c>
      <c r="U58">
        <v>0</v>
      </c>
    </row>
    <row r="59" spans="1:21" x14ac:dyDescent="0.25">
      <c r="A59" t="s">
        <v>71</v>
      </c>
      <c r="B59" t="s">
        <v>551</v>
      </c>
      <c r="C59" t="s">
        <v>78</v>
      </c>
      <c r="D59">
        <v>115</v>
      </c>
      <c r="E59">
        <v>26</v>
      </c>
      <c r="F59">
        <v>16</v>
      </c>
      <c r="G59">
        <v>131</v>
      </c>
      <c r="H59">
        <v>157</v>
      </c>
      <c r="I59">
        <v>104</v>
      </c>
      <c r="J59">
        <v>6469.75</v>
      </c>
      <c r="K59">
        <v>1754.94</v>
      </c>
      <c r="L59">
        <v>179</v>
      </c>
      <c r="M59">
        <v>208</v>
      </c>
      <c r="N59">
        <v>338.18</v>
      </c>
      <c r="O59">
        <v>0.42</v>
      </c>
      <c r="P59">
        <v>0</v>
      </c>
      <c r="Q59">
        <v>0</v>
      </c>
      <c r="R59">
        <v>51.3</v>
      </c>
      <c r="S59">
        <v>4155</v>
      </c>
      <c r="T59">
        <v>50</v>
      </c>
      <c r="U59">
        <v>0</v>
      </c>
    </row>
    <row r="60" spans="1:21" x14ac:dyDescent="0.25">
      <c r="A60" t="s">
        <v>71</v>
      </c>
      <c r="B60" t="s">
        <v>564</v>
      </c>
      <c r="C60" t="s">
        <v>91</v>
      </c>
      <c r="D60">
        <v>76</v>
      </c>
      <c r="E60">
        <v>41</v>
      </c>
      <c r="F60">
        <v>2</v>
      </c>
      <c r="G60">
        <v>78</v>
      </c>
      <c r="H60">
        <v>119</v>
      </c>
      <c r="I60">
        <v>74</v>
      </c>
      <c r="J60">
        <v>4942.1099999999997</v>
      </c>
      <c r="K60">
        <v>1252.23</v>
      </c>
      <c r="L60">
        <v>149</v>
      </c>
      <c r="M60">
        <v>135</v>
      </c>
      <c r="N60">
        <v>337.87</v>
      </c>
      <c r="O60">
        <v>0.35</v>
      </c>
      <c r="P60">
        <v>0</v>
      </c>
      <c r="Q60">
        <v>0</v>
      </c>
      <c r="R60">
        <v>53.72</v>
      </c>
      <c r="S60">
        <v>2095</v>
      </c>
      <c r="T60">
        <v>39</v>
      </c>
      <c r="U60">
        <v>0</v>
      </c>
    </row>
    <row r="61" spans="1:21" x14ac:dyDescent="0.25">
      <c r="A61" t="s">
        <v>71</v>
      </c>
      <c r="B61" t="s">
        <v>561</v>
      </c>
      <c r="C61" t="s">
        <v>89</v>
      </c>
      <c r="D61">
        <v>96</v>
      </c>
      <c r="E61">
        <v>21</v>
      </c>
      <c r="F61">
        <v>3</v>
      </c>
      <c r="G61">
        <v>99</v>
      </c>
      <c r="H61">
        <v>120</v>
      </c>
      <c r="I61">
        <v>89</v>
      </c>
      <c r="J61">
        <v>5948.38</v>
      </c>
      <c r="K61">
        <v>1701.19</v>
      </c>
      <c r="L61">
        <v>167</v>
      </c>
      <c r="M61">
        <v>145</v>
      </c>
      <c r="N61">
        <v>321.18</v>
      </c>
      <c r="O61">
        <v>0.36</v>
      </c>
      <c r="P61">
        <v>0</v>
      </c>
      <c r="Q61">
        <v>0</v>
      </c>
      <c r="R61">
        <v>58.21</v>
      </c>
      <c r="S61">
        <v>3260</v>
      </c>
      <c r="T61">
        <v>43</v>
      </c>
      <c r="U61">
        <v>0</v>
      </c>
    </row>
    <row r="62" spans="1:21" x14ac:dyDescent="0.25">
      <c r="A62" t="s">
        <v>71</v>
      </c>
      <c r="B62" t="s">
        <v>553</v>
      </c>
      <c r="C62" t="s">
        <v>76</v>
      </c>
      <c r="D62">
        <v>135</v>
      </c>
      <c r="E62">
        <v>22</v>
      </c>
      <c r="F62">
        <v>21</v>
      </c>
      <c r="G62">
        <v>156</v>
      </c>
      <c r="H62">
        <v>178</v>
      </c>
      <c r="I62">
        <v>119</v>
      </c>
      <c r="J62">
        <v>8074.12</v>
      </c>
      <c r="K62">
        <v>2293.16</v>
      </c>
      <c r="L62">
        <v>226</v>
      </c>
      <c r="M62">
        <v>240</v>
      </c>
      <c r="N62">
        <v>491.47</v>
      </c>
      <c r="O62">
        <v>0.32</v>
      </c>
      <c r="P62">
        <v>0</v>
      </c>
      <c r="Q62">
        <v>0</v>
      </c>
      <c r="R62">
        <v>49</v>
      </c>
      <c r="S62">
        <v>4655</v>
      </c>
      <c r="T62">
        <v>61</v>
      </c>
      <c r="U62">
        <v>0</v>
      </c>
    </row>
    <row r="63" spans="1:21" x14ac:dyDescent="0.25">
      <c r="A63" t="s">
        <v>71</v>
      </c>
      <c r="B63" t="s">
        <v>566</v>
      </c>
      <c r="C63" t="s">
        <v>83</v>
      </c>
      <c r="D63">
        <v>333</v>
      </c>
      <c r="E63">
        <v>108</v>
      </c>
      <c r="F63">
        <v>15</v>
      </c>
      <c r="G63">
        <v>348</v>
      </c>
      <c r="H63">
        <v>456</v>
      </c>
      <c r="I63">
        <v>336</v>
      </c>
      <c r="J63">
        <v>22130.639999999999</v>
      </c>
      <c r="K63">
        <v>4970.24</v>
      </c>
      <c r="L63">
        <v>662</v>
      </c>
      <c r="M63">
        <v>649</v>
      </c>
      <c r="N63">
        <v>629.54999999999995</v>
      </c>
      <c r="O63">
        <v>0.7</v>
      </c>
      <c r="P63">
        <v>0</v>
      </c>
      <c r="Q63">
        <v>0</v>
      </c>
      <c r="R63">
        <v>51.21</v>
      </c>
      <c r="S63">
        <v>10600</v>
      </c>
      <c r="T63">
        <v>141</v>
      </c>
      <c r="U63">
        <v>0</v>
      </c>
    </row>
    <row r="64" spans="1:21" x14ac:dyDescent="0.25">
      <c r="A64" t="s">
        <v>71</v>
      </c>
      <c r="B64" t="s">
        <v>559</v>
      </c>
      <c r="C64" t="s">
        <v>90</v>
      </c>
      <c r="D64">
        <v>79</v>
      </c>
      <c r="E64">
        <v>44</v>
      </c>
      <c r="F64">
        <v>6</v>
      </c>
      <c r="G64">
        <v>85</v>
      </c>
      <c r="H64">
        <v>129</v>
      </c>
      <c r="I64">
        <v>71</v>
      </c>
      <c r="J64">
        <v>3738.33</v>
      </c>
      <c r="K64">
        <v>1010.73</v>
      </c>
      <c r="L64">
        <v>120</v>
      </c>
      <c r="M64">
        <v>129</v>
      </c>
      <c r="N64">
        <v>299.88</v>
      </c>
      <c r="O64">
        <v>0.41</v>
      </c>
      <c r="P64">
        <v>0</v>
      </c>
      <c r="Q64">
        <v>0</v>
      </c>
      <c r="R64">
        <v>56.49</v>
      </c>
      <c r="S64">
        <v>2655</v>
      </c>
      <c r="T64">
        <v>38</v>
      </c>
      <c r="U64">
        <v>0</v>
      </c>
    </row>
    <row r="65" spans="1:21" x14ac:dyDescent="0.25">
      <c r="A65" t="s">
        <v>71</v>
      </c>
      <c r="B65" t="s">
        <v>785</v>
      </c>
      <c r="C65" t="s">
        <v>86</v>
      </c>
      <c r="D65">
        <v>246</v>
      </c>
      <c r="E65">
        <v>95</v>
      </c>
      <c r="F65">
        <v>12</v>
      </c>
      <c r="G65">
        <v>258</v>
      </c>
      <c r="H65">
        <v>353</v>
      </c>
      <c r="I65">
        <v>254</v>
      </c>
      <c r="J65">
        <v>16784.82</v>
      </c>
      <c r="K65">
        <v>4971.9799999999996</v>
      </c>
      <c r="L65">
        <v>490</v>
      </c>
      <c r="M65">
        <v>504</v>
      </c>
      <c r="N65">
        <v>575</v>
      </c>
      <c r="O65">
        <v>0.59</v>
      </c>
      <c r="P65">
        <v>0</v>
      </c>
      <c r="Q65">
        <v>0</v>
      </c>
      <c r="R65">
        <v>54.02</v>
      </c>
      <c r="S65">
        <v>7455</v>
      </c>
      <c r="T65">
        <v>120</v>
      </c>
      <c r="U65">
        <v>0</v>
      </c>
    </row>
    <row r="66" spans="1:21" x14ac:dyDescent="0.25">
      <c r="A66" t="s">
        <v>71</v>
      </c>
      <c r="B66" t="s">
        <v>543</v>
      </c>
      <c r="C66" t="s">
        <v>80</v>
      </c>
      <c r="D66">
        <v>88</v>
      </c>
      <c r="E66">
        <v>15</v>
      </c>
      <c r="F66">
        <v>2</v>
      </c>
      <c r="G66">
        <v>90</v>
      </c>
      <c r="H66">
        <v>105</v>
      </c>
      <c r="I66">
        <v>79</v>
      </c>
      <c r="J66">
        <v>4336.05</v>
      </c>
      <c r="K66">
        <v>1200.3399999999999</v>
      </c>
      <c r="L66">
        <v>132</v>
      </c>
      <c r="M66">
        <v>84</v>
      </c>
      <c r="N66">
        <v>299.39999999999998</v>
      </c>
      <c r="O66">
        <v>0.34</v>
      </c>
      <c r="P66">
        <v>0</v>
      </c>
      <c r="Q66">
        <v>0</v>
      </c>
      <c r="R66">
        <v>49.89</v>
      </c>
      <c r="S66">
        <v>2195</v>
      </c>
      <c r="T66">
        <v>46</v>
      </c>
      <c r="U66">
        <v>0</v>
      </c>
    </row>
    <row r="67" spans="1:21" x14ac:dyDescent="0.25">
      <c r="A67" t="s">
        <v>71</v>
      </c>
      <c r="B67" t="s">
        <v>568</v>
      </c>
      <c r="C67" t="s">
        <v>87</v>
      </c>
      <c r="D67">
        <v>110</v>
      </c>
      <c r="E67">
        <v>36</v>
      </c>
      <c r="F67">
        <v>5</v>
      </c>
      <c r="G67">
        <v>115</v>
      </c>
      <c r="H67">
        <v>151</v>
      </c>
      <c r="I67">
        <v>100</v>
      </c>
      <c r="J67">
        <v>5549.99</v>
      </c>
      <c r="K67">
        <v>1857.63</v>
      </c>
      <c r="L67">
        <v>150</v>
      </c>
      <c r="M67">
        <v>221</v>
      </c>
      <c r="N67">
        <v>322.47000000000003</v>
      </c>
      <c r="O67">
        <v>0.45</v>
      </c>
      <c r="P67">
        <v>0</v>
      </c>
      <c r="Q67">
        <v>0</v>
      </c>
      <c r="R67">
        <v>48.73</v>
      </c>
      <c r="S67">
        <v>2875</v>
      </c>
      <c r="T67">
        <v>56</v>
      </c>
      <c r="U67">
        <v>0</v>
      </c>
    </row>
    <row r="68" spans="1:21" x14ac:dyDescent="0.25">
      <c r="A68" t="s">
        <v>71</v>
      </c>
      <c r="B68" t="s">
        <v>549</v>
      </c>
      <c r="C68" t="s">
        <v>79</v>
      </c>
      <c r="D68">
        <v>68</v>
      </c>
      <c r="E68">
        <v>38</v>
      </c>
      <c r="F68">
        <v>2</v>
      </c>
      <c r="G68">
        <v>70</v>
      </c>
      <c r="H68">
        <v>108</v>
      </c>
      <c r="I68">
        <v>55</v>
      </c>
      <c r="J68">
        <v>4158.68</v>
      </c>
      <c r="K68">
        <v>1276.05</v>
      </c>
      <c r="L68">
        <v>121</v>
      </c>
      <c r="M68">
        <v>165</v>
      </c>
      <c r="N68">
        <v>291.57</v>
      </c>
      <c r="O68">
        <v>0.36</v>
      </c>
      <c r="P68">
        <v>0</v>
      </c>
      <c r="Q68">
        <v>0</v>
      </c>
      <c r="R68">
        <v>44.57</v>
      </c>
      <c r="S68">
        <v>2095</v>
      </c>
      <c r="T68">
        <v>23</v>
      </c>
      <c r="U68">
        <v>0</v>
      </c>
    </row>
    <row r="69" spans="1:21" x14ac:dyDescent="0.25">
      <c r="A69" t="s">
        <v>71</v>
      </c>
      <c r="B69" t="s">
        <v>545</v>
      </c>
      <c r="C69" t="s">
        <v>77</v>
      </c>
      <c r="D69">
        <v>152</v>
      </c>
      <c r="E69">
        <v>21</v>
      </c>
      <c r="F69">
        <v>7</v>
      </c>
      <c r="G69">
        <v>159</v>
      </c>
      <c r="H69">
        <v>180</v>
      </c>
      <c r="I69">
        <v>91</v>
      </c>
      <c r="J69">
        <v>7770.11</v>
      </c>
      <c r="K69">
        <v>1934.22</v>
      </c>
      <c r="L69">
        <v>249</v>
      </c>
      <c r="M69">
        <v>230</v>
      </c>
      <c r="N69">
        <v>413.25</v>
      </c>
      <c r="O69">
        <v>0.42</v>
      </c>
      <c r="P69">
        <v>0</v>
      </c>
      <c r="Q69">
        <v>0</v>
      </c>
      <c r="R69">
        <v>35.56</v>
      </c>
      <c r="S69">
        <v>4445</v>
      </c>
      <c r="T69">
        <v>34</v>
      </c>
      <c r="U69">
        <v>0</v>
      </c>
    </row>
    <row r="70" spans="1:21" x14ac:dyDescent="0.25">
      <c r="A70" t="s">
        <v>71</v>
      </c>
      <c r="B70" t="s">
        <v>547</v>
      </c>
      <c r="C70" t="s">
        <v>75</v>
      </c>
      <c r="D70">
        <v>124</v>
      </c>
      <c r="E70">
        <v>62</v>
      </c>
      <c r="F70">
        <v>15</v>
      </c>
      <c r="G70">
        <v>139</v>
      </c>
      <c r="H70">
        <v>201</v>
      </c>
      <c r="I70">
        <v>119</v>
      </c>
      <c r="J70">
        <v>10320.450000000001</v>
      </c>
      <c r="K70">
        <v>2873.66</v>
      </c>
      <c r="L70">
        <v>282</v>
      </c>
      <c r="M70">
        <v>340</v>
      </c>
      <c r="N70">
        <v>563.16999999999996</v>
      </c>
      <c r="O70">
        <v>0.33</v>
      </c>
      <c r="P70">
        <v>0</v>
      </c>
      <c r="Q70">
        <v>0</v>
      </c>
      <c r="R70">
        <v>50.89</v>
      </c>
      <c r="S70">
        <v>3715</v>
      </c>
      <c r="T70">
        <v>66</v>
      </c>
      <c r="U70">
        <v>0</v>
      </c>
    </row>
    <row r="71" spans="1:21" x14ac:dyDescent="0.25">
      <c r="A71" t="s">
        <v>71</v>
      </c>
      <c r="B71" t="s">
        <v>570</v>
      </c>
      <c r="C71" t="s">
        <v>92</v>
      </c>
      <c r="D71">
        <v>83</v>
      </c>
      <c r="E71">
        <v>34</v>
      </c>
      <c r="F71">
        <v>4</v>
      </c>
      <c r="G71">
        <v>87</v>
      </c>
      <c r="H71">
        <v>121</v>
      </c>
      <c r="I71">
        <v>68</v>
      </c>
      <c r="J71">
        <v>6413.07</v>
      </c>
      <c r="K71">
        <v>1765.1</v>
      </c>
      <c r="L71">
        <v>178</v>
      </c>
      <c r="M71">
        <v>106</v>
      </c>
      <c r="N71">
        <v>324.07</v>
      </c>
      <c r="O71">
        <v>0.36</v>
      </c>
      <c r="P71">
        <v>0</v>
      </c>
      <c r="Q71">
        <v>0</v>
      </c>
      <c r="R71">
        <v>52.22</v>
      </c>
      <c r="S71">
        <v>3290</v>
      </c>
      <c r="T71">
        <v>24</v>
      </c>
      <c r="U71">
        <v>0</v>
      </c>
    </row>
    <row r="72" spans="1:21" x14ac:dyDescent="0.25">
      <c r="A72" t="s">
        <v>71</v>
      </c>
      <c r="B72" t="s">
        <v>574</v>
      </c>
      <c r="C72" t="s">
        <v>88</v>
      </c>
      <c r="D72">
        <v>96</v>
      </c>
      <c r="E72">
        <v>33</v>
      </c>
      <c r="F72">
        <v>4</v>
      </c>
      <c r="G72">
        <v>100</v>
      </c>
      <c r="H72">
        <v>133</v>
      </c>
      <c r="I72">
        <v>99</v>
      </c>
      <c r="J72">
        <v>4803.6000000000004</v>
      </c>
      <c r="K72">
        <v>1236.44</v>
      </c>
      <c r="L72">
        <v>146</v>
      </c>
      <c r="M72">
        <v>187</v>
      </c>
      <c r="N72">
        <v>323.14999999999998</v>
      </c>
      <c r="O72">
        <v>0.4</v>
      </c>
      <c r="P72">
        <v>0</v>
      </c>
      <c r="Q72">
        <v>0</v>
      </c>
      <c r="R72">
        <v>53.75</v>
      </c>
      <c r="S72">
        <v>3010</v>
      </c>
      <c r="T72">
        <v>44</v>
      </c>
      <c r="U72">
        <v>0</v>
      </c>
    </row>
    <row r="73" spans="1:21" x14ac:dyDescent="0.25">
      <c r="A73" t="s">
        <v>1132</v>
      </c>
      <c r="B73" t="s">
        <v>1133</v>
      </c>
      <c r="C73" t="s">
        <v>1134</v>
      </c>
      <c r="D73">
        <v>159</v>
      </c>
      <c r="E73">
        <v>59</v>
      </c>
      <c r="F73">
        <v>16</v>
      </c>
      <c r="G73">
        <v>175</v>
      </c>
      <c r="H73">
        <v>234</v>
      </c>
      <c r="I73">
        <v>175</v>
      </c>
      <c r="J73">
        <v>8109.56</v>
      </c>
      <c r="K73">
        <v>2313.37</v>
      </c>
      <c r="L73">
        <v>247</v>
      </c>
      <c r="M73">
        <v>113</v>
      </c>
      <c r="N73">
        <v>556.77</v>
      </c>
      <c r="O73">
        <v>0.39</v>
      </c>
      <c r="P73">
        <v>0</v>
      </c>
      <c r="Q73">
        <v>0</v>
      </c>
      <c r="R73">
        <v>54.76</v>
      </c>
      <c r="S73">
        <v>5640</v>
      </c>
      <c r="T73">
        <v>72</v>
      </c>
      <c r="U73">
        <v>0</v>
      </c>
    </row>
    <row r="74" spans="1:21" x14ac:dyDescent="0.25">
      <c r="A74" t="s">
        <v>1132</v>
      </c>
      <c r="B74" t="s">
        <v>1135</v>
      </c>
      <c r="C74" t="s">
        <v>1136</v>
      </c>
      <c r="D74">
        <v>204</v>
      </c>
      <c r="E74">
        <v>99</v>
      </c>
      <c r="F74">
        <v>18</v>
      </c>
      <c r="G74">
        <v>222</v>
      </c>
      <c r="H74">
        <v>321</v>
      </c>
      <c r="I74">
        <v>242</v>
      </c>
      <c r="J74">
        <v>14742.15</v>
      </c>
      <c r="K74">
        <v>3293.49</v>
      </c>
      <c r="L74">
        <v>481</v>
      </c>
      <c r="M74">
        <v>271</v>
      </c>
      <c r="N74">
        <v>512.72</v>
      </c>
      <c r="O74">
        <v>0.59</v>
      </c>
      <c r="P74">
        <v>0</v>
      </c>
      <c r="Q74">
        <v>0</v>
      </c>
      <c r="R74">
        <v>53.52</v>
      </c>
      <c r="S74">
        <v>7065</v>
      </c>
      <c r="T74">
        <v>90</v>
      </c>
      <c r="U74">
        <v>0</v>
      </c>
    </row>
    <row r="75" spans="1:21" x14ac:dyDescent="0.25">
      <c r="A75" t="s">
        <v>1132</v>
      </c>
      <c r="B75" t="s">
        <v>1137</v>
      </c>
      <c r="C75" t="s">
        <v>1138</v>
      </c>
      <c r="D75">
        <v>159</v>
      </c>
      <c r="E75">
        <v>35</v>
      </c>
      <c r="F75">
        <v>15</v>
      </c>
      <c r="G75">
        <v>174</v>
      </c>
      <c r="H75">
        <v>209</v>
      </c>
      <c r="I75">
        <v>154</v>
      </c>
      <c r="J75">
        <v>6651.69</v>
      </c>
      <c r="K75">
        <v>1335.54</v>
      </c>
      <c r="L75">
        <v>199</v>
      </c>
      <c r="M75">
        <v>145</v>
      </c>
      <c r="N75">
        <v>409.93</v>
      </c>
      <c r="O75">
        <v>0.47</v>
      </c>
      <c r="P75">
        <v>0</v>
      </c>
      <c r="Q75">
        <v>0</v>
      </c>
      <c r="R75">
        <v>51.19</v>
      </c>
      <c r="S75">
        <v>5580</v>
      </c>
      <c r="T75">
        <v>65</v>
      </c>
      <c r="U75">
        <v>0</v>
      </c>
    </row>
    <row r="76" spans="1:21" x14ac:dyDescent="0.25">
      <c r="A76" t="s">
        <v>1132</v>
      </c>
      <c r="B76" t="s">
        <v>1139</v>
      </c>
      <c r="C76" t="s">
        <v>1140</v>
      </c>
      <c r="D76">
        <v>148</v>
      </c>
      <c r="E76">
        <v>45</v>
      </c>
      <c r="F76">
        <v>4</v>
      </c>
      <c r="G76">
        <v>152</v>
      </c>
      <c r="H76">
        <v>197</v>
      </c>
      <c r="I76">
        <v>176</v>
      </c>
      <c r="J76">
        <v>7011.32</v>
      </c>
      <c r="K76">
        <v>1513.85</v>
      </c>
      <c r="L76">
        <v>219</v>
      </c>
      <c r="M76">
        <v>168</v>
      </c>
      <c r="N76">
        <v>416.35</v>
      </c>
      <c r="O76">
        <v>0.46</v>
      </c>
      <c r="P76">
        <v>0</v>
      </c>
      <c r="Q76">
        <v>0</v>
      </c>
      <c r="R76">
        <v>58.15</v>
      </c>
      <c r="S76">
        <v>4710</v>
      </c>
      <c r="T76">
        <v>71</v>
      </c>
      <c r="U76">
        <v>0</v>
      </c>
    </row>
    <row r="77" spans="1:21" x14ac:dyDescent="0.25">
      <c r="A77" t="s">
        <v>1132</v>
      </c>
      <c r="B77" t="s">
        <v>1141</v>
      </c>
      <c r="C77" t="s">
        <v>1142</v>
      </c>
      <c r="D77">
        <v>146</v>
      </c>
      <c r="E77">
        <v>36</v>
      </c>
      <c r="F77">
        <v>11</v>
      </c>
      <c r="G77">
        <v>157</v>
      </c>
      <c r="H77">
        <v>193</v>
      </c>
      <c r="I77">
        <v>166</v>
      </c>
      <c r="J77">
        <v>4577.59</v>
      </c>
      <c r="K77">
        <v>858.89</v>
      </c>
      <c r="L77">
        <v>141</v>
      </c>
      <c r="M77">
        <v>176</v>
      </c>
      <c r="N77">
        <v>380.13</v>
      </c>
      <c r="O77">
        <v>0.48</v>
      </c>
      <c r="P77">
        <v>0</v>
      </c>
      <c r="Q77">
        <v>0</v>
      </c>
      <c r="R77">
        <v>54.7</v>
      </c>
      <c r="S77">
        <v>4595</v>
      </c>
      <c r="T77">
        <v>73</v>
      </c>
      <c r="U77">
        <v>0</v>
      </c>
    </row>
    <row r="78" spans="1:21" x14ac:dyDescent="0.25">
      <c r="A78" t="s">
        <v>1132</v>
      </c>
      <c r="B78" t="s">
        <v>1143</v>
      </c>
      <c r="C78" t="s">
        <v>1144</v>
      </c>
      <c r="D78">
        <v>143</v>
      </c>
      <c r="E78">
        <v>37</v>
      </c>
      <c r="F78">
        <v>3</v>
      </c>
      <c r="G78">
        <v>146</v>
      </c>
      <c r="H78">
        <v>183</v>
      </c>
      <c r="I78">
        <v>156</v>
      </c>
      <c r="J78">
        <v>3669.83</v>
      </c>
      <c r="K78">
        <v>935.94</v>
      </c>
      <c r="L78">
        <v>119</v>
      </c>
      <c r="M78">
        <v>107</v>
      </c>
      <c r="N78">
        <v>304.14999999999998</v>
      </c>
      <c r="O78">
        <v>0.59</v>
      </c>
      <c r="P78">
        <v>0</v>
      </c>
      <c r="Q78">
        <v>0</v>
      </c>
      <c r="R78">
        <v>52.1</v>
      </c>
      <c r="S78">
        <v>4585</v>
      </c>
      <c r="T78">
        <v>58</v>
      </c>
      <c r="U78">
        <v>0</v>
      </c>
    </row>
    <row r="79" spans="1:21" x14ac:dyDescent="0.25">
      <c r="A79" t="s">
        <v>1132</v>
      </c>
      <c r="B79" t="s">
        <v>1145</v>
      </c>
      <c r="C79" t="s">
        <v>1146</v>
      </c>
      <c r="D79">
        <v>104</v>
      </c>
      <c r="E79">
        <v>49</v>
      </c>
      <c r="F79">
        <v>17</v>
      </c>
      <c r="G79">
        <v>121</v>
      </c>
      <c r="H79">
        <v>170</v>
      </c>
      <c r="I79">
        <v>125</v>
      </c>
      <c r="J79">
        <v>5161.3999999999996</v>
      </c>
      <c r="K79">
        <v>1158.99</v>
      </c>
      <c r="L79">
        <v>165</v>
      </c>
      <c r="M79">
        <v>173</v>
      </c>
      <c r="N79">
        <v>502.5</v>
      </c>
      <c r="O79">
        <v>0.3</v>
      </c>
      <c r="P79">
        <v>0</v>
      </c>
      <c r="Q79">
        <v>0</v>
      </c>
      <c r="R79">
        <v>53.25</v>
      </c>
      <c r="S79">
        <v>4100</v>
      </c>
      <c r="T79">
        <v>44</v>
      </c>
      <c r="U79">
        <v>0</v>
      </c>
    </row>
    <row r="80" spans="1:21" x14ac:dyDescent="0.25">
      <c r="A80" t="s">
        <v>1132</v>
      </c>
      <c r="B80" t="s">
        <v>1147</v>
      </c>
      <c r="C80" t="s">
        <v>1148</v>
      </c>
      <c r="D80">
        <v>115</v>
      </c>
      <c r="E80">
        <v>58</v>
      </c>
      <c r="F80">
        <v>5</v>
      </c>
      <c r="G80">
        <v>120</v>
      </c>
      <c r="H80">
        <v>178</v>
      </c>
      <c r="I80">
        <v>130</v>
      </c>
      <c r="J80">
        <v>8631.43</v>
      </c>
      <c r="K80">
        <v>1902.2</v>
      </c>
      <c r="L80">
        <v>264</v>
      </c>
      <c r="M80">
        <v>134</v>
      </c>
      <c r="N80">
        <v>380.68</v>
      </c>
      <c r="O80">
        <v>0.45</v>
      </c>
      <c r="P80">
        <v>0</v>
      </c>
      <c r="Q80">
        <v>0</v>
      </c>
      <c r="R80">
        <v>50.11</v>
      </c>
      <c r="S80">
        <v>4360</v>
      </c>
      <c r="T80">
        <v>33</v>
      </c>
      <c r="U80">
        <v>0</v>
      </c>
    </row>
    <row r="81" spans="1:21" x14ac:dyDescent="0.25">
      <c r="A81" t="s">
        <v>1132</v>
      </c>
      <c r="B81" t="s">
        <v>1149</v>
      </c>
      <c r="C81" t="s">
        <v>1150</v>
      </c>
      <c r="D81">
        <v>105</v>
      </c>
      <c r="E81">
        <v>30</v>
      </c>
      <c r="F81">
        <v>5</v>
      </c>
      <c r="G81">
        <v>110</v>
      </c>
      <c r="H81">
        <v>140</v>
      </c>
      <c r="I81">
        <v>117</v>
      </c>
      <c r="J81">
        <v>3660.93</v>
      </c>
      <c r="K81">
        <v>672.65</v>
      </c>
      <c r="L81">
        <v>131</v>
      </c>
      <c r="M81">
        <v>120</v>
      </c>
      <c r="N81">
        <v>335.7</v>
      </c>
      <c r="O81">
        <v>0.4</v>
      </c>
      <c r="P81">
        <v>0</v>
      </c>
      <c r="Q81">
        <v>0</v>
      </c>
      <c r="R81">
        <v>56.69</v>
      </c>
      <c r="S81">
        <v>4365</v>
      </c>
      <c r="T81">
        <v>33</v>
      </c>
      <c r="U81">
        <v>0</v>
      </c>
    </row>
    <row r="82" spans="1:21" x14ac:dyDescent="0.25">
      <c r="A82" t="s">
        <v>1132</v>
      </c>
      <c r="B82" t="s">
        <v>3044</v>
      </c>
      <c r="C82" t="s">
        <v>3045</v>
      </c>
      <c r="D82">
        <v>369</v>
      </c>
      <c r="E82">
        <v>51</v>
      </c>
      <c r="F82">
        <v>22</v>
      </c>
      <c r="G82">
        <v>391</v>
      </c>
      <c r="H82">
        <v>442</v>
      </c>
      <c r="I82">
        <v>359</v>
      </c>
      <c r="J82">
        <v>30373.08</v>
      </c>
      <c r="K82">
        <v>7396.25</v>
      </c>
      <c r="L82">
        <v>819</v>
      </c>
      <c r="M82">
        <v>375</v>
      </c>
      <c r="N82">
        <v>794.93</v>
      </c>
      <c r="O82">
        <v>0.53</v>
      </c>
      <c r="P82">
        <v>0</v>
      </c>
      <c r="Q82">
        <v>0</v>
      </c>
      <c r="R82">
        <v>51.31</v>
      </c>
      <c r="S82">
        <v>10930</v>
      </c>
      <c r="T82">
        <v>178</v>
      </c>
      <c r="U82">
        <v>0</v>
      </c>
    </row>
    <row r="83" spans="1:21" x14ac:dyDescent="0.25">
      <c r="A83" t="s">
        <v>1132</v>
      </c>
      <c r="B83" t="s">
        <v>1151</v>
      </c>
      <c r="C83" t="s">
        <v>1152</v>
      </c>
      <c r="D83">
        <v>105</v>
      </c>
      <c r="E83">
        <v>27</v>
      </c>
      <c r="F83">
        <v>8</v>
      </c>
      <c r="G83">
        <v>113</v>
      </c>
      <c r="H83">
        <v>140</v>
      </c>
      <c r="I83">
        <v>106</v>
      </c>
      <c r="J83">
        <v>3811.93</v>
      </c>
      <c r="K83">
        <v>888.88</v>
      </c>
      <c r="L83">
        <v>109</v>
      </c>
      <c r="M83">
        <v>139</v>
      </c>
      <c r="N83">
        <v>312.72000000000003</v>
      </c>
      <c r="O83">
        <v>0.42</v>
      </c>
      <c r="P83">
        <v>0</v>
      </c>
      <c r="Q83">
        <v>0</v>
      </c>
      <c r="R83">
        <v>55.32</v>
      </c>
      <c r="S83">
        <v>3485</v>
      </c>
      <c r="T83">
        <v>50</v>
      </c>
      <c r="U83">
        <v>0</v>
      </c>
    </row>
    <row r="84" spans="1:21" x14ac:dyDescent="0.25">
      <c r="A84" t="s">
        <v>1132</v>
      </c>
      <c r="B84" t="s">
        <v>1153</v>
      </c>
      <c r="C84" t="s">
        <v>1154</v>
      </c>
      <c r="D84">
        <v>151</v>
      </c>
      <c r="E84">
        <v>22</v>
      </c>
      <c r="F84">
        <v>8</v>
      </c>
      <c r="G84">
        <v>159</v>
      </c>
      <c r="H84">
        <v>181</v>
      </c>
      <c r="I84">
        <v>159</v>
      </c>
      <c r="J84">
        <v>4806.1499999999996</v>
      </c>
      <c r="K84">
        <v>1585.91</v>
      </c>
      <c r="L84">
        <v>135</v>
      </c>
      <c r="M84">
        <v>123</v>
      </c>
      <c r="N84">
        <v>316.14999999999998</v>
      </c>
      <c r="O84">
        <v>0.55000000000000004</v>
      </c>
      <c r="P84">
        <v>0</v>
      </c>
      <c r="Q84">
        <v>0</v>
      </c>
      <c r="R84">
        <v>51.82</v>
      </c>
      <c r="S84">
        <v>4405</v>
      </c>
      <c r="T84">
        <v>74</v>
      </c>
      <c r="U84">
        <v>0</v>
      </c>
    </row>
    <row r="85" spans="1:21" x14ac:dyDescent="0.25">
      <c r="A85" t="s">
        <v>1132</v>
      </c>
      <c r="B85" t="s">
        <v>1155</v>
      </c>
      <c r="C85" t="s">
        <v>1156</v>
      </c>
      <c r="D85">
        <v>241</v>
      </c>
      <c r="E85">
        <v>35</v>
      </c>
      <c r="F85">
        <v>25</v>
      </c>
      <c r="G85">
        <v>266</v>
      </c>
      <c r="H85">
        <v>301</v>
      </c>
      <c r="I85">
        <v>244</v>
      </c>
      <c r="J85">
        <v>9517.74</v>
      </c>
      <c r="K85">
        <v>2170.29</v>
      </c>
      <c r="L85">
        <v>290</v>
      </c>
      <c r="M85">
        <v>215</v>
      </c>
      <c r="N85">
        <v>810.58</v>
      </c>
      <c r="O85">
        <v>0.34</v>
      </c>
      <c r="P85">
        <v>0</v>
      </c>
      <c r="Q85">
        <v>0</v>
      </c>
      <c r="R85">
        <v>50.65</v>
      </c>
      <c r="S85">
        <v>7040</v>
      </c>
      <c r="T85">
        <v>127</v>
      </c>
      <c r="U85">
        <v>0</v>
      </c>
    </row>
    <row r="86" spans="1:21" x14ac:dyDescent="0.25">
      <c r="A86" t="s">
        <v>1132</v>
      </c>
      <c r="B86" t="s">
        <v>1157</v>
      </c>
      <c r="C86" t="s">
        <v>1158</v>
      </c>
      <c r="D86">
        <v>239</v>
      </c>
      <c r="E86">
        <v>52</v>
      </c>
      <c r="F86">
        <v>13</v>
      </c>
      <c r="G86">
        <v>252</v>
      </c>
      <c r="H86">
        <v>304</v>
      </c>
      <c r="I86">
        <v>263</v>
      </c>
      <c r="J86">
        <v>9203.74</v>
      </c>
      <c r="K86">
        <v>2440.5300000000002</v>
      </c>
      <c r="L86">
        <v>270</v>
      </c>
      <c r="M86">
        <v>297</v>
      </c>
      <c r="N86">
        <v>540.63</v>
      </c>
      <c r="O86">
        <v>0.54</v>
      </c>
      <c r="P86">
        <v>0</v>
      </c>
      <c r="Q86">
        <v>0</v>
      </c>
      <c r="R86">
        <v>54.06</v>
      </c>
      <c r="S86">
        <v>6217</v>
      </c>
      <c r="T86">
        <v>137</v>
      </c>
      <c r="U86">
        <v>0</v>
      </c>
    </row>
    <row r="87" spans="1:21" x14ac:dyDescent="0.25">
      <c r="A87" t="s">
        <v>1132</v>
      </c>
      <c r="B87" t="s">
        <v>1159</v>
      </c>
      <c r="C87" t="s">
        <v>1160</v>
      </c>
      <c r="D87">
        <v>167</v>
      </c>
      <c r="E87">
        <v>48</v>
      </c>
      <c r="F87">
        <v>26</v>
      </c>
      <c r="G87">
        <v>193</v>
      </c>
      <c r="H87">
        <v>241</v>
      </c>
      <c r="I87">
        <v>207</v>
      </c>
      <c r="J87">
        <v>9501.35</v>
      </c>
      <c r="K87">
        <v>2173.81</v>
      </c>
      <c r="L87">
        <v>304</v>
      </c>
      <c r="M87">
        <v>144</v>
      </c>
      <c r="N87">
        <v>362.03</v>
      </c>
      <c r="O87">
        <v>0.59</v>
      </c>
      <c r="P87">
        <v>0</v>
      </c>
      <c r="Q87">
        <v>0</v>
      </c>
      <c r="R87">
        <v>49.54</v>
      </c>
      <c r="S87">
        <v>4855</v>
      </c>
      <c r="T87">
        <v>95</v>
      </c>
      <c r="U87">
        <v>0</v>
      </c>
    </row>
    <row r="88" spans="1:21" x14ac:dyDescent="0.25">
      <c r="A88" t="s">
        <v>1132</v>
      </c>
      <c r="B88" t="s">
        <v>1161</v>
      </c>
      <c r="C88" t="s">
        <v>1162</v>
      </c>
      <c r="D88">
        <v>231</v>
      </c>
      <c r="E88">
        <v>35</v>
      </c>
      <c r="F88">
        <v>5</v>
      </c>
      <c r="G88">
        <v>236</v>
      </c>
      <c r="H88">
        <v>271</v>
      </c>
      <c r="I88">
        <v>237</v>
      </c>
      <c r="J88">
        <v>9828.99</v>
      </c>
      <c r="K88">
        <v>2576.35</v>
      </c>
      <c r="L88">
        <v>302</v>
      </c>
      <c r="M88">
        <v>309</v>
      </c>
      <c r="N88">
        <v>425.17</v>
      </c>
      <c r="O88">
        <v>0.63</v>
      </c>
      <c r="P88">
        <v>0</v>
      </c>
      <c r="Q88">
        <v>0</v>
      </c>
      <c r="R88">
        <v>50.23</v>
      </c>
      <c r="S88">
        <v>4320</v>
      </c>
      <c r="T88">
        <v>150</v>
      </c>
      <c r="U88">
        <v>0</v>
      </c>
    </row>
    <row r="89" spans="1:21" x14ac:dyDescent="0.25">
      <c r="A89" t="s">
        <v>1132</v>
      </c>
      <c r="B89" t="s">
        <v>1163</v>
      </c>
      <c r="C89" t="s">
        <v>1164</v>
      </c>
      <c r="D89">
        <v>165</v>
      </c>
      <c r="E89">
        <v>29</v>
      </c>
      <c r="F89">
        <v>6</v>
      </c>
      <c r="G89">
        <v>171</v>
      </c>
      <c r="H89">
        <v>200</v>
      </c>
      <c r="I89">
        <v>185</v>
      </c>
      <c r="J89">
        <v>6514.33</v>
      </c>
      <c r="K89">
        <v>1451.6</v>
      </c>
      <c r="L89">
        <v>199</v>
      </c>
      <c r="M89">
        <v>201</v>
      </c>
      <c r="N89">
        <v>332.9</v>
      </c>
      <c r="O89">
        <v>0.57999999999999996</v>
      </c>
      <c r="P89">
        <v>0</v>
      </c>
      <c r="Q89">
        <v>0</v>
      </c>
      <c r="R89">
        <v>52.82</v>
      </c>
      <c r="S89">
        <v>3750</v>
      </c>
      <c r="T89">
        <v>100</v>
      </c>
      <c r="U89">
        <v>0</v>
      </c>
    </row>
    <row r="90" spans="1:21" x14ac:dyDescent="0.25">
      <c r="A90" t="s">
        <v>1132</v>
      </c>
      <c r="B90" t="s">
        <v>1165</v>
      </c>
      <c r="C90" t="s">
        <v>1166</v>
      </c>
      <c r="D90">
        <v>110</v>
      </c>
      <c r="E90">
        <v>34</v>
      </c>
      <c r="F90">
        <v>6</v>
      </c>
      <c r="G90">
        <v>116</v>
      </c>
      <c r="H90">
        <v>150</v>
      </c>
      <c r="I90">
        <v>114</v>
      </c>
      <c r="J90">
        <v>3388.09</v>
      </c>
      <c r="K90">
        <v>786.13</v>
      </c>
      <c r="L90">
        <v>107</v>
      </c>
      <c r="M90">
        <v>148</v>
      </c>
      <c r="N90">
        <v>357.92</v>
      </c>
      <c r="O90">
        <v>0.4</v>
      </c>
      <c r="P90">
        <v>0</v>
      </c>
      <c r="Q90">
        <v>0</v>
      </c>
      <c r="R90">
        <v>56.05</v>
      </c>
      <c r="S90">
        <v>3475</v>
      </c>
      <c r="T90">
        <v>54</v>
      </c>
      <c r="U90">
        <v>0</v>
      </c>
    </row>
    <row r="91" spans="1:21" x14ac:dyDescent="0.25">
      <c r="A91" t="s">
        <v>1132</v>
      </c>
      <c r="B91" t="s">
        <v>1167</v>
      </c>
      <c r="C91" t="s">
        <v>1168</v>
      </c>
      <c r="D91">
        <v>140</v>
      </c>
      <c r="E91">
        <v>28</v>
      </c>
      <c r="F91">
        <v>6</v>
      </c>
      <c r="G91">
        <v>146</v>
      </c>
      <c r="H91">
        <v>174</v>
      </c>
      <c r="I91">
        <v>145</v>
      </c>
      <c r="J91">
        <v>4382.13</v>
      </c>
      <c r="K91">
        <v>1217.26</v>
      </c>
      <c r="L91">
        <v>127</v>
      </c>
      <c r="M91">
        <v>151</v>
      </c>
      <c r="N91">
        <v>366.9</v>
      </c>
      <c r="O91">
        <v>0.46</v>
      </c>
      <c r="P91">
        <v>0</v>
      </c>
      <c r="Q91">
        <v>0</v>
      </c>
      <c r="R91">
        <v>53.93</v>
      </c>
      <c r="S91">
        <v>4045</v>
      </c>
      <c r="T91">
        <v>71</v>
      </c>
      <c r="U91">
        <v>0</v>
      </c>
    </row>
    <row r="92" spans="1:21" x14ac:dyDescent="0.25">
      <c r="A92" t="s">
        <v>1132</v>
      </c>
      <c r="B92" t="s">
        <v>1169</v>
      </c>
      <c r="C92" t="s">
        <v>1170</v>
      </c>
      <c r="D92">
        <v>120</v>
      </c>
      <c r="E92">
        <v>50</v>
      </c>
      <c r="F92">
        <v>4</v>
      </c>
      <c r="G92">
        <v>124</v>
      </c>
      <c r="H92">
        <v>174</v>
      </c>
      <c r="I92">
        <v>124</v>
      </c>
      <c r="J92">
        <v>8604.24</v>
      </c>
      <c r="K92">
        <v>1714.31</v>
      </c>
      <c r="L92">
        <v>287</v>
      </c>
      <c r="M92">
        <v>122</v>
      </c>
      <c r="N92">
        <v>301.22000000000003</v>
      </c>
      <c r="O92">
        <v>0.56000000000000005</v>
      </c>
      <c r="P92">
        <v>0</v>
      </c>
      <c r="Q92">
        <v>0</v>
      </c>
      <c r="R92">
        <v>49.32</v>
      </c>
      <c r="S92">
        <v>3600</v>
      </c>
      <c r="T92">
        <v>51</v>
      </c>
      <c r="U92">
        <v>0</v>
      </c>
    </row>
    <row r="93" spans="1:21" x14ac:dyDescent="0.25">
      <c r="A93" t="s">
        <v>93</v>
      </c>
      <c r="B93" t="s">
        <v>638</v>
      </c>
      <c r="C93" t="s">
        <v>98</v>
      </c>
      <c r="D93">
        <v>230</v>
      </c>
      <c r="E93">
        <v>33</v>
      </c>
      <c r="F93">
        <v>12</v>
      </c>
      <c r="G93">
        <v>242</v>
      </c>
      <c r="H93">
        <v>275</v>
      </c>
      <c r="I93">
        <v>233</v>
      </c>
      <c r="J93">
        <v>13181.84</v>
      </c>
      <c r="K93">
        <v>3302.59</v>
      </c>
      <c r="L93">
        <v>407</v>
      </c>
      <c r="M93">
        <v>257</v>
      </c>
      <c r="N93">
        <v>558.25</v>
      </c>
      <c r="O93">
        <v>0.47</v>
      </c>
      <c r="P93">
        <v>0</v>
      </c>
      <c r="Q93">
        <v>0</v>
      </c>
      <c r="R93">
        <v>50.63</v>
      </c>
      <c r="S93">
        <v>6430</v>
      </c>
      <c r="T93">
        <v>115</v>
      </c>
      <c r="U93">
        <v>0</v>
      </c>
    </row>
    <row r="94" spans="1:21" x14ac:dyDescent="0.25">
      <c r="A94" t="s">
        <v>93</v>
      </c>
      <c r="B94" t="s">
        <v>626</v>
      </c>
      <c r="C94" t="s">
        <v>116</v>
      </c>
      <c r="D94">
        <v>355</v>
      </c>
      <c r="E94">
        <v>54</v>
      </c>
      <c r="F94">
        <v>8</v>
      </c>
      <c r="G94">
        <v>363</v>
      </c>
      <c r="H94">
        <v>417</v>
      </c>
      <c r="I94">
        <v>323</v>
      </c>
      <c r="J94">
        <v>22373.23</v>
      </c>
      <c r="K94">
        <v>4301</v>
      </c>
      <c r="L94">
        <v>733</v>
      </c>
      <c r="M94">
        <v>331</v>
      </c>
      <c r="N94">
        <v>705.1</v>
      </c>
      <c r="O94">
        <v>0.57999999999999996</v>
      </c>
      <c r="P94">
        <v>0</v>
      </c>
      <c r="Q94">
        <v>0</v>
      </c>
      <c r="R94">
        <v>48.5</v>
      </c>
      <c r="S94">
        <v>8779</v>
      </c>
      <c r="T94">
        <v>182</v>
      </c>
      <c r="U94">
        <v>0</v>
      </c>
    </row>
    <row r="95" spans="1:21" x14ac:dyDescent="0.25">
      <c r="A95" t="s">
        <v>93</v>
      </c>
      <c r="B95" t="s">
        <v>592</v>
      </c>
      <c r="C95" t="s">
        <v>106</v>
      </c>
      <c r="D95">
        <v>125</v>
      </c>
      <c r="E95">
        <v>63</v>
      </c>
      <c r="F95">
        <v>8</v>
      </c>
      <c r="G95">
        <v>133</v>
      </c>
      <c r="H95">
        <v>196</v>
      </c>
      <c r="I95">
        <v>140</v>
      </c>
      <c r="J95">
        <v>7400.61</v>
      </c>
      <c r="K95">
        <v>1630.94</v>
      </c>
      <c r="L95">
        <v>245</v>
      </c>
      <c r="M95">
        <v>273</v>
      </c>
      <c r="N95">
        <v>418.15</v>
      </c>
      <c r="O95">
        <v>0.45</v>
      </c>
      <c r="P95">
        <v>0</v>
      </c>
      <c r="Q95">
        <v>0</v>
      </c>
      <c r="R95">
        <v>54.6</v>
      </c>
      <c r="S95">
        <v>4750</v>
      </c>
      <c r="T95">
        <v>46</v>
      </c>
      <c r="U95">
        <v>0</v>
      </c>
    </row>
    <row r="96" spans="1:21" x14ac:dyDescent="0.25">
      <c r="A96" t="s">
        <v>93</v>
      </c>
      <c r="B96" t="s">
        <v>610</v>
      </c>
      <c r="C96" t="s">
        <v>102</v>
      </c>
      <c r="D96">
        <v>135</v>
      </c>
      <c r="E96">
        <v>68</v>
      </c>
      <c r="F96">
        <v>6</v>
      </c>
      <c r="G96">
        <v>141</v>
      </c>
      <c r="H96">
        <v>209</v>
      </c>
      <c r="I96">
        <v>135</v>
      </c>
      <c r="J96">
        <v>9731.66</v>
      </c>
      <c r="K96">
        <v>2275.5300000000002</v>
      </c>
      <c r="L96">
        <v>318</v>
      </c>
      <c r="M96">
        <v>221</v>
      </c>
      <c r="N96">
        <v>416.57</v>
      </c>
      <c r="O96">
        <v>0.49</v>
      </c>
      <c r="P96">
        <v>0</v>
      </c>
      <c r="Q96">
        <v>0</v>
      </c>
      <c r="R96">
        <v>51.68</v>
      </c>
      <c r="S96">
        <v>4755</v>
      </c>
      <c r="T96">
        <v>49</v>
      </c>
      <c r="U96">
        <v>0</v>
      </c>
    </row>
    <row r="97" spans="1:21" x14ac:dyDescent="0.25">
      <c r="A97" t="s">
        <v>93</v>
      </c>
      <c r="B97" t="s">
        <v>590</v>
      </c>
      <c r="C97" t="s">
        <v>105</v>
      </c>
      <c r="D97">
        <v>152</v>
      </c>
      <c r="E97">
        <v>62</v>
      </c>
      <c r="F97">
        <v>8</v>
      </c>
      <c r="G97">
        <v>160</v>
      </c>
      <c r="H97">
        <v>222</v>
      </c>
      <c r="I97">
        <v>149</v>
      </c>
      <c r="J97">
        <v>8250.6200000000008</v>
      </c>
      <c r="K97">
        <v>1987.64</v>
      </c>
      <c r="L97">
        <v>248</v>
      </c>
      <c r="M97">
        <v>241</v>
      </c>
      <c r="N97">
        <v>450.75</v>
      </c>
      <c r="O97">
        <v>0.47</v>
      </c>
      <c r="P97">
        <v>0</v>
      </c>
      <c r="Q97">
        <v>0</v>
      </c>
      <c r="R97">
        <v>53.66</v>
      </c>
      <c r="S97">
        <v>5420</v>
      </c>
      <c r="T97">
        <v>59</v>
      </c>
      <c r="U97">
        <v>0</v>
      </c>
    </row>
    <row r="98" spans="1:21" x14ac:dyDescent="0.25">
      <c r="A98" t="s">
        <v>93</v>
      </c>
      <c r="B98" t="s">
        <v>594</v>
      </c>
      <c r="C98" t="s">
        <v>111</v>
      </c>
      <c r="D98">
        <v>73</v>
      </c>
      <c r="E98">
        <v>57</v>
      </c>
      <c r="F98">
        <v>4</v>
      </c>
      <c r="G98">
        <v>77</v>
      </c>
      <c r="H98">
        <v>134</v>
      </c>
      <c r="I98">
        <v>66</v>
      </c>
      <c r="J98">
        <v>4024.3</v>
      </c>
      <c r="K98">
        <v>885.76</v>
      </c>
      <c r="L98">
        <v>123</v>
      </c>
      <c r="M98">
        <v>143</v>
      </c>
      <c r="N98">
        <v>331.97</v>
      </c>
      <c r="O98">
        <v>0.39</v>
      </c>
      <c r="P98">
        <v>0</v>
      </c>
      <c r="Q98">
        <v>0</v>
      </c>
      <c r="R98">
        <v>49.57</v>
      </c>
      <c r="S98">
        <v>2330</v>
      </c>
      <c r="T98">
        <v>30</v>
      </c>
      <c r="U98">
        <v>0</v>
      </c>
    </row>
    <row r="99" spans="1:21" x14ac:dyDescent="0.25">
      <c r="A99" t="s">
        <v>93</v>
      </c>
      <c r="B99" t="s">
        <v>960</v>
      </c>
      <c r="C99" t="s">
        <v>1004</v>
      </c>
      <c r="D99">
        <v>283</v>
      </c>
      <c r="E99">
        <v>74</v>
      </c>
      <c r="F99">
        <v>18</v>
      </c>
      <c r="G99">
        <v>301</v>
      </c>
      <c r="H99">
        <v>375</v>
      </c>
      <c r="I99">
        <v>238</v>
      </c>
      <c r="J99">
        <v>15659.65</v>
      </c>
      <c r="K99">
        <v>3796.94</v>
      </c>
      <c r="L99">
        <v>448</v>
      </c>
      <c r="M99">
        <v>394</v>
      </c>
      <c r="N99">
        <v>511.02</v>
      </c>
      <c r="O99">
        <v>0.7</v>
      </c>
      <c r="P99">
        <v>0</v>
      </c>
      <c r="Q99">
        <v>0</v>
      </c>
      <c r="R99">
        <v>45.1</v>
      </c>
      <c r="S99">
        <v>8298</v>
      </c>
      <c r="T99">
        <v>117</v>
      </c>
      <c r="U99">
        <v>0</v>
      </c>
    </row>
    <row r="100" spans="1:21" x14ac:dyDescent="0.25">
      <c r="A100" t="s">
        <v>93</v>
      </c>
      <c r="B100" t="s">
        <v>622</v>
      </c>
      <c r="C100" t="s">
        <v>115</v>
      </c>
      <c r="D100">
        <v>279</v>
      </c>
      <c r="E100">
        <v>85</v>
      </c>
      <c r="F100">
        <v>31</v>
      </c>
      <c r="G100">
        <v>310</v>
      </c>
      <c r="H100">
        <v>395</v>
      </c>
      <c r="I100">
        <v>280</v>
      </c>
      <c r="J100">
        <v>15139.3</v>
      </c>
      <c r="K100">
        <v>3662.81</v>
      </c>
      <c r="L100">
        <v>492</v>
      </c>
      <c r="M100">
        <v>448</v>
      </c>
      <c r="N100">
        <v>585.4</v>
      </c>
      <c r="O100">
        <v>0.62</v>
      </c>
      <c r="P100">
        <v>0</v>
      </c>
      <c r="Q100">
        <v>0</v>
      </c>
      <c r="R100">
        <v>51.81</v>
      </c>
      <c r="S100">
        <v>10725</v>
      </c>
      <c r="T100">
        <v>103</v>
      </c>
      <c r="U100">
        <v>0</v>
      </c>
    </row>
    <row r="101" spans="1:21" x14ac:dyDescent="0.25">
      <c r="A101" t="s">
        <v>93</v>
      </c>
      <c r="B101" t="s">
        <v>964</v>
      </c>
      <c r="C101" t="s">
        <v>1005</v>
      </c>
      <c r="D101">
        <v>106</v>
      </c>
      <c r="E101">
        <v>43</v>
      </c>
      <c r="F101">
        <v>11</v>
      </c>
      <c r="G101">
        <v>117</v>
      </c>
      <c r="H101">
        <v>160</v>
      </c>
      <c r="I101">
        <v>119</v>
      </c>
      <c r="J101">
        <v>6196.22</v>
      </c>
      <c r="K101">
        <v>1319.14</v>
      </c>
      <c r="L101">
        <v>202</v>
      </c>
      <c r="M101">
        <v>101</v>
      </c>
      <c r="N101">
        <v>314.95</v>
      </c>
      <c r="O101">
        <v>0.47</v>
      </c>
      <c r="P101">
        <v>0</v>
      </c>
      <c r="Q101">
        <v>0</v>
      </c>
      <c r="R101">
        <v>50.36</v>
      </c>
      <c r="S101">
        <v>3525</v>
      </c>
      <c r="T101">
        <v>47</v>
      </c>
      <c r="U101">
        <v>0</v>
      </c>
    </row>
    <row r="102" spans="1:21" x14ac:dyDescent="0.25">
      <c r="A102" t="s">
        <v>93</v>
      </c>
      <c r="B102" t="s">
        <v>618</v>
      </c>
      <c r="C102" t="s">
        <v>128</v>
      </c>
      <c r="D102">
        <v>112</v>
      </c>
      <c r="E102">
        <v>55</v>
      </c>
      <c r="F102">
        <v>9</v>
      </c>
      <c r="G102">
        <v>121</v>
      </c>
      <c r="H102">
        <v>176</v>
      </c>
      <c r="I102">
        <v>112</v>
      </c>
      <c r="J102">
        <v>4747.87</v>
      </c>
      <c r="K102">
        <v>1015.26</v>
      </c>
      <c r="L102">
        <v>165</v>
      </c>
      <c r="M102">
        <v>167</v>
      </c>
      <c r="N102">
        <v>313.07</v>
      </c>
      <c r="O102">
        <v>0.53</v>
      </c>
      <c r="P102">
        <v>0</v>
      </c>
      <c r="Q102">
        <v>0</v>
      </c>
      <c r="R102">
        <v>50.11</v>
      </c>
      <c r="S102">
        <v>4560</v>
      </c>
      <c r="T102">
        <v>30</v>
      </c>
      <c r="U102">
        <v>0</v>
      </c>
    </row>
    <row r="103" spans="1:21" x14ac:dyDescent="0.25">
      <c r="A103" t="s">
        <v>93</v>
      </c>
      <c r="B103" t="s">
        <v>601</v>
      </c>
      <c r="C103" t="s">
        <v>107</v>
      </c>
      <c r="D103">
        <v>152</v>
      </c>
      <c r="E103">
        <v>14</v>
      </c>
      <c r="F103">
        <v>2</v>
      </c>
      <c r="G103">
        <v>154</v>
      </c>
      <c r="H103">
        <v>168</v>
      </c>
      <c r="I103">
        <v>147</v>
      </c>
      <c r="J103">
        <v>7215.17</v>
      </c>
      <c r="K103">
        <v>1334.62</v>
      </c>
      <c r="L103">
        <v>232</v>
      </c>
      <c r="M103">
        <v>150</v>
      </c>
      <c r="N103">
        <v>312.87</v>
      </c>
      <c r="O103">
        <v>0.53</v>
      </c>
      <c r="P103">
        <v>0</v>
      </c>
      <c r="Q103">
        <v>0</v>
      </c>
      <c r="R103">
        <v>53.88</v>
      </c>
      <c r="S103">
        <v>4310</v>
      </c>
      <c r="T103">
        <v>74</v>
      </c>
      <c r="U103">
        <v>0</v>
      </c>
    </row>
    <row r="104" spans="1:21" x14ac:dyDescent="0.25">
      <c r="A104" t="s">
        <v>93</v>
      </c>
      <c r="B104" t="s">
        <v>612</v>
      </c>
      <c r="C104" t="s">
        <v>96</v>
      </c>
      <c r="D104">
        <v>212</v>
      </c>
      <c r="E104">
        <v>116</v>
      </c>
      <c r="F104">
        <v>21</v>
      </c>
      <c r="G104">
        <v>233</v>
      </c>
      <c r="H104">
        <v>349</v>
      </c>
      <c r="I104">
        <v>201</v>
      </c>
      <c r="J104">
        <v>20544.38</v>
      </c>
      <c r="K104">
        <v>4533.8599999999997</v>
      </c>
      <c r="L104">
        <v>667</v>
      </c>
      <c r="M104">
        <v>326</v>
      </c>
      <c r="N104">
        <v>585.77</v>
      </c>
      <c r="O104">
        <v>0.56000000000000005</v>
      </c>
      <c r="P104">
        <v>0</v>
      </c>
      <c r="Q104">
        <v>0</v>
      </c>
      <c r="R104">
        <v>46.38</v>
      </c>
      <c r="S104">
        <v>7421</v>
      </c>
      <c r="T104">
        <v>73</v>
      </c>
      <c r="U104">
        <v>0</v>
      </c>
    </row>
    <row r="105" spans="1:21" x14ac:dyDescent="0.25">
      <c r="A105" t="s">
        <v>93</v>
      </c>
      <c r="B105" t="s">
        <v>630</v>
      </c>
      <c r="C105" t="s">
        <v>125</v>
      </c>
      <c r="D105">
        <v>151</v>
      </c>
      <c r="E105">
        <v>41</v>
      </c>
      <c r="F105">
        <v>14</v>
      </c>
      <c r="G105">
        <v>165</v>
      </c>
      <c r="H105">
        <v>206</v>
      </c>
      <c r="I105">
        <v>171</v>
      </c>
      <c r="J105">
        <v>7482.7</v>
      </c>
      <c r="K105">
        <v>1708.95</v>
      </c>
      <c r="L105">
        <v>248</v>
      </c>
      <c r="M105">
        <v>203</v>
      </c>
      <c r="N105">
        <v>408.98</v>
      </c>
      <c r="O105">
        <v>0.47</v>
      </c>
      <c r="P105">
        <v>0</v>
      </c>
      <c r="Q105">
        <v>0</v>
      </c>
      <c r="R105">
        <v>54.51</v>
      </c>
      <c r="S105">
        <v>5560</v>
      </c>
      <c r="T105">
        <v>63</v>
      </c>
      <c r="U105">
        <v>0</v>
      </c>
    </row>
    <row r="106" spans="1:21" x14ac:dyDescent="0.25">
      <c r="A106" t="s">
        <v>93</v>
      </c>
      <c r="B106" t="s">
        <v>642</v>
      </c>
      <c r="C106" t="s">
        <v>99</v>
      </c>
      <c r="D106">
        <v>193</v>
      </c>
      <c r="E106">
        <v>115</v>
      </c>
      <c r="F106">
        <v>13</v>
      </c>
      <c r="G106">
        <v>206</v>
      </c>
      <c r="H106">
        <v>321</v>
      </c>
      <c r="I106">
        <v>211</v>
      </c>
      <c r="J106">
        <v>15998.26</v>
      </c>
      <c r="K106">
        <v>4179.24</v>
      </c>
      <c r="L106">
        <v>483</v>
      </c>
      <c r="M106">
        <v>387</v>
      </c>
      <c r="N106">
        <v>841.82</v>
      </c>
      <c r="O106">
        <v>0.37</v>
      </c>
      <c r="P106">
        <v>0</v>
      </c>
      <c r="Q106">
        <v>0</v>
      </c>
      <c r="R106">
        <v>51.98</v>
      </c>
      <c r="S106">
        <v>6965</v>
      </c>
      <c r="T106">
        <v>72</v>
      </c>
      <c r="U106">
        <v>0</v>
      </c>
    </row>
    <row r="107" spans="1:21" x14ac:dyDescent="0.25">
      <c r="A107" t="s">
        <v>93</v>
      </c>
      <c r="B107" t="s">
        <v>958</v>
      </c>
      <c r="C107" t="s">
        <v>1006</v>
      </c>
      <c r="D107">
        <v>287</v>
      </c>
      <c r="E107">
        <v>72</v>
      </c>
      <c r="F107">
        <v>25</v>
      </c>
      <c r="G107">
        <v>312</v>
      </c>
      <c r="H107">
        <v>384</v>
      </c>
      <c r="I107">
        <v>292</v>
      </c>
      <c r="J107">
        <v>16422.849999999999</v>
      </c>
      <c r="K107">
        <v>3932.85</v>
      </c>
      <c r="L107">
        <v>524</v>
      </c>
      <c r="M107">
        <v>501</v>
      </c>
      <c r="N107">
        <v>652.42999999999995</v>
      </c>
      <c r="O107">
        <v>0.55000000000000004</v>
      </c>
      <c r="P107">
        <v>0</v>
      </c>
      <c r="Q107">
        <v>0</v>
      </c>
      <c r="R107">
        <v>51.6</v>
      </c>
      <c r="S107">
        <v>9855</v>
      </c>
      <c r="T107">
        <v>121</v>
      </c>
      <c r="U107">
        <v>0</v>
      </c>
    </row>
    <row r="108" spans="1:21" x14ac:dyDescent="0.25">
      <c r="A108" t="s">
        <v>93</v>
      </c>
      <c r="B108" t="s">
        <v>620</v>
      </c>
      <c r="C108" t="s">
        <v>119</v>
      </c>
      <c r="D108">
        <v>234</v>
      </c>
      <c r="E108">
        <v>34</v>
      </c>
      <c r="F108">
        <v>12</v>
      </c>
      <c r="G108">
        <v>246</v>
      </c>
      <c r="H108">
        <v>280</v>
      </c>
      <c r="I108">
        <v>242</v>
      </c>
      <c r="J108">
        <v>10637.68</v>
      </c>
      <c r="K108">
        <v>2211.0300000000002</v>
      </c>
      <c r="L108">
        <v>361</v>
      </c>
      <c r="M108">
        <v>261</v>
      </c>
      <c r="N108">
        <v>553.22</v>
      </c>
      <c r="O108">
        <v>0.48</v>
      </c>
      <c r="P108">
        <v>0</v>
      </c>
      <c r="Q108">
        <v>0</v>
      </c>
      <c r="R108">
        <v>57.89</v>
      </c>
      <c r="S108">
        <v>8625</v>
      </c>
      <c r="T108">
        <v>97</v>
      </c>
      <c r="U108">
        <v>0</v>
      </c>
    </row>
    <row r="109" spans="1:21" x14ac:dyDescent="0.25">
      <c r="A109" t="s">
        <v>93</v>
      </c>
      <c r="B109" t="s">
        <v>624</v>
      </c>
      <c r="C109" t="s">
        <v>103</v>
      </c>
      <c r="D109">
        <v>143</v>
      </c>
      <c r="E109">
        <v>73</v>
      </c>
      <c r="F109">
        <v>12</v>
      </c>
      <c r="G109">
        <v>155</v>
      </c>
      <c r="H109">
        <v>228</v>
      </c>
      <c r="I109">
        <v>152</v>
      </c>
      <c r="J109">
        <v>6010.61</v>
      </c>
      <c r="K109">
        <v>1317.2</v>
      </c>
      <c r="L109">
        <v>202</v>
      </c>
      <c r="M109">
        <v>225</v>
      </c>
      <c r="N109">
        <v>502.62</v>
      </c>
      <c r="O109">
        <v>0.43</v>
      </c>
      <c r="P109">
        <v>0</v>
      </c>
      <c r="Q109">
        <v>0</v>
      </c>
      <c r="R109">
        <v>50.59</v>
      </c>
      <c r="S109">
        <v>4755</v>
      </c>
      <c r="T109">
        <v>61</v>
      </c>
      <c r="U109">
        <v>0</v>
      </c>
    </row>
    <row r="110" spans="1:21" x14ac:dyDescent="0.25">
      <c r="A110" t="s">
        <v>93</v>
      </c>
      <c r="B110" t="s">
        <v>587</v>
      </c>
      <c r="C110" t="s">
        <v>124</v>
      </c>
      <c r="D110">
        <v>120</v>
      </c>
      <c r="E110">
        <v>36</v>
      </c>
      <c r="F110">
        <v>10</v>
      </c>
      <c r="G110">
        <v>130</v>
      </c>
      <c r="H110">
        <v>166</v>
      </c>
      <c r="I110">
        <v>113</v>
      </c>
      <c r="J110">
        <v>8155.49</v>
      </c>
      <c r="K110">
        <v>1534.19</v>
      </c>
      <c r="L110">
        <v>257</v>
      </c>
      <c r="M110">
        <v>182</v>
      </c>
      <c r="N110">
        <v>328.57</v>
      </c>
      <c r="O110">
        <v>0.47</v>
      </c>
      <c r="P110">
        <v>0</v>
      </c>
      <c r="Q110">
        <v>0</v>
      </c>
      <c r="R110">
        <v>49.89</v>
      </c>
      <c r="S110">
        <v>4440</v>
      </c>
      <c r="T110">
        <v>41</v>
      </c>
      <c r="U110">
        <v>0</v>
      </c>
    </row>
    <row r="111" spans="1:21" x14ac:dyDescent="0.25">
      <c r="A111" t="s">
        <v>93</v>
      </c>
      <c r="B111" t="s">
        <v>810</v>
      </c>
      <c r="C111" t="s">
        <v>104</v>
      </c>
      <c r="D111">
        <v>180</v>
      </c>
      <c r="E111">
        <v>31</v>
      </c>
      <c r="F111">
        <v>8</v>
      </c>
      <c r="G111">
        <v>188</v>
      </c>
      <c r="H111">
        <v>219</v>
      </c>
      <c r="I111">
        <v>159</v>
      </c>
      <c r="J111">
        <v>10333.450000000001</v>
      </c>
      <c r="K111">
        <v>2216.67</v>
      </c>
      <c r="L111">
        <v>333</v>
      </c>
      <c r="M111">
        <v>223</v>
      </c>
      <c r="N111">
        <v>502.23</v>
      </c>
      <c r="O111">
        <v>0.42</v>
      </c>
      <c r="P111">
        <v>0</v>
      </c>
      <c r="Q111">
        <v>0</v>
      </c>
      <c r="R111">
        <v>48.71</v>
      </c>
      <c r="S111">
        <v>6235</v>
      </c>
      <c r="T111">
        <v>60</v>
      </c>
      <c r="U111">
        <v>0</v>
      </c>
    </row>
    <row r="112" spans="1:21" x14ac:dyDescent="0.25">
      <c r="A112" t="s">
        <v>93</v>
      </c>
      <c r="B112" t="s">
        <v>603</v>
      </c>
      <c r="C112" t="s">
        <v>114</v>
      </c>
      <c r="D112">
        <v>110</v>
      </c>
      <c r="E112">
        <v>19</v>
      </c>
      <c r="F112">
        <v>2</v>
      </c>
      <c r="G112">
        <v>112</v>
      </c>
      <c r="H112">
        <v>131</v>
      </c>
      <c r="I112">
        <v>98</v>
      </c>
      <c r="J112">
        <v>5514.52</v>
      </c>
      <c r="K112">
        <v>1306.8499999999999</v>
      </c>
      <c r="L112">
        <v>170</v>
      </c>
      <c r="M112">
        <v>111</v>
      </c>
      <c r="N112">
        <v>288.3</v>
      </c>
      <c r="O112">
        <v>0.45</v>
      </c>
      <c r="P112">
        <v>0</v>
      </c>
      <c r="Q112">
        <v>0</v>
      </c>
      <c r="R112">
        <v>52.42</v>
      </c>
      <c r="S112">
        <v>3250</v>
      </c>
      <c r="T112">
        <v>50</v>
      </c>
      <c r="U112">
        <v>0</v>
      </c>
    </row>
    <row r="113" spans="1:21" x14ac:dyDescent="0.25">
      <c r="A113" t="s">
        <v>93</v>
      </c>
      <c r="B113" t="s">
        <v>605</v>
      </c>
      <c r="C113" t="s">
        <v>110</v>
      </c>
      <c r="D113">
        <v>133</v>
      </c>
      <c r="E113">
        <v>32</v>
      </c>
      <c r="F113">
        <v>6</v>
      </c>
      <c r="G113">
        <v>139</v>
      </c>
      <c r="H113">
        <v>171</v>
      </c>
      <c r="I113">
        <v>135</v>
      </c>
      <c r="J113">
        <v>5197.79</v>
      </c>
      <c r="K113">
        <v>1106.17</v>
      </c>
      <c r="L113">
        <v>170</v>
      </c>
      <c r="M113">
        <v>148</v>
      </c>
      <c r="N113">
        <v>322.22000000000003</v>
      </c>
      <c r="O113">
        <v>0.51</v>
      </c>
      <c r="P113">
        <v>0</v>
      </c>
      <c r="Q113">
        <v>0</v>
      </c>
      <c r="R113">
        <v>49.44</v>
      </c>
      <c r="S113">
        <v>4005</v>
      </c>
      <c r="T113">
        <v>58</v>
      </c>
      <c r="U113">
        <v>0</v>
      </c>
    </row>
    <row r="114" spans="1:21" x14ac:dyDescent="0.25">
      <c r="A114" t="s">
        <v>93</v>
      </c>
      <c r="B114" t="s">
        <v>962</v>
      </c>
      <c r="C114" t="s">
        <v>951</v>
      </c>
      <c r="D114">
        <v>50</v>
      </c>
      <c r="E114">
        <v>28</v>
      </c>
      <c r="F114">
        <v>3</v>
      </c>
      <c r="G114">
        <v>53</v>
      </c>
      <c r="H114">
        <v>81</v>
      </c>
      <c r="I114">
        <v>57</v>
      </c>
      <c r="J114">
        <v>2189.73</v>
      </c>
      <c r="K114">
        <v>454.58</v>
      </c>
      <c r="L114">
        <v>83</v>
      </c>
      <c r="M114">
        <v>83</v>
      </c>
      <c r="N114">
        <v>306.72000000000003</v>
      </c>
      <c r="O114">
        <v>0.25</v>
      </c>
      <c r="P114">
        <v>0</v>
      </c>
      <c r="Q114">
        <v>0</v>
      </c>
      <c r="R114">
        <v>55</v>
      </c>
      <c r="S114">
        <v>2090</v>
      </c>
      <c r="T114">
        <v>15</v>
      </c>
      <c r="U114">
        <v>0</v>
      </c>
    </row>
    <row r="115" spans="1:21" x14ac:dyDescent="0.25">
      <c r="A115" t="s">
        <v>93</v>
      </c>
      <c r="B115" t="s">
        <v>4039</v>
      </c>
      <c r="C115" t="s">
        <v>940</v>
      </c>
      <c r="D115">
        <v>62</v>
      </c>
      <c r="E115">
        <v>11</v>
      </c>
      <c r="F115">
        <v>8</v>
      </c>
      <c r="G115">
        <v>70</v>
      </c>
      <c r="H115">
        <v>81</v>
      </c>
      <c r="I115">
        <v>45</v>
      </c>
      <c r="J115">
        <v>2209.65</v>
      </c>
      <c r="K115">
        <v>456.75</v>
      </c>
      <c r="L115">
        <v>84</v>
      </c>
      <c r="M115">
        <v>128</v>
      </c>
      <c r="N115">
        <v>321.87</v>
      </c>
      <c r="O115">
        <v>0.23</v>
      </c>
      <c r="P115">
        <v>0</v>
      </c>
      <c r="Q115">
        <v>0</v>
      </c>
      <c r="R115">
        <v>47.54</v>
      </c>
      <c r="S115">
        <v>2805</v>
      </c>
      <c r="T115">
        <v>11</v>
      </c>
      <c r="U115">
        <v>0</v>
      </c>
    </row>
    <row r="116" spans="1:21" x14ac:dyDescent="0.25">
      <c r="A116" t="s">
        <v>93</v>
      </c>
      <c r="B116" t="s">
        <v>581</v>
      </c>
      <c r="C116" t="s">
        <v>126</v>
      </c>
      <c r="D116">
        <v>117</v>
      </c>
      <c r="E116">
        <v>63</v>
      </c>
      <c r="F116">
        <v>7</v>
      </c>
      <c r="G116">
        <v>124</v>
      </c>
      <c r="H116">
        <v>187</v>
      </c>
      <c r="I116">
        <v>113</v>
      </c>
      <c r="J116">
        <v>8162.76</v>
      </c>
      <c r="K116">
        <v>1711.56</v>
      </c>
      <c r="L116">
        <v>269</v>
      </c>
      <c r="M116">
        <v>175</v>
      </c>
      <c r="N116">
        <v>344.83</v>
      </c>
      <c r="O116">
        <v>0.52</v>
      </c>
      <c r="P116">
        <v>0</v>
      </c>
      <c r="Q116">
        <v>0</v>
      </c>
      <c r="R116">
        <v>54.3</v>
      </c>
      <c r="S116">
        <v>4290</v>
      </c>
      <c r="T116">
        <v>45</v>
      </c>
      <c r="U116">
        <v>0</v>
      </c>
    </row>
    <row r="117" spans="1:21" x14ac:dyDescent="0.25">
      <c r="A117" t="s">
        <v>93</v>
      </c>
      <c r="B117" t="s">
        <v>607</v>
      </c>
      <c r="C117" t="s">
        <v>113</v>
      </c>
      <c r="D117">
        <v>81</v>
      </c>
      <c r="E117">
        <v>24</v>
      </c>
      <c r="F117">
        <v>9</v>
      </c>
      <c r="G117">
        <v>90</v>
      </c>
      <c r="H117">
        <v>114</v>
      </c>
      <c r="I117">
        <v>89</v>
      </c>
      <c r="J117">
        <v>3961.8</v>
      </c>
      <c r="K117">
        <v>1090.76</v>
      </c>
      <c r="L117">
        <v>108</v>
      </c>
      <c r="M117">
        <v>179</v>
      </c>
      <c r="N117">
        <v>336.43</v>
      </c>
      <c r="O117">
        <v>0.31</v>
      </c>
      <c r="P117">
        <v>0</v>
      </c>
      <c r="Q117">
        <v>0</v>
      </c>
      <c r="R117">
        <v>53.48</v>
      </c>
      <c r="S117">
        <v>2460</v>
      </c>
      <c r="T117">
        <v>44</v>
      </c>
      <c r="U117">
        <v>0</v>
      </c>
    </row>
    <row r="118" spans="1:21" x14ac:dyDescent="0.25">
      <c r="A118" t="s">
        <v>93</v>
      </c>
      <c r="B118" t="s">
        <v>598</v>
      </c>
      <c r="C118" t="s">
        <v>130</v>
      </c>
      <c r="D118">
        <v>90</v>
      </c>
      <c r="E118">
        <v>34</v>
      </c>
      <c r="F118">
        <v>17</v>
      </c>
      <c r="G118">
        <v>107</v>
      </c>
      <c r="H118">
        <v>141</v>
      </c>
      <c r="I118">
        <v>80</v>
      </c>
      <c r="J118">
        <v>5544.53</v>
      </c>
      <c r="K118">
        <v>1565.34</v>
      </c>
      <c r="L118">
        <v>156</v>
      </c>
      <c r="M118">
        <v>138</v>
      </c>
      <c r="N118">
        <v>315.92</v>
      </c>
      <c r="O118">
        <v>0.39</v>
      </c>
      <c r="P118">
        <v>0</v>
      </c>
      <c r="Q118">
        <v>0</v>
      </c>
      <c r="R118">
        <v>45.45</v>
      </c>
      <c r="S118">
        <v>3045</v>
      </c>
      <c r="T118">
        <v>40</v>
      </c>
      <c r="U118">
        <v>0</v>
      </c>
    </row>
    <row r="119" spans="1:21" x14ac:dyDescent="0.25">
      <c r="A119" t="s">
        <v>93</v>
      </c>
      <c r="B119" t="s">
        <v>616</v>
      </c>
      <c r="C119" t="s">
        <v>94</v>
      </c>
      <c r="D119">
        <v>299</v>
      </c>
      <c r="E119">
        <v>83</v>
      </c>
      <c r="F119">
        <v>19</v>
      </c>
      <c r="G119">
        <v>318</v>
      </c>
      <c r="H119">
        <v>401</v>
      </c>
      <c r="I119">
        <v>246</v>
      </c>
      <c r="J119">
        <v>16002.33</v>
      </c>
      <c r="K119">
        <v>3370.33</v>
      </c>
      <c r="L119">
        <v>466</v>
      </c>
      <c r="M119">
        <v>340</v>
      </c>
      <c r="N119">
        <v>548.54999999999995</v>
      </c>
      <c r="O119">
        <v>0.7</v>
      </c>
      <c r="P119">
        <v>0</v>
      </c>
      <c r="Q119">
        <v>0</v>
      </c>
      <c r="R119">
        <v>43.6</v>
      </c>
      <c r="S119">
        <v>8415</v>
      </c>
      <c r="T119">
        <v>125</v>
      </c>
      <c r="U119">
        <v>0</v>
      </c>
    </row>
    <row r="120" spans="1:21" x14ac:dyDescent="0.25">
      <c r="A120" t="s">
        <v>93</v>
      </c>
      <c r="B120" t="s">
        <v>632</v>
      </c>
      <c r="C120" t="s">
        <v>127</v>
      </c>
      <c r="D120">
        <v>139</v>
      </c>
      <c r="E120">
        <v>42</v>
      </c>
      <c r="F120">
        <v>24</v>
      </c>
      <c r="G120">
        <v>163</v>
      </c>
      <c r="H120">
        <v>205</v>
      </c>
      <c r="I120">
        <v>154</v>
      </c>
      <c r="J120">
        <v>10427.879999999999</v>
      </c>
      <c r="K120">
        <v>2479.02</v>
      </c>
      <c r="L120">
        <v>319</v>
      </c>
      <c r="M120">
        <v>162</v>
      </c>
      <c r="N120">
        <v>400.9</v>
      </c>
      <c r="O120">
        <v>0.45</v>
      </c>
      <c r="P120">
        <v>0</v>
      </c>
      <c r="Q120">
        <v>0</v>
      </c>
      <c r="R120">
        <v>53.59</v>
      </c>
      <c r="S120">
        <v>5145</v>
      </c>
      <c r="T120">
        <v>67</v>
      </c>
      <c r="U120">
        <v>0</v>
      </c>
    </row>
    <row r="121" spans="1:21" x14ac:dyDescent="0.25">
      <c r="A121" t="s">
        <v>93</v>
      </c>
      <c r="B121" t="s">
        <v>644</v>
      </c>
      <c r="C121" t="s">
        <v>112</v>
      </c>
      <c r="D121">
        <v>79</v>
      </c>
      <c r="E121">
        <v>74</v>
      </c>
      <c r="F121">
        <v>11</v>
      </c>
      <c r="G121">
        <v>90</v>
      </c>
      <c r="H121">
        <v>164</v>
      </c>
      <c r="I121">
        <v>78</v>
      </c>
      <c r="J121">
        <v>4255.78</v>
      </c>
      <c r="K121">
        <v>846.71</v>
      </c>
      <c r="L121">
        <v>123</v>
      </c>
      <c r="M121">
        <v>145</v>
      </c>
      <c r="N121">
        <v>347.2</v>
      </c>
      <c r="O121">
        <v>0.44</v>
      </c>
      <c r="P121">
        <v>0</v>
      </c>
      <c r="Q121">
        <v>0</v>
      </c>
      <c r="R121">
        <v>48.45</v>
      </c>
      <c r="S121">
        <v>2810</v>
      </c>
      <c r="T121">
        <v>32</v>
      </c>
      <c r="U121">
        <v>0</v>
      </c>
    </row>
    <row r="122" spans="1:21" x14ac:dyDescent="0.25">
      <c r="A122" t="s">
        <v>93</v>
      </c>
      <c r="B122" t="s">
        <v>596</v>
      </c>
      <c r="C122" t="s">
        <v>120</v>
      </c>
      <c r="D122">
        <v>236</v>
      </c>
      <c r="E122">
        <v>80</v>
      </c>
      <c r="F122">
        <v>15</v>
      </c>
      <c r="G122">
        <v>251</v>
      </c>
      <c r="H122">
        <v>331</v>
      </c>
      <c r="I122">
        <v>202</v>
      </c>
      <c r="J122">
        <v>13375.19</v>
      </c>
      <c r="K122">
        <v>3196.66</v>
      </c>
      <c r="L122">
        <v>396</v>
      </c>
      <c r="M122">
        <v>270</v>
      </c>
      <c r="N122">
        <v>482.6</v>
      </c>
      <c r="O122">
        <v>0.65</v>
      </c>
      <c r="P122">
        <v>0</v>
      </c>
      <c r="Q122">
        <v>0</v>
      </c>
      <c r="R122">
        <v>47.86</v>
      </c>
      <c r="S122">
        <v>7370</v>
      </c>
      <c r="T122">
        <v>97</v>
      </c>
      <c r="U122">
        <v>0</v>
      </c>
    </row>
    <row r="123" spans="1:21" x14ac:dyDescent="0.25">
      <c r="A123" t="s">
        <v>93</v>
      </c>
      <c r="B123" t="s">
        <v>608</v>
      </c>
      <c r="C123" t="s">
        <v>117</v>
      </c>
      <c r="D123">
        <v>254</v>
      </c>
      <c r="E123">
        <v>86</v>
      </c>
      <c r="F123">
        <v>8</v>
      </c>
      <c r="G123">
        <v>262</v>
      </c>
      <c r="H123">
        <v>348</v>
      </c>
      <c r="I123">
        <v>239</v>
      </c>
      <c r="J123">
        <v>15474.07</v>
      </c>
      <c r="K123">
        <v>2899.52</v>
      </c>
      <c r="L123">
        <v>538</v>
      </c>
      <c r="M123">
        <v>347</v>
      </c>
      <c r="N123">
        <v>612.97</v>
      </c>
      <c r="O123">
        <v>0.55000000000000004</v>
      </c>
      <c r="P123">
        <v>0</v>
      </c>
      <c r="Q123">
        <v>0</v>
      </c>
      <c r="R123">
        <v>46.96</v>
      </c>
      <c r="S123">
        <v>7795</v>
      </c>
      <c r="T123">
        <v>96</v>
      </c>
      <c r="U123">
        <v>0</v>
      </c>
    </row>
    <row r="124" spans="1:21" x14ac:dyDescent="0.25">
      <c r="A124" t="s">
        <v>93</v>
      </c>
      <c r="B124" t="s">
        <v>585</v>
      </c>
      <c r="C124" t="s">
        <v>121</v>
      </c>
      <c r="D124">
        <v>233</v>
      </c>
      <c r="E124">
        <v>80</v>
      </c>
      <c r="F124">
        <v>22</v>
      </c>
      <c r="G124">
        <v>255</v>
      </c>
      <c r="H124">
        <v>335</v>
      </c>
      <c r="I124">
        <v>207</v>
      </c>
      <c r="J124">
        <v>18946</v>
      </c>
      <c r="K124">
        <v>4566.34</v>
      </c>
      <c r="L124">
        <v>560</v>
      </c>
      <c r="M124">
        <v>387</v>
      </c>
      <c r="N124">
        <v>613.35</v>
      </c>
      <c r="O124">
        <v>0.51</v>
      </c>
      <c r="P124">
        <v>0</v>
      </c>
      <c r="Q124">
        <v>0</v>
      </c>
      <c r="R124">
        <v>49.55</v>
      </c>
      <c r="S124">
        <v>9415</v>
      </c>
      <c r="T124">
        <v>65</v>
      </c>
      <c r="U124">
        <v>0</v>
      </c>
    </row>
    <row r="125" spans="1:21" x14ac:dyDescent="0.25">
      <c r="A125" t="s">
        <v>93</v>
      </c>
      <c r="B125" t="s">
        <v>646</v>
      </c>
      <c r="C125" t="s">
        <v>108</v>
      </c>
      <c r="D125">
        <v>112</v>
      </c>
      <c r="E125">
        <v>77</v>
      </c>
      <c r="F125">
        <v>15</v>
      </c>
      <c r="G125">
        <v>127</v>
      </c>
      <c r="H125">
        <v>204</v>
      </c>
      <c r="I125">
        <v>120</v>
      </c>
      <c r="J125">
        <v>6452.23</v>
      </c>
      <c r="K125">
        <v>1368.99</v>
      </c>
      <c r="L125">
        <v>193</v>
      </c>
      <c r="M125">
        <v>279</v>
      </c>
      <c r="N125">
        <v>350.25</v>
      </c>
      <c r="O125">
        <v>0.54</v>
      </c>
      <c r="P125">
        <v>0</v>
      </c>
      <c r="Q125">
        <v>0</v>
      </c>
      <c r="R125">
        <v>52.44</v>
      </c>
      <c r="S125">
        <v>4300</v>
      </c>
      <c r="T125">
        <v>45</v>
      </c>
      <c r="U125">
        <v>0</v>
      </c>
    </row>
    <row r="126" spans="1:21" x14ac:dyDescent="0.25">
      <c r="A126" t="s">
        <v>93</v>
      </c>
      <c r="B126" t="s">
        <v>614</v>
      </c>
      <c r="C126" t="s">
        <v>100</v>
      </c>
      <c r="D126">
        <v>300</v>
      </c>
      <c r="E126">
        <v>73</v>
      </c>
      <c r="F126">
        <v>8</v>
      </c>
      <c r="G126">
        <v>308</v>
      </c>
      <c r="H126">
        <v>381</v>
      </c>
      <c r="I126">
        <v>286</v>
      </c>
      <c r="J126">
        <v>17842.47</v>
      </c>
      <c r="K126">
        <v>3435.8</v>
      </c>
      <c r="L126">
        <v>579</v>
      </c>
      <c r="M126">
        <v>420</v>
      </c>
      <c r="N126">
        <v>607.67999999999995</v>
      </c>
      <c r="O126">
        <v>0.61</v>
      </c>
      <c r="P126">
        <v>0</v>
      </c>
      <c r="Q126">
        <v>0</v>
      </c>
      <c r="R126">
        <v>50.19</v>
      </c>
      <c r="S126">
        <v>10490</v>
      </c>
      <c r="T126">
        <v>99</v>
      </c>
      <c r="U126">
        <v>0</v>
      </c>
    </row>
    <row r="127" spans="1:21" x14ac:dyDescent="0.25">
      <c r="A127" t="s">
        <v>93</v>
      </c>
      <c r="B127" t="s">
        <v>628</v>
      </c>
      <c r="C127" t="s">
        <v>123</v>
      </c>
      <c r="D127">
        <v>156</v>
      </c>
      <c r="E127">
        <v>46</v>
      </c>
      <c r="F127">
        <v>11</v>
      </c>
      <c r="G127">
        <v>167</v>
      </c>
      <c r="H127">
        <v>213</v>
      </c>
      <c r="I127">
        <v>164</v>
      </c>
      <c r="J127">
        <v>8344.09</v>
      </c>
      <c r="K127">
        <v>1773.54</v>
      </c>
      <c r="L127">
        <v>277</v>
      </c>
      <c r="M127">
        <v>180</v>
      </c>
      <c r="N127">
        <v>466.52</v>
      </c>
      <c r="O127">
        <v>0.43</v>
      </c>
      <c r="P127">
        <v>0</v>
      </c>
      <c r="Q127">
        <v>0</v>
      </c>
      <c r="R127">
        <v>53.59</v>
      </c>
      <c r="S127">
        <v>4555</v>
      </c>
      <c r="T127">
        <v>82</v>
      </c>
      <c r="U127">
        <v>0</v>
      </c>
    </row>
    <row r="128" spans="1:21" x14ac:dyDescent="0.25">
      <c r="A128" t="s">
        <v>93</v>
      </c>
      <c r="B128" t="s">
        <v>956</v>
      </c>
      <c r="C128" t="s">
        <v>1007</v>
      </c>
      <c r="D128">
        <v>272</v>
      </c>
      <c r="E128">
        <v>68</v>
      </c>
      <c r="F128">
        <v>13</v>
      </c>
      <c r="G128">
        <v>285</v>
      </c>
      <c r="H128">
        <v>353</v>
      </c>
      <c r="I128">
        <v>233</v>
      </c>
      <c r="J128">
        <v>19246.560000000001</v>
      </c>
      <c r="K128">
        <v>5295.65</v>
      </c>
      <c r="L128">
        <v>508</v>
      </c>
      <c r="M128">
        <v>335</v>
      </c>
      <c r="N128">
        <v>553.54999999999995</v>
      </c>
      <c r="O128">
        <v>0.61</v>
      </c>
      <c r="P128">
        <v>0</v>
      </c>
      <c r="Q128">
        <v>0</v>
      </c>
      <c r="R128">
        <v>46.78</v>
      </c>
      <c r="S128">
        <v>8468</v>
      </c>
      <c r="T128">
        <v>104</v>
      </c>
      <c r="U128">
        <v>0</v>
      </c>
    </row>
    <row r="129" spans="1:21" x14ac:dyDescent="0.25">
      <c r="A129" t="s">
        <v>93</v>
      </c>
      <c r="B129" t="s">
        <v>583</v>
      </c>
      <c r="C129" t="s">
        <v>129</v>
      </c>
      <c r="D129">
        <v>105</v>
      </c>
      <c r="E129">
        <v>20</v>
      </c>
      <c r="F129">
        <v>3</v>
      </c>
      <c r="G129">
        <v>108</v>
      </c>
      <c r="H129">
        <v>128</v>
      </c>
      <c r="I129">
        <v>104</v>
      </c>
      <c r="J129">
        <v>3022.59</v>
      </c>
      <c r="K129">
        <v>647.91999999999996</v>
      </c>
      <c r="L129">
        <v>104</v>
      </c>
      <c r="M129">
        <v>115</v>
      </c>
      <c r="N129">
        <v>347.6</v>
      </c>
      <c r="O129">
        <v>0.36</v>
      </c>
      <c r="P129">
        <v>0</v>
      </c>
      <c r="Q129">
        <v>0</v>
      </c>
      <c r="R129">
        <v>56.96</v>
      </c>
      <c r="S129">
        <v>2905</v>
      </c>
      <c r="T129">
        <v>57</v>
      </c>
      <c r="U129">
        <v>0</v>
      </c>
    </row>
    <row r="130" spans="1:21" x14ac:dyDescent="0.25">
      <c r="A130" t="s">
        <v>93</v>
      </c>
      <c r="B130" t="s">
        <v>636</v>
      </c>
      <c r="C130" t="s">
        <v>95</v>
      </c>
      <c r="D130">
        <v>211</v>
      </c>
      <c r="E130">
        <v>31</v>
      </c>
      <c r="F130">
        <v>9</v>
      </c>
      <c r="G130">
        <v>220</v>
      </c>
      <c r="H130">
        <v>251</v>
      </c>
      <c r="I130">
        <v>182</v>
      </c>
      <c r="J130">
        <v>18218.98</v>
      </c>
      <c r="K130">
        <v>3928.79</v>
      </c>
      <c r="L130">
        <v>516</v>
      </c>
      <c r="M130">
        <v>306</v>
      </c>
      <c r="N130">
        <v>505.43</v>
      </c>
      <c r="O130">
        <v>0.48</v>
      </c>
      <c r="P130">
        <v>0</v>
      </c>
      <c r="Q130">
        <v>0</v>
      </c>
      <c r="R130">
        <v>45.98</v>
      </c>
      <c r="S130">
        <v>6805</v>
      </c>
      <c r="T130">
        <v>72</v>
      </c>
      <c r="U130">
        <v>0</v>
      </c>
    </row>
    <row r="131" spans="1:21" x14ac:dyDescent="0.25">
      <c r="A131" t="s">
        <v>93</v>
      </c>
      <c r="B131" t="s">
        <v>634</v>
      </c>
      <c r="C131" t="s">
        <v>118</v>
      </c>
      <c r="D131">
        <v>230</v>
      </c>
      <c r="E131">
        <v>73</v>
      </c>
      <c r="F131">
        <v>19</v>
      </c>
      <c r="G131">
        <v>249</v>
      </c>
      <c r="H131">
        <v>322</v>
      </c>
      <c r="I131">
        <v>236</v>
      </c>
      <c r="J131">
        <v>17964.169999999998</v>
      </c>
      <c r="K131">
        <v>3932.28</v>
      </c>
      <c r="L131">
        <v>588</v>
      </c>
      <c r="M131">
        <v>291</v>
      </c>
      <c r="N131">
        <v>1296.9000000000001</v>
      </c>
      <c r="O131">
        <v>0.23</v>
      </c>
      <c r="P131">
        <v>0</v>
      </c>
      <c r="Q131">
        <v>0</v>
      </c>
      <c r="R131">
        <v>48.08</v>
      </c>
      <c r="S131">
        <v>7645</v>
      </c>
      <c r="T131">
        <v>90</v>
      </c>
      <c r="U131">
        <v>0</v>
      </c>
    </row>
    <row r="132" spans="1:21" x14ac:dyDescent="0.25">
      <c r="A132" t="s">
        <v>93</v>
      </c>
      <c r="B132" t="s">
        <v>640</v>
      </c>
      <c r="C132" t="s">
        <v>101</v>
      </c>
      <c r="D132">
        <v>154</v>
      </c>
      <c r="E132">
        <v>26</v>
      </c>
      <c r="F132">
        <v>11</v>
      </c>
      <c r="G132">
        <v>165</v>
      </c>
      <c r="H132">
        <v>191</v>
      </c>
      <c r="I132">
        <v>131</v>
      </c>
      <c r="J132">
        <v>12183.39</v>
      </c>
      <c r="K132">
        <v>2529.5700000000002</v>
      </c>
      <c r="L132">
        <v>405</v>
      </c>
      <c r="M132">
        <v>145</v>
      </c>
      <c r="N132">
        <v>409.65</v>
      </c>
      <c r="O132">
        <v>0.44</v>
      </c>
      <c r="P132">
        <v>0</v>
      </c>
      <c r="Q132">
        <v>0</v>
      </c>
      <c r="R132">
        <v>41.55</v>
      </c>
      <c r="S132">
        <v>4820</v>
      </c>
      <c r="T132">
        <v>49</v>
      </c>
      <c r="U132">
        <v>0</v>
      </c>
    </row>
    <row r="133" spans="1:21" x14ac:dyDescent="0.25">
      <c r="A133" t="s">
        <v>131</v>
      </c>
      <c r="B133" t="s">
        <v>657</v>
      </c>
      <c r="C133" t="s">
        <v>852</v>
      </c>
      <c r="D133">
        <v>119</v>
      </c>
      <c r="E133">
        <v>28</v>
      </c>
      <c r="F133">
        <v>4</v>
      </c>
      <c r="G133">
        <v>123</v>
      </c>
      <c r="H133">
        <v>151</v>
      </c>
      <c r="I133">
        <v>127</v>
      </c>
      <c r="J133">
        <v>7054.98</v>
      </c>
      <c r="K133">
        <v>1415.99</v>
      </c>
      <c r="L133">
        <v>228</v>
      </c>
      <c r="M133">
        <v>128</v>
      </c>
      <c r="N133">
        <v>302.37</v>
      </c>
      <c r="O133">
        <v>0.49</v>
      </c>
      <c r="P133">
        <v>0</v>
      </c>
      <c r="Q133">
        <v>0</v>
      </c>
      <c r="R133">
        <v>53.45</v>
      </c>
      <c r="S133">
        <v>3100</v>
      </c>
      <c r="T133">
        <v>65</v>
      </c>
      <c r="U133">
        <v>0</v>
      </c>
    </row>
    <row r="134" spans="1:21" x14ac:dyDescent="0.25">
      <c r="A134" t="s">
        <v>131</v>
      </c>
      <c r="B134" t="s">
        <v>661</v>
      </c>
      <c r="C134" t="s">
        <v>139</v>
      </c>
      <c r="D134">
        <v>124</v>
      </c>
      <c r="E134">
        <v>15</v>
      </c>
      <c r="F134">
        <v>7</v>
      </c>
      <c r="G134">
        <v>131</v>
      </c>
      <c r="H134">
        <v>146</v>
      </c>
      <c r="I134">
        <v>128</v>
      </c>
      <c r="J134">
        <v>6575.57</v>
      </c>
      <c r="K134">
        <v>1224.76</v>
      </c>
      <c r="L134">
        <v>215</v>
      </c>
      <c r="M134">
        <v>91</v>
      </c>
      <c r="N134">
        <v>307</v>
      </c>
      <c r="O134">
        <v>0.45</v>
      </c>
      <c r="P134">
        <v>0</v>
      </c>
      <c r="Q134">
        <v>0</v>
      </c>
      <c r="R134">
        <v>52.75</v>
      </c>
      <c r="S134">
        <v>3640</v>
      </c>
      <c r="T134">
        <v>62</v>
      </c>
      <c r="U134">
        <v>0</v>
      </c>
    </row>
    <row r="135" spans="1:21" x14ac:dyDescent="0.25">
      <c r="A135" t="s">
        <v>131</v>
      </c>
      <c r="B135" t="s">
        <v>655</v>
      </c>
      <c r="C135" t="s">
        <v>136</v>
      </c>
      <c r="D135">
        <v>119</v>
      </c>
      <c r="E135">
        <v>23</v>
      </c>
      <c r="F135">
        <v>5</v>
      </c>
      <c r="G135">
        <v>124</v>
      </c>
      <c r="H135">
        <v>147</v>
      </c>
      <c r="I135">
        <v>127</v>
      </c>
      <c r="J135">
        <v>6876.03</v>
      </c>
      <c r="K135">
        <v>1648.99</v>
      </c>
      <c r="L135">
        <v>212</v>
      </c>
      <c r="M135">
        <v>121</v>
      </c>
      <c r="N135">
        <v>303.8</v>
      </c>
      <c r="O135">
        <v>0.47</v>
      </c>
      <c r="P135">
        <v>0</v>
      </c>
      <c r="Q135">
        <v>0</v>
      </c>
      <c r="R135">
        <v>53.08</v>
      </c>
      <c r="S135">
        <v>3450</v>
      </c>
      <c r="T135">
        <v>59</v>
      </c>
      <c r="U135">
        <v>0</v>
      </c>
    </row>
    <row r="136" spans="1:21" x14ac:dyDescent="0.25">
      <c r="A136" t="s">
        <v>131</v>
      </c>
      <c r="B136" t="s">
        <v>653</v>
      </c>
      <c r="C136" t="s">
        <v>135</v>
      </c>
      <c r="D136">
        <v>160</v>
      </c>
      <c r="E136">
        <v>19</v>
      </c>
      <c r="F136">
        <v>5</v>
      </c>
      <c r="G136">
        <v>165</v>
      </c>
      <c r="H136">
        <v>184</v>
      </c>
      <c r="I136">
        <v>165</v>
      </c>
      <c r="J136">
        <v>8502.4599999999991</v>
      </c>
      <c r="K136">
        <v>2165.4</v>
      </c>
      <c r="L136">
        <v>243</v>
      </c>
      <c r="M136">
        <v>203</v>
      </c>
      <c r="N136">
        <v>350.25</v>
      </c>
      <c r="O136">
        <v>0.51</v>
      </c>
      <c r="P136">
        <v>0</v>
      </c>
      <c r="Q136">
        <v>0</v>
      </c>
      <c r="R136">
        <v>54.42</v>
      </c>
      <c r="S136">
        <v>4245</v>
      </c>
      <c r="T136">
        <v>87</v>
      </c>
      <c r="U136">
        <v>0</v>
      </c>
    </row>
    <row r="137" spans="1:21" x14ac:dyDescent="0.25">
      <c r="A137" t="s">
        <v>131</v>
      </c>
      <c r="B137" t="s">
        <v>651</v>
      </c>
      <c r="C137" t="s">
        <v>851</v>
      </c>
      <c r="D137">
        <v>156</v>
      </c>
      <c r="E137">
        <v>20</v>
      </c>
      <c r="F137">
        <v>10</v>
      </c>
      <c r="G137">
        <v>166</v>
      </c>
      <c r="H137">
        <v>186</v>
      </c>
      <c r="I137">
        <v>163</v>
      </c>
      <c r="J137">
        <v>11765.85</v>
      </c>
      <c r="K137">
        <v>2499.35</v>
      </c>
      <c r="L137">
        <v>343</v>
      </c>
      <c r="M137">
        <v>99</v>
      </c>
      <c r="N137">
        <v>382.73</v>
      </c>
      <c r="O137">
        <v>0.46</v>
      </c>
      <c r="P137">
        <v>0</v>
      </c>
      <c r="Q137">
        <v>0</v>
      </c>
      <c r="R137">
        <v>52.52</v>
      </c>
      <c r="S137">
        <v>5305</v>
      </c>
      <c r="T137">
        <v>65</v>
      </c>
      <c r="U137">
        <v>0</v>
      </c>
    </row>
    <row r="138" spans="1:21" x14ac:dyDescent="0.25">
      <c r="A138" t="s">
        <v>131</v>
      </c>
      <c r="B138" t="s">
        <v>665</v>
      </c>
      <c r="C138" t="s">
        <v>935</v>
      </c>
      <c r="D138">
        <v>95</v>
      </c>
      <c r="E138">
        <v>13</v>
      </c>
      <c r="F138">
        <v>3</v>
      </c>
      <c r="G138">
        <v>98</v>
      </c>
      <c r="H138">
        <v>111</v>
      </c>
      <c r="I138">
        <v>96</v>
      </c>
      <c r="J138">
        <v>7230.04</v>
      </c>
      <c r="K138">
        <v>1454.23</v>
      </c>
      <c r="L138">
        <v>247</v>
      </c>
      <c r="M138">
        <v>82</v>
      </c>
      <c r="N138">
        <v>302.77999999999997</v>
      </c>
      <c r="O138">
        <v>0.36</v>
      </c>
      <c r="P138">
        <v>0</v>
      </c>
      <c r="Q138">
        <v>0</v>
      </c>
      <c r="R138">
        <v>51.94</v>
      </c>
      <c r="S138">
        <v>3220</v>
      </c>
      <c r="T138">
        <v>36</v>
      </c>
      <c r="U138">
        <v>0</v>
      </c>
    </row>
    <row r="139" spans="1:21" x14ac:dyDescent="0.25">
      <c r="A139" t="s">
        <v>131</v>
      </c>
      <c r="B139" t="s">
        <v>649</v>
      </c>
      <c r="C139" t="s">
        <v>132</v>
      </c>
      <c r="D139">
        <v>192</v>
      </c>
      <c r="E139">
        <v>37</v>
      </c>
      <c r="F139">
        <v>14</v>
      </c>
      <c r="G139">
        <v>206</v>
      </c>
      <c r="H139">
        <v>243</v>
      </c>
      <c r="I139">
        <v>210</v>
      </c>
      <c r="J139">
        <v>12011.19</v>
      </c>
      <c r="K139">
        <v>3432.84</v>
      </c>
      <c r="L139">
        <v>344</v>
      </c>
      <c r="M139">
        <v>416</v>
      </c>
      <c r="N139">
        <v>694.97</v>
      </c>
      <c r="O139">
        <v>0.33</v>
      </c>
      <c r="P139">
        <v>0</v>
      </c>
      <c r="Q139">
        <v>0</v>
      </c>
      <c r="R139">
        <v>55.11</v>
      </c>
      <c r="S139">
        <v>5235</v>
      </c>
      <c r="T139">
        <v>111</v>
      </c>
      <c r="U139">
        <v>0</v>
      </c>
    </row>
    <row r="140" spans="1:21" x14ac:dyDescent="0.25">
      <c r="A140" t="s">
        <v>131</v>
      </c>
      <c r="B140" t="s">
        <v>659</v>
      </c>
      <c r="C140" t="s">
        <v>853</v>
      </c>
      <c r="D140">
        <v>198</v>
      </c>
      <c r="E140">
        <v>40</v>
      </c>
      <c r="F140">
        <v>15</v>
      </c>
      <c r="G140">
        <v>213</v>
      </c>
      <c r="H140">
        <v>253</v>
      </c>
      <c r="I140">
        <v>208</v>
      </c>
      <c r="J140">
        <v>16596.54</v>
      </c>
      <c r="K140">
        <v>4215.9399999999996</v>
      </c>
      <c r="L140">
        <v>478</v>
      </c>
      <c r="M140">
        <v>333</v>
      </c>
      <c r="N140">
        <v>451.13</v>
      </c>
      <c r="O140">
        <v>0.53</v>
      </c>
      <c r="P140">
        <v>0</v>
      </c>
      <c r="Q140">
        <v>0</v>
      </c>
      <c r="R140">
        <v>53.05</v>
      </c>
      <c r="S140">
        <v>5995</v>
      </c>
      <c r="T140">
        <v>100</v>
      </c>
      <c r="U140">
        <v>0</v>
      </c>
    </row>
    <row r="141" spans="1:21" x14ac:dyDescent="0.25">
      <c r="A141" t="s">
        <v>131</v>
      </c>
      <c r="B141" t="s">
        <v>663</v>
      </c>
      <c r="C141" t="s">
        <v>850</v>
      </c>
      <c r="D141">
        <v>104</v>
      </c>
      <c r="E141">
        <v>23</v>
      </c>
      <c r="F141">
        <v>10</v>
      </c>
      <c r="G141">
        <v>114</v>
      </c>
      <c r="H141">
        <v>137</v>
      </c>
      <c r="I141">
        <v>103</v>
      </c>
      <c r="J141">
        <v>7919.43</v>
      </c>
      <c r="K141">
        <v>2224.1799999999998</v>
      </c>
      <c r="L141">
        <v>221</v>
      </c>
      <c r="M141">
        <v>185</v>
      </c>
      <c r="N141">
        <v>311.2</v>
      </c>
      <c r="O141">
        <v>0.41</v>
      </c>
      <c r="P141">
        <v>0</v>
      </c>
      <c r="Q141">
        <v>0</v>
      </c>
      <c r="R141">
        <v>50.79</v>
      </c>
      <c r="S141">
        <v>2895</v>
      </c>
      <c r="T141">
        <v>57</v>
      </c>
      <c r="U141">
        <v>0</v>
      </c>
    </row>
    <row r="142" spans="1:21" x14ac:dyDescent="0.25">
      <c r="A142" t="s">
        <v>967</v>
      </c>
      <c r="B142" t="s">
        <v>976</v>
      </c>
      <c r="C142" t="s">
        <v>1008</v>
      </c>
      <c r="D142">
        <v>193</v>
      </c>
      <c r="E142">
        <v>82</v>
      </c>
      <c r="F142">
        <v>15</v>
      </c>
      <c r="G142">
        <v>208</v>
      </c>
      <c r="H142">
        <v>290</v>
      </c>
      <c r="I142">
        <v>202</v>
      </c>
      <c r="J142">
        <v>12324.14</v>
      </c>
      <c r="K142">
        <v>3236.45</v>
      </c>
      <c r="L142">
        <v>397</v>
      </c>
      <c r="M142">
        <v>319</v>
      </c>
      <c r="N142">
        <v>534.83000000000004</v>
      </c>
      <c r="O142">
        <v>0.51</v>
      </c>
      <c r="P142">
        <v>0</v>
      </c>
      <c r="Q142">
        <v>0</v>
      </c>
      <c r="R142">
        <v>51.08</v>
      </c>
      <c r="S142">
        <v>6385</v>
      </c>
      <c r="T142">
        <v>83</v>
      </c>
      <c r="U142">
        <v>0</v>
      </c>
    </row>
    <row r="143" spans="1:21" x14ac:dyDescent="0.25">
      <c r="A143" t="s">
        <v>967</v>
      </c>
      <c r="B143" t="s">
        <v>982</v>
      </c>
      <c r="C143" t="s">
        <v>1071</v>
      </c>
      <c r="D143">
        <v>106</v>
      </c>
      <c r="E143">
        <v>49</v>
      </c>
      <c r="F143">
        <v>5</v>
      </c>
      <c r="G143">
        <v>111</v>
      </c>
      <c r="H143">
        <v>160</v>
      </c>
      <c r="I143">
        <v>124</v>
      </c>
      <c r="J143">
        <v>7004.53</v>
      </c>
      <c r="K143">
        <v>1930.28</v>
      </c>
      <c r="L143">
        <v>200</v>
      </c>
      <c r="M143">
        <v>307</v>
      </c>
      <c r="N143">
        <v>306.57</v>
      </c>
      <c r="O143">
        <v>0.51</v>
      </c>
      <c r="P143">
        <v>0</v>
      </c>
      <c r="Q143">
        <v>0</v>
      </c>
      <c r="R143">
        <v>52.74</v>
      </c>
      <c r="S143">
        <v>2795</v>
      </c>
      <c r="T143">
        <v>58</v>
      </c>
      <c r="U143">
        <v>0</v>
      </c>
    </row>
    <row r="144" spans="1:21" x14ac:dyDescent="0.25">
      <c r="A144" t="s">
        <v>967</v>
      </c>
      <c r="B144" t="s">
        <v>983</v>
      </c>
      <c r="C144" t="s">
        <v>1073</v>
      </c>
      <c r="D144">
        <v>200</v>
      </c>
      <c r="E144">
        <v>102</v>
      </c>
      <c r="F144">
        <v>24</v>
      </c>
      <c r="G144">
        <v>224</v>
      </c>
      <c r="H144">
        <v>326</v>
      </c>
      <c r="I144">
        <v>236</v>
      </c>
      <c r="J144">
        <v>9952.85</v>
      </c>
      <c r="K144">
        <v>2084.2600000000002</v>
      </c>
      <c r="L144">
        <v>365</v>
      </c>
      <c r="M144">
        <v>523</v>
      </c>
      <c r="N144">
        <v>498.77</v>
      </c>
      <c r="O144">
        <v>0.61</v>
      </c>
      <c r="P144">
        <v>0</v>
      </c>
      <c r="Q144">
        <v>0</v>
      </c>
      <c r="R144">
        <v>55.16</v>
      </c>
      <c r="S144">
        <v>6950</v>
      </c>
      <c r="T144">
        <v>98</v>
      </c>
      <c r="U144">
        <v>0</v>
      </c>
    </row>
    <row r="145" spans="1:21" x14ac:dyDescent="0.25">
      <c r="A145" t="s">
        <v>967</v>
      </c>
      <c r="B145" t="s">
        <v>972</v>
      </c>
      <c r="C145" t="s">
        <v>1009</v>
      </c>
      <c r="D145">
        <v>105</v>
      </c>
      <c r="E145">
        <v>50</v>
      </c>
      <c r="F145">
        <v>5</v>
      </c>
      <c r="G145">
        <v>110</v>
      </c>
      <c r="H145">
        <v>160</v>
      </c>
      <c r="I145">
        <v>125</v>
      </c>
      <c r="J145">
        <v>8256.94</v>
      </c>
      <c r="K145">
        <v>1719.46</v>
      </c>
      <c r="L145">
        <v>261</v>
      </c>
      <c r="M145">
        <v>197</v>
      </c>
      <c r="N145">
        <v>335.9</v>
      </c>
      <c r="O145">
        <v>0.46</v>
      </c>
      <c r="P145">
        <v>0</v>
      </c>
      <c r="Q145">
        <v>0</v>
      </c>
      <c r="R145">
        <v>56.37</v>
      </c>
      <c r="S145">
        <v>2875</v>
      </c>
      <c r="T145">
        <v>59</v>
      </c>
      <c r="U145">
        <v>0</v>
      </c>
    </row>
    <row r="146" spans="1:21" x14ac:dyDescent="0.25">
      <c r="A146" t="s">
        <v>967</v>
      </c>
      <c r="B146" t="s">
        <v>1089</v>
      </c>
      <c r="C146" t="s">
        <v>1090</v>
      </c>
      <c r="D146">
        <v>107</v>
      </c>
      <c r="E146">
        <v>32</v>
      </c>
      <c r="F146">
        <v>8</v>
      </c>
      <c r="G146">
        <v>115</v>
      </c>
      <c r="H146">
        <v>147</v>
      </c>
      <c r="I146">
        <v>117</v>
      </c>
      <c r="J146">
        <v>7439.04</v>
      </c>
      <c r="K146">
        <v>2066.7800000000002</v>
      </c>
      <c r="L146">
        <v>215</v>
      </c>
      <c r="M146">
        <v>227</v>
      </c>
      <c r="N146">
        <v>299.08</v>
      </c>
      <c r="O146">
        <v>0.46</v>
      </c>
      <c r="P146">
        <v>0</v>
      </c>
      <c r="Q146">
        <v>0</v>
      </c>
      <c r="R146">
        <v>55.74</v>
      </c>
      <c r="S146">
        <v>3400</v>
      </c>
      <c r="T146">
        <v>54</v>
      </c>
      <c r="U146">
        <v>0</v>
      </c>
    </row>
    <row r="147" spans="1:21" x14ac:dyDescent="0.25">
      <c r="A147" t="s">
        <v>967</v>
      </c>
      <c r="B147" t="s">
        <v>984</v>
      </c>
      <c r="C147" t="s">
        <v>1010</v>
      </c>
      <c r="D147">
        <v>171</v>
      </c>
      <c r="E147">
        <v>59</v>
      </c>
      <c r="F147">
        <v>13</v>
      </c>
      <c r="G147">
        <v>184</v>
      </c>
      <c r="H147">
        <v>243</v>
      </c>
      <c r="I147">
        <v>211</v>
      </c>
      <c r="J147">
        <v>9075.35</v>
      </c>
      <c r="K147">
        <v>2313.06</v>
      </c>
      <c r="L147">
        <v>280</v>
      </c>
      <c r="M147">
        <v>458</v>
      </c>
      <c r="N147">
        <v>507.15</v>
      </c>
      <c r="O147">
        <v>0.45</v>
      </c>
      <c r="P147">
        <v>0</v>
      </c>
      <c r="Q147">
        <v>0</v>
      </c>
      <c r="R147">
        <v>53.56</v>
      </c>
      <c r="S147">
        <v>5570</v>
      </c>
      <c r="T147">
        <v>80</v>
      </c>
      <c r="U147">
        <v>0</v>
      </c>
    </row>
    <row r="148" spans="1:21" x14ac:dyDescent="0.25">
      <c r="A148" t="s">
        <v>967</v>
      </c>
      <c r="B148" t="s">
        <v>970</v>
      </c>
      <c r="C148" t="s">
        <v>1070</v>
      </c>
      <c r="D148">
        <v>92</v>
      </c>
      <c r="E148">
        <v>22</v>
      </c>
      <c r="F148">
        <v>6</v>
      </c>
      <c r="G148">
        <v>98</v>
      </c>
      <c r="H148">
        <v>120</v>
      </c>
      <c r="I148">
        <v>104</v>
      </c>
      <c r="J148">
        <v>4652.91</v>
      </c>
      <c r="K148">
        <v>1130.96</v>
      </c>
      <c r="L148">
        <v>147</v>
      </c>
      <c r="M148">
        <v>148</v>
      </c>
      <c r="N148">
        <v>275.43</v>
      </c>
      <c r="O148">
        <v>0.41</v>
      </c>
      <c r="P148">
        <v>0</v>
      </c>
      <c r="Q148">
        <v>0</v>
      </c>
      <c r="R148">
        <v>54.06</v>
      </c>
      <c r="S148">
        <v>1730</v>
      </c>
      <c r="T148">
        <v>66</v>
      </c>
      <c r="U148">
        <v>0</v>
      </c>
    </row>
    <row r="149" spans="1:21" x14ac:dyDescent="0.25">
      <c r="A149" t="s">
        <v>967</v>
      </c>
      <c r="B149" t="s">
        <v>974</v>
      </c>
      <c r="C149" t="s">
        <v>1011</v>
      </c>
      <c r="D149">
        <v>74</v>
      </c>
      <c r="E149">
        <v>57</v>
      </c>
      <c r="F149">
        <v>4</v>
      </c>
      <c r="G149">
        <v>78</v>
      </c>
      <c r="H149">
        <v>135</v>
      </c>
      <c r="I149">
        <v>79</v>
      </c>
      <c r="J149">
        <v>9973.44</v>
      </c>
      <c r="K149">
        <v>2215.81</v>
      </c>
      <c r="L149">
        <v>292</v>
      </c>
      <c r="M149">
        <v>142</v>
      </c>
      <c r="N149">
        <v>326.89999999999998</v>
      </c>
      <c r="O149">
        <v>0.4</v>
      </c>
      <c r="P149">
        <v>0</v>
      </c>
      <c r="Q149">
        <v>0</v>
      </c>
      <c r="R149">
        <v>55.83</v>
      </c>
      <c r="S149">
        <v>1675</v>
      </c>
      <c r="T149">
        <v>48</v>
      </c>
      <c r="U149">
        <v>0</v>
      </c>
    </row>
    <row r="150" spans="1:21" x14ac:dyDescent="0.25">
      <c r="A150" t="s">
        <v>967</v>
      </c>
      <c r="B150" t="s">
        <v>980</v>
      </c>
      <c r="C150" t="s">
        <v>1012</v>
      </c>
      <c r="D150">
        <v>67</v>
      </c>
      <c r="E150">
        <v>39</v>
      </c>
      <c r="F150">
        <v>5</v>
      </c>
      <c r="G150">
        <v>72</v>
      </c>
      <c r="H150">
        <v>111</v>
      </c>
      <c r="I150">
        <v>81</v>
      </c>
      <c r="J150">
        <v>3506.25</v>
      </c>
      <c r="K150">
        <v>830.32</v>
      </c>
      <c r="L150">
        <v>124</v>
      </c>
      <c r="M150">
        <v>166</v>
      </c>
      <c r="N150">
        <v>333.35</v>
      </c>
      <c r="O150">
        <v>0.32</v>
      </c>
      <c r="P150">
        <v>0</v>
      </c>
      <c r="Q150">
        <v>0</v>
      </c>
      <c r="R150">
        <v>48.93</v>
      </c>
      <c r="S150">
        <v>1419</v>
      </c>
      <c r="T150">
        <v>43</v>
      </c>
      <c r="U150">
        <v>0</v>
      </c>
    </row>
    <row r="151" spans="1:21" x14ac:dyDescent="0.25">
      <c r="A151" t="s">
        <v>967</v>
      </c>
      <c r="B151" t="s">
        <v>966</v>
      </c>
      <c r="C151" t="s">
        <v>1013</v>
      </c>
      <c r="D151">
        <v>44</v>
      </c>
      <c r="E151">
        <v>29</v>
      </c>
      <c r="F151">
        <v>1</v>
      </c>
      <c r="G151">
        <v>45</v>
      </c>
      <c r="H151">
        <v>74</v>
      </c>
      <c r="I151">
        <v>56</v>
      </c>
      <c r="J151">
        <v>5377.1</v>
      </c>
      <c r="K151">
        <v>1853.71</v>
      </c>
      <c r="L151">
        <v>151</v>
      </c>
      <c r="M151">
        <v>108</v>
      </c>
      <c r="N151">
        <v>303.97000000000003</v>
      </c>
      <c r="O151">
        <v>0.24</v>
      </c>
      <c r="P151">
        <v>0</v>
      </c>
      <c r="Q151">
        <v>0</v>
      </c>
      <c r="R151">
        <v>55.33</v>
      </c>
      <c r="S151">
        <v>1660</v>
      </c>
      <c r="T151">
        <v>15</v>
      </c>
      <c r="U151">
        <v>0</v>
      </c>
    </row>
    <row r="152" spans="1:21" x14ac:dyDescent="0.25">
      <c r="A152" t="s">
        <v>967</v>
      </c>
      <c r="B152" t="s">
        <v>978</v>
      </c>
      <c r="C152" t="s">
        <v>1014</v>
      </c>
      <c r="D152">
        <v>91</v>
      </c>
      <c r="E152">
        <v>33</v>
      </c>
      <c r="F152">
        <v>7</v>
      </c>
      <c r="G152">
        <v>98</v>
      </c>
      <c r="H152">
        <v>131</v>
      </c>
      <c r="I152">
        <v>97</v>
      </c>
      <c r="J152">
        <v>7788.71</v>
      </c>
      <c r="K152">
        <v>1541.12</v>
      </c>
      <c r="L152">
        <v>241</v>
      </c>
      <c r="M152">
        <v>276</v>
      </c>
      <c r="N152">
        <v>498.02</v>
      </c>
      <c r="O152">
        <v>0.25</v>
      </c>
      <c r="P152">
        <v>0</v>
      </c>
      <c r="Q152">
        <v>0</v>
      </c>
      <c r="R152">
        <v>54.3</v>
      </c>
      <c r="S152">
        <v>3095</v>
      </c>
      <c r="T152">
        <v>41</v>
      </c>
      <c r="U152">
        <v>0</v>
      </c>
    </row>
    <row r="153" spans="1:21" x14ac:dyDescent="0.25">
      <c r="A153" t="s">
        <v>967</v>
      </c>
      <c r="B153" t="s">
        <v>969</v>
      </c>
      <c r="C153" t="s">
        <v>1015</v>
      </c>
      <c r="D153">
        <v>110</v>
      </c>
      <c r="E153">
        <v>37</v>
      </c>
      <c r="F153">
        <v>5</v>
      </c>
      <c r="G153">
        <v>115</v>
      </c>
      <c r="H153">
        <v>152</v>
      </c>
      <c r="I153">
        <v>109</v>
      </c>
      <c r="J153">
        <v>4781.37</v>
      </c>
      <c r="K153">
        <v>1231.3900000000001</v>
      </c>
      <c r="L153">
        <v>148</v>
      </c>
      <c r="M153">
        <v>147</v>
      </c>
      <c r="N153">
        <v>495.27</v>
      </c>
      <c r="O153">
        <v>0.3</v>
      </c>
      <c r="P153">
        <v>0</v>
      </c>
      <c r="Q153">
        <v>0</v>
      </c>
      <c r="R153">
        <v>47.92</v>
      </c>
      <c r="S153">
        <v>2300</v>
      </c>
      <c r="T153">
        <v>67</v>
      </c>
      <c r="U153">
        <v>0</v>
      </c>
    </row>
    <row r="154" spans="1:21" x14ac:dyDescent="0.25">
      <c r="A154" t="s">
        <v>4763</v>
      </c>
      <c r="B154" t="s">
        <v>4778</v>
      </c>
      <c r="C154" t="s">
        <v>4793</v>
      </c>
      <c r="D154">
        <v>95</v>
      </c>
      <c r="E154">
        <v>20</v>
      </c>
      <c r="F154">
        <v>17</v>
      </c>
      <c r="G154">
        <v>112</v>
      </c>
      <c r="H154">
        <v>132</v>
      </c>
      <c r="I154">
        <v>88</v>
      </c>
      <c r="J154">
        <v>5155.01</v>
      </c>
      <c r="K154">
        <v>1456.95</v>
      </c>
      <c r="L154">
        <v>299</v>
      </c>
      <c r="M154">
        <v>279</v>
      </c>
      <c r="N154">
        <v>382.75</v>
      </c>
      <c r="O154">
        <v>0.3</v>
      </c>
      <c r="P154">
        <v>0</v>
      </c>
      <c r="Q154">
        <v>0</v>
      </c>
      <c r="R154">
        <v>53.4</v>
      </c>
      <c r="S154">
        <v>4165</v>
      </c>
      <c r="T154">
        <v>34</v>
      </c>
      <c r="U154">
        <v>0</v>
      </c>
    </row>
    <row r="155" spans="1:21" x14ac:dyDescent="0.25">
      <c r="A155" t="s">
        <v>4763</v>
      </c>
      <c r="B155" t="s">
        <v>4774</v>
      </c>
      <c r="C155" t="s">
        <v>4790</v>
      </c>
      <c r="D155">
        <v>62</v>
      </c>
      <c r="E155">
        <v>26</v>
      </c>
      <c r="F155">
        <v>8</v>
      </c>
      <c r="G155">
        <v>70</v>
      </c>
      <c r="H155">
        <v>96</v>
      </c>
      <c r="I155">
        <v>75</v>
      </c>
      <c r="J155">
        <v>1634.27</v>
      </c>
      <c r="K155">
        <v>399.83</v>
      </c>
      <c r="L155">
        <v>87</v>
      </c>
      <c r="M155">
        <v>266</v>
      </c>
      <c r="N155">
        <v>279.7</v>
      </c>
      <c r="O155">
        <v>0.31</v>
      </c>
      <c r="P155">
        <v>0</v>
      </c>
      <c r="Q155">
        <v>0</v>
      </c>
      <c r="R155">
        <v>57.26</v>
      </c>
      <c r="S155">
        <v>2405</v>
      </c>
      <c r="T155">
        <v>28</v>
      </c>
      <c r="U155">
        <v>0</v>
      </c>
    </row>
    <row r="156" spans="1:21" x14ac:dyDescent="0.25">
      <c r="A156" t="s">
        <v>4763</v>
      </c>
      <c r="B156" t="s">
        <v>4776</v>
      </c>
      <c r="C156" t="s">
        <v>4791</v>
      </c>
      <c r="D156">
        <v>172</v>
      </c>
      <c r="E156">
        <v>60</v>
      </c>
      <c r="F156">
        <v>19</v>
      </c>
      <c r="G156">
        <v>191</v>
      </c>
      <c r="H156">
        <v>251</v>
      </c>
      <c r="I156">
        <v>206</v>
      </c>
      <c r="J156">
        <v>8457.84</v>
      </c>
      <c r="K156">
        <v>2012.32</v>
      </c>
      <c r="L156">
        <v>365</v>
      </c>
      <c r="M156">
        <v>816</v>
      </c>
      <c r="N156">
        <v>547.57000000000005</v>
      </c>
      <c r="O156">
        <v>0.42</v>
      </c>
      <c r="P156">
        <v>0</v>
      </c>
      <c r="Q156">
        <v>0</v>
      </c>
      <c r="R156">
        <v>57.36</v>
      </c>
      <c r="S156">
        <v>7170</v>
      </c>
      <c r="T156">
        <v>66</v>
      </c>
      <c r="U156">
        <v>0</v>
      </c>
    </row>
    <row r="157" spans="1:21" x14ac:dyDescent="0.25">
      <c r="A157" t="s">
        <v>4763</v>
      </c>
      <c r="B157" t="s">
        <v>4777</v>
      </c>
      <c r="C157" t="s">
        <v>4792</v>
      </c>
      <c r="D157">
        <v>105</v>
      </c>
      <c r="E157">
        <v>59</v>
      </c>
      <c r="F157">
        <v>15</v>
      </c>
      <c r="G157">
        <v>120</v>
      </c>
      <c r="H157">
        <v>179</v>
      </c>
      <c r="I157">
        <v>145</v>
      </c>
      <c r="J157">
        <v>6697.7</v>
      </c>
      <c r="K157">
        <v>1639.61</v>
      </c>
      <c r="L157">
        <v>251</v>
      </c>
      <c r="M157">
        <v>577</v>
      </c>
      <c r="N157">
        <v>500.48</v>
      </c>
      <c r="O157">
        <v>0.33</v>
      </c>
      <c r="P157">
        <v>0</v>
      </c>
      <c r="Q157">
        <v>0</v>
      </c>
      <c r="R157">
        <v>57.64</v>
      </c>
      <c r="S157">
        <v>4265</v>
      </c>
      <c r="T157">
        <v>46</v>
      </c>
      <c r="U157">
        <v>0</v>
      </c>
    </row>
    <row r="158" spans="1:21" x14ac:dyDescent="0.25">
      <c r="A158" t="s">
        <v>4763</v>
      </c>
      <c r="B158" t="s">
        <v>4773</v>
      </c>
      <c r="C158" t="s">
        <v>4789</v>
      </c>
      <c r="D158">
        <v>127</v>
      </c>
      <c r="E158">
        <v>48</v>
      </c>
      <c r="F158">
        <v>11</v>
      </c>
      <c r="G158">
        <v>138</v>
      </c>
      <c r="H158">
        <v>186</v>
      </c>
      <c r="I158">
        <v>136</v>
      </c>
      <c r="J158">
        <v>9422.2000000000007</v>
      </c>
      <c r="K158">
        <v>2958.8</v>
      </c>
      <c r="L158">
        <v>299</v>
      </c>
      <c r="M158">
        <v>471</v>
      </c>
      <c r="N158">
        <v>411.63</v>
      </c>
      <c r="O158">
        <v>0.43</v>
      </c>
      <c r="P158">
        <v>0</v>
      </c>
      <c r="Q158">
        <v>0</v>
      </c>
      <c r="R158">
        <v>55.3</v>
      </c>
      <c r="S158">
        <v>3705</v>
      </c>
      <c r="T158">
        <v>71</v>
      </c>
      <c r="U158">
        <v>0</v>
      </c>
    </row>
    <row r="159" spans="1:21" x14ac:dyDescent="0.25">
      <c r="A159" t="s">
        <v>4763</v>
      </c>
      <c r="B159" t="s">
        <v>4769</v>
      </c>
      <c r="C159" t="s">
        <v>4785</v>
      </c>
      <c r="D159">
        <v>89</v>
      </c>
      <c r="E159">
        <v>47</v>
      </c>
      <c r="F159">
        <v>7</v>
      </c>
      <c r="G159">
        <v>96</v>
      </c>
      <c r="H159">
        <v>143</v>
      </c>
      <c r="I159">
        <v>106</v>
      </c>
      <c r="J159">
        <v>4673.1000000000004</v>
      </c>
      <c r="K159">
        <v>1201.68</v>
      </c>
      <c r="L159">
        <v>172</v>
      </c>
      <c r="M159">
        <v>348</v>
      </c>
      <c r="N159">
        <v>83.17</v>
      </c>
      <c r="O159">
        <v>1.64</v>
      </c>
      <c r="P159">
        <v>0</v>
      </c>
      <c r="Q159">
        <v>0</v>
      </c>
      <c r="R159">
        <v>54.62</v>
      </c>
      <c r="S159">
        <v>2130</v>
      </c>
      <c r="T159">
        <v>57</v>
      </c>
      <c r="U159">
        <v>0</v>
      </c>
    </row>
    <row r="160" spans="1:21" x14ac:dyDescent="0.25">
      <c r="A160" t="s">
        <v>4763</v>
      </c>
      <c r="B160" t="s">
        <v>4762</v>
      </c>
      <c r="C160" t="s">
        <v>4780</v>
      </c>
      <c r="D160">
        <v>109</v>
      </c>
      <c r="E160">
        <v>73</v>
      </c>
      <c r="F160">
        <v>29</v>
      </c>
      <c r="G160">
        <v>138</v>
      </c>
      <c r="H160">
        <v>211</v>
      </c>
      <c r="I160">
        <v>147</v>
      </c>
      <c r="J160">
        <v>14622.86</v>
      </c>
      <c r="K160">
        <v>3161.35</v>
      </c>
      <c r="L160">
        <v>468</v>
      </c>
      <c r="M160">
        <v>510</v>
      </c>
      <c r="N160">
        <v>552.53</v>
      </c>
      <c r="O160">
        <v>0.33</v>
      </c>
      <c r="P160">
        <v>0</v>
      </c>
      <c r="Q160">
        <v>0</v>
      </c>
      <c r="R160">
        <v>47.68</v>
      </c>
      <c r="S160">
        <v>3910</v>
      </c>
      <c r="T160">
        <v>56</v>
      </c>
      <c r="U160">
        <v>0</v>
      </c>
    </row>
    <row r="161" spans="1:21" x14ac:dyDescent="0.25">
      <c r="A161" t="s">
        <v>4763</v>
      </c>
      <c r="B161" t="s">
        <v>4772</v>
      </c>
      <c r="C161" t="s">
        <v>4788</v>
      </c>
      <c r="D161">
        <v>108</v>
      </c>
      <c r="E161">
        <v>36</v>
      </c>
      <c r="F161">
        <v>3</v>
      </c>
      <c r="G161">
        <v>111</v>
      </c>
      <c r="H161">
        <v>147</v>
      </c>
      <c r="I161">
        <v>125</v>
      </c>
      <c r="J161">
        <v>8173.1</v>
      </c>
      <c r="K161">
        <v>2306.98</v>
      </c>
      <c r="L161">
        <v>322</v>
      </c>
      <c r="M161">
        <v>399</v>
      </c>
      <c r="N161">
        <v>277.23</v>
      </c>
      <c r="O161">
        <v>0.52</v>
      </c>
      <c r="P161">
        <v>0</v>
      </c>
      <c r="Q161">
        <v>0</v>
      </c>
      <c r="R161">
        <v>58.86</v>
      </c>
      <c r="S161">
        <v>2060</v>
      </c>
      <c r="T161">
        <v>76</v>
      </c>
      <c r="U161">
        <v>0</v>
      </c>
    </row>
    <row r="162" spans="1:21" x14ac:dyDescent="0.25">
      <c r="A162" t="s">
        <v>4763</v>
      </c>
      <c r="B162" t="s">
        <v>4764</v>
      </c>
      <c r="C162" t="s">
        <v>5528</v>
      </c>
      <c r="D162">
        <v>59</v>
      </c>
      <c r="E162">
        <v>41</v>
      </c>
      <c r="F162">
        <v>6</v>
      </c>
      <c r="G162">
        <v>65</v>
      </c>
      <c r="H162">
        <v>106</v>
      </c>
      <c r="I162">
        <v>81</v>
      </c>
      <c r="J162">
        <v>5976.02</v>
      </c>
      <c r="K162">
        <v>1204.3900000000001</v>
      </c>
      <c r="L162">
        <v>201</v>
      </c>
      <c r="M162">
        <v>291</v>
      </c>
      <c r="N162">
        <v>290.98</v>
      </c>
      <c r="O162">
        <v>0.34</v>
      </c>
      <c r="P162">
        <v>0</v>
      </c>
      <c r="Q162">
        <v>0</v>
      </c>
      <c r="R162">
        <v>59.38</v>
      </c>
      <c r="S162">
        <v>1425</v>
      </c>
      <c r="T162">
        <v>41</v>
      </c>
      <c r="U162">
        <v>0</v>
      </c>
    </row>
    <row r="163" spans="1:21" x14ac:dyDescent="0.25">
      <c r="A163" t="s">
        <v>4763</v>
      </c>
      <c r="B163" t="s">
        <v>4765</v>
      </c>
      <c r="C163" t="s">
        <v>4781</v>
      </c>
      <c r="D163">
        <v>43</v>
      </c>
      <c r="E163">
        <v>37</v>
      </c>
      <c r="F163">
        <v>2</v>
      </c>
      <c r="G163">
        <v>45</v>
      </c>
      <c r="H163">
        <v>82</v>
      </c>
      <c r="I163">
        <v>56</v>
      </c>
      <c r="J163">
        <v>6711.94</v>
      </c>
      <c r="K163">
        <v>2367.5700000000002</v>
      </c>
      <c r="L163">
        <v>175</v>
      </c>
      <c r="M163">
        <v>208</v>
      </c>
      <c r="N163">
        <v>268.97000000000003</v>
      </c>
      <c r="O163">
        <v>0.3</v>
      </c>
      <c r="P163">
        <v>0</v>
      </c>
      <c r="Q163">
        <v>0</v>
      </c>
      <c r="R163">
        <v>61</v>
      </c>
      <c r="S163">
        <v>1220</v>
      </c>
      <c r="T163">
        <v>25</v>
      </c>
      <c r="U163">
        <v>0</v>
      </c>
    </row>
    <row r="164" spans="1:21" x14ac:dyDescent="0.25">
      <c r="A164" t="s">
        <v>4763</v>
      </c>
      <c r="B164" t="s">
        <v>4770</v>
      </c>
      <c r="C164" t="s">
        <v>4786</v>
      </c>
      <c r="D164">
        <v>72</v>
      </c>
      <c r="E164">
        <v>41</v>
      </c>
      <c r="F164">
        <v>3</v>
      </c>
      <c r="G164">
        <v>75</v>
      </c>
      <c r="H164">
        <v>116</v>
      </c>
      <c r="I164">
        <v>90</v>
      </c>
      <c r="J164">
        <v>6072.18</v>
      </c>
      <c r="K164">
        <v>1302.4100000000001</v>
      </c>
      <c r="L164">
        <v>230</v>
      </c>
      <c r="M164">
        <v>351</v>
      </c>
      <c r="N164">
        <v>322.58</v>
      </c>
      <c r="O164">
        <v>0.35</v>
      </c>
      <c r="P164">
        <v>0</v>
      </c>
      <c r="Q164">
        <v>0</v>
      </c>
      <c r="R164">
        <v>62.5</v>
      </c>
      <c r="S164">
        <v>2625</v>
      </c>
      <c r="T164">
        <v>33</v>
      </c>
      <c r="U164">
        <v>0</v>
      </c>
    </row>
    <row r="165" spans="1:21" x14ac:dyDescent="0.25">
      <c r="A165" t="s">
        <v>4763</v>
      </c>
      <c r="B165" t="s">
        <v>4766</v>
      </c>
      <c r="C165" t="s">
        <v>4782</v>
      </c>
      <c r="D165">
        <v>245</v>
      </c>
      <c r="E165">
        <v>113</v>
      </c>
      <c r="F165">
        <v>24</v>
      </c>
      <c r="G165">
        <v>269</v>
      </c>
      <c r="H165">
        <v>382</v>
      </c>
      <c r="I165">
        <v>296</v>
      </c>
      <c r="J165">
        <v>15829.31</v>
      </c>
      <c r="K165">
        <v>2949.94</v>
      </c>
      <c r="L165">
        <v>493</v>
      </c>
      <c r="M165">
        <v>922</v>
      </c>
      <c r="N165">
        <v>423</v>
      </c>
      <c r="O165">
        <v>0.85</v>
      </c>
      <c r="P165">
        <v>0</v>
      </c>
      <c r="Q165">
        <v>0</v>
      </c>
      <c r="R165">
        <v>55.16</v>
      </c>
      <c r="S165">
        <v>6730</v>
      </c>
      <c r="T165">
        <v>147</v>
      </c>
      <c r="U165">
        <v>0</v>
      </c>
    </row>
    <row r="166" spans="1:21" x14ac:dyDescent="0.25">
      <c r="A166" t="s">
        <v>4763</v>
      </c>
      <c r="B166" t="s">
        <v>4767</v>
      </c>
      <c r="C166" t="s">
        <v>4783</v>
      </c>
      <c r="D166">
        <v>319</v>
      </c>
      <c r="E166">
        <v>81</v>
      </c>
      <c r="F166">
        <v>17</v>
      </c>
      <c r="G166">
        <v>336</v>
      </c>
      <c r="H166">
        <v>417</v>
      </c>
      <c r="I166">
        <v>344</v>
      </c>
      <c r="J166">
        <v>18964.11</v>
      </c>
      <c r="K166">
        <v>3647.41</v>
      </c>
      <c r="L166">
        <v>551</v>
      </c>
      <c r="M166">
        <v>778</v>
      </c>
      <c r="N166">
        <v>656.87</v>
      </c>
      <c r="O166">
        <v>0.61</v>
      </c>
      <c r="P166">
        <v>0</v>
      </c>
      <c r="Q166">
        <v>0</v>
      </c>
      <c r="R166">
        <v>52.41</v>
      </c>
      <c r="S166">
        <v>6970</v>
      </c>
      <c r="T166">
        <v>203</v>
      </c>
      <c r="U166">
        <v>0</v>
      </c>
    </row>
    <row r="167" spans="1:21" x14ac:dyDescent="0.25">
      <c r="A167" t="s">
        <v>4763</v>
      </c>
      <c r="B167" t="s">
        <v>4771</v>
      </c>
      <c r="C167" t="s">
        <v>4787</v>
      </c>
      <c r="D167">
        <v>96</v>
      </c>
      <c r="E167">
        <v>28</v>
      </c>
      <c r="F167">
        <v>5</v>
      </c>
      <c r="G167">
        <v>101</v>
      </c>
      <c r="H167">
        <v>129</v>
      </c>
      <c r="I167">
        <v>102</v>
      </c>
      <c r="J167">
        <v>6911.52</v>
      </c>
      <c r="K167">
        <v>1872.28</v>
      </c>
      <c r="L167">
        <v>175</v>
      </c>
      <c r="M167">
        <v>250</v>
      </c>
      <c r="N167">
        <v>301.75</v>
      </c>
      <c r="O167">
        <v>0.41</v>
      </c>
      <c r="P167">
        <v>0</v>
      </c>
      <c r="Q167">
        <v>0</v>
      </c>
      <c r="R167">
        <v>57.62</v>
      </c>
      <c r="S167">
        <v>2420</v>
      </c>
      <c r="T167">
        <v>59</v>
      </c>
      <c r="U167">
        <v>0</v>
      </c>
    </row>
    <row r="168" spans="1:21" x14ac:dyDescent="0.25">
      <c r="A168" t="s">
        <v>4763</v>
      </c>
      <c r="B168" t="s">
        <v>4768</v>
      </c>
      <c r="C168" t="s">
        <v>4784</v>
      </c>
      <c r="D168">
        <v>22</v>
      </c>
      <c r="E168">
        <v>21</v>
      </c>
      <c r="F168">
        <v>3</v>
      </c>
      <c r="G168">
        <v>25</v>
      </c>
      <c r="H168">
        <v>46</v>
      </c>
      <c r="I168">
        <v>28</v>
      </c>
      <c r="J168">
        <v>3795.72</v>
      </c>
      <c r="K168">
        <v>935.35</v>
      </c>
      <c r="L168">
        <v>93</v>
      </c>
      <c r="M168">
        <v>172</v>
      </c>
      <c r="N168">
        <v>259.27</v>
      </c>
      <c r="O168">
        <v>0.17</v>
      </c>
      <c r="P168">
        <v>0</v>
      </c>
      <c r="Q168">
        <v>0</v>
      </c>
      <c r="R168">
        <v>58.68</v>
      </c>
      <c r="S168">
        <v>1115</v>
      </c>
      <c r="T168">
        <v>6</v>
      </c>
      <c r="U168">
        <v>0</v>
      </c>
    </row>
    <row r="169" spans="1:21" x14ac:dyDescent="0.25">
      <c r="A169" t="s">
        <v>141</v>
      </c>
      <c r="B169" t="s">
        <v>667</v>
      </c>
      <c r="C169" t="s">
        <v>146</v>
      </c>
      <c r="D169">
        <v>167</v>
      </c>
      <c r="E169">
        <v>22</v>
      </c>
      <c r="F169">
        <v>9</v>
      </c>
      <c r="G169">
        <v>176</v>
      </c>
      <c r="H169">
        <v>198</v>
      </c>
      <c r="I169">
        <v>159</v>
      </c>
      <c r="J169">
        <v>7449.99</v>
      </c>
      <c r="K169">
        <v>2101.34</v>
      </c>
      <c r="L169">
        <v>200</v>
      </c>
      <c r="M169">
        <v>255</v>
      </c>
      <c r="N169">
        <v>471.88</v>
      </c>
      <c r="O169">
        <v>0.4</v>
      </c>
      <c r="P169">
        <v>0</v>
      </c>
      <c r="Q169">
        <v>0</v>
      </c>
      <c r="R169">
        <v>56.18</v>
      </c>
      <c r="S169">
        <v>5225</v>
      </c>
      <c r="T169">
        <v>83</v>
      </c>
      <c r="U169">
        <v>0</v>
      </c>
    </row>
    <row r="170" spans="1:21" x14ac:dyDescent="0.25">
      <c r="A170" t="s">
        <v>141</v>
      </c>
      <c r="B170" t="s">
        <v>681</v>
      </c>
      <c r="C170" t="s">
        <v>145</v>
      </c>
      <c r="D170">
        <v>214</v>
      </c>
      <c r="E170">
        <v>38</v>
      </c>
      <c r="F170">
        <v>5</v>
      </c>
      <c r="G170">
        <v>219</v>
      </c>
      <c r="H170">
        <v>257</v>
      </c>
      <c r="I170">
        <v>207</v>
      </c>
      <c r="J170">
        <v>12158.59</v>
      </c>
      <c r="K170">
        <v>3225.95</v>
      </c>
      <c r="L170">
        <v>325</v>
      </c>
      <c r="M170">
        <v>250</v>
      </c>
      <c r="N170">
        <v>325.63</v>
      </c>
      <c r="O170">
        <v>0.77</v>
      </c>
      <c r="P170">
        <v>0</v>
      </c>
      <c r="Q170">
        <v>0</v>
      </c>
      <c r="R170">
        <v>54.92</v>
      </c>
      <c r="S170">
        <v>6535</v>
      </c>
      <c r="T170">
        <v>100</v>
      </c>
      <c r="U170">
        <v>0</v>
      </c>
    </row>
    <row r="171" spans="1:21" x14ac:dyDescent="0.25">
      <c r="A171" t="s">
        <v>141</v>
      </c>
      <c r="B171" t="s">
        <v>669</v>
      </c>
      <c r="C171" t="s">
        <v>144</v>
      </c>
      <c r="D171">
        <v>278</v>
      </c>
      <c r="E171">
        <v>44</v>
      </c>
      <c r="F171">
        <v>3</v>
      </c>
      <c r="G171">
        <v>281</v>
      </c>
      <c r="H171">
        <v>325</v>
      </c>
      <c r="I171">
        <v>257</v>
      </c>
      <c r="J171">
        <v>14786.09</v>
      </c>
      <c r="K171">
        <v>3757.77</v>
      </c>
      <c r="L171">
        <v>432</v>
      </c>
      <c r="M171">
        <v>423</v>
      </c>
      <c r="N171">
        <v>531.88</v>
      </c>
      <c r="O171">
        <v>0.61</v>
      </c>
      <c r="P171">
        <v>0</v>
      </c>
      <c r="Q171">
        <v>0</v>
      </c>
      <c r="R171">
        <v>52.34</v>
      </c>
      <c r="S171">
        <v>7275</v>
      </c>
      <c r="T171">
        <v>142</v>
      </c>
      <c r="U171">
        <v>0</v>
      </c>
    </row>
    <row r="172" spans="1:21" x14ac:dyDescent="0.25">
      <c r="A172" t="s">
        <v>141</v>
      </c>
      <c r="B172" t="s">
        <v>671</v>
      </c>
      <c r="C172" t="s">
        <v>148</v>
      </c>
      <c r="D172">
        <v>89</v>
      </c>
      <c r="E172">
        <v>30</v>
      </c>
      <c r="F172">
        <v>4</v>
      </c>
      <c r="G172">
        <v>93</v>
      </c>
      <c r="H172">
        <v>123</v>
      </c>
      <c r="I172">
        <v>103</v>
      </c>
      <c r="J172">
        <v>3742.61</v>
      </c>
      <c r="K172">
        <v>1182.58</v>
      </c>
      <c r="L172">
        <v>105</v>
      </c>
      <c r="M172">
        <v>148</v>
      </c>
      <c r="N172">
        <v>318.98</v>
      </c>
      <c r="O172">
        <v>0.37</v>
      </c>
      <c r="P172">
        <v>0</v>
      </c>
      <c r="Q172">
        <v>0</v>
      </c>
      <c r="R172">
        <v>55.91</v>
      </c>
      <c r="S172">
        <v>3075</v>
      </c>
      <c r="T172">
        <v>38</v>
      </c>
      <c r="U172">
        <v>0</v>
      </c>
    </row>
    <row r="173" spans="1:21" x14ac:dyDescent="0.25">
      <c r="A173" t="s">
        <v>141</v>
      </c>
      <c r="B173" t="s">
        <v>673</v>
      </c>
      <c r="C173" t="s">
        <v>150</v>
      </c>
      <c r="D173">
        <v>84</v>
      </c>
      <c r="E173">
        <v>20</v>
      </c>
      <c r="F173">
        <v>2</v>
      </c>
      <c r="G173">
        <v>86</v>
      </c>
      <c r="H173">
        <v>106</v>
      </c>
      <c r="I173">
        <v>89</v>
      </c>
      <c r="J173">
        <v>3710.25</v>
      </c>
      <c r="K173">
        <v>811.85</v>
      </c>
      <c r="L173">
        <v>129</v>
      </c>
      <c r="M173">
        <v>118</v>
      </c>
      <c r="N173">
        <v>321.52</v>
      </c>
      <c r="O173">
        <v>0.32</v>
      </c>
      <c r="P173">
        <v>0</v>
      </c>
      <c r="Q173">
        <v>0</v>
      </c>
      <c r="R173">
        <v>54.73</v>
      </c>
      <c r="S173">
        <v>2025</v>
      </c>
      <c r="T173">
        <v>49</v>
      </c>
      <c r="U173">
        <v>0</v>
      </c>
    </row>
    <row r="174" spans="1:21" x14ac:dyDescent="0.25">
      <c r="A174" t="s">
        <v>141</v>
      </c>
      <c r="B174" t="s">
        <v>675</v>
      </c>
      <c r="C174" t="s">
        <v>142</v>
      </c>
      <c r="D174">
        <v>369</v>
      </c>
      <c r="E174">
        <v>108</v>
      </c>
      <c r="F174">
        <v>5</v>
      </c>
      <c r="G174">
        <v>374</v>
      </c>
      <c r="H174">
        <v>482</v>
      </c>
      <c r="I174">
        <v>331</v>
      </c>
      <c r="J174">
        <v>24284.240000000002</v>
      </c>
      <c r="K174">
        <v>7450.31</v>
      </c>
      <c r="L174">
        <v>647</v>
      </c>
      <c r="M174">
        <v>914</v>
      </c>
      <c r="N174">
        <v>690.65</v>
      </c>
      <c r="O174">
        <v>0.69</v>
      </c>
      <c r="P174">
        <v>0</v>
      </c>
      <c r="Q174">
        <v>0</v>
      </c>
      <c r="R174">
        <v>53.97</v>
      </c>
      <c r="S174">
        <v>10740</v>
      </c>
      <c r="T174">
        <v>175</v>
      </c>
      <c r="U174">
        <v>0</v>
      </c>
    </row>
    <row r="175" spans="1:21" x14ac:dyDescent="0.25">
      <c r="A175" t="s">
        <v>141</v>
      </c>
      <c r="B175" t="s">
        <v>677</v>
      </c>
      <c r="C175" t="s">
        <v>147</v>
      </c>
      <c r="D175">
        <v>99</v>
      </c>
      <c r="E175">
        <v>14</v>
      </c>
      <c r="F175">
        <v>1</v>
      </c>
      <c r="G175">
        <v>100</v>
      </c>
      <c r="H175">
        <v>114</v>
      </c>
      <c r="I175">
        <v>87</v>
      </c>
      <c r="J175">
        <v>4950.5600000000004</v>
      </c>
      <c r="K175">
        <v>1242.8399999999999</v>
      </c>
      <c r="L175">
        <v>198</v>
      </c>
      <c r="M175">
        <v>113</v>
      </c>
      <c r="N175">
        <v>314.98</v>
      </c>
      <c r="O175">
        <v>0.36</v>
      </c>
      <c r="P175">
        <v>0</v>
      </c>
      <c r="Q175">
        <v>0</v>
      </c>
      <c r="R175">
        <v>53.97</v>
      </c>
      <c r="S175">
        <v>3130</v>
      </c>
      <c r="T175">
        <v>42</v>
      </c>
      <c r="U175">
        <v>0</v>
      </c>
    </row>
    <row r="176" spans="1:21" x14ac:dyDescent="0.25">
      <c r="A176" t="s">
        <v>141</v>
      </c>
      <c r="B176" t="s">
        <v>679</v>
      </c>
      <c r="C176" t="s">
        <v>149</v>
      </c>
      <c r="D176">
        <v>104</v>
      </c>
      <c r="E176">
        <v>41</v>
      </c>
      <c r="F176">
        <v>4</v>
      </c>
      <c r="G176">
        <v>108</v>
      </c>
      <c r="H176">
        <v>149</v>
      </c>
      <c r="I176">
        <v>100</v>
      </c>
      <c r="J176">
        <v>6981.45</v>
      </c>
      <c r="K176">
        <v>1354.09</v>
      </c>
      <c r="L176">
        <v>221</v>
      </c>
      <c r="M176">
        <v>132</v>
      </c>
      <c r="N176">
        <v>320.25</v>
      </c>
      <c r="O176">
        <v>0.45</v>
      </c>
      <c r="P176">
        <v>0</v>
      </c>
      <c r="Q176">
        <v>0</v>
      </c>
      <c r="R176">
        <v>54.94</v>
      </c>
      <c r="S176">
        <v>4340</v>
      </c>
      <c r="T176">
        <v>29</v>
      </c>
      <c r="U176">
        <v>0</v>
      </c>
    </row>
    <row r="177" spans="1:21" x14ac:dyDescent="0.25">
      <c r="A177" t="s">
        <v>151</v>
      </c>
      <c r="B177" t="s">
        <v>864</v>
      </c>
      <c r="C177" t="s">
        <v>152</v>
      </c>
      <c r="D177">
        <v>88</v>
      </c>
      <c r="E177">
        <v>20</v>
      </c>
      <c r="F177">
        <v>8</v>
      </c>
      <c r="G177">
        <v>96</v>
      </c>
      <c r="H177">
        <v>116</v>
      </c>
      <c r="I177">
        <v>91</v>
      </c>
      <c r="J177">
        <v>3648.83</v>
      </c>
      <c r="K177">
        <v>730.35</v>
      </c>
      <c r="L177">
        <v>135</v>
      </c>
      <c r="M177">
        <v>121</v>
      </c>
      <c r="N177">
        <v>281.47000000000003</v>
      </c>
      <c r="O177">
        <v>0.38</v>
      </c>
      <c r="P177">
        <v>0</v>
      </c>
      <c r="Q177">
        <v>0</v>
      </c>
      <c r="R177">
        <v>59.63</v>
      </c>
      <c r="S177">
        <v>3220</v>
      </c>
      <c r="T177">
        <v>42</v>
      </c>
      <c r="U177">
        <v>0</v>
      </c>
    </row>
    <row r="178" spans="1:21" x14ac:dyDescent="0.25">
      <c r="A178" t="s">
        <v>151</v>
      </c>
      <c r="B178" t="s">
        <v>685</v>
      </c>
      <c r="C178" t="s">
        <v>153</v>
      </c>
      <c r="D178">
        <v>221</v>
      </c>
      <c r="E178">
        <v>54</v>
      </c>
      <c r="F178">
        <v>14</v>
      </c>
      <c r="G178">
        <v>235</v>
      </c>
      <c r="H178">
        <v>289</v>
      </c>
      <c r="I178">
        <v>242</v>
      </c>
      <c r="J178">
        <v>12962.44</v>
      </c>
      <c r="K178">
        <v>3169.72</v>
      </c>
      <c r="L178">
        <v>390</v>
      </c>
      <c r="M178">
        <v>439</v>
      </c>
      <c r="N178">
        <v>695.85</v>
      </c>
      <c r="O178">
        <v>0.4</v>
      </c>
      <c r="P178">
        <v>0</v>
      </c>
      <c r="Q178">
        <v>0</v>
      </c>
      <c r="R178">
        <v>58.09</v>
      </c>
      <c r="S178">
        <v>8190</v>
      </c>
      <c r="T178">
        <v>94</v>
      </c>
      <c r="U178">
        <v>0</v>
      </c>
    </row>
    <row r="179" spans="1:21" x14ac:dyDescent="0.25">
      <c r="A179" t="s">
        <v>151</v>
      </c>
      <c r="B179" t="s">
        <v>687</v>
      </c>
      <c r="C179" t="s">
        <v>154</v>
      </c>
      <c r="D179">
        <v>314</v>
      </c>
      <c r="E179">
        <v>107</v>
      </c>
      <c r="F179">
        <v>23</v>
      </c>
      <c r="G179">
        <v>337</v>
      </c>
      <c r="H179">
        <v>444</v>
      </c>
      <c r="I179">
        <v>352</v>
      </c>
      <c r="J179">
        <v>25287.66</v>
      </c>
      <c r="K179">
        <v>6904.76</v>
      </c>
      <c r="L179">
        <v>698</v>
      </c>
      <c r="M179">
        <v>1031</v>
      </c>
      <c r="N179">
        <v>1025.4000000000001</v>
      </c>
      <c r="O179">
        <v>0.41</v>
      </c>
      <c r="P179">
        <v>0</v>
      </c>
      <c r="Q179">
        <v>0</v>
      </c>
      <c r="R179">
        <v>57.13</v>
      </c>
      <c r="S179">
        <v>11825</v>
      </c>
      <c r="T179">
        <v>130</v>
      </c>
      <c r="U179">
        <v>0</v>
      </c>
    </row>
    <row r="180" spans="1:21" x14ac:dyDescent="0.25">
      <c r="A180" t="s">
        <v>155</v>
      </c>
      <c r="B180" t="s">
        <v>698</v>
      </c>
      <c r="C180" t="s">
        <v>161</v>
      </c>
      <c r="D180">
        <v>140</v>
      </c>
      <c r="E180">
        <v>30</v>
      </c>
      <c r="F180">
        <v>5</v>
      </c>
      <c r="G180">
        <v>145</v>
      </c>
      <c r="H180">
        <v>175</v>
      </c>
      <c r="I180">
        <v>138</v>
      </c>
      <c r="J180">
        <v>8980.07</v>
      </c>
      <c r="K180">
        <v>2351.89</v>
      </c>
      <c r="L180">
        <v>246</v>
      </c>
      <c r="M180">
        <v>138</v>
      </c>
      <c r="N180">
        <v>583.83000000000004</v>
      </c>
      <c r="O180">
        <v>0.28999999999999998</v>
      </c>
      <c r="P180">
        <v>0</v>
      </c>
      <c r="Q180">
        <v>0</v>
      </c>
      <c r="R180">
        <v>51.94</v>
      </c>
      <c r="S180">
        <v>4830</v>
      </c>
      <c r="T180">
        <v>52</v>
      </c>
      <c r="U180">
        <v>0</v>
      </c>
    </row>
    <row r="181" spans="1:21" x14ac:dyDescent="0.25">
      <c r="A181" t="s">
        <v>155</v>
      </c>
      <c r="B181" t="s">
        <v>696</v>
      </c>
      <c r="C181" t="s">
        <v>160</v>
      </c>
      <c r="D181">
        <v>88</v>
      </c>
      <c r="E181">
        <v>21</v>
      </c>
      <c r="F181">
        <v>7</v>
      </c>
      <c r="G181">
        <v>95</v>
      </c>
      <c r="H181">
        <v>116</v>
      </c>
      <c r="I181">
        <v>99</v>
      </c>
      <c r="J181">
        <v>5848.72</v>
      </c>
      <c r="K181">
        <v>1421.5</v>
      </c>
      <c r="L181">
        <v>172</v>
      </c>
      <c r="M181">
        <v>121</v>
      </c>
      <c r="N181">
        <v>326.62</v>
      </c>
      <c r="O181">
        <v>0.33</v>
      </c>
      <c r="P181">
        <v>0</v>
      </c>
      <c r="Q181">
        <v>0</v>
      </c>
      <c r="R181">
        <v>52</v>
      </c>
      <c r="S181">
        <v>2600</v>
      </c>
      <c r="T181">
        <v>45</v>
      </c>
      <c r="U181">
        <v>0</v>
      </c>
    </row>
    <row r="182" spans="1:21" x14ac:dyDescent="0.25">
      <c r="A182" t="s">
        <v>155</v>
      </c>
      <c r="B182" t="s">
        <v>694</v>
      </c>
      <c r="C182" t="s">
        <v>159</v>
      </c>
      <c r="D182">
        <v>117</v>
      </c>
      <c r="E182">
        <v>35</v>
      </c>
      <c r="F182">
        <v>6</v>
      </c>
      <c r="G182">
        <v>123</v>
      </c>
      <c r="H182">
        <v>158</v>
      </c>
      <c r="I182">
        <v>139</v>
      </c>
      <c r="J182">
        <v>11293.41</v>
      </c>
      <c r="K182">
        <v>2499.37</v>
      </c>
      <c r="L182">
        <v>329</v>
      </c>
      <c r="M182">
        <v>166</v>
      </c>
      <c r="N182">
        <v>296.35000000000002</v>
      </c>
      <c r="O182">
        <v>0.51</v>
      </c>
      <c r="P182">
        <v>0</v>
      </c>
      <c r="Q182">
        <v>0</v>
      </c>
      <c r="R182">
        <v>54.71</v>
      </c>
      <c r="S182">
        <v>3720</v>
      </c>
      <c r="T182">
        <v>55</v>
      </c>
      <c r="U182">
        <v>0</v>
      </c>
    </row>
    <row r="183" spans="1:21" x14ac:dyDescent="0.25">
      <c r="A183" t="s">
        <v>155</v>
      </c>
      <c r="B183" t="s">
        <v>689</v>
      </c>
      <c r="C183" t="s">
        <v>156</v>
      </c>
      <c r="D183">
        <v>39</v>
      </c>
      <c r="E183">
        <v>2</v>
      </c>
      <c r="F183">
        <v>2</v>
      </c>
      <c r="G183">
        <v>41</v>
      </c>
      <c r="H183">
        <v>43</v>
      </c>
      <c r="I183">
        <v>40</v>
      </c>
      <c r="J183">
        <v>871.78</v>
      </c>
      <c r="K183">
        <v>210.73</v>
      </c>
      <c r="L183">
        <v>31</v>
      </c>
      <c r="M183">
        <v>53</v>
      </c>
      <c r="N183">
        <v>308.98</v>
      </c>
      <c r="O183">
        <v>0.13</v>
      </c>
      <c r="P183">
        <v>0</v>
      </c>
      <c r="Q183">
        <v>0</v>
      </c>
      <c r="R183">
        <v>48.75</v>
      </c>
      <c r="S183">
        <v>1365</v>
      </c>
      <c r="T183">
        <v>13</v>
      </c>
      <c r="U183">
        <v>0</v>
      </c>
    </row>
    <row r="184" spans="1:21" x14ac:dyDescent="0.25">
      <c r="A184" t="s">
        <v>155</v>
      </c>
      <c r="B184" t="s">
        <v>691</v>
      </c>
      <c r="C184" t="s">
        <v>158</v>
      </c>
      <c r="D184">
        <v>298</v>
      </c>
      <c r="E184">
        <v>80</v>
      </c>
      <c r="F184">
        <v>11</v>
      </c>
      <c r="G184">
        <v>309</v>
      </c>
      <c r="H184">
        <v>389</v>
      </c>
      <c r="I184">
        <v>317</v>
      </c>
      <c r="J184">
        <v>24081.17</v>
      </c>
      <c r="K184">
        <v>5400.16</v>
      </c>
      <c r="L184">
        <v>706</v>
      </c>
      <c r="M184">
        <v>321</v>
      </c>
      <c r="N184">
        <v>965.38</v>
      </c>
      <c r="O184">
        <v>0.39</v>
      </c>
      <c r="P184">
        <v>0</v>
      </c>
      <c r="Q184">
        <v>0</v>
      </c>
      <c r="R184">
        <v>52.65</v>
      </c>
      <c r="S184">
        <v>8898</v>
      </c>
      <c r="T184">
        <v>140</v>
      </c>
      <c r="U184">
        <v>0</v>
      </c>
    </row>
    <row r="185" spans="1:21" x14ac:dyDescent="0.25">
      <c r="A185" t="s">
        <v>155</v>
      </c>
      <c r="B185" t="s">
        <v>700</v>
      </c>
      <c r="C185" t="s">
        <v>162</v>
      </c>
      <c r="D185">
        <v>106</v>
      </c>
      <c r="E185">
        <v>23</v>
      </c>
      <c r="F185">
        <v>16</v>
      </c>
      <c r="G185">
        <v>122</v>
      </c>
      <c r="H185">
        <v>145</v>
      </c>
      <c r="I185">
        <v>103</v>
      </c>
      <c r="J185">
        <v>8122.07</v>
      </c>
      <c r="K185">
        <v>1748.22</v>
      </c>
      <c r="L185">
        <v>249</v>
      </c>
      <c r="M185">
        <v>92</v>
      </c>
      <c r="N185">
        <v>375.68</v>
      </c>
      <c r="O185">
        <v>0.34</v>
      </c>
      <c r="P185">
        <v>0</v>
      </c>
      <c r="Q185">
        <v>0</v>
      </c>
      <c r="R185">
        <v>46.1</v>
      </c>
      <c r="S185">
        <v>3780</v>
      </c>
      <c r="T185">
        <v>40</v>
      </c>
      <c r="U185">
        <v>0</v>
      </c>
    </row>
    <row r="186" spans="1:21" x14ac:dyDescent="0.25">
      <c r="A186" t="s">
        <v>873</v>
      </c>
      <c r="B186" t="s">
        <v>703</v>
      </c>
      <c r="C186" t="s">
        <v>164</v>
      </c>
      <c r="D186">
        <v>122</v>
      </c>
      <c r="E186">
        <v>58</v>
      </c>
      <c r="F186">
        <v>3</v>
      </c>
      <c r="G186">
        <v>125</v>
      </c>
      <c r="H186">
        <v>183</v>
      </c>
      <c r="I186">
        <v>145</v>
      </c>
      <c r="J186">
        <v>7743.55</v>
      </c>
      <c r="K186">
        <v>1899.54</v>
      </c>
      <c r="L186">
        <v>247</v>
      </c>
      <c r="M186">
        <v>293</v>
      </c>
      <c r="N186">
        <v>396.12</v>
      </c>
      <c r="O186">
        <v>0.45</v>
      </c>
      <c r="P186">
        <v>0</v>
      </c>
      <c r="Q186">
        <v>0</v>
      </c>
      <c r="R186">
        <v>58.14</v>
      </c>
      <c r="S186">
        <v>4070</v>
      </c>
      <c r="T186">
        <v>55</v>
      </c>
      <c r="U186">
        <v>0</v>
      </c>
    </row>
    <row r="187" spans="1:21" x14ac:dyDescent="0.25">
      <c r="A187" t="s">
        <v>873</v>
      </c>
      <c r="B187" t="s">
        <v>705</v>
      </c>
      <c r="C187" t="s">
        <v>172</v>
      </c>
      <c r="D187">
        <v>88</v>
      </c>
      <c r="E187">
        <v>42</v>
      </c>
      <c r="F187">
        <v>4</v>
      </c>
      <c r="G187">
        <v>92</v>
      </c>
      <c r="H187">
        <v>134</v>
      </c>
      <c r="I187">
        <v>102</v>
      </c>
      <c r="J187">
        <v>4339.0200000000004</v>
      </c>
      <c r="K187">
        <v>1077.58</v>
      </c>
      <c r="L187">
        <v>145</v>
      </c>
      <c r="M187">
        <v>128</v>
      </c>
      <c r="N187">
        <v>326.14999999999998</v>
      </c>
      <c r="O187">
        <v>0.4</v>
      </c>
      <c r="P187">
        <v>0</v>
      </c>
      <c r="Q187">
        <v>0</v>
      </c>
      <c r="R187">
        <v>49.24</v>
      </c>
      <c r="S187">
        <v>2265</v>
      </c>
      <c r="T187">
        <v>46</v>
      </c>
      <c r="U187">
        <v>0</v>
      </c>
    </row>
    <row r="188" spans="1:21" x14ac:dyDescent="0.25">
      <c r="A188" t="s">
        <v>873</v>
      </c>
      <c r="B188" t="s">
        <v>707</v>
      </c>
      <c r="C188" t="s">
        <v>173</v>
      </c>
      <c r="D188">
        <v>119</v>
      </c>
      <c r="E188">
        <v>30</v>
      </c>
      <c r="F188">
        <v>3</v>
      </c>
      <c r="G188">
        <v>122</v>
      </c>
      <c r="H188">
        <v>152</v>
      </c>
      <c r="I188">
        <v>127</v>
      </c>
      <c r="J188">
        <v>8571.59</v>
      </c>
      <c r="K188">
        <v>2739.25</v>
      </c>
      <c r="L188">
        <v>257</v>
      </c>
      <c r="M188">
        <v>220</v>
      </c>
      <c r="N188">
        <v>313.22000000000003</v>
      </c>
      <c r="O188">
        <v>0.48</v>
      </c>
      <c r="P188">
        <v>0</v>
      </c>
      <c r="Q188">
        <v>0</v>
      </c>
      <c r="R188">
        <v>56.25</v>
      </c>
      <c r="S188">
        <v>3375</v>
      </c>
      <c r="T188">
        <v>62</v>
      </c>
      <c r="U188">
        <v>0</v>
      </c>
    </row>
    <row r="189" spans="1:21" x14ac:dyDescent="0.25">
      <c r="A189" t="s">
        <v>873</v>
      </c>
      <c r="B189" t="s">
        <v>709</v>
      </c>
      <c r="C189" t="s">
        <v>174</v>
      </c>
      <c r="D189">
        <v>89</v>
      </c>
      <c r="E189">
        <v>32</v>
      </c>
      <c r="F189">
        <v>4</v>
      </c>
      <c r="G189">
        <v>93</v>
      </c>
      <c r="H189">
        <v>125</v>
      </c>
      <c r="I189">
        <v>99</v>
      </c>
      <c r="J189">
        <v>6244.86</v>
      </c>
      <c r="K189">
        <v>1574.97</v>
      </c>
      <c r="L189">
        <v>182</v>
      </c>
      <c r="M189">
        <v>151</v>
      </c>
      <c r="N189">
        <v>355.1</v>
      </c>
      <c r="O189">
        <v>0.34</v>
      </c>
      <c r="P189">
        <v>0</v>
      </c>
      <c r="Q189">
        <v>0</v>
      </c>
      <c r="R189">
        <v>52.43</v>
      </c>
      <c r="S189">
        <v>1940</v>
      </c>
      <c r="T189">
        <v>56</v>
      </c>
      <c r="U189">
        <v>0</v>
      </c>
    </row>
    <row r="190" spans="1:21" x14ac:dyDescent="0.25">
      <c r="A190" t="s">
        <v>873</v>
      </c>
      <c r="B190" t="s">
        <v>711</v>
      </c>
      <c r="C190" t="s">
        <v>166</v>
      </c>
      <c r="D190">
        <v>72</v>
      </c>
      <c r="E190">
        <v>22</v>
      </c>
      <c r="F190">
        <v>5</v>
      </c>
      <c r="G190">
        <v>77</v>
      </c>
      <c r="H190">
        <v>99</v>
      </c>
      <c r="I190">
        <v>79</v>
      </c>
      <c r="J190">
        <v>2343.38</v>
      </c>
      <c r="K190">
        <v>574.71</v>
      </c>
      <c r="L190">
        <v>80</v>
      </c>
      <c r="M190">
        <v>117</v>
      </c>
      <c r="N190">
        <v>305.7</v>
      </c>
      <c r="O190">
        <v>0.31</v>
      </c>
      <c r="P190">
        <v>0</v>
      </c>
      <c r="Q190">
        <v>0</v>
      </c>
      <c r="R190">
        <v>53.97</v>
      </c>
      <c r="S190">
        <v>1835</v>
      </c>
      <c r="T190">
        <v>43</v>
      </c>
      <c r="U190">
        <v>0</v>
      </c>
    </row>
    <row r="191" spans="1:21" x14ac:dyDescent="0.25">
      <c r="A191" t="s">
        <v>873</v>
      </c>
      <c r="B191" t="s">
        <v>719</v>
      </c>
      <c r="C191" t="s">
        <v>169</v>
      </c>
      <c r="D191">
        <v>109</v>
      </c>
      <c r="E191">
        <v>30</v>
      </c>
      <c r="F191">
        <v>6</v>
      </c>
      <c r="G191">
        <v>115</v>
      </c>
      <c r="H191">
        <v>145</v>
      </c>
      <c r="I191">
        <v>105</v>
      </c>
      <c r="J191">
        <v>6316.46</v>
      </c>
      <c r="K191">
        <v>1293.06</v>
      </c>
      <c r="L191">
        <v>203</v>
      </c>
      <c r="M191">
        <v>110</v>
      </c>
      <c r="N191">
        <v>310.72000000000003</v>
      </c>
      <c r="O191">
        <v>0.45</v>
      </c>
      <c r="P191">
        <v>0</v>
      </c>
      <c r="Q191">
        <v>0</v>
      </c>
      <c r="R191">
        <v>52.43</v>
      </c>
      <c r="S191">
        <v>3565</v>
      </c>
      <c r="T191">
        <v>47</v>
      </c>
      <c r="U191">
        <v>0</v>
      </c>
    </row>
    <row r="192" spans="1:21" x14ac:dyDescent="0.25">
      <c r="A192" t="s">
        <v>873</v>
      </c>
      <c r="B192" t="s">
        <v>721</v>
      </c>
      <c r="C192" t="s">
        <v>167</v>
      </c>
      <c r="D192">
        <v>137</v>
      </c>
      <c r="E192">
        <v>21</v>
      </c>
      <c r="F192">
        <v>3</v>
      </c>
      <c r="G192">
        <v>140</v>
      </c>
      <c r="H192">
        <v>161</v>
      </c>
      <c r="I192">
        <v>148</v>
      </c>
      <c r="J192">
        <v>7866.6</v>
      </c>
      <c r="K192">
        <v>2116.23</v>
      </c>
      <c r="L192">
        <v>238</v>
      </c>
      <c r="M192">
        <v>202</v>
      </c>
      <c r="N192">
        <v>350.63</v>
      </c>
      <c r="O192">
        <v>0.45</v>
      </c>
      <c r="P192">
        <v>0</v>
      </c>
      <c r="Q192">
        <v>0</v>
      </c>
      <c r="R192">
        <v>60.37</v>
      </c>
      <c r="S192">
        <v>3260</v>
      </c>
      <c r="T192">
        <v>86</v>
      </c>
      <c r="U192">
        <v>0</v>
      </c>
    </row>
    <row r="193" spans="1:21" x14ac:dyDescent="0.25">
      <c r="A193" t="s">
        <v>873</v>
      </c>
      <c r="B193" t="s">
        <v>713</v>
      </c>
      <c r="C193" t="s">
        <v>170</v>
      </c>
      <c r="D193">
        <v>110</v>
      </c>
      <c r="E193">
        <v>38</v>
      </c>
      <c r="F193">
        <v>7</v>
      </c>
      <c r="G193">
        <v>117</v>
      </c>
      <c r="H193">
        <v>155</v>
      </c>
      <c r="I193">
        <v>110</v>
      </c>
      <c r="J193">
        <v>6406.1</v>
      </c>
      <c r="K193">
        <v>1386.02</v>
      </c>
      <c r="L193">
        <v>200</v>
      </c>
      <c r="M193">
        <v>148</v>
      </c>
      <c r="N193">
        <v>315.64999999999998</v>
      </c>
      <c r="O193">
        <v>0.47</v>
      </c>
      <c r="P193">
        <v>0</v>
      </c>
      <c r="Q193">
        <v>0</v>
      </c>
      <c r="R193">
        <v>50.15</v>
      </c>
      <c r="S193">
        <v>3310</v>
      </c>
      <c r="T193">
        <v>51</v>
      </c>
      <c r="U193">
        <v>0</v>
      </c>
    </row>
    <row r="194" spans="1:21" x14ac:dyDescent="0.25">
      <c r="A194" t="s">
        <v>873</v>
      </c>
      <c r="B194" t="s">
        <v>715</v>
      </c>
      <c r="C194" t="s">
        <v>168</v>
      </c>
      <c r="D194">
        <v>166</v>
      </c>
      <c r="E194">
        <v>51</v>
      </c>
      <c r="F194">
        <v>9</v>
      </c>
      <c r="G194">
        <v>175</v>
      </c>
      <c r="H194">
        <v>226</v>
      </c>
      <c r="I194">
        <v>172</v>
      </c>
      <c r="J194">
        <v>11302.59</v>
      </c>
      <c r="K194">
        <v>3179.34</v>
      </c>
      <c r="L194">
        <v>331</v>
      </c>
      <c r="M194">
        <v>292</v>
      </c>
      <c r="N194">
        <v>381.25</v>
      </c>
      <c r="O194">
        <v>0.56999999999999995</v>
      </c>
      <c r="P194">
        <v>0</v>
      </c>
      <c r="Q194">
        <v>0</v>
      </c>
      <c r="R194">
        <v>54.29</v>
      </c>
      <c r="S194">
        <v>4995</v>
      </c>
      <c r="T194">
        <v>83</v>
      </c>
      <c r="U194">
        <v>0</v>
      </c>
    </row>
    <row r="195" spans="1:21" x14ac:dyDescent="0.25">
      <c r="A195" t="s">
        <v>873</v>
      </c>
      <c r="B195" t="s">
        <v>717</v>
      </c>
      <c r="C195" t="s">
        <v>171</v>
      </c>
      <c r="D195">
        <v>109</v>
      </c>
      <c r="E195">
        <v>31</v>
      </c>
      <c r="F195">
        <v>2</v>
      </c>
      <c r="G195">
        <v>111</v>
      </c>
      <c r="H195">
        <v>142</v>
      </c>
      <c r="I195">
        <v>115</v>
      </c>
      <c r="J195">
        <v>4626</v>
      </c>
      <c r="K195">
        <v>1017.66</v>
      </c>
      <c r="L195">
        <v>144</v>
      </c>
      <c r="M195">
        <v>262</v>
      </c>
      <c r="N195">
        <v>386.88</v>
      </c>
      <c r="O195">
        <v>0.36</v>
      </c>
      <c r="P195">
        <v>0</v>
      </c>
      <c r="Q195">
        <v>0</v>
      </c>
      <c r="R195">
        <v>56.7</v>
      </c>
      <c r="S195">
        <v>2835</v>
      </c>
      <c r="T195">
        <v>61</v>
      </c>
      <c r="U195">
        <v>0</v>
      </c>
    </row>
    <row r="196" spans="1:21" x14ac:dyDescent="0.25">
      <c r="A196" t="s">
        <v>873</v>
      </c>
      <c r="B196" t="s">
        <v>723</v>
      </c>
      <c r="C196" t="s">
        <v>175</v>
      </c>
      <c r="D196">
        <v>130</v>
      </c>
      <c r="E196">
        <v>51</v>
      </c>
      <c r="F196">
        <v>15</v>
      </c>
      <c r="G196">
        <v>145</v>
      </c>
      <c r="H196">
        <v>196</v>
      </c>
      <c r="I196">
        <v>144</v>
      </c>
      <c r="J196">
        <v>8445.7099999999991</v>
      </c>
      <c r="K196">
        <v>1811.91</v>
      </c>
      <c r="L196">
        <v>267</v>
      </c>
      <c r="M196">
        <v>315</v>
      </c>
      <c r="N196">
        <v>576.83000000000004</v>
      </c>
      <c r="O196">
        <v>0.31</v>
      </c>
      <c r="P196">
        <v>0</v>
      </c>
      <c r="Q196">
        <v>0</v>
      </c>
      <c r="R196">
        <v>51.27</v>
      </c>
      <c r="S196">
        <v>4255</v>
      </c>
      <c r="T196">
        <v>62</v>
      </c>
      <c r="U1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00"/>
  <sheetViews>
    <sheetView tabSelected="1" topLeftCell="F1" workbookViewId="0">
      <pane ySplit="1" topLeftCell="A2" activePane="bottomLeft" state="frozen"/>
      <selection activeCell="O1" sqref="O1"/>
      <selection pane="bottomLeft" activeCell="T1" sqref="T1:T104857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6.140625" bestFit="1" customWidth="1"/>
    <col min="4" max="4" width="29.85546875" bestFit="1" customWidth="1"/>
    <col min="5" max="5" width="15.42578125" bestFit="1" customWidth="1"/>
    <col min="6" max="6" width="11.28515625" bestFit="1" customWidth="1"/>
    <col min="7" max="7" width="11.85546875" bestFit="1" customWidth="1"/>
    <col min="8" max="8" width="11.5703125" bestFit="1" customWidth="1"/>
    <col min="9" max="9" width="11.140625" bestFit="1" customWidth="1"/>
    <col min="10" max="10" width="11.5703125" bestFit="1" customWidth="1"/>
    <col min="11" max="11" width="11.85546875" bestFit="1" customWidth="1"/>
    <col min="12" max="12" width="11.42578125" bestFit="1" customWidth="1"/>
    <col min="13" max="13" width="12.140625" bestFit="1" customWidth="1"/>
    <col min="14" max="14" width="11.28515625" bestFit="1" customWidth="1"/>
    <col min="15" max="15" width="10.7109375" bestFit="1" customWidth="1"/>
    <col min="16" max="16" width="12" bestFit="1" customWidth="1"/>
    <col min="17" max="17" width="18" bestFit="1" customWidth="1"/>
    <col min="18" max="18" width="9.5703125" bestFit="1" customWidth="1"/>
    <col min="20" max="20" width="12" bestFit="1" customWidth="1"/>
    <col min="22" max="22" width="4.5703125" bestFit="1" customWidth="1"/>
  </cols>
  <sheetData>
    <row r="1" spans="1:22" x14ac:dyDescent="0.25">
      <c r="A1" s="107" t="s">
        <v>454</v>
      </c>
      <c r="B1" s="107" t="s">
        <v>945</v>
      </c>
      <c r="C1" s="107" t="s">
        <v>3</v>
      </c>
      <c r="D1" s="107" t="s">
        <v>4</v>
      </c>
      <c r="E1" s="107" t="s">
        <v>450</v>
      </c>
      <c r="F1" s="106">
        <v>45222</v>
      </c>
      <c r="G1" s="106">
        <v>45253</v>
      </c>
      <c r="H1" s="106">
        <v>45283</v>
      </c>
      <c r="I1" s="106">
        <v>45315</v>
      </c>
      <c r="J1" s="106">
        <v>45346</v>
      </c>
      <c r="K1" s="106">
        <v>45375</v>
      </c>
      <c r="L1" s="106">
        <v>45406</v>
      </c>
      <c r="M1" s="106">
        <v>45436</v>
      </c>
      <c r="N1" s="106">
        <v>45444</v>
      </c>
      <c r="O1" s="106">
        <v>45474</v>
      </c>
      <c r="P1" s="106">
        <v>45505</v>
      </c>
      <c r="Q1" s="106" t="s">
        <v>6752</v>
      </c>
      <c r="R1" s="26" t="s">
        <v>1096</v>
      </c>
      <c r="T1" s="26"/>
    </row>
    <row r="2" spans="1:22" x14ac:dyDescent="0.25">
      <c r="A2" s="3" t="s">
        <v>459</v>
      </c>
      <c r="B2" s="3">
        <v>70850837</v>
      </c>
      <c r="C2" s="3" t="s">
        <v>4049</v>
      </c>
      <c r="D2" s="3" t="s">
        <v>4051</v>
      </c>
      <c r="E2" s="3" t="s">
        <v>511</v>
      </c>
      <c r="F2" s="3">
        <v>2221</v>
      </c>
      <c r="G2" s="3">
        <v>2345</v>
      </c>
      <c r="H2" s="3">
        <v>2625</v>
      </c>
      <c r="I2" s="3">
        <v>2353</v>
      </c>
      <c r="J2" s="3">
        <v>2813</v>
      </c>
      <c r="K2" s="3">
        <v>2657</v>
      </c>
      <c r="L2" s="3">
        <v>2391</v>
      </c>
      <c r="M2" s="3">
        <v>2637</v>
      </c>
      <c r="N2" s="2">
        <v>2595</v>
      </c>
      <c r="O2" s="2">
        <v>2779</v>
      </c>
      <c r="P2" s="3">
        <v>3150</v>
      </c>
      <c r="Q2" s="2">
        <v>2058</v>
      </c>
      <c r="R2" s="27">
        <f>IFERROR(AVERAGE(F2:Q2),0)</f>
        <v>2552</v>
      </c>
      <c r="T2" s="127"/>
      <c r="U2" s="7"/>
      <c r="V2" s="30"/>
    </row>
    <row r="3" spans="1:22" x14ac:dyDescent="0.25">
      <c r="A3" s="3" t="s">
        <v>459</v>
      </c>
      <c r="B3" s="3">
        <v>70850835</v>
      </c>
      <c r="C3" s="3" t="s">
        <v>4049</v>
      </c>
      <c r="D3" s="3" t="s">
        <v>4696</v>
      </c>
      <c r="E3" s="3" t="s">
        <v>511</v>
      </c>
      <c r="F3" s="3">
        <v>2425</v>
      </c>
      <c r="G3" s="3">
        <v>2367</v>
      </c>
      <c r="H3" s="3">
        <v>2586</v>
      </c>
      <c r="I3" s="3">
        <v>2267</v>
      </c>
      <c r="J3" s="3">
        <v>2565</v>
      </c>
      <c r="K3" s="3">
        <v>2862</v>
      </c>
      <c r="L3" s="3">
        <v>1648</v>
      </c>
      <c r="M3" s="3">
        <v>1718</v>
      </c>
      <c r="N3" s="2">
        <v>1415</v>
      </c>
      <c r="O3" s="2">
        <v>2362</v>
      </c>
      <c r="P3" s="3">
        <v>2851</v>
      </c>
      <c r="Q3" s="2">
        <v>2457</v>
      </c>
      <c r="R3" s="27">
        <f t="shared" ref="R3:R66" si="0">IFERROR(AVERAGE(F3:Q3),0)</f>
        <v>2293.5833333333335</v>
      </c>
      <c r="T3" s="127"/>
      <c r="U3" s="7"/>
      <c r="V3" s="30"/>
    </row>
    <row r="4" spans="1:22" x14ac:dyDescent="0.25">
      <c r="A4" s="3" t="s">
        <v>459</v>
      </c>
      <c r="B4" s="3">
        <v>70850836</v>
      </c>
      <c r="C4" s="3" t="s">
        <v>4049</v>
      </c>
      <c r="D4" s="3" t="s">
        <v>4059</v>
      </c>
      <c r="E4" s="3" t="s">
        <v>511</v>
      </c>
      <c r="F4" s="3">
        <v>2794</v>
      </c>
      <c r="G4" s="3">
        <v>2933</v>
      </c>
      <c r="H4" s="3">
        <v>3203</v>
      </c>
      <c r="I4" s="3">
        <v>2867</v>
      </c>
      <c r="J4" s="3">
        <v>3246</v>
      </c>
      <c r="K4" s="3">
        <v>3192</v>
      </c>
      <c r="L4" s="3">
        <v>2763</v>
      </c>
      <c r="M4" s="3">
        <v>2945</v>
      </c>
      <c r="N4" s="2">
        <v>3154</v>
      </c>
      <c r="O4" s="2">
        <v>4010</v>
      </c>
      <c r="P4" s="3">
        <v>4221</v>
      </c>
      <c r="Q4" s="2">
        <v>3127</v>
      </c>
      <c r="R4" s="27">
        <f t="shared" si="0"/>
        <v>3204.5833333333335</v>
      </c>
      <c r="T4" s="127"/>
      <c r="U4" s="7"/>
      <c r="V4" s="30"/>
    </row>
    <row r="5" spans="1:22" x14ac:dyDescent="0.25">
      <c r="A5" s="3" t="s">
        <v>459</v>
      </c>
      <c r="B5" s="3">
        <v>70850838</v>
      </c>
      <c r="C5" s="3" t="s">
        <v>4049</v>
      </c>
      <c r="D5" s="3" t="s">
        <v>4055</v>
      </c>
      <c r="E5" s="3" t="s">
        <v>511</v>
      </c>
      <c r="F5" s="3">
        <v>2457</v>
      </c>
      <c r="G5" s="3">
        <v>2552</v>
      </c>
      <c r="H5" s="3">
        <v>2627</v>
      </c>
      <c r="I5" s="3">
        <v>2328</v>
      </c>
      <c r="J5" s="3">
        <v>2859</v>
      </c>
      <c r="K5" s="3">
        <v>2716</v>
      </c>
      <c r="L5" s="3">
        <v>2562</v>
      </c>
      <c r="M5" s="3">
        <v>2878</v>
      </c>
      <c r="N5" s="2">
        <v>2850</v>
      </c>
      <c r="O5" s="2">
        <v>3655</v>
      </c>
      <c r="P5" s="3">
        <v>4164</v>
      </c>
      <c r="Q5" s="2">
        <v>3398</v>
      </c>
      <c r="R5" s="27">
        <f t="shared" si="0"/>
        <v>2920.5</v>
      </c>
      <c r="T5" s="127"/>
      <c r="U5" s="7"/>
      <c r="V5" s="30"/>
    </row>
    <row r="6" spans="1:22" x14ac:dyDescent="0.25">
      <c r="A6" s="3">
        <v>10229457</v>
      </c>
      <c r="B6" s="3">
        <v>70816711</v>
      </c>
      <c r="C6" s="3" t="s">
        <v>24</v>
      </c>
      <c r="D6" s="3" t="s">
        <v>24</v>
      </c>
      <c r="E6" s="3" t="s">
        <v>143</v>
      </c>
      <c r="F6" s="3">
        <v>2346</v>
      </c>
      <c r="G6" s="2">
        <v>2472</v>
      </c>
      <c r="H6" s="3">
        <v>2589</v>
      </c>
      <c r="I6" s="3">
        <v>2230</v>
      </c>
      <c r="J6" s="3">
        <v>2558</v>
      </c>
      <c r="K6" s="3">
        <v>2598</v>
      </c>
      <c r="L6" s="3">
        <v>2397</v>
      </c>
      <c r="M6" s="3">
        <v>2337</v>
      </c>
      <c r="N6" s="2">
        <v>2442</v>
      </c>
      <c r="O6" s="2">
        <v>2778</v>
      </c>
      <c r="P6" s="3">
        <v>3148</v>
      </c>
      <c r="Q6" s="2">
        <v>2255</v>
      </c>
      <c r="R6" s="27">
        <f t="shared" si="0"/>
        <v>2512.5</v>
      </c>
      <c r="T6" s="127"/>
      <c r="U6" s="7"/>
      <c r="V6" s="30"/>
    </row>
    <row r="7" spans="1:22" x14ac:dyDescent="0.25">
      <c r="A7" s="3">
        <v>10229460</v>
      </c>
      <c r="B7" s="3">
        <v>70816713</v>
      </c>
      <c r="C7" s="3" t="s">
        <v>24</v>
      </c>
      <c r="D7" s="3" t="s">
        <v>25</v>
      </c>
      <c r="E7" s="3" t="s">
        <v>143</v>
      </c>
      <c r="F7" s="3">
        <v>1356</v>
      </c>
      <c r="G7" s="2">
        <v>1236</v>
      </c>
      <c r="H7" s="3">
        <v>1663</v>
      </c>
      <c r="I7" s="3">
        <v>1757</v>
      </c>
      <c r="J7" s="3">
        <v>1750</v>
      </c>
      <c r="K7" s="3">
        <v>1754</v>
      </c>
      <c r="L7" s="3">
        <v>1589</v>
      </c>
      <c r="M7" s="3">
        <v>1983</v>
      </c>
      <c r="N7" s="2">
        <v>1541</v>
      </c>
      <c r="O7" s="2">
        <v>1746</v>
      </c>
      <c r="P7" s="3">
        <v>1574</v>
      </c>
      <c r="Q7" s="2">
        <v>1180</v>
      </c>
      <c r="R7" s="27">
        <f t="shared" si="0"/>
        <v>1594.0833333333333</v>
      </c>
      <c r="T7" s="127"/>
      <c r="U7" s="7"/>
      <c r="V7" s="30"/>
    </row>
    <row r="8" spans="1:22" x14ac:dyDescent="0.25">
      <c r="A8" s="3">
        <v>10229458</v>
      </c>
      <c r="B8" s="3">
        <v>70816712</v>
      </c>
      <c r="C8" s="3" t="s">
        <v>24</v>
      </c>
      <c r="D8" s="3" t="s">
        <v>27</v>
      </c>
      <c r="E8" s="3" t="s">
        <v>143</v>
      </c>
      <c r="F8" s="3">
        <v>1386</v>
      </c>
      <c r="G8" s="2">
        <v>1399</v>
      </c>
      <c r="H8" s="3">
        <v>1578</v>
      </c>
      <c r="I8" s="3">
        <v>1477</v>
      </c>
      <c r="J8" s="3">
        <v>1531</v>
      </c>
      <c r="K8" s="3">
        <v>1424</v>
      </c>
      <c r="L8" s="3">
        <v>1440</v>
      </c>
      <c r="M8" s="3">
        <v>1543</v>
      </c>
      <c r="N8" s="2">
        <v>1265</v>
      </c>
      <c r="O8" s="2">
        <v>1340</v>
      </c>
      <c r="P8" s="3">
        <v>1389</v>
      </c>
      <c r="Q8" s="2">
        <v>1107</v>
      </c>
      <c r="R8" s="27">
        <f t="shared" si="0"/>
        <v>1406.5833333333333</v>
      </c>
      <c r="T8" s="127"/>
      <c r="U8" s="7"/>
      <c r="V8" s="30"/>
    </row>
    <row r="9" spans="1:22" x14ac:dyDescent="0.25">
      <c r="A9" s="3">
        <v>10229463</v>
      </c>
      <c r="B9" s="3">
        <v>70816715</v>
      </c>
      <c r="C9" s="3" t="s">
        <v>24</v>
      </c>
      <c r="D9" s="3" t="s">
        <v>28</v>
      </c>
      <c r="E9" s="3" t="s">
        <v>143</v>
      </c>
      <c r="F9" s="3">
        <v>1047</v>
      </c>
      <c r="G9" s="2">
        <v>1068</v>
      </c>
      <c r="H9" s="3">
        <v>994</v>
      </c>
      <c r="I9" s="3">
        <v>1046</v>
      </c>
      <c r="J9" s="3">
        <v>1039</v>
      </c>
      <c r="K9" s="3">
        <v>971</v>
      </c>
      <c r="L9" s="3">
        <v>947</v>
      </c>
      <c r="M9" s="3">
        <v>1049</v>
      </c>
      <c r="N9" s="2">
        <v>1029</v>
      </c>
      <c r="O9" s="2">
        <v>1328</v>
      </c>
      <c r="P9" s="3">
        <v>1086</v>
      </c>
      <c r="Q9" s="2">
        <v>833</v>
      </c>
      <c r="R9" s="27">
        <f t="shared" si="0"/>
        <v>1036.4166666666667</v>
      </c>
      <c r="T9" s="127"/>
      <c r="U9" s="7"/>
      <c r="V9" s="30"/>
    </row>
    <row r="10" spans="1:22" x14ac:dyDescent="0.25">
      <c r="A10" s="3">
        <v>10223301</v>
      </c>
      <c r="B10" s="3">
        <v>70818364</v>
      </c>
      <c r="C10" s="3" t="s">
        <v>24</v>
      </c>
      <c r="D10" s="3" t="s">
        <v>31</v>
      </c>
      <c r="E10" s="3" t="s">
        <v>143</v>
      </c>
      <c r="F10" s="3">
        <v>1178</v>
      </c>
      <c r="G10" s="2">
        <v>1027</v>
      </c>
      <c r="H10" s="3">
        <v>1300</v>
      </c>
      <c r="I10" s="3">
        <v>1275</v>
      </c>
      <c r="J10" s="3">
        <v>1381</v>
      </c>
      <c r="K10" s="3">
        <v>1244</v>
      </c>
      <c r="L10" s="3">
        <v>1270</v>
      </c>
      <c r="M10" s="3">
        <v>1344</v>
      </c>
      <c r="N10" s="2">
        <v>1219</v>
      </c>
      <c r="O10" s="2">
        <v>1364</v>
      </c>
      <c r="P10" s="3">
        <v>1449</v>
      </c>
      <c r="Q10" s="2">
        <v>1115</v>
      </c>
      <c r="R10" s="27">
        <f t="shared" si="0"/>
        <v>1263.8333333333333</v>
      </c>
      <c r="T10" s="127"/>
      <c r="U10" s="7"/>
      <c r="V10" s="30"/>
    </row>
    <row r="11" spans="1:22" x14ac:dyDescent="0.25">
      <c r="A11" s="3">
        <v>10223304</v>
      </c>
      <c r="B11" s="3">
        <v>70818365</v>
      </c>
      <c r="C11" s="3" t="s">
        <v>24</v>
      </c>
      <c r="D11" s="3" t="s">
        <v>30</v>
      </c>
      <c r="E11" s="3" t="s">
        <v>143</v>
      </c>
      <c r="F11" s="3">
        <v>1131</v>
      </c>
      <c r="G11" s="2">
        <v>1064</v>
      </c>
      <c r="H11" s="3">
        <v>1132</v>
      </c>
      <c r="I11" s="3">
        <v>1110</v>
      </c>
      <c r="J11" s="3">
        <v>1033</v>
      </c>
      <c r="K11" s="3">
        <v>801</v>
      </c>
      <c r="L11" s="3">
        <v>980</v>
      </c>
      <c r="M11" s="3">
        <v>723</v>
      </c>
      <c r="N11" s="2">
        <v>738.66666666666663</v>
      </c>
      <c r="O11" s="2">
        <v>1046</v>
      </c>
      <c r="P11" s="3">
        <v>1045</v>
      </c>
      <c r="Q11" s="2">
        <v>905.66666666666674</v>
      </c>
      <c r="R11" s="27">
        <f t="shared" si="0"/>
        <v>975.77777777777771</v>
      </c>
      <c r="T11" s="127"/>
      <c r="U11" s="7"/>
      <c r="V11" s="30"/>
    </row>
    <row r="12" spans="1:22" x14ac:dyDescent="0.25">
      <c r="A12" s="3">
        <v>10224679</v>
      </c>
      <c r="B12" s="3">
        <v>70818367</v>
      </c>
      <c r="C12" s="3" t="s">
        <v>24</v>
      </c>
      <c r="D12" s="3" t="s">
        <v>29</v>
      </c>
      <c r="E12" s="3" t="s">
        <v>143</v>
      </c>
      <c r="F12" s="3">
        <v>678</v>
      </c>
      <c r="G12" s="2">
        <v>676</v>
      </c>
      <c r="H12" s="3">
        <v>764</v>
      </c>
      <c r="I12" s="3">
        <v>862</v>
      </c>
      <c r="J12" s="3">
        <v>742</v>
      </c>
      <c r="K12" s="3">
        <v>772</v>
      </c>
      <c r="L12" s="3">
        <v>717</v>
      </c>
      <c r="M12" s="3">
        <v>799</v>
      </c>
      <c r="N12" s="2">
        <v>848</v>
      </c>
      <c r="O12" s="2">
        <v>772</v>
      </c>
      <c r="P12" s="3">
        <v>867</v>
      </c>
      <c r="Q12" s="2">
        <v>351</v>
      </c>
      <c r="R12" s="27">
        <f t="shared" si="0"/>
        <v>737.33333333333337</v>
      </c>
      <c r="T12" s="127"/>
      <c r="U12" s="7"/>
      <c r="V12" s="30"/>
    </row>
    <row r="13" spans="1:22" x14ac:dyDescent="0.25">
      <c r="A13" s="3">
        <v>10223114</v>
      </c>
      <c r="B13" s="3">
        <v>70849646</v>
      </c>
      <c r="C13" s="3" t="s">
        <v>1079</v>
      </c>
      <c r="D13" s="3" t="s">
        <v>1060</v>
      </c>
      <c r="E13" s="3" t="s">
        <v>143</v>
      </c>
      <c r="F13" s="3"/>
      <c r="G13" s="3"/>
      <c r="H13" s="3"/>
      <c r="I13" s="3"/>
      <c r="J13" s="3">
        <v>2604</v>
      </c>
      <c r="K13" s="3">
        <v>3306</v>
      </c>
      <c r="L13" s="3">
        <v>2447</v>
      </c>
      <c r="M13" s="3">
        <v>2614</v>
      </c>
      <c r="N13" s="2"/>
      <c r="O13" s="2"/>
      <c r="P13" s="3">
        <v>0</v>
      </c>
      <c r="Q13" s="2">
        <v>0</v>
      </c>
      <c r="R13" s="27">
        <f t="shared" si="0"/>
        <v>1828.5</v>
      </c>
      <c r="T13" s="127"/>
      <c r="U13" s="7"/>
      <c r="V13" s="30"/>
    </row>
    <row r="14" spans="1:22" x14ac:dyDescent="0.25">
      <c r="A14" s="3">
        <v>10207454</v>
      </c>
      <c r="B14" s="3">
        <v>70849648</v>
      </c>
      <c r="C14" s="3" t="s">
        <v>1079</v>
      </c>
      <c r="D14" s="3" t="s">
        <v>1061</v>
      </c>
      <c r="E14" s="3" t="s">
        <v>143</v>
      </c>
      <c r="F14" s="3"/>
      <c r="G14" s="3"/>
      <c r="H14" s="3"/>
      <c r="I14" s="3">
        <v>2355</v>
      </c>
      <c r="J14" s="3">
        <v>3016</v>
      </c>
      <c r="K14" s="3">
        <v>3865</v>
      </c>
      <c r="L14" s="3">
        <v>2781</v>
      </c>
      <c r="M14" s="3">
        <v>2760</v>
      </c>
      <c r="N14" s="2">
        <v>4561</v>
      </c>
      <c r="O14" s="2">
        <v>4726</v>
      </c>
      <c r="P14" s="3">
        <v>4802</v>
      </c>
      <c r="Q14" s="2">
        <v>3543</v>
      </c>
      <c r="R14" s="27">
        <f t="shared" si="0"/>
        <v>3601</v>
      </c>
      <c r="T14" s="127"/>
      <c r="U14" s="7"/>
      <c r="V14" s="30"/>
    </row>
    <row r="15" spans="1:22" x14ac:dyDescent="0.25">
      <c r="A15" s="3">
        <v>10208717</v>
      </c>
      <c r="B15" s="3">
        <v>70849644</v>
      </c>
      <c r="C15" s="3" t="s">
        <v>1079</v>
      </c>
      <c r="D15" s="3" t="s">
        <v>1062</v>
      </c>
      <c r="E15" s="3" t="s">
        <v>143</v>
      </c>
      <c r="F15" s="3"/>
      <c r="G15" s="3"/>
      <c r="H15" s="3"/>
      <c r="I15" s="3">
        <v>633</v>
      </c>
      <c r="J15" s="3">
        <v>901</v>
      </c>
      <c r="K15" s="3">
        <v>1414</v>
      </c>
      <c r="L15" s="3">
        <v>1034</v>
      </c>
      <c r="M15" s="3">
        <v>1092</v>
      </c>
      <c r="N15" s="2">
        <v>820</v>
      </c>
      <c r="O15" s="2">
        <v>951</v>
      </c>
      <c r="P15" s="3">
        <v>1100</v>
      </c>
      <c r="Q15" s="2">
        <v>838</v>
      </c>
      <c r="R15" s="27">
        <f t="shared" si="0"/>
        <v>975.88888888888891</v>
      </c>
      <c r="T15" s="127"/>
      <c r="U15" s="7"/>
      <c r="V15" s="30"/>
    </row>
    <row r="16" spans="1:22" x14ac:dyDescent="0.25">
      <c r="A16" s="3">
        <v>10208716</v>
      </c>
      <c r="B16" s="3">
        <v>70849650</v>
      </c>
      <c r="C16" s="3" t="s">
        <v>1079</v>
      </c>
      <c r="D16" s="3" t="s">
        <v>1063</v>
      </c>
      <c r="E16" s="3" t="s">
        <v>143</v>
      </c>
      <c r="F16" s="3"/>
      <c r="G16" s="3"/>
      <c r="H16" s="3"/>
      <c r="I16" s="3">
        <v>727</v>
      </c>
      <c r="J16" s="3">
        <v>1316</v>
      </c>
      <c r="K16" s="3">
        <v>1316</v>
      </c>
      <c r="L16" s="3">
        <v>1316</v>
      </c>
      <c r="M16" s="3">
        <v>1483</v>
      </c>
      <c r="N16" s="2">
        <v>873</v>
      </c>
      <c r="O16" s="2">
        <v>978</v>
      </c>
      <c r="P16" s="3">
        <v>1169</v>
      </c>
      <c r="Q16" s="2">
        <v>690</v>
      </c>
      <c r="R16" s="27">
        <f t="shared" si="0"/>
        <v>1096.4444444444443</v>
      </c>
      <c r="T16" s="127"/>
      <c r="U16" s="7"/>
      <c r="V16" s="30"/>
    </row>
    <row r="17" spans="1:22" x14ac:dyDescent="0.25">
      <c r="A17" s="3">
        <v>10223007</v>
      </c>
      <c r="B17" s="3">
        <v>70849645</v>
      </c>
      <c r="C17" s="3" t="s">
        <v>1079</v>
      </c>
      <c r="D17" s="3" t="s">
        <v>1064</v>
      </c>
      <c r="E17" s="3" t="s">
        <v>143</v>
      </c>
      <c r="F17" s="3"/>
      <c r="G17" s="3"/>
      <c r="H17" s="3"/>
      <c r="I17" s="3">
        <v>1272</v>
      </c>
      <c r="J17" s="3">
        <v>1405</v>
      </c>
      <c r="K17" s="3">
        <v>1582</v>
      </c>
      <c r="L17" s="3">
        <v>1314</v>
      </c>
      <c r="M17" s="3">
        <v>1400</v>
      </c>
      <c r="N17" s="2">
        <v>1472</v>
      </c>
      <c r="O17" s="2">
        <v>1403</v>
      </c>
      <c r="P17" s="3">
        <v>1600</v>
      </c>
      <c r="Q17" s="2">
        <v>1160</v>
      </c>
      <c r="R17" s="27">
        <f t="shared" si="0"/>
        <v>1400.8888888888889</v>
      </c>
      <c r="T17" s="127"/>
      <c r="U17" s="7"/>
      <c r="V17" s="30"/>
    </row>
    <row r="18" spans="1:22" x14ac:dyDescent="0.25">
      <c r="A18" s="3">
        <v>10208857</v>
      </c>
      <c r="B18" s="3">
        <v>70849651</v>
      </c>
      <c r="C18" s="3" t="s">
        <v>1079</v>
      </c>
      <c r="D18" s="3" t="s">
        <v>1065</v>
      </c>
      <c r="E18" s="3" t="s">
        <v>143</v>
      </c>
      <c r="F18" s="3"/>
      <c r="G18" s="3"/>
      <c r="H18" s="3"/>
      <c r="I18" s="3">
        <v>1992</v>
      </c>
      <c r="J18" s="3">
        <v>2781</v>
      </c>
      <c r="K18" s="3">
        <v>3170</v>
      </c>
      <c r="L18" s="3">
        <v>2060</v>
      </c>
      <c r="M18" s="3">
        <v>2534</v>
      </c>
      <c r="N18" s="2">
        <v>2858</v>
      </c>
      <c r="O18" s="2">
        <v>2471</v>
      </c>
      <c r="P18" s="3">
        <v>2422</v>
      </c>
      <c r="Q18" s="2">
        <v>1567</v>
      </c>
      <c r="R18" s="27">
        <f t="shared" si="0"/>
        <v>2428.3333333333335</v>
      </c>
      <c r="T18" s="127"/>
      <c r="U18" s="7"/>
      <c r="V18" s="30"/>
    </row>
    <row r="19" spans="1:22" x14ac:dyDescent="0.25">
      <c r="A19" s="3">
        <v>10215225</v>
      </c>
      <c r="B19" s="3">
        <v>70849643</v>
      </c>
      <c r="C19" s="3" t="s">
        <v>1079</v>
      </c>
      <c r="D19" s="3" t="s">
        <v>1066</v>
      </c>
      <c r="E19" s="3" t="s">
        <v>143</v>
      </c>
      <c r="F19" s="3"/>
      <c r="G19" s="3"/>
      <c r="H19" s="3"/>
      <c r="I19" s="3">
        <v>960</v>
      </c>
      <c r="J19" s="3">
        <v>1173</v>
      </c>
      <c r="K19" s="3">
        <v>1408</v>
      </c>
      <c r="L19" s="3">
        <v>1054</v>
      </c>
      <c r="M19" s="3">
        <v>1290</v>
      </c>
      <c r="N19" s="2">
        <v>1187</v>
      </c>
      <c r="O19" s="2">
        <v>1147</v>
      </c>
      <c r="P19" s="3">
        <v>1131</v>
      </c>
      <c r="Q19" s="2">
        <v>847</v>
      </c>
      <c r="R19" s="27">
        <f t="shared" si="0"/>
        <v>1133</v>
      </c>
      <c r="T19" s="127"/>
      <c r="U19" s="7"/>
      <c r="V19" s="30"/>
    </row>
    <row r="20" spans="1:22" x14ac:dyDescent="0.25">
      <c r="A20" s="3">
        <v>10207455</v>
      </c>
      <c r="B20" s="3">
        <v>70849649</v>
      </c>
      <c r="C20" s="3" t="s">
        <v>1079</v>
      </c>
      <c r="D20" s="3" t="s">
        <v>1067</v>
      </c>
      <c r="E20" s="3" t="s">
        <v>143</v>
      </c>
      <c r="F20" s="3"/>
      <c r="G20" s="3"/>
      <c r="H20" s="3"/>
      <c r="I20" s="3">
        <v>1692</v>
      </c>
      <c r="J20" s="3">
        <v>2509</v>
      </c>
      <c r="K20" s="3">
        <v>2244</v>
      </c>
      <c r="L20" s="3">
        <v>2265</v>
      </c>
      <c r="M20" s="3">
        <v>2429</v>
      </c>
      <c r="N20" s="2">
        <v>2343</v>
      </c>
      <c r="O20" s="2">
        <v>2282</v>
      </c>
      <c r="P20" s="3">
        <v>2585</v>
      </c>
      <c r="Q20" s="2">
        <v>1999</v>
      </c>
      <c r="R20" s="27">
        <f t="shared" si="0"/>
        <v>2260.8888888888887</v>
      </c>
      <c r="T20" s="127"/>
      <c r="U20" s="7"/>
      <c r="V20" s="30"/>
    </row>
    <row r="21" spans="1:22" x14ac:dyDescent="0.25">
      <c r="A21" s="3">
        <v>10228388</v>
      </c>
      <c r="B21" s="3">
        <v>70849647</v>
      </c>
      <c r="C21" s="3" t="s">
        <v>1079</v>
      </c>
      <c r="D21" s="3" t="s">
        <v>1068</v>
      </c>
      <c r="E21" s="3" t="s">
        <v>143</v>
      </c>
      <c r="F21" s="3"/>
      <c r="G21" s="3"/>
      <c r="H21" s="3"/>
      <c r="I21" s="3">
        <v>1848</v>
      </c>
      <c r="J21" s="3">
        <v>2150</v>
      </c>
      <c r="K21" s="3">
        <v>2457</v>
      </c>
      <c r="L21" s="3">
        <v>1719</v>
      </c>
      <c r="M21" s="3">
        <v>1849</v>
      </c>
      <c r="N21" s="2">
        <v>1696</v>
      </c>
      <c r="O21" s="2">
        <v>1662</v>
      </c>
      <c r="P21" s="3">
        <v>1585</v>
      </c>
      <c r="Q21" s="2">
        <v>1257</v>
      </c>
      <c r="R21" s="27">
        <f t="shared" si="0"/>
        <v>1802.5555555555557</v>
      </c>
      <c r="T21" s="127"/>
      <c r="U21" s="7"/>
      <c r="V21" s="30"/>
    </row>
    <row r="22" spans="1:22" x14ac:dyDescent="0.25">
      <c r="A22" s="3">
        <v>10219333</v>
      </c>
      <c r="B22" s="3">
        <v>70818214</v>
      </c>
      <c r="C22" s="3" t="s">
        <v>32</v>
      </c>
      <c r="D22" s="3" t="s">
        <v>41</v>
      </c>
      <c r="E22" s="3" t="s">
        <v>68</v>
      </c>
      <c r="F22" s="3">
        <v>2479</v>
      </c>
      <c r="G22" s="2">
        <v>2665</v>
      </c>
      <c r="H22" s="3">
        <v>2689</v>
      </c>
      <c r="I22" s="3">
        <v>2480</v>
      </c>
      <c r="J22" s="3">
        <v>2830</v>
      </c>
      <c r="K22" s="3">
        <v>2764</v>
      </c>
      <c r="L22" s="3">
        <v>2790</v>
      </c>
      <c r="M22" s="3">
        <v>2931</v>
      </c>
      <c r="N22" s="2">
        <v>2517</v>
      </c>
      <c r="O22" s="2">
        <v>2663</v>
      </c>
      <c r="P22" s="3">
        <v>2589</v>
      </c>
      <c r="Q22" s="2">
        <v>1906</v>
      </c>
      <c r="R22" s="27">
        <f t="shared" si="0"/>
        <v>2608.5833333333335</v>
      </c>
      <c r="S22" s="128"/>
      <c r="T22" s="127"/>
      <c r="U22" s="7"/>
      <c r="V22" s="30"/>
    </row>
    <row r="23" spans="1:22" x14ac:dyDescent="0.25">
      <c r="A23" s="3">
        <v>10222439</v>
      </c>
      <c r="B23" s="3">
        <v>70818215</v>
      </c>
      <c r="C23" s="3" t="s">
        <v>32</v>
      </c>
      <c r="D23" s="3" t="s">
        <v>39</v>
      </c>
      <c r="E23" s="3" t="s">
        <v>68</v>
      </c>
      <c r="F23" s="3">
        <v>1791</v>
      </c>
      <c r="G23" s="2">
        <v>1475</v>
      </c>
      <c r="H23" s="3">
        <v>1434</v>
      </c>
      <c r="I23" s="3">
        <v>1667</v>
      </c>
      <c r="J23" s="3">
        <v>2014</v>
      </c>
      <c r="K23" s="3">
        <v>1861</v>
      </c>
      <c r="L23" s="3">
        <v>1737</v>
      </c>
      <c r="M23" s="3">
        <v>1886</v>
      </c>
      <c r="N23" s="2">
        <v>1862</v>
      </c>
      <c r="O23" s="2">
        <v>1764</v>
      </c>
      <c r="P23" s="3">
        <v>1834</v>
      </c>
      <c r="Q23" s="2">
        <v>1405</v>
      </c>
      <c r="R23" s="27">
        <f t="shared" si="0"/>
        <v>1727.5</v>
      </c>
      <c r="S23" s="128"/>
      <c r="T23" s="127"/>
      <c r="U23" s="7"/>
      <c r="V23" s="30"/>
    </row>
    <row r="24" spans="1:22" x14ac:dyDescent="0.25">
      <c r="A24" s="3">
        <v>10213033</v>
      </c>
      <c r="B24" s="3">
        <v>70818198</v>
      </c>
      <c r="C24" s="3" t="s">
        <v>32</v>
      </c>
      <c r="D24" s="3" t="s">
        <v>33</v>
      </c>
      <c r="E24" s="3" t="s">
        <v>68</v>
      </c>
      <c r="F24" s="3">
        <v>1697</v>
      </c>
      <c r="G24" s="2">
        <v>1890</v>
      </c>
      <c r="H24" s="3">
        <v>1813</v>
      </c>
      <c r="I24" s="3">
        <v>1755</v>
      </c>
      <c r="J24" s="3">
        <v>1593</v>
      </c>
      <c r="K24" s="3">
        <v>1819</v>
      </c>
      <c r="L24" s="3">
        <v>1488</v>
      </c>
      <c r="M24" s="3">
        <v>1514</v>
      </c>
      <c r="N24" s="2">
        <v>1676</v>
      </c>
      <c r="O24" s="2">
        <v>1697</v>
      </c>
      <c r="P24" s="3">
        <v>1632</v>
      </c>
      <c r="Q24" s="2">
        <v>1485</v>
      </c>
      <c r="R24" s="27">
        <f t="shared" si="0"/>
        <v>1671.5833333333333</v>
      </c>
      <c r="S24" s="128"/>
      <c r="T24" s="127"/>
      <c r="U24" s="7"/>
      <c r="V24" s="30"/>
    </row>
    <row r="25" spans="1:22" x14ac:dyDescent="0.25">
      <c r="A25" s="3">
        <v>10219295</v>
      </c>
      <c r="B25" s="3">
        <v>70818213</v>
      </c>
      <c r="C25" s="3" t="s">
        <v>32</v>
      </c>
      <c r="D25" s="3" t="s">
        <v>34</v>
      </c>
      <c r="E25" s="3" t="s">
        <v>68</v>
      </c>
      <c r="F25" s="3">
        <v>1010</v>
      </c>
      <c r="G25" s="2">
        <v>1198</v>
      </c>
      <c r="H25" s="3">
        <v>1281</v>
      </c>
      <c r="I25" s="3">
        <v>1084</v>
      </c>
      <c r="J25" s="3">
        <v>1240</v>
      </c>
      <c r="K25" s="3">
        <v>1450</v>
      </c>
      <c r="L25" s="3">
        <v>1208</v>
      </c>
      <c r="M25" s="3">
        <v>1204</v>
      </c>
      <c r="N25" s="2">
        <v>1113</v>
      </c>
      <c r="O25" s="2">
        <v>1273</v>
      </c>
      <c r="P25" s="3">
        <v>1137</v>
      </c>
      <c r="Q25" s="2">
        <v>974</v>
      </c>
      <c r="R25" s="27">
        <f t="shared" si="0"/>
        <v>1181</v>
      </c>
      <c r="S25" s="128"/>
      <c r="T25" s="127"/>
      <c r="U25" s="7"/>
      <c r="V25" s="30"/>
    </row>
    <row r="26" spans="1:22" x14ac:dyDescent="0.25">
      <c r="A26" s="3">
        <v>10228204</v>
      </c>
      <c r="B26" s="3">
        <v>70818208</v>
      </c>
      <c r="C26" s="3" t="s">
        <v>32</v>
      </c>
      <c r="D26" s="3" t="s">
        <v>38</v>
      </c>
      <c r="E26" s="3" t="s">
        <v>68</v>
      </c>
      <c r="F26" s="3">
        <v>1546</v>
      </c>
      <c r="G26" s="2">
        <v>1626</v>
      </c>
      <c r="H26" s="3">
        <v>1691</v>
      </c>
      <c r="I26" s="3">
        <v>1605</v>
      </c>
      <c r="J26" s="3">
        <v>1386</v>
      </c>
      <c r="K26" s="2">
        <v>1608.1666666666667</v>
      </c>
      <c r="L26" s="3">
        <v>1341</v>
      </c>
      <c r="M26" s="3">
        <v>1408</v>
      </c>
      <c r="N26" s="2">
        <v>1743</v>
      </c>
      <c r="O26" s="2">
        <v>1446</v>
      </c>
      <c r="P26" s="3">
        <v>1408</v>
      </c>
      <c r="Q26" s="2">
        <v>1085</v>
      </c>
      <c r="R26" s="27">
        <f t="shared" si="0"/>
        <v>1491.0972222222219</v>
      </c>
      <c r="S26" s="128"/>
      <c r="T26" s="127"/>
      <c r="U26" s="7"/>
      <c r="V26" s="30"/>
    </row>
    <row r="27" spans="1:22" x14ac:dyDescent="0.25">
      <c r="A27" s="3">
        <v>10204754</v>
      </c>
      <c r="B27" s="3">
        <v>70818211</v>
      </c>
      <c r="C27" s="3" t="s">
        <v>32</v>
      </c>
      <c r="D27" s="3" t="s">
        <v>37</v>
      </c>
      <c r="E27" s="3" t="s">
        <v>68</v>
      </c>
      <c r="F27" s="3">
        <v>1050</v>
      </c>
      <c r="G27" s="2">
        <v>958</v>
      </c>
      <c r="H27" s="3">
        <v>1126</v>
      </c>
      <c r="I27" s="3">
        <v>1029</v>
      </c>
      <c r="J27" s="3">
        <v>1065</v>
      </c>
      <c r="K27" s="3">
        <v>921</v>
      </c>
      <c r="L27" s="3">
        <v>589</v>
      </c>
      <c r="M27" s="2">
        <v>948</v>
      </c>
      <c r="N27" s="2"/>
      <c r="O27" s="2"/>
      <c r="P27" s="3">
        <v>0</v>
      </c>
      <c r="Q27" s="2">
        <v>0</v>
      </c>
      <c r="R27" s="27">
        <f t="shared" si="0"/>
        <v>768.6</v>
      </c>
      <c r="S27" s="128"/>
      <c r="T27" s="127"/>
      <c r="U27" s="7"/>
      <c r="V27" s="30"/>
    </row>
    <row r="28" spans="1:22" x14ac:dyDescent="0.25">
      <c r="A28" s="3">
        <v>10206375</v>
      </c>
      <c r="B28" s="3">
        <v>70818200</v>
      </c>
      <c r="C28" s="3" t="s">
        <v>32</v>
      </c>
      <c r="D28" s="3" t="s">
        <v>40</v>
      </c>
      <c r="E28" s="3" t="s">
        <v>68</v>
      </c>
      <c r="F28" s="3">
        <v>1455</v>
      </c>
      <c r="G28" s="2">
        <v>1337</v>
      </c>
      <c r="H28" s="3">
        <v>1428</v>
      </c>
      <c r="I28" s="3">
        <v>1569</v>
      </c>
      <c r="J28" s="3">
        <v>1642</v>
      </c>
      <c r="K28" s="3">
        <v>1724</v>
      </c>
      <c r="L28" s="3">
        <v>1443</v>
      </c>
      <c r="M28" s="3">
        <v>1514</v>
      </c>
      <c r="N28" s="2">
        <v>1300</v>
      </c>
      <c r="O28" s="2">
        <v>1395</v>
      </c>
      <c r="P28" s="3">
        <v>1424</v>
      </c>
      <c r="Q28" s="2">
        <v>901</v>
      </c>
      <c r="R28" s="27">
        <f t="shared" si="0"/>
        <v>1427.6666666666667</v>
      </c>
      <c r="S28" s="7"/>
      <c r="T28" s="127"/>
      <c r="U28" s="7"/>
      <c r="V28" s="30"/>
    </row>
    <row r="29" spans="1:22" x14ac:dyDescent="0.25">
      <c r="A29" s="3">
        <v>10227590</v>
      </c>
      <c r="B29" s="3">
        <v>70818202</v>
      </c>
      <c r="C29" s="3" t="s">
        <v>32</v>
      </c>
      <c r="D29" s="3" t="s">
        <v>36</v>
      </c>
      <c r="E29" s="3" t="s">
        <v>68</v>
      </c>
      <c r="F29" s="3">
        <v>1289</v>
      </c>
      <c r="G29" s="2">
        <v>1370</v>
      </c>
      <c r="H29" s="3">
        <v>1335</v>
      </c>
      <c r="I29" s="3">
        <v>1223</v>
      </c>
      <c r="J29" s="3">
        <v>1204</v>
      </c>
      <c r="K29" s="3">
        <v>1350</v>
      </c>
      <c r="L29" s="3">
        <v>1309</v>
      </c>
      <c r="M29" s="3">
        <v>1153</v>
      </c>
      <c r="N29" s="2">
        <v>1130</v>
      </c>
      <c r="O29" s="2">
        <v>1206</v>
      </c>
      <c r="P29" s="3">
        <v>1341</v>
      </c>
      <c r="Q29" s="2">
        <v>1095</v>
      </c>
      <c r="R29" s="27">
        <f t="shared" si="0"/>
        <v>1250.4166666666667</v>
      </c>
      <c r="T29" s="127"/>
      <c r="U29" s="7"/>
      <c r="V29" s="30"/>
    </row>
    <row r="30" spans="1:22" x14ac:dyDescent="0.25">
      <c r="A30" s="3">
        <v>10209898</v>
      </c>
      <c r="B30" s="3">
        <v>70818212</v>
      </c>
      <c r="C30" s="3" t="s">
        <v>32</v>
      </c>
      <c r="D30" s="3" t="s">
        <v>35</v>
      </c>
      <c r="E30" s="3" t="s">
        <v>68</v>
      </c>
      <c r="F30" s="3"/>
      <c r="G30" s="2"/>
      <c r="H30" s="3"/>
      <c r="I30" s="3"/>
      <c r="J30" s="3"/>
      <c r="K30" s="3"/>
      <c r="L30" s="3"/>
      <c r="M30" s="3"/>
      <c r="N30" s="2"/>
      <c r="O30" s="2"/>
      <c r="P30" s="3">
        <v>0</v>
      </c>
      <c r="Q30" s="2">
        <v>0</v>
      </c>
      <c r="R30" s="27">
        <f t="shared" si="0"/>
        <v>0</v>
      </c>
      <c r="T30" s="127"/>
      <c r="U30" s="7"/>
      <c r="V30" s="30"/>
    </row>
    <row r="31" spans="1:22" x14ac:dyDescent="0.25">
      <c r="A31" s="3">
        <v>10207577</v>
      </c>
      <c r="B31" s="3">
        <v>70818207</v>
      </c>
      <c r="C31" s="3" t="s">
        <v>32</v>
      </c>
      <c r="D31" s="3" t="s">
        <v>47</v>
      </c>
      <c r="E31" s="3" t="s">
        <v>68</v>
      </c>
      <c r="F31" s="3">
        <v>3164</v>
      </c>
      <c r="G31" s="2">
        <v>3198</v>
      </c>
      <c r="H31" s="3">
        <v>3192</v>
      </c>
      <c r="I31" s="3">
        <v>3134</v>
      </c>
      <c r="J31" s="3">
        <v>3459</v>
      </c>
      <c r="K31" s="3">
        <v>3511</v>
      </c>
      <c r="L31" s="3">
        <v>3072</v>
      </c>
      <c r="M31" s="3">
        <v>3111</v>
      </c>
      <c r="N31" s="2">
        <v>3195</v>
      </c>
      <c r="O31" s="2">
        <v>3309</v>
      </c>
      <c r="P31" s="3">
        <v>3289</v>
      </c>
      <c r="Q31" s="2">
        <v>2659</v>
      </c>
      <c r="R31" s="27">
        <f t="shared" si="0"/>
        <v>3191.0833333333335</v>
      </c>
      <c r="T31" s="127"/>
      <c r="U31" s="7"/>
      <c r="V31" s="30"/>
    </row>
    <row r="32" spans="1:22" x14ac:dyDescent="0.25">
      <c r="A32" s="3">
        <v>10204955</v>
      </c>
      <c r="B32" s="3">
        <v>70818206</v>
      </c>
      <c r="C32" s="3" t="s">
        <v>32</v>
      </c>
      <c r="D32" s="3" t="s">
        <v>48</v>
      </c>
      <c r="E32" s="3" t="s">
        <v>68</v>
      </c>
      <c r="F32" s="3">
        <v>2597</v>
      </c>
      <c r="G32" s="2">
        <v>2393</v>
      </c>
      <c r="H32" s="3">
        <v>2531</v>
      </c>
      <c r="I32" s="3">
        <v>2367</v>
      </c>
      <c r="J32" s="3">
        <v>2365</v>
      </c>
      <c r="K32" s="3">
        <v>2407</v>
      </c>
      <c r="L32" s="3">
        <v>2643</v>
      </c>
      <c r="M32" s="3">
        <v>2599</v>
      </c>
      <c r="N32" s="2">
        <v>2493</v>
      </c>
      <c r="O32" s="2">
        <v>2523</v>
      </c>
      <c r="P32" s="3">
        <v>2523</v>
      </c>
      <c r="Q32" s="2">
        <v>1947</v>
      </c>
      <c r="R32" s="27">
        <f t="shared" si="0"/>
        <v>2449</v>
      </c>
      <c r="T32" s="127"/>
      <c r="U32" s="7"/>
      <c r="V32" s="30"/>
    </row>
    <row r="33" spans="1:22" x14ac:dyDescent="0.25">
      <c r="A33" s="3">
        <v>10227594</v>
      </c>
      <c r="B33" s="3">
        <v>70818204</v>
      </c>
      <c r="C33" s="3" t="s">
        <v>32</v>
      </c>
      <c r="D33" s="3" t="s">
        <v>50</v>
      </c>
      <c r="E33" s="3" t="s">
        <v>68</v>
      </c>
      <c r="F33" s="3">
        <v>1871</v>
      </c>
      <c r="G33" s="2">
        <v>1730</v>
      </c>
      <c r="H33" s="3">
        <v>1750</v>
      </c>
      <c r="I33" s="3">
        <v>1683</v>
      </c>
      <c r="J33" s="3">
        <v>2161</v>
      </c>
      <c r="K33" s="3">
        <v>2121</v>
      </c>
      <c r="L33" s="3">
        <v>2013</v>
      </c>
      <c r="M33" s="3">
        <v>1976</v>
      </c>
      <c r="N33" s="2">
        <v>1851</v>
      </c>
      <c r="O33" s="2">
        <v>2083</v>
      </c>
      <c r="P33" s="3">
        <v>1790</v>
      </c>
      <c r="Q33" s="2">
        <v>1543</v>
      </c>
      <c r="R33" s="27">
        <f t="shared" si="0"/>
        <v>1881</v>
      </c>
      <c r="T33" s="127"/>
      <c r="U33" s="7"/>
      <c r="V33" s="30"/>
    </row>
    <row r="34" spans="1:22" x14ac:dyDescent="0.25">
      <c r="A34" s="3">
        <v>10222302</v>
      </c>
      <c r="B34" s="3">
        <v>70818199</v>
      </c>
      <c r="C34" s="3" t="s">
        <v>32</v>
      </c>
      <c r="D34" s="3" t="s">
        <v>43</v>
      </c>
      <c r="E34" s="3" t="s">
        <v>68</v>
      </c>
      <c r="F34" s="3">
        <v>1958</v>
      </c>
      <c r="G34" s="2">
        <v>1870</v>
      </c>
      <c r="H34" s="3">
        <v>1954</v>
      </c>
      <c r="I34" s="3">
        <v>1806</v>
      </c>
      <c r="J34" s="3">
        <v>2067</v>
      </c>
      <c r="K34" s="3">
        <v>1948</v>
      </c>
      <c r="L34" s="3">
        <v>1961</v>
      </c>
      <c r="M34" s="3">
        <v>1758</v>
      </c>
      <c r="N34" s="2">
        <v>1891</v>
      </c>
      <c r="O34" s="2">
        <v>1973</v>
      </c>
      <c r="P34" s="3">
        <v>1976</v>
      </c>
      <c r="Q34" s="2">
        <v>1685</v>
      </c>
      <c r="R34" s="27">
        <f t="shared" si="0"/>
        <v>1903.9166666666667</v>
      </c>
      <c r="T34" s="127"/>
      <c r="U34" s="7"/>
      <c r="V34" s="30"/>
    </row>
    <row r="35" spans="1:22" x14ac:dyDescent="0.25">
      <c r="A35" s="3">
        <v>10213671</v>
      </c>
      <c r="B35" s="3">
        <v>70818205</v>
      </c>
      <c r="C35" s="3" t="s">
        <v>32</v>
      </c>
      <c r="D35" s="3" t="s">
        <v>51</v>
      </c>
      <c r="E35" s="3" t="s">
        <v>68</v>
      </c>
      <c r="F35" s="3">
        <v>1986</v>
      </c>
      <c r="G35" s="2">
        <v>1935</v>
      </c>
      <c r="H35" s="3">
        <v>2135</v>
      </c>
      <c r="I35" s="3">
        <v>1693</v>
      </c>
      <c r="J35" s="3">
        <v>1673</v>
      </c>
      <c r="K35" s="3">
        <v>1751</v>
      </c>
      <c r="L35" s="3">
        <v>1614</v>
      </c>
      <c r="M35" s="3">
        <v>1538</v>
      </c>
      <c r="N35" s="2">
        <v>1654</v>
      </c>
      <c r="O35" s="2">
        <v>1824</v>
      </c>
      <c r="P35" s="3">
        <v>1977</v>
      </c>
      <c r="Q35" s="2">
        <v>1612</v>
      </c>
      <c r="R35" s="27">
        <f t="shared" si="0"/>
        <v>1782.6666666666667</v>
      </c>
      <c r="T35" s="127"/>
      <c r="U35" s="7"/>
      <c r="V35" s="30"/>
    </row>
    <row r="36" spans="1:22" x14ac:dyDescent="0.25">
      <c r="A36" s="3">
        <v>10234012</v>
      </c>
      <c r="B36" s="3">
        <v>70818201</v>
      </c>
      <c r="C36" s="3" t="s">
        <v>32</v>
      </c>
      <c r="D36" s="3" t="s">
        <v>49</v>
      </c>
      <c r="E36" s="3" t="s">
        <v>68</v>
      </c>
      <c r="F36" s="3">
        <v>1641</v>
      </c>
      <c r="G36" s="2">
        <v>1373</v>
      </c>
      <c r="H36" s="3">
        <v>1413</v>
      </c>
      <c r="I36" s="3">
        <v>1300</v>
      </c>
      <c r="J36" s="3">
        <v>1470</v>
      </c>
      <c r="K36" s="3">
        <v>1484</v>
      </c>
      <c r="L36" s="3">
        <v>1429</v>
      </c>
      <c r="M36" s="3">
        <v>1368</v>
      </c>
      <c r="N36" s="2">
        <v>1348</v>
      </c>
      <c r="O36" s="2">
        <v>1558</v>
      </c>
      <c r="P36" s="3">
        <v>1409</v>
      </c>
      <c r="Q36" s="2">
        <v>1039</v>
      </c>
      <c r="R36" s="27">
        <f t="shared" si="0"/>
        <v>1402.6666666666667</v>
      </c>
      <c r="T36" s="127"/>
      <c r="U36" s="7"/>
      <c r="V36" s="30"/>
    </row>
    <row r="37" spans="1:22" x14ac:dyDescent="0.25">
      <c r="A37" s="3">
        <v>10214442</v>
      </c>
      <c r="B37" s="3">
        <v>70818203</v>
      </c>
      <c r="C37" s="3" t="s">
        <v>32</v>
      </c>
      <c r="D37" s="3" t="s">
        <v>45</v>
      </c>
      <c r="E37" s="3" t="s">
        <v>68</v>
      </c>
      <c r="F37" s="3">
        <v>1629</v>
      </c>
      <c r="G37" s="2">
        <v>1650</v>
      </c>
      <c r="H37" s="3">
        <v>1325</v>
      </c>
      <c r="I37" s="3">
        <v>1455</v>
      </c>
      <c r="J37" s="3">
        <v>1578</v>
      </c>
      <c r="K37" s="3">
        <v>1421</v>
      </c>
      <c r="L37" s="3">
        <v>1543</v>
      </c>
      <c r="M37" s="3">
        <v>1418</v>
      </c>
      <c r="N37" s="2">
        <v>1443</v>
      </c>
      <c r="O37" s="2">
        <v>1558</v>
      </c>
      <c r="P37" s="3">
        <v>1361</v>
      </c>
      <c r="Q37" s="2">
        <v>1217</v>
      </c>
      <c r="R37" s="27">
        <f t="shared" si="0"/>
        <v>1466.5</v>
      </c>
      <c r="T37" s="127"/>
      <c r="U37" s="7"/>
      <c r="V37" s="30"/>
    </row>
    <row r="38" spans="1:22" x14ac:dyDescent="0.25">
      <c r="A38" s="3">
        <v>10207462</v>
      </c>
      <c r="B38" s="3">
        <v>70849282</v>
      </c>
      <c r="C38" s="3" t="s">
        <v>32</v>
      </c>
      <c r="D38" s="3" t="s">
        <v>955</v>
      </c>
      <c r="E38" s="3" t="s">
        <v>68</v>
      </c>
      <c r="F38" s="2"/>
      <c r="G38" s="2"/>
      <c r="H38" s="3">
        <v>1920</v>
      </c>
      <c r="I38" s="3">
        <v>1779</v>
      </c>
      <c r="J38" s="3">
        <v>1843</v>
      </c>
      <c r="K38" s="3">
        <v>1752</v>
      </c>
      <c r="L38" s="3">
        <v>1550</v>
      </c>
      <c r="M38" s="3">
        <v>1508</v>
      </c>
      <c r="N38" s="2">
        <v>1450</v>
      </c>
      <c r="O38" s="2">
        <v>1647</v>
      </c>
      <c r="P38" s="3">
        <v>1647</v>
      </c>
      <c r="Q38" s="2">
        <v>1124</v>
      </c>
      <c r="R38" s="27">
        <f t="shared" si="0"/>
        <v>1622</v>
      </c>
      <c r="T38" s="127"/>
      <c r="U38" s="7"/>
      <c r="V38" s="30"/>
    </row>
    <row r="39" spans="1:22" x14ac:dyDescent="0.25">
      <c r="A39" s="3">
        <v>10227593</v>
      </c>
      <c r="B39" s="3">
        <v>70818209</v>
      </c>
      <c r="C39" s="3" t="s">
        <v>32</v>
      </c>
      <c r="D39" s="3" t="s">
        <v>44</v>
      </c>
      <c r="E39" s="3" t="s">
        <v>68</v>
      </c>
      <c r="F39" s="3">
        <v>1531</v>
      </c>
      <c r="G39" s="2">
        <v>1467</v>
      </c>
      <c r="H39" s="3">
        <v>1630</v>
      </c>
      <c r="I39" s="3">
        <v>1328</v>
      </c>
      <c r="J39" s="3">
        <v>1523</v>
      </c>
      <c r="K39" s="3">
        <v>1702</v>
      </c>
      <c r="L39" s="3">
        <v>1557</v>
      </c>
      <c r="M39" s="3">
        <v>1544</v>
      </c>
      <c r="N39" s="2">
        <v>1547</v>
      </c>
      <c r="O39" s="2">
        <v>1621</v>
      </c>
      <c r="P39" s="3">
        <v>2017</v>
      </c>
      <c r="Q39" s="2">
        <v>1332</v>
      </c>
      <c r="R39" s="27">
        <f t="shared" si="0"/>
        <v>1566.5833333333333</v>
      </c>
      <c r="T39" s="127"/>
      <c r="U39" s="7"/>
      <c r="V39" s="30"/>
    </row>
    <row r="40" spans="1:22" x14ac:dyDescent="0.25">
      <c r="A40" s="3">
        <v>10220133</v>
      </c>
      <c r="B40" s="3">
        <v>70818210</v>
      </c>
      <c r="C40" s="3" t="s">
        <v>32</v>
      </c>
      <c r="D40" s="3" t="s">
        <v>46</v>
      </c>
      <c r="E40" s="3" t="s">
        <v>68</v>
      </c>
      <c r="F40" s="3">
        <v>1013</v>
      </c>
      <c r="G40" s="2">
        <v>1204</v>
      </c>
      <c r="H40" s="3">
        <v>1358</v>
      </c>
      <c r="I40" s="3">
        <v>1157</v>
      </c>
      <c r="J40" s="3">
        <v>1211</v>
      </c>
      <c r="K40" s="3">
        <v>1260</v>
      </c>
      <c r="L40" s="3">
        <v>1112</v>
      </c>
      <c r="M40" s="3">
        <v>1097</v>
      </c>
      <c r="N40" s="2">
        <v>1128</v>
      </c>
      <c r="O40" s="2">
        <v>1311</v>
      </c>
      <c r="P40" s="3">
        <v>1276</v>
      </c>
      <c r="Q40" s="2">
        <v>1040</v>
      </c>
      <c r="R40" s="27">
        <f t="shared" si="0"/>
        <v>1180.5833333333333</v>
      </c>
      <c r="T40" s="127"/>
      <c r="U40" s="7"/>
      <c r="V40" s="30"/>
    </row>
    <row r="41" spans="1:22" x14ac:dyDescent="0.25">
      <c r="A41" s="3">
        <v>10208556</v>
      </c>
      <c r="B41" s="3">
        <v>70818180</v>
      </c>
      <c r="C41" s="3" t="s">
        <v>52</v>
      </c>
      <c r="D41" s="3" t="s">
        <v>63</v>
      </c>
      <c r="E41" s="3" t="s">
        <v>511</v>
      </c>
      <c r="F41" s="3">
        <v>1933</v>
      </c>
      <c r="G41" s="2">
        <v>1905</v>
      </c>
      <c r="H41" s="3">
        <v>1911</v>
      </c>
      <c r="I41" s="3">
        <v>1938</v>
      </c>
      <c r="J41" s="3">
        <v>1789</v>
      </c>
      <c r="K41" s="3">
        <v>1957</v>
      </c>
      <c r="L41" s="3">
        <v>1821</v>
      </c>
      <c r="M41" s="3">
        <v>2015</v>
      </c>
      <c r="N41" s="2">
        <v>2286</v>
      </c>
      <c r="O41" s="2">
        <v>2341</v>
      </c>
      <c r="P41" s="3">
        <v>2445</v>
      </c>
      <c r="Q41" s="2">
        <v>1980</v>
      </c>
      <c r="R41" s="27">
        <f t="shared" si="0"/>
        <v>2026.75</v>
      </c>
      <c r="T41" s="127"/>
      <c r="U41" s="7"/>
      <c r="V41" s="30"/>
    </row>
    <row r="42" spans="1:22" x14ac:dyDescent="0.25">
      <c r="A42" s="3">
        <v>10207948</v>
      </c>
      <c r="B42" s="3">
        <v>70818178</v>
      </c>
      <c r="C42" s="3" t="s">
        <v>52</v>
      </c>
      <c r="D42" s="3" t="s">
        <v>65</v>
      </c>
      <c r="E42" s="3" t="s">
        <v>511</v>
      </c>
      <c r="F42" s="3">
        <v>1086</v>
      </c>
      <c r="G42" s="2">
        <v>1045</v>
      </c>
      <c r="H42" s="3">
        <v>1023</v>
      </c>
      <c r="I42" s="3">
        <v>987</v>
      </c>
      <c r="J42" s="3">
        <v>1154</v>
      </c>
      <c r="K42" s="3">
        <v>1170</v>
      </c>
      <c r="L42" s="3">
        <v>1104</v>
      </c>
      <c r="M42" s="3">
        <v>1307</v>
      </c>
      <c r="N42" s="2">
        <v>1226</v>
      </c>
      <c r="O42" s="2">
        <v>1521</v>
      </c>
      <c r="P42" s="3">
        <v>1650</v>
      </c>
      <c r="Q42" s="2">
        <v>1234</v>
      </c>
      <c r="R42" s="27">
        <f t="shared" si="0"/>
        <v>1208.9166666666667</v>
      </c>
      <c r="T42" s="127"/>
      <c r="U42" s="7"/>
      <c r="V42" s="30"/>
    </row>
    <row r="43" spans="1:22" x14ac:dyDescent="0.25">
      <c r="A43" s="3">
        <v>10207667</v>
      </c>
      <c r="B43" s="3">
        <v>70818176</v>
      </c>
      <c r="C43" s="3" t="s">
        <v>52</v>
      </c>
      <c r="D43" s="3" t="s">
        <v>64</v>
      </c>
      <c r="E43" s="3" t="s">
        <v>511</v>
      </c>
      <c r="F43" s="3">
        <v>1279</v>
      </c>
      <c r="G43" s="2">
        <v>1135</v>
      </c>
      <c r="H43" s="3">
        <v>1082</v>
      </c>
      <c r="I43" s="3">
        <v>947</v>
      </c>
      <c r="J43" s="3">
        <v>835</v>
      </c>
      <c r="K43" s="3">
        <v>1005</v>
      </c>
      <c r="L43" s="3">
        <v>1092</v>
      </c>
      <c r="M43" s="3">
        <v>1097</v>
      </c>
      <c r="N43" s="2">
        <v>967</v>
      </c>
      <c r="O43" s="2">
        <v>967</v>
      </c>
      <c r="P43" s="3">
        <v>1315</v>
      </c>
      <c r="Q43" s="2">
        <v>1156</v>
      </c>
      <c r="R43" s="27">
        <f t="shared" si="0"/>
        <v>1073.0833333333333</v>
      </c>
      <c r="T43" s="127"/>
      <c r="U43" s="7"/>
      <c r="V43" s="30"/>
    </row>
    <row r="44" spans="1:22" x14ac:dyDescent="0.25">
      <c r="A44" s="3">
        <v>10210110</v>
      </c>
      <c r="B44" s="3">
        <v>70818174</v>
      </c>
      <c r="C44" s="3" t="s">
        <v>52</v>
      </c>
      <c r="D44" s="3" t="s">
        <v>55</v>
      </c>
      <c r="E44" s="3" t="s">
        <v>511</v>
      </c>
      <c r="F44" s="3">
        <v>3386</v>
      </c>
      <c r="G44" s="2">
        <v>3695</v>
      </c>
      <c r="H44" s="3">
        <v>4107</v>
      </c>
      <c r="I44" s="3">
        <v>3955</v>
      </c>
      <c r="J44" s="3">
        <v>4612</v>
      </c>
      <c r="K44" s="3">
        <v>4581</v>
      </c>
      <c r="L44" s="3">
        <v>4539</v>
      </c>
      <c r="M44" s="3">
        <v>4496</v>
      </c>
      <c r="N44" s="2">
        <v>4380</v>
      </c>
      <c r="O44" s="2">
        <v>4292</v>
      </c>
      <c r="P44" s="3">
        <v>3871</v>
      </c>
      <c r="Q44" s="2">
        <v>2953</v>
      </c>
      <c r="R44" s="27">
        <f t="shared" si="0"/>
        <v>4072.25</v>
      </c>
      <c r="T44" s="127"/>
      <c r="U44" s="7"/>
      <c r="V44" s="30"/>
    </row>
    <row r="45" spans="1:22" x14ac:dyDescent="0.25">
      <c r="A45" s="3">
        <v>10207573</v>
      </c>
      <c r="B45" s="3">
        <v>70818172</v>
      </c>
      <c r="C45" s="3" t="s">
        <v>52</v>
      </c>
      <c r="D45" s="3" t="s">
        <v>58</v>
      </c>
      <c r="E45" s="3" t="s">
        <v>511</v>
      </c>
      <c r="F45" s="3">
        <v>1639</v>
      </c>
      <c r="G45" s="2">
        <v>1460</v>
      </c>
      <c r="H45" s="3">
        <v>1497</v>
      </c>
      <c r="I45" s="3">
        <v>1428</v>
      </c>
      <c r="J45" s="3">
        <v>1789</v>
      </c>
      <c r="K45" s="3">
        <v>1835</v>
      </c>
      <c r="L45" s="3">
        <v>1952</v>
      </c>
      <c r="M45" s="3">
        <v>1934</v>
      </c>
      <c r="N45" s="2">
        <v>1889</v>
      </c>
      <c r="O45" s="2">
        <v>1889</v>
      </c>
      <c r="P45" s="3">
        <v>1999</v>
      </c>
      <c r="Q45" s="2">
        <v>1572</v>
      </c>
      <c r="R45" s="27">
        <f t="shared" si="0"/>
        <v>1740.25</v>
      </c>
      <c r="T45" s="127"/>
      <c r="U45" s="7"/>
      <c r="V45" s="30"/>
    </row>
    <row r="46" spans="1:22" x14ac:dyDescent="0.25">
      <c r="A46" s="3">
        <v>10275829</v>
      </c>
      <c r="B46" s="3">
        <v>70818181</v>
      </c>
      <c r="C46" s="3" t="s">
        <v>52</v>
      </c>
      <c r="D46" s="3" t="s">
        <v>59</v>
      </c>
      <c r="E46" s="3" t="s">
        <v>511</v>
      </c>
      <c r="F46" s="3">
        <v>2012</v>
      </c>
      <c r="G46" s="2">
        <v>1823</v>
      </c>
      <c r="H46" s="3">
        <v>2048</v>
      </c>
      <c r="I46" s="3">
        <v>1858</v>
      </c>
      <c r="J46" s="3">
        <v>2123</v>
      </c>
      <c r="K46" s="3">
        <v>2099</v>
      </c>
      <c r="L46" s="3">
        <v>1961</v>
      </c>
      <c r="M46" s="3">
        <v>1872</v>
      </c>
      <c r="N46" s="2">
        <v>1903</v>
      </c>
      <c r="O46" s="2">
        <v>1762</v>
      </c>
      <c r="P46" s="3">
        <v>1797</v>
      </c>
      <c r="Q46" s="2">
        <v>1557</v>
      </c>
      <c r="R46" s="27">
        <f t="shared" si="0"/>
        <v>1901.25</v>
      </c>
      <c r="T46" s="127"/>
      <c r="U46" s="7"/>
      <c r="V46" s="30"/>
    </row>
    <row r="47" spans="1:22" x14ac:dyDescent="0.25">
      <c r="A47" s="3">
        <v>10207666</v>
      </c>
      <c r="B47" s="3">
        <v>70818175</v>
      </c>
      <c r="C47" s="3" t="s">
        <v>52</v>
      </c>
      <c r="D47" s="3" t="s">
        <v>62</v>
      </c>
      <c r="E47" s="3" t="s">
        <v>511</v>
      </c>
      <c r="F47" s="3">
        <v>1355</v>
      </c>
      <c r="G47" s="2">
        <v>1276</v>
      </c>
      <c r="H47" s="3">
        <v>1341</v>
      </c>
      <c r="I47" s="3">
        <v>1210</v>
      </c>
      <c r="J47" s="3">
        <v>1110</v>
      </c>
      <c r="K47" s="3">
        <v>1230</v>
      </c>
      <c r="L47" s="3">
        <v>1175</v>
      </c>
      <c r="M47" s="3">
        <v>1202</v>
      </c>
      <c r="N47" s="2">
        <v>1405</v>
      </c>
      <c r="O47" s="2">
        <v>1324</v>
      </c>
      <c r="P47" s="3">
        <v>1533</v>
      </c>
      <c r="Q47" s="2">
        <v>1032</v>
      </c>
      <c r="R47" s="27">
        <f t="shared" si="0"/>
        <v>1266.0833333333333</v>
      </c>
      <c r="T47" s="127"/>
      <c r="U47" s="7"/>
      <c r="V47" s="30"/>
    </row>
    <row r="48" spans="1:22" x14ac:dyDescent="0.25">
      <c r="A48" s="3">
        <v>10210050</v>
      </c>
      <c r="B48" s="3">
        <v>70818173</v>
      </c>
      <c r="C48" s="3" t="s">
        <v>52</v>
      </c>
      <c r="D48" s="3" t="s">
        <v>61</v>
      </c>
      <c r="E48" s="3" t="s">
        <v>511</v>
      </c>
      <c r="F48" s="3">
        <v>1690</v>
      </c>
      <c r="G48" s="2">
        <v>1780</v>
      </c>
      <c r="H48" s="3">
        <v>2010</v>
      </c>
      <c r="I48" s="3">
        <v>1920</v>
      </c>
      <c r="J48" s="3">
        <v>2140</v>
      </c>
      <c r="K48" s="3">
        <v>2275</v>
      </c>
      <c r="L48" s="3">
        <v>1990</v>
      </c>
      <c r="M48" s="3">
        <v>2109</v>
      </c>
      <c r="N48" s="2">
        <v>2451</v>
      </c>
      <c r="O48" s="2">
        <v>2813</v>
      </c>
      <c r="P48" s="3">
        <v>2717</v>
      </c>
      <c r="Q48" s="2">
        <v>2197</v>
      </c>
      <c r="R48" s="27">
        <f t="shared" si="0"/>
        <v>2174.3333333333335</v>
      </c>
      <c r="T48" s="127"/>
      <c r="U48" s="7"/>
      <c r="V48" s="30"/>
    </row>
    <row r="49" spans="1:22" x14ac:dyDescent="0.25">
      <c r="A49" s="3">
        <v>10207668</v>
      </c>
      <c r="B49" s="3">
        <v>70818177</v>
      </c>
      <c r="C49" s="3" t="s">
        <v>52</v>
      </c>
      <c r="D49" s="3" t="s">
        <v>56</v>
      </c>
      <c r="E49" s="3" t="s">
        <v>511</v>
      </c>
      <c r="F49" s="3">
        <v>2140</v>
      </c>
      <c r="G49" s="2">
        <v>2042</v>
      </c>
      <c r="H49" s="3">
        <v>3027</v>
      </c>
      <c r="I49" s="3">
        <v>3836</v>
      </c>
      <c r="J49" s="3">
        <v>1913</v>
      </c>
      <c r="K49" s="3">
        <v>2429</v>
      </c>
      <c r="L49" s="3">
        <v>2423</v>
      </c>
      <c r="M49" s="3">
        <v>2436</v>
      </c>
      <c r="N49" s="2">
        <v>2374</v>
      </c>
      <c r="O49" s="2">
        <v>2572</v>
      </c>
      <c r="P49" s="3">
        <v>2114</v>
      </c>
      <c r="Q49" s="2">
        <v>1698</v>
      </c>
      <c r="R49" s="27">
        <f t="shared" si="0"/>
        <v>2417</v>
      </c>
      <c r="T49" s="127"/>
      <c r="U49" s="7"/>
      <c r="V49" s="30"/>
    </row>
    <row r="50" spans="1:22" x14ac:dyDescent="0.25">
      <c r="A50" s="3">
        <v>10208447</v>
      </c>
      <c r="B50" s="3">
        <v>70818179</v>
      </c>
      <c r="C50" s="3" t="s">
        <v>52</v>
      </c>
      <c r="D50" s="3" t="s">
        <v>60</v>
      </c>
      <c r="E50" s="3" t="s">
        <v>511</v>
      </c>
      <c r="F50" s="3">
        <v>1544</v>
      </c>
      <c r="G50" s="2">
        <v>1557</v>
      </c>
      <c r="H50" s="3">
        <v>1559</v>
      </c>
      <c r="I50" s="3">
        <v>1582</v>
      </c>
      <c r="J50" s="3">
        <v>1525</v>
      </c>
      <c r="K50" s="3">
        <v>1881</v>
      </c>
      <c r="L50" s="3">
        <v>1828</v>
      </c>
      <c r="M50" s="3">
        <v>1677</v>
      </c>
      <c r="N50" s="2">
        <v>1747</v>
      </c>
      <c r="O50" s="2">
        <v>2018</v>
      </c>
      <c r="P50" s="3">
        <v>1884</v>
      </c>
      <c r="Q50" s="2">
        <v>1478</v>
      </c>
      <c r="R50" s="27">
        <f t="shared" si="0"/>
        <v>1690</v>
      </c>
      <c r="T50" s="127"/>
      <c r="U50" s="7"/>
      <c r="V50" s="30"/>
    </row>
    <row r="51" spans="1:22" x14ac:dyDescent="0.25">
      <c r="A51" s="3">
        <v>10328893</v>
      </c>
      <c r="B51" s="3">
        <v>70846836</v>
      </c>
      <c r="C51" s="3" t="s">
        <v>52</v>
      </c>
      <c r="D51" s="3" t="s">
        <v>53</v>
      </c>
      <c r="E51" s="3" t="s">
        <v>511</v>
      </c>
      <c r="F51" s="3">
        <v>3681</v>
      </c>
      <c r="G51" s="2">
        <v>3187</v>
      </c>
      <c r="H51" s="3">
        <v>3241</v>
      </c>
      <c r="I51" s="3">
        <v>3159</v>
      </c>
      <c r="J51" s="3">
        <v>3170</v>
      </c>
      <c r="K51" s="3">
        <v>3051</v>
      </c>
      <c r="L51" s="3">
        <v>2894</v>
      </c>
      <c r="M51" s="3">
        <v>2839</v>
      </c>
      <c r="N51" s="2">
        <v>2795</v>
      </c>
      <c r="O51" s="2">
        <v>2881</v>
      </c>
      <c r="P51" s="3">
        <v>3060</v>
      </c>
      <c r="Q51" s="2">
        <v>2113</v>
      </c>
      <c r="R51" s="27">
        <f t="shared" si="0"/>
        <v>3005.9166666666665</v>
      </c>
      <c r="T51" s="127"/>
      <c r="U51" s="7"/>
      <c r="V51" s="30"/>
    </row>
    <row r="52" spans="1:22" x14ac:dyDescent="0.25">
      <c r="A52" s="3">
        <v>10233638</v>
      </c>
      <c r="B52" s="3">
        <v>70847228</v>
      </c>
      <c r="C52" s="3" t="s">
        <v>52</v>
      </c>
      <c r="D52" s="3" t="s">
        <v>57</v>
      </c>
      <c r="E52" s="3" t="s">
        <v>511</v>
      </c>
      <c r="F52" s="3">
        <v>2548</v>
      </c>
      <c r="G52" s="2">
        <v>2569</v>
      </c>
      <c r="H52" s="3">
        <v>2730</v>
      </c>
      <c r="I52" s="3">
        <v>2549</v>
      </c>
      <c r="J52" s="3">
        <v>2696</v>
      </c>
      <c r="K52" s="3">
        <v>2606</v>
      </c>
      <c r="L52" s="3">
        <v>2000</v>
      </c>
      <c r="M52" s="3">
        <v>2432</v>
      </c>
      <c r="N52" s="2">
        <v>1731</v>
      </c>
      <c r="O52" s="2">
        <v>1676</v>
      </c>
      <c r="P52" s="3">
        <v>2627</v>
      </c>
      <c r="Q52" s="2">
        <v>2140</v>
      </c>
      <c r="R52" s="27">
        <f t="shared" si="0"/>
        <v>2358.6666666666665</v>
      </c>
      <c r="T52" s="127"/>
      <c r="U52" s="7"/>
      <c r="V52" s="30"/>
    </row>
    <row r="53" spans="1:22" x14ac:dyDescent="0.25">
      <c r="A53" s="3">
        <v>10222323</v>
      </c>
      <c r="B53" s="3">
        <v>70818187</v>
      </c>
      <c r="C53" s="3" t="s">
        <v>66</v>
      </c>
      <c r="D53" s="3" t="s">
        <v>69</v>
      </c>
      <c r="E53" s="3" t="s">
        <v>68</v>
      </c>
      <c r="F53" s="3">
        <v>1437</v>
      </c>
      <c r="G53" s="2">
        <v>1447</v>
      </c>
      <c r="H53" s="3">
        <v>1486</v>
      </c>
      <c r="I53" s="3">
        <v>1051</v>
      </c>
      <c r="J53" s="3">
        <v>1233</v>
      </c>
      <c r="K53" s="3">
        <v>1250</v>
      </c>
      <c r="L53" s="3">
        <v>1093</v>
      </c>
      <c r="M53" s="3">
        <v>1151</v>
      </c>
      <c r="N53" s="2">
        <v>850</v>
      </c>
      <c r="O53" s="2">
        <v>1065</v>
      </c>
      <c r="P53" s="3">
        <v>1183</v>
      </c>
      <c r="Q53" s="2">
        <v>878</v>
      </c>
      <c r="R53" s="27">
        <f t="shared" si="0"/>
        <v>1177</v>
      </c>
      <c r="T53" s="127"/>
      <c r="U53" s="7"/>
      <c r="V53" s="30"/>
    </row>
    <row r="54" spans="1:22" x14ac:dyDescent="0.25">
      <c r="A54" s="3">
        <v>10220453</v>
      </c>
      <c r="B54" s="3">
        <v>70818189</v>
      </c>
      <c r="C54" s="3" t="s">
        <v>66</v>
      </c>
      <c r="D54" s="3" t="s">
        <v>67</v>
      </c>
      <c r="E54" s="3" t="s">
        <v>68</v>
      </c>
      <c r="F54" s="3">
        <v>1168</v>
      </c>
      <c r="G54" s="2">
        <v>1258</v>
      </c>
      <c r="H54" s="3">
        <v>1471</v>
      </c>
      <c r="I54" s="3">
        <v>1407</v>
      </c>
      <c r="J54" s="3">
        <v>1402</v>
      </c>
      <c r="K54" s="3">
        <v>1405</v>
      </c>
      <c r="L54" s="3">
        <v>1310</v>
      </c>
      <c r="M54" s="3">
        <v>1215</v>
      </c>
      <c r="N54" s="2">
        <v>1052</v>
      </c>
      <c r="O54" s="2">
        <v>1227</v>
      </c>
      <c r="P54" s="3">
        <v>1355</v>
      </c>
      <c r="Q54" s="2">
        <v>1037</v>
      </c>
      <c r="R54" s="27">
        <f t="shared" si="0"/>
        <v>1275.5833333333333</v>
      </c>
      <c r="T54" s="127"/>
      <c r="U54" s="7"/>
      <c r="V54" s="30"/>
    </row>
    <row r="55" spans="1:22" x14ac:dyDescent="0.25">
      <c r="A55" s="3">
        <v>10224045</v>
      </c>
      <c r="B55" s="3">
        <v>70818188</v>
      </c>
      <c r="C55" s="3" t="s">
        <v>66</v>
      </c>
      <c r="D55" s="3" t="s">
        <v>70</v>
      </c>
      <c r="E55" s="3" t="s">
        <v>68</v>
      </c>
      <c r="F55" s="3">
        <v>500</v>
      </c>
      <c r="G55" s="2">
        <v>531</v>
      </c>
      <c r="H55" s="3">
        <v>537</v>
      </c>
      <c r="I55" s="3">
        <v>485</v>
      </c>
      <c r="J55" s="3">
        <v>550</v>
      </c>
      <c r="K55" s="3">
        <v>413</v>
      </c>
      <c r="L55" s="3">
        <v>440</v>
      </c>
      <c r="M55" s="3">
        <v>468</v>
      </c>
      <c r="N55" s="2">
        <v>415</v>
      </c>
      <c r="O55" s="2">
        <v>516</v>
      </c>
      <c r="P55" s="3">
        <v>511</v>
      </c>
      <c r="Q55" s="2">
        <v>486</v>
      </c>
      <c r="R55" s="27">
        <f t="shared" si="0"/>
        <v>487.66666666666669</v>
      </c>
      <c r="T55" s="127"/>
      <c r="U55" s="7"/>
      <c r="V55" s="30"/>
    </row>
    <row r="56" spans="1:22" x14ac:dyDescent="0.25">
      <c r="A56" s="3">
        <v>10202679</v>
      </c>
      <c r="B56" s="3">
        <v>70816000</v>
      </c>
      <c r="C56" s="3" t="s">
        <v>71</v>
      </c>
      <c r="D56" s="3" t="s">
        <v>77</v>
      </c>
      <c r="E56" s="3" t="s">
        <v>143</v>
      </c>
      <c r="F56" s="3">
        <v>740</v>
      </c>
      <c r="G56" s="2">
        <v>1749</v>
      </c>
      <c r="H56" s="3">
        <v>1626</v>
      </c>
      <c r="I56" s="3">
        <v>1498</v>
      </c>
      <c r="J56" s="3">
        <v>1448</v>
      </c>
      <c r="K56" s="3">
        <v>1539</v>
      </c>
      <c r="L56" s="3">
        <v>1529</v>
      </c>
      <c r="M56" s="3">
        <v>1504</v>
      </c>
      <c r="N56" s="2">
        <v>1406</v>
      </c>
      <c r="O56" s="2">
        <v>1407</v>
      </c>
      <c r="P56" s="3">
        <v>1498</v>
      </c>
      <c r="Q56" s="2">
        <v>1084</v>
      </c>
      <c r="R56" s="27">
        <f t="shared" si="0"/>
        <v>1419</v>
      </c>
      <c r="T56" s="127"/>
      <c r="U56" s="7"/>
      <c r="V56" s="30"/>
    </row>
    <row r="57" spans="1:22" x14ac:dyDescent="0.25">
      <c r="A57" s="3">
        <v>10225708</v>
      </c>
      <c r="B57" s="3">
        <v>70816001</v>
      </c>
      <c r="C57" s="3" t="s">
        <v>71</v>
      </c>
      <c r="D57" s="3" t="s">
        <v>79</v>
      </c>
      <c r="E57" s="3" t="s">
        <v>143</v>
      </c>
      <c r="F57" s="3">
        <v>1084</v>
      </c>
      <c r="G57" s="2">
        <v>1296</v>
      </c>
      <c r="H57" s="3">
        <v>1322</v>
      </c>
      <c r="I57" s="3">
        <v>1030</v>
      </c>
      <c r="J57" s="3">
        <v>1119</v>
      </c>
      <c r="K57" s="3">
        <v>1085</v>
      </c>
      <c r="L57" s="3">
        <v>975</v>
      </c>
      <c r="M57" s="3">
        <v>1063</v>
      </c>
      <c r="N57" s="2">
        <v>935</v>
      </c>
      <c r="O57" s="2">
        <v>932</v>
      </c>
      <c r="P57" s="3">
        <v>1021</v>
      </c>
      <c r="Q57" s="2">
        <v>789</v>
      </c>
      <c r="R57" s="27">
        <f t="shared" si="0"/>
        <v>1054.25</v>
      </c>
      <c r="T57" s="127"/>
      <c r="U57" s="7"/>
      <c r="V57" s="30"/>
    </row>
    <row r="58" spans="1:22" x14ac:dyDescent="0.25">
      <c r="A58" s="3">
        <v>10227555</v>
      </c>
      <c r="B58" s="3">
        <v>70816002</v>
      </c>
      <c r="C58" s="3" t="s">
        <v>71</v>
      </c>
      <c r="D58" s="3" t="s">
        <v>80</v>
      </c>
      <c r="E58" s="3" t="s">
        <v>143</v>
      </c>
      <c r="F58" s="3">
        <v>1079</v>
      </c>
      <c r="G58" s="2">
        <v>971</v>
      </c>
      <c r="H58" s="3">
        <v>797</v>
      </c>
      <c r="I58" s="3">
        <v>857</v>
      </c>
      <c r="J58" s="3">
        <v>778</v>
      </c>
      <c r="K58" s="3">
        <v>676</v>
      </c>
      <c r="L58" s="3">
        <v>629</v>
      </c>
      <c r="M58" s="3">
        <v>702</v>
      </c>
      <c r="N58" s="2">
        <v>701</v>
      </c>
      <c r="O58" s="2">
        <v>744</v>
      </c>
      <c r="P58" s="3">
        <v>654</v>
      </c>
      <c r="Q58" s="2">
        <v>527</v>
      </c>
      <c r="R58" s="27">
        <f t="shared" si="0"/>
        <v>759.58333333333337</v>
      </c>
      <c r="T58" s="127"/>
      <c r="U58" s="7"/>
      <c r="V58" s="30"/>
    </row>
    <row r="59" spans="1:22" x14ac:dyDescent="0.25">
      <c r="A59" s="3">
        <v>10188014</v>
      </c>
      <c r="B59" s="3">
        <v>70816754</v>
      </c>
      <c r="C59" s="3" t="s">
        <v>71</v>
      </c>
      <c r="D59" s="3" t="s">
        <v>75</v>
      </c>
      <c r="E59" s="3" t="s">
        <v>143</v>
      </c>
      <c r="F59" s="3">
        <v>1823</v>
      </c>
      <c r="G59" s="2">
        <v>1765</v>
      </c>
      <c r="H59" s="3">
        <v>1955</v>
      </c>
      <c r="I59" s="3">
        <v>1568</v>
      </c>
      <c r="J59" s="3">
        <v>1678</v>
      </c>
      <c r="K59" s="3">
        <v>1778</v>
      </c>
      <c r="L59" s="3">
        <v>1703</v>
      </c>
      <c r="M59" s="3">
        <v>1842</v>
      </c>
      <c r="N59" s="2">
        <v>1755</v>
      </c>
      <c r="O59" s="2">
        <v>1199</v>
      </c>
      <c r="P59" s="3">
        <v>1660</v>
      </c>
      <c r="Q59" s="2">
        <v>1438.6666666666667</v>
      </c>
      <c r="R59" s="27">
        <f t="shared" si="0"/>
        <v>1680.3888888888889</v>
      </c>
      <c r="T59" s="127"/>
      <c r="U59" s="7"/>
      <c r="V59" s="30"/>
    </row>
    <row r="60" spans="1:22" x14ac:dyDescent="0.25">
      <c r="A60" s="3">
        <v>10188115</v>
      </c>
      <c r="B60" s="3">
        <v>70816004</v>
      </c>
      <c r="C60" s="3" t="s">
        <v>71</v>
      </c>
      <c r="D60" s="3" t="s">
        <v>76</v>
      </c>
      <c r="E60" s="3" t="s">
        <v>143</v>
      </c>
      <c r="F60" s="3">
        <v>1860</v>
      </c>
      <c r="G60" s="2">
        <v>1896</v>
      </c>
      <c r="H60" s="3">
        <v>1497</v>
      </c>
      <c r="I60" s="3">
        <v>1808</v>
      </c>
      <c r="J60" s="3">
        <v>1704</v>
      </c>
      <c r="K60" s="3">
        <v>1854</v>
      </c>
      <c r="L60" s="3">
        <v>1753</v>
      </c>
      <c r="M60" s="3">
        <v>1862</v>
      </c>
      <c r="N60" s="2">
        <v>1588</v>
      </c>
      <c r="O60" s="2">
        <v>1694</v>
      </c>
      <c r="P60" s="3">
        <v>1661</v>
      </c>
      <c r="Q60" s="2">
        <v>1276</v>
      </c>
      <c r="R60" s="27">
        <f t="shared" si="0"/>
        <v>1704.4166666666667</v>
      </c>
      <c r="T60" s="127"/>
      <c r="U60" s="7"/>
      <c r="V60" s="30"/>
    </row>
    <row r="61" spans="1:22" x14ac:dyDescent="0.25">
      <c r="A61" s="3">
        <v>10188102</v>
      </c>
      <c r="B61" s="3">
        <v>70815998</v>
      </c>
      <c r="C61" s="3" t="s">
        <v>71</v>
      </c>
      <c r="D61" s="3" t="s">
        <v>78</v>
      </c>
      <c r="E61" s="3" t="s">
        <v>143</v>
      </c>
      <c r="F61" s="3">
        <v>1141</v>
      </c>
      <c r="G61" s="2">
        <v>1172</v>
      </c>
      <c r="H61" s="3">
        <v>1348</v>
      </c>
      <c r="I61" s="3">
        <v>1070</v>
      </c>
      <c r="J61" s="3">
        <v>1137</v>
      </c>
      <c r="K61" s="3">
        <v>1296</v>
      </c>
      <c r="L61" s="3">
        <v>1231</v>
      </c>
      <c r="M61" s="3">
        <v>1390</v>
      </c>
      <c r="N61" s="2">
        <v>1335</v>
      </c>
      <c r="O61" s="2">
        <v>1358</v>
      </c>
      <c r="P61" s="3">
        <v>1364</v>
      </c>
      <c r="Q61" s="2">
        <v>1181</v>
      </c>
      <c r="R61" s="27">
        <f t="shared" si="0"/>
        <v>1251.9166666666667</v>
      </c>
      <c r="T61" s="127"/>
      <c r="U61" s="7"/>
      <c r="V61" s="30"/>
    </row>
    <row r="62" spans="1:22" x14ac:dyDescent="0.25">
      <c r="A62" s="3">
        <v>10328897</v>
      </c>
      <c r="B62" s="3">
        <v>70846840</v>
      </c>
      <c r="C62" s="3" t="s">
        <v>71</v>
      </c>
      <c r="D62" s="3" t="s">
        <v>74</v>
      </c>
      <c r="E62" s="3" t="s">
        <v>143</v>
      </c>
      <c r="F62" s="3">
        <v>2897</v>
      </c>
      <c r="G62" s="2">
        <v>2800</v>
      </c>
      <c r="H62" s="3">
        <v>3238</v>
      </c>
      <c r="I62" s="3">
        <v>2684</v>
      </c>
      <c r="J62" s="3">
        <v>2981</v>
      </c>
      <c r="K62" s="3">
        <v>2831</v>
      </c>
      <c r="L62" s="3">
        <v>2734</v>
      </c>
      <c r="M62" s="3">
        <v>2919</v>
      </c>
      <c r="N62" s="2">
        <v>2785</v>
      </c>
      <c r="O62" s="2">
        <v>2547</v>
      </c>
      <c r="P62" s="3">
        <v>2466</v>
      </c>
      <c r="Q62" s="2">
        <v>1712</v>
      </c>
      <c r="R62" s="27">
        <f t="shared" si="0"/>
        <v>2716.1666666666665</v>
      </c>
      <c r="T62" s="127"/>
      <c r="U62" s="7"/>
      <c r="V62" s="30"/>
    </row>
    <row r="63" spans="1:22" x14ac:dyDescent="0.25">
      <c r="A63" s="3">
        <v>10328895</v>
      </c>
      <c r="B63" s="3">
        <v>70846838</v>
      </c>
      <c r="C63" s="3" t="s">
        <v>71</v>
      </c>
      <c r="D63" s="3" t="s">
        <v>72</v>
      </c>
      <c r="E63" s="3" t="s">
        <v>143</v>
      </c>
      <c r="F63" s="3">
        <v>4352</v>
      </c>
      <c r="G63" s="2">
        <v>4145</v>
      </c>
      <c r="H63" s="3">
        <v>4513</v>
      </c>
      <c r="I63" s="3">
        <v>3938</v>
      </c>
      <c r="J63" s="3">
        <v>3993</v>
      </c>
      <c r="K63" s="3">
        <v>4105</v>
      </c>
      <c r="L63" s="3">
        <v>3672</v>
      </c>
      <c r="M63" s="3">
        <v>3809</v>
      </c>
      <c r="N63" s="2">
        <v>3844</v>
      </c>
      <c r="O63" s="2">
        <v>3780</v>
      </c>
      <c r="P63" s="3">
        <v>3670</v>
      </c>
      <c r="Q63" s="2">
        <v>2879</v>
      </c>
      <c r="R63" s="27">
        <f t="shared" si="0"/>
        <v>3891.6666666666665</v>
      </c>
      <c r="T63" s="127"/>
      <c r="U63" s="7"/>
      <c r="V63" s="30"/>
    </row>
    <row r="64" spans="1:22" x14ac:dyDescent="0.25">
      <c r="A64" s="3">
        <v>10328896</v>
      </c>
      <c r="B64" s="3">
        <v>70846839</v>
      </c>
      <c r="C64" s="3" t="s">
        <v>71</v>
      </c>
      <c r="D64" s="3" t="s">
        <v>81</v>
      </c>
      <c r="E64" s="3" t="s">
        <v>143</v>
      </c>
      <c r="F64" s="3">
        <v>4507</v>
      </c>
      <c r="G64" s="2">
        <v>4504</v>
      </c>
      <c r="H64" s="3">
        <v>4928</v>
      </c>
      <c r="I64" s="3">
        <v>4015</v>
      </c>
      <c r="J64" s="3">
        <v>4142</v>
      </c>
      <c r="K64" s="3">
        <v>4497</v>
      </c>
      <c r="L64" s="3">
        <v>3683</v>
      </c>
      <c r="M64" s="3">
        <v>4023</v>
      </c>
      <c r="N64" s="2">
        <v>3816</v>
      </c>
      <c r="O64" s="2">
        <v>3591</v>
      </c>
      <c r="P64" s="3">
        <v>3697</v>
      </c>
      <c r="Q64" s="2">
        <v>2826</v>
      </c>
      <c r="R64" s="27">
        <f t="shared" si="0"/>
        <v>4019.0833333333335</v>
      </c>
      <c r="T64" s="127"/>
      <c r="U64" s="7"/>
      <c r="V64" s="30"/>
    </row>
    <row r="65" spans="1:22" x14ac:dyDescent="0.25">
      <c r="A65" s="3">
        <v>10188012</v>
      </c>
      <c r="B65" s="3">
        <v>70816753</v>
      </c>
      <c r="C65" s="3" t="s">
        <v>71</v>
      </c>
      <c r="D65" s="3" t="s">
        <v>87</v>
      </c>
      <c r="E65" s="3" t="s">
        <v>143</v>
      </c>
      <c r="F65" s="3">
        <v>1802</v>
      </c>
      <c r="G65" s="2">
        <v>1478</v>
      </c>
      <c r="H65" s="3">
        <v>1481</v>
      </c>
      <c r="I65" s="3">
        <v>1202</v>
      </c>
      <c r="J65" s="3">
        <v>1175</v>
      </c>
      <c r="K65" s="3">
        <v>1246</v>
      </c>
      <c r="L65" s="3">
        <v>1241</v>
      </c>
      <c r="M65" s="3">
        <v>1270</v>
      </c>
      <c r="N65" s="2">
        <v>1160</v>
      </c>
      <c r="O65" s="2">
        <v>905</v>
      </c>
      <c r="P65" s="3">
        <v>1083</v>
      </c>
      <c r="Q65" s="2">
        <v>1315</v>
      </c>
      <c r="R65" s="27">
        <f t="shared" si="0"/>
        <v>1279.8333333333333</v>
      </c>
      <c r="T65" s="127"/>
      <c r="U65" s="7"/>
      <c r="V65" s="30"/>
    </row>
    <row r="66" spans="1:22" x14ac:dyDescent="0.25">
      <c r="A66" s="3">
        <v>10195428</v>
      </c>
      <c r="B66" s="3">
        <v>70815997</v>
      </c>
      <c r="C66" s="3" t="s">
        <v>71</v>
      </c>
      <c r="D66" s="3" t="s">
        <v>83</v>
      </c>
      <c r="E66" s="3" t="s">
        <v>143</v>
      </c>
      <c r="F66" s="3">
        <v>3838</v>
      </c>
      <c r="G66" s="2">
        <v>4115</v>
      </c>
      <c r="H66" s="3">
        <v>3994</v>
      </c>
      <c r="I66" s="3">
        <v>3710</v>
      </c>
      <c r="J66" s="3">
        <v>3612</v>
      </c>
      <c r="K66" s="3">
        <v>2850</v>
      </c>
      <c r="L66" s="3">
        <v>4002</v>
      </c>
      <c r="M66" s="3">
        <v>4862</v>
      </c>
      <c r="N66" s="2">
        <v>3516</v>
      </c>
      <c r="O66" s="2">
        <v>3766</v>
      </c>
      <c r="P66" s="3">
        <v>3470</v>
      </c>
      <c r="Q66" s="2">
        <v>2684</v>
      </c>
      <c r="R66" s="27">
        <f t="shared" si="0"/>
        <v>3701.5833333333335</v>
      </c>
      <c r="T66" s="127"/>
      <c r="U66" s="7"/>
      <c r="V66" s="30"/>
    </row>
    <row r="67" spans="1:22" x14ac:dyDescent="0.25">
      <c r="A67" s="3">
        <v>10203793</v>
      </c>
      <c r="B67" s="3">
        <v>70815996</v>
      </c>
      <c r="C67" s="3" t="s">
        <v>71</v>
      </c>
      <c r="D67" s="3" t="s">
        <v>84</v>
      </c>
      <c r="E67" s="3" t="s">
        <v>143</v>
      </c>
      <c r="F67" s="3">
        <v>2725</v>
      </c>
      <c r="G67" s="2">
        <v>2961</v>
      </c>
      <c r="H67" s="3">
        <v>2846</v>
      </c>
      <c r="I67" s="3">
        <v>2489</v>
      </c>
      <c r="J67" s="3">
        <v>2658</v>
      </c>
      <c r="K67" s="3">
        <v>2583</v>
      </c>
      <c r="L67" s="3">
        <v>2655</v>
      </c>
      <c r="M67" s="3">
        <v>2635</v>
      </c>
      <c r="N67" s="2">
        <v>2667</v>
      </c>
      <c r="O67" s="2">
        <v>2849</v>
      </c>
      <c r="P67" s="3">
        <v>2919</v>
      </c>
      <c r="Q67" s="2">
        <v>2060</v>
      </c>
      <c r="R67" s="27">
        <f t="shared" ref="R67:R130" si="1">IFERROR(AVERAGE(F67:Q67),0)</f>
        <v>2670.5833333333335</v>
      </c>
      <c r="T67" s="127"/>
      <c r="U67" s="7"/>
      <c r="V67" s="30"/>
    </row>
    <row r="68" spans="1:22" x14ac:dyDescent="0.25">
      <c r="A68" s="3">
        <v>10188126</v>
      </c>
      <c r="B68" s="3">
        <v>70815994</v>
      </c>
      <c r="C68" s="3" t="s">
        <v>71</v>
      </c>
      <c r="D68" s="3" t="s">
        <v>86</v>
      </c>
      <c r="E68" s="3" t="s">
        <v>143</v>
      </c>
      <c r="F68" s="3">
        <v>2271</v>
      </c>
      <c r="G68" s="2">
        <v>2323</v>
      </c>
      <c r="H68" s="3">
        <v>2650</v>
      </c>
      <c r="I68" s="3">
        <v>2613</v>
      </c>
      <c r="J68" s="3">
        <v>2519</v>
      </c>
      <c r="K68" s="3">
        <v>2430</v>
      </c>
      <c r="L68" s="3">
        <v>2480</v>
      </c>
      <c r="M68" s="3">
        <v>2525</v>
      </c>
      <c r="N68" s="2">
        <v>2383</v>
      </c>
      <c r="O68" s="2">
        <v>2659</v>
      </c>
      <c r="P68" s="3">
        <v>2819</v>
      </c>
      <c r="Q68" s="2">
        <v>2060</v>
      </c>
      <c r="R68" s="27">
        <f t="shared" si="1"/>
        <v>2477.6666666666665</v>
      </c>
      <c r="T68" s="127"/>
      <c r="U68" s="7"/>
      <c r="V68" s="30"/>
    </row>
    <row r="69" spans="1:22" x14ac:dyDescent="0.25">
      <c r="A69" s="3">
        <v>10188016</v>
      </c>
      <c r="B69" s="3">
        <v>70816755</v>
      </c>
      <c r="C69" s="3" t="s">
        <v>71</v>
      </c>
      <c r="D69" s="3" t="s">
        <v>88</v>
      </c>
      <c r="E69" s="3" t="s">
        <v>143</v>
      </c>
      <c r="F69" s="3">
        <v>1172</v>
      </c>
      <c r="G69" s="2">
        <v>960</v>
      </c>
      <c r="H69" s="3">
        <v>989</v>
      </c>
      <c r="I69" s="3">
        <v>962</v>
      </c>
      <c r="J69" s="3">
        <v>1018</v>
      </c>
      <c r="K69" s="3">
        <v>995</v>
      </c>
      <c r="L69" s="3">
        <v>953</v>
      </c>
      <c r="M69" s="3">
        <v>1009</v>
      </c>
      <c r="N69" s="2">
        <v>863</v>
      </c>
      <c r="O69" s="2">
        <v>930</v>
      </c>
      <c r="P69" s="3">
        <v>1044</v>
      </c>
      <c r="Q69" s="2">
        <v>839</v>
      </c>
      <c r="R69" s="27">
        <f t="shared" si="1"/>
        <v>977.83333333333337</v>
      </c>
      <c r="T69" s="127"/>
      <c r="U69" s="7"/>
      <c r="V69" s="30"/>
    </row>
    <row r="70" spans="1:22" x14ac:dyDescent="0.25">
      <c r="A70" s="3">
        <v>10188010</v>
      </c>
      <c r="B70" s="3">
        <v>70816752</v>
      </c>
      <c r="C70" s="3" t="s">
        <v>71</v>
      </c>
      <c r="D70" s="3" t="s">
        <v>91</v>
      </c>
      <c r="E70" s="3" t="s">
        <v>143</v>
      </c>
      <c r="F70" s="3">
        <v>1006</v>
      </c>
      <c r="G70" s="2">
        <v>919</v>
      </c>
      <c r="H70" s="3">
        <v>893</v>
      </c>
      <c r="I70" s="3">
        <v>921</v>
      </c>
      <c r="J70" s="3">
        <v>821</v>
      </c>
      <c r="K70" s="3">
        <v>913</v>
      </c>
      <c r="L70" s="3">
        <v>926</v>
      </c>
      <c r="M70" s="3">
        <v>915</v>
      </c>
      <c r="N70" s="2">
        <v>980</v>
      </c>
      <c r="O70" s="2">
        <v>852</v>
      </c>
      <c r="P70" s="3">
        <v>927</v>
      </c>
      <c r="Q70" s="2">
        <v>795.6</v>
      </c>
      <c r="R70" s="27">
        <f t="shared" si="1"/>
        <v>905.7166666666667</v>
      </c>
      <c r="T70" s="127"/>
      <c r="U70" s="7"/>
      <c r="V70" s="30"/>
    </row>
    <row r="71" spans="1:22" x14ac:dyDescent="0.25">
      <c r="A71" s="3">
        <v>10232412</v>
      </c>
      <c r="B71" s="3">
        <v>70816003</v>
      </c>
      <c r="C71" s="3" t="s">
        <v>71</v>
      </c>
      <c r="D71" s="3" t="s">
        <v>89</v>
      </c>
      <c r="E71" s="3" t="s">
        <v>143</v>
      </c>
      <c r="F71" s="3">
        <v>1245</v>
      </c>
      <c r="G71" s="2">
        <v>1220</v>
      </c>
      <c r="H71" s="3">
        <v>1114</v>
      </c>
      <c r="I71" s="3">
        <v>1209</v>
      </c>
      <c r="J71" s="3">
        <v>1397</v>
      </c>
      <c r="K71" s="3">
        <v>1149</v>
      </c>
      <c r="L71" s="3">
        <v>1209</v>
      </c>
      <c r="M71" s="3">
        <v>1360</v>
      </c>
      <c r="N71" s="2">
        <v>1270</v>
      </c>
      <c r="O71" s="2">
        <v>1405</v>
      </c>
      <c r="P71" s="3">
        <v>1384</v>
      </c>
      <c r="Q71" s="2">
        <v>1119</v>
      </c>
      <c r="R71" s="27">
        <f t="shared" si="1"/>
        <v>1256.75</v>
      </c>
      <c r="T71" s="127"/>
      <c r="U71" s="7"/>
      <c r="V71" s="30"/>
    </row>
    <row r="72" spans="1:22" x14ac:dyDescent="0.25">
      <c r="A72" s="3">
        <v>10188114</v>
      </c>
      <c r="B72" s="3">
        <v>70815999</v>
      </c>
      <c r="C72" s="3" t="s">
        <v>71</v>
      </c>
      <c r="D72" s="3" t="s">
        <v>92</v>
      </c>
      <c r="E72" s="3" t="s">
        <v>143</v>
      </c>
      <c r="F72" s="3">
        <v>1088</v>
      </c>
      <c r="G72" s="2">
        <v>945</v>
      </c>
      <c r="H72" s="3">
        <v>1022</v>
      </c>
      <c r="I72" s="3">
        <v>884</v>
      </c>
      <c r="J72" s="3">
        <v>900</v>
      </c>
      <c r="K72" s="3">
        <v>860</v>
      </c>
      <c r="L72" s="3">
        <v>896</v>
      </c>
      <c r="M72" s="3">
        <v>957</v>
      </c>
      <c r="N72" s="2">
        <v>882</v>
      </c>
      <c r="O72" s="2">
        <v>806</v>
      </c>
      <c r="P72" s="3">
        <v>904</v>
      </c>
      <c r="Q72" s="2">
        <v>723</v>
      </c>
      <c r="R72" s="27">
        <f t="shared" si="1"/>
        <v>905.58333333333337</v>
      </c>
      <c r="T72" s="127"/>
      <c r="U72" s="7"/>
      <c r="V72" s="30"/>
    </row>
    <row r="73" spans="1:22" x14ac:dyDescent="0.25">
      <c r="A73" s="3">
        <v>10188109</v>
      </c>
      <c r="B73" s="3">
        <v>70815995</v>
      </c>
      <c r="C73" s="3" t="s">
        <v>71</v>
      </c>
      <c r="D73" s="3" t="s">
        <v>90</v>
      </c>
      <c r="E73" s="3" t="s">
        <v>143</v>
      </c>
      <c r="F73" s="3">
        <v>1350</v>
      </c>
      <c r="G73" s="2">
        <v>1078</v>
      </c>
      <c r="H73" s="3">
        <v>1330</v>
      </c>
      <c r="I73" s="3">
        <v>1198</v>
      </c>
      <c r="J73" s="3">
        <v>1170</v>
      </c>
      <c r="K73" s="3">
        <v>1077</v>
      </c>
      <c r="L73" s="3">
        <v>1086</v>
      </c>
      <c r="M73" s="3">
        <v>1466</v>
      </c>
      <c r="N73" s="2">
        <v>990</v>
      </c>
      <c r="O73" s="2">
        <v>1086</v>
      </c>
      <c r="P73" s="3">
        <v>988</v>
      </c>
      <c r="Q73" s="2">
        <v>696</v>
      </c>
      <c r="R73" s="27">
        <f t="shared" si="1"/>
        <v>1126.25</v>
      </c>
      <c r="T73" s="127"/>
      <c r="U73" s="7"/>
      <c r="V73" s="30"/>
    </row>
    <row r="74" spans="1:22" x14ac:dyDescent="0.25">
      <c r="A74" s="3">
        <v>10328894</v>
      </c>
      <c r="B74" s="3">
        <v>70846837</v>
      </c>
      <c r="C74" s="3" t="s">
        <v>71</v>
      </c>
      <c r="D74" s="3" t="s">
        <v>85</v>
      </c>
      <c r="E74" s="3" t="s">
        <v>143</v>
      </c>
      <c r="F74" s="3">
        <v>2042</v>
      </c>
      <c r="G74" s="2">
        <v>2207</v>
      </c>
      <c r="H74" s="3">
        <v>2518</v>
      </c>
      <c r="I74" s="3">
        <v>1952</v>
      </c>
      <c r="J74" s="3">
        <v>2047</v>
      </c>
      <c r="K74" s="3">
        <v>1988</v>
      </c>
      <c r="L74" s="3">
        <v>1810</v>
      </c>
      <c r="M74" s="3">
        <v>1929</v>
      </c>
      <c r="N74" s="2">
        <v>1868</v>
      </c>
      <c r="O74" s="2">
        <v>1733</v>
      </c>
      <c r="P74" s="3">
        <v>1787</v>
      </c>
      <c r="Q74" s="2">
        <v>1348</v>
      </c>
      <c r="R74" s="27">
        <f t="shared" si="1"/>
        <v>1935.75</v>
      </c>
      <c r="T74" s="127"/>
      <c r="U74" s="7"/>
      <c r="V74" s="30"/>
    </row>
    <row r="75" spans="1:22" x14ac:dyDescent="0.25">
      <c r="A75" s="3">
        <v>10204473</v>
      </c>
      <c r="B75" s="3">
        <v>70818218</v>
      </c>
      <c r="C75" s="3" t="s">
        <v>93</v>
      </c>
      <c r="D75" s="3" t="s">
        <v>116</v>
      </c>
      <c r="E75" s="3" t="s">
        <v>68</v>
      </c>
      <c r="F75" s="3">
        <v>2545</v>
      </c>
      <c r="G75" s="2">
        <v>2541</v>
      </c>
      <c r="H75" s="3">
        <v>2346</v>
      </c>
      <c r="I75" s="3">
        <v>2283</v>
      </c>
      <c r="J75" s="3">
        <v>2498</v>
      </c>
      <c r="K75" s="3">
        <v>2830</v>
      </c>
      <c r="L75" s="3">
        <v>2339</v>
      </c>
      <c r="M75" s="3">
        <v>2507</v>
      </c>
      <c r="N75" s="2">
        <v>2101</v>
      </c>
      <c r="O75" s="2">
        <v>2205</v>
      </c>
      <c r="P75" s="3">
        <v>2410</v>
      </c>
      <c r="Q75" s="2">
        <v>1824</v>
      </c>
      <c r="R75" s="27">
        <f t="shared" si="1"/>
        <v>2369.0833333333335</v>
      </c>
      <c r="T75" s="127"/>
      <c r="U75" s="7"/>
      <c r="V75" s="30"/>
    </row>
    <row r="76" spans="1:22" x14ac:dyDescent="0.25">
      <c r="A76" s="3">
        <v>10205809</v>
      </c>
      <c r="B76" s="3">
        <v>70818234</v>
      </c>
      <c r="C76" s="3" t="s">
        <v>93</v>
      </c>
      <c r="D76" s="3" t="s">
        <v>118</v>
      </c>
      <c r="E76" s="3" t="s">
        <v>68</v>
      </c>
      <c r="F76" s="3">
        <v>2278</v>
      </c>
      <c r="G76" s="2">
        <v>2235</v>
      </c>
      <c r="H76" s="3">
        <v>2252</v>
      </c>
      <c r="I76" s="3">
        <v>2221</v>
      </c>
      <c r="J76" s="3">
        <v>2270</v>
      </c>
      <c r="K76" s="3">
        <v>2186</v>
      </c>
      <c r="L76" s="3">
        <v>2136</v>
      </c>
      <c r="M76" s="3">
        <v>2283</v>
      </c>
      <c r="N76" s="2">
        <v>2051</v>
      </c>
      <c r="O76" s="2">
        <v>2822</v>
      </c>
      <c r="P76" s="3">
        <v>2381</v>
      </c>
      <c r="Q76" s="2">
        <v>1899</v>
      </c>
      <c r="R76" s="27">
        <f t="shared" si="1"/>
        <v>2251.1666666666665</v>
      </c>
      <c r="T76" s="127"/>
      <c r="U76" s="7"/>
      <c r="V76" s="30"/>
    </row>
    <row r="77" spans="1:22" x14ac:dyDescent="0.25">
      <c r="A77" s="3">
        <v>10208443</v>
      </c>
      <c r="B77" s="3">
        <v>70818235</v>
      </c>
      <c r="C77" s="3" t="s">
        <v>93</v>
      </c>
      <c r="D77" s="3" t="s">
        <v>121</v>
      </c>
      <c r="E77" s="3" t="s">
        <v>68</v>
      </c>
      <c r="F77" s="3">
        <v>1785</v>
      </c>
      <c r="G77" s="2">
        <v>2015</v>
      </c>
      <c r="H77" s="3">
        <v>2369</v>
      </c>
      <c r="I77" s="3">
        <v>2210</v>
      </c>
      <c r="J77" s="3">
        <v>2390</v>
      </c>
      <c r="K77" s="3">
        <v>2557</v>
      </c>
      <c r="L77" s="3">
        <v>2427</v>
      </c>
      <c r="M77" s="3">
        <v>2551</v>
      </c>
      <c r="N77" s="2">
        <v>2385</v>
      </c>
      <c r="O77" s="2">
        <v>2257</v>
      </c>
      <c r="P77" s="3">
        <v>2553</v>
      </c>
      <c r="Q77" s="2">
        <v>1841</v>
      </c>
      <c r="R77" s="27">
        <f t="shared" si="1"/>
        <v>2278.3333333333335</v>
      </c>
      <c r="S77" s="128"/>
      <c r="T77" s="127"/>
      <c r="U77" s="7"/>
      <c r="V77" s="30"/>
    </row>
    <row r="78" spans="1:22" x14ac:dyDescent="0.25">
      <c r="A78" s="3">
        <v>10231872</v>
      </c>
      <c r="B78" s="3">
        <v>70818281</v>
      </c>
      <c r="C78" s="3" t="s">
        <v>93</v>
      </c>
      <c r="D78" s="3" t="s">
        <v>107</v>
      </c>
      <c r="E78" s="3" t="s">
        <v>68</v>
      </c>
      <c r="F78" s="3">
        <v>1089</v>
      </c>
      <c r="G78" s="2">
        <v>1074</v>
      </c>
      <c r="H78" s="3">
        <v>971</v>
      </c>
      <c r="I78" s="3">
        <v>1177</v>
      </c>
      <c r="J78" s="3">
        <v>1348</v>
      </c>
      <c r="K78" s="3">
        <v>1313</v>
      </c>
      <c r="L78" s="3">
        <v>1122</v>
      </c>
      <c r="M78" s="3">
        <v>1263</v>
      </c>
      <c r="N78" s="2">
        <v>1251</v>
      </c>
      <c r="O78" s="2">
        <v>1543</v>
      </c>
      <c r="P78" s="3">
        <v>1475</v>
      </c>
      <c r="Q78" s="2">
        <v>1082</v>
      </c>
      <c r="R78" s="27">
        <f t="shared" si="1"/>
        <v>1225.6666666666667</v>
      </c>
      <c r="S78" s="128"/>
      <c r="T78" s="127"/>
      <c r="U78" s="7"/>
      <c r="V78" s="30"/>
    </row>
    <row r="79" spans="1:22" x14ac:dyDescent="0.25">
      <c r="A79" s="3">
        <v>10204476</v>
      </c>
      <c r="B79" s="3">
        <v>70818246</v>
      </c>
      <c r="C79" s="3" t="s">
        <v>93</v>
      </c>
      <c r="D79" s="3" t="s">
        <v>126</v>
      </c>
      <c r="E79" s="3" t="s">
        <v>68</v>
      </c>
      <c r="F79" s="3">
        <v>1305</v>
      </c>
      <c r="G79" s="2">
        <v>1480</v>
      </c>
      <c r="H79" s="3">
        <v>1474</v>
      </c>
      <c r="I79" s="3">
        <v>1467</v>
      </c>
      <c r="J79" s="3">
        <v>1496</v>
      </c>
      <c r="K79" s="3">
        <v>1407</v>
      </c>
      <c r="L79" s="3">
        <v>1282</v>
      </c>
      <c r="M79" s="3">
        <v>1378</v>
      </c>
      <c r="N79" s="2">
        <v>1305</v>
      </c>
      <c r="O79" s="2">
        <v>1326</v>
      </c>
      <c r="P79" s="3">
        <v>1294</v>
      </c>
      <c r="Q79" s="2">
        <v>1047</v>
      </c>
      <c r="R79" s="27">
        <f t="shared" si="1"/>
        <v>1355.0833333333333</v>
      </c>
      <c r="S79" s="128"/>
      <c r="T79" s="127"/>
      <c r="U79" s="7"/>
      <c r="V79" s="30"/>
    </row>
    <row r="80" spans="1:22" x14ac:dyDescent="0.25">
      <c r="A80" s="3">
        <v>10232124</v>
      </c>
      <c r="B80" s="3">
        <v>70818282</v>
      </c>
      <c r="C80" s="3" t="s">
        <v>93</v>
      </c>
      <c r="D80" s="3" t="s">
        <v>114</v>
      </c>
      <c r="E80" s="3" t="s">
        <v>68</v>
      </c>
      <c r="F80" s="3">
        <v>984</v>
      </c>
      <c r="G80" s="2">
        <v>1068</v>
      </c>
      <c r="H80" s="3">
        <v>1068</v>
      </c>
      <c r="I80" s="3">
        <v>993</v>
      </c>
      <c r="J80" s="3">
        <v>1161</v>
      </c>
      <c r="K80" s="3">
        <v>1062</v>
      </c>
      <c r="L80" s="3">
        <v>1121</v>
      </c>
      <c r="M80" s="3">
        <v>1134</v>
      </c>
      <c r="N80" s="2">
        <v>980</v>
      </c>
      <c r="O80" s="2">
        <v>1005</v>
      </c>
      <c r="P80" s="3">
        <v>1005</v>
      </c>
      <c r="Q80" s="2">
        <v>820</v>
      </c>
      <c r="R80" s="27">
        <f t="shared" si="1"/>
        <v>1033.4166666666667</v>
      </c>
      <c r="S80" s="128"/>
      <c r="T80" s="127"/>
      <c r="U80" s="7"/>
      <c r="V80" s="30"/>
    </row>
    <row r="81" spans="1:22" x14ac:dyDescent="0.25">
      <c r="A81" s="3">
        <v>10205562</v>
      </c>
      <c r="B81" s="3">
        <v>70818300</v>
      </c>
      <c r="C81" s="3" t="s">
        <v>93</v>
      </c>
      <c r="D81" s="3" t="s">
        <v>129</v>
      </c>
      <c r="E81" s="3" t="s">
        <v>68</v>
      </c>
      <c r="F81" s="3">
        <v>681</v>
      </c>
      <c r="G81" s="2">
        <v>870</v>
      </c>
      <c r="H81" s="3">
        <v>940</v>
      </c>
      <c r="I81" s="3">
        <v>880</v>
      </c>
      <c r="J81" s="3">
        <v>825</v>
      </c>
      <c r="K81" s="3">
        <v>1002</v>
      </c>
      <c r="L81" s="3">
        <v>902</v>
      </c>
      <c r="M81" s="3">
        <v>767</v>
      </c>
      <c r="N81" s="2">
        <v>819</v>
      </c>
      <c r="O81" s="2">
        <v>946</v>
      </c>
      <c r="P81" s="3">
        <v>985</v>
      </c>
      <c r="Q81" s="2">
        <v>849</v>
      </c>
      <c r="R81" s="27">
        <f t="shared" si="1"/>
        <v>872.16666666666663</v>
      </c>
      <c r="S81" s="128"/>
      <c r="T81" s="127"/>
      <c r="U81" s="7"/>
      <c r="V81" s="30"/>
    </row>
    <row r="82" spans="1:22" x14ac:dyDescent="0.25">
      <c r="A82" s="3">
        <v>10231792</v>
      </c>
      <c r="B82" s="3">
        <v>70818252</v>
      </c>
      <c r="C82" s="3" t="s">
        <v>93</v>
      </c>
      <c r="D82" s="3" t="s">
        <v>103</v>
      </c>
      <c r="E82" s="3" t="s">
        <v>68</v>
      </c>
      <c r="F82" s="3">
        <v>1841</v>
      </c>
      <c r="G82" s="2">
        <v>1947</v>
      </c>
      <c r="H82" s="3">
        <v>2096</v>
      </c>
      <c r="I82" s="3">
        <v>2027</v>
      </c>
      <c r="J82" s="3">
        <v>2139</v>
      </c>
      <c r="K82" s="3">
        <v>2063</v>
      </c>
      <c r="L82" s="3">
        <v>2057</v>
      </c>
      <c r="M82" s="3">
        <v>1991</v>
      </c>
      <c r="N82" s="2">
        <v>1780</v>
      </c>
      <c r="O82" s="2">
        <v>1937</v>
      </c>
      <c r="P82" s="3">
        <v>2004</v>
      </c>
      <c r="Q82" s="2">
        <v>1357</v>
      </c>
      <c r="R82" s="27">
        <f t="shared" si="1"/>
        <v>1936.5833333333333</v>
      </c>
      <c r="S82" s="128"/>
      <c r="T82" s="127"/>
      <c r="U82" s="7"/>
      <c r="V82" s="30"/>
    </row>
    <row r="83" spans="1:22" x14ac:dyDescent="0.25">
      <c r="A83" s="3">
        <v>10209889</v>
      </c>
      <c r="B83" s="3">
        <v>70818279</v>
      </c>
      <c r="C83" s="3" t="s">
        <v>93</v>
      </c>
      <c r="D83" s="3" t="s">
        <v>110</v>
      </c>
      <c r="E83" s="3" t="s">
        <v>68</v>
      </c>
      <c r="F83" s="3">
        <v>1346</v>
      </c>
      <c r="G83" s="2">
        <v>1339</v>
      </c>
      <c r="H83" s="3">
        <v>1622</v>
      </c>
      <c r="I83" s="3">
        <v>1559</v>
      </c>
      <c r="J83" s="3">
        <v>1639</v>
      </c>
      <c r="K83" s="3">
        <v>1497</v>
      </c>
      <c r="L83" s="3">
        <v>1177</v>
      </c>
      <c r="M83" s="3">
        <v>1596</v>
      </c>
      <c r="N83" s="2">
        <v>1353</v>
      </c>
      <c r="O83" s="2">
        <v>1081</v>
      </c>
      <c r="P83" s="3">
        <v>1476</v>
      </c>
      <c r="Q83" s="2">
        <v>1041</v>
      </c>
      <c r="R83" s="27">
        <f t="shared" si="1"/>
        <v>1393.8333333333333</v>
      </c>
      <c r="S83" s="7"/>
      <c r="T83" s="127"/>
      <c r="U83" s="7"/>
      <c r="V83" s="30"/>
    </row>
    <row r="84" spans="1:22" x14ac:dyDescent="0.25">
      <c r="A84" s="3">
        <v>10228121</v>
      </c>
      <c r="B84" s="3">
        <v>70818267</v>
      </c>
      <c r="C84" s="3" t="s">
        <v>93</v>
      </c>
      <c r="D84" s="3" t="s">
        <v>112</v>
      </c>
      <c r="E84" s="3" t="s">
        <v>68</v>
      </c>
      <c r="F84" s="3">
        <v>980</v>
      </c>
      <c r="G84" s="2">
        <v>996</v>
      </c>
      <c r="H84" s="3">
        <v>1220</v>
      </c>
      <c r="I84" s="3">
        <v>942</v>
      </c>
      <c r="J84" s="3">
        <v>1145</v>
      </c>
      <c r="K84" s="3">
        <v>1044</v>
      </c>
      <c r="L84" s="3">
        <v>852</v>
      </c>
      <c r="M84" s="3">
        <v>987</v>
      </c>
      <c r="N84" s="2">
        <v>918</v>
      </c>
      <c r="O84" s="2">
        <v>981</v>
      </c>
      <c r="P84" s="3">
        <v>1112</v>
      </c>
      <c r="Q84" s="2">
        <v>763</v>
      </c>
      <c r="R84" s="27">
        <f t="shared" si="1"/>
        <v>995</v>
      </c>
      <c r="T84" s="127"/>
      <c r="U84" s="7"/>
      <c r="V84" s="30"/>
    </row>
    <row r="85" spans="1:22" x14ac:dyDescent="0.25">
      <c r="A85" s="3">
        <v>10230473</v>
      </c>
      <c r="B85" s="3">
        <v>70818268</v>
      </c>
      <c r="C85" s="3" t="s">
        <v>93</v>
      </c>
      <c r="D85" s="3" t="s">
        <v>108</v>
      </c>
      <c r="E85" s="3" t="s">
        <v>68</v>
      </c>
      <c r="F85" s="3">
        <v>1348</v>
      </c>
      <c r="G85" s="2">
        <v>1479</v>
      </c>
      <c r="H85" s="3">
        <v>1537</v>
      </c>
      <c r="I85" s="3">
        <v>1529</v>
      </c>
      <c r="J85" s="3">
        <v>1692</v>
      </c>
      <c r="K85" s="3">
        <v>1726</v>
      </c>
      <c r="L85" s="3">
        <v>1715</v>
      </c>
      <c r="M85" s="3">
        <v>1772</v>
      </c>
      <c r="N85" s="2">
        <v>1582</v>
      </c>
      <c r="O85" s="2">
        <v>1595</v>
      </c>
      <c r="P85" s="3">
        <v>1564</v>
      </c>
      <c r="Q85" s="2">
        <v>1120</v>
      </c>
      <c r="R85" s="27">
        <f t="shared" si="1"/>
        <v>1554.9166666666667</v>
      </c>
      <c r="T85" s="127"/>
      <c r="U85" s="7"/>
      <c r="V85" s="30"/>
    </row>
    <row r="86" spans="1:22" x14ac:dyDescent="0.25">
      <c r="A86" s="3">
        <v>10227743</v>
      </c>
      <c r="B86" s="3">
        <v>70818280</v>
      </c>
      <c r="C86" s="3" t="s">
        <v>93</v>
      </c>
      <c r="D86" s="3" t="s">
        <v>111</v>
      </c>
      <c r="E86" s="3" t="s">
        <v>68</v>
      </c>
      <c r="F86" s="3">
        <v>1231</v>
      </c>
      <c r="G86" s="2">
        <v>1271</v>
      </c>
      <c r="H86" s="3">
        <v>1263</v>
      </c>
      <c r="I86" s="3">
        <v>1107</v>
      </c>
      <c r="J86" s="3">
        <v>1193</v>
      </c>
      <c r="K86" s="3">
        <v>1120</v>
      </c>
      <c r="L86" s="3">
        <v>1099</v>
      </c>
      <c r="M86" s="3">
        <v>1143</v>
      </c>
      <c r="N86" s="2">
        <v>1140</v>
      </c>
      <c r="O86" s="2">
        <v>1202</v>
      </c>
      <c r="P86" s="3">
        <v>1236</v>
      </c>
      <c r="Q86" s="2">
        <v>1004</v>
      </c>
      <c r="R86" s="27">
        <f t="shared" si="1"/>
        <v>1167.4166666666667</v>
      </c>
      <c r="T86" s="127"/>
      <c r="U86" s="7"/>
      <c r="V86" s="30"/>
    </row>
    <row r="87" spans="1:22" x14ac:dyDescent="0.25">
      <c r="A87" s="3">
        <v>10205914</v>
      </c>
      <c r="B87" s="3">
        <v>70818307</v>
      </c>
      <c r="C87" s="3" t="s">
        <v>93</v>
      </c>
      <c r="D87" s="3" t="s">
        <v>6753</v>
      </c>
      <c r="E87" s="3" t="s">
        <v>68</v>
      </c>
      <c r="F87" s="3"/>
      <c r="G87" s="2"/>
      <c r="H87" s="3"/>
      <c r="I87" s="3"/>
      <c r="J87" s="3"/>
      <c r="K87" s="3"/>
      <c r="L87" s="3"/>
      <c r="M87" s="3"/>
      <c r="N87" s="2"/>
      <c r="O87" s="2"/>
      <c r="P87" s="3">
        <v>0</v>
      </c>
      <c r="Q87" s="2">
        <v>0</v>
      </c>
      <c r="R87" s="27">
        <f t="shared" si="1"/>
        <v>0</v>
      </c>
      <c r="T87" s="127"/>
      <c r="U87" s="7"/>
      <c r="V87" s="30"/>
    </row>
    <row r="88" spans="1:22" x14ac:dyDescent="0.25">
      <c r="A88" s="3">
        <v>10204435</v>
      </c>
      <c r="B88" s="3">
        <v>70818296</v>
      </c>
      <c r="C88" s="3" t="s">
        <v>93</v>
      </c>
      <c r="D88" s="3" t="s">
        <v>113</v>
      </c>
      <c r="E88" s="3" t="s">
        <v>68</v>
      </c>
      <c r="F88" s="3"/>
      <c r="G88" s="2"/>
      <c r="H88" s="3"/>
      <c r="I88" s="3"/>
      <c r="J88" s="3"/>
      <c r="K88" s="3"/>
      <c r="L88" s="3"/>
      <c r="M88" s="3"/>
      <c r="N88" s="2"/>
      <c r="O88" s="2"/>
      <c r="P88" s="3">
        <v>0</v>
      </c>
      <c r="Q88" s="2">
        <v>0</v>
      </c>
      <c r="R88" s="27">
        <f t="shared" si="1"/>
        <v>0</v>
      </c>
      <c r="T88" s="127"/>
      <c r="U88" s="7"/>
      <c r="V88" s="30"/>
    </row>
    <row r="89" spans="1:22" x14ac:dyDescent="0.25">
      <c r="A89" s="3">
        <v>10215383</v>
      </c>
      <c r="B89" s="3">
        <v>70818221</v>
      </c>
      <c r="C89" s="3" t="s">
        <v>93</v>
      </c>
      <c r="D89" s="3" t="s">
        <v>100</v>
      </c>
      <c r="E89" s="3" t="s">
        <v>68</v>
      </c>
      <c r="F89" s="3">
        <v>2207</v>
      </c>
      <c r="G89" s="2">
        <v>2067</v>
      </c>
      <c r="H89" s="3">
        <v>2832</v>
      </c>
      <c r="I89" s="3">
        <v>2340</v>
      </c>
      <c r="J89" s="3">
        <v>2702</v>
      </c>
      <c r="K89" s="3">
        <v>2582</v>
      </c>
      <c r="L89" s="3">
        <v>2486</v>
      </c>
      <c r="M89" s="3">
        <v>2990</v>
      </c>
      <c r="N89" s="2">
        <v>2896</v>
      </c>
      <c r="O89" s="2">
        <v>2665</v>
      </c>
      <c r="P89" s="3">
        <v>3276</v>
      </c>
      <c r="Q89" s="2">
        <v>2356</v>
      </c>
      <c r="R89" s="27">
        <f t="shared" si="1"/>
        <v>2616.5833333333335</v>
      </c>
      <c r="T89" s="127"/>
      <c r="U89" s="7"/>
      <c r="V89" s="30"/>
    </row>
    <row r="90" spans="1:22" x14ac:dyDescent="0.25">
      <c r="A90" s="3">
        <v>10205058</v>
      </c>
      <c r="B90" s="3">
        <v>70818225</v>
      </c>
      <c r="C90" s="3" t="s">
        <v>93</v>
      </c>
      <c r="D90" s="3" t="s">
        <v>117</v>
      </c>
      <c r="E90" s="3" t="s">
        <v>68</v>
      </c>
      <c r="F90" s="3">
        <v>2526</v>
      </c>
      <c r="G90" s="2">
        <v>2046</v>
      </c>
      <c r="H90" s="3">
        <v>2627</v>
      </c>
      <c r="I90" s="3">
        <v>2757</v>
      </c>
      <c r="J90" s="3">
        <v>3005</v>
      </c>
      <c r="K90" s="3">
        <v>2626</v>
      </c>
      <c r="L90" s="3">
        <v>2436</v>
      </c>
      <c r="M90" s="3">
        <v>2743</v>
      </c>
      <c r="N90" s="2">
        <v>2522</v>
      </c>
      <c r="O90" s="2">
        <v>2452</v>
      </c>
      <c r="P90" s="3">
        <v>2769</v>
      </c>
      <c r="Q90" s="2">
        <v>1999</v>
      </c>
      <c r="R90" s="27">
        <f t="shared" si="1"/>
        <v>2542.3333333333335</v>
      </c>
      <c r="T90" s="127"/>
      <c r="U90" s="7"/>
      <c r="V90" s="30"/>
    </row>
    <row r="91" spans="1:22" x14ac:dyDescent="0.25">
      <c r="A91" s="3">
        <v>10205049</v>
      </c>
      <c r="B91" s="3">
        <v>70818223</v>
      </c>
      <c r="C91" s="3" t="s">
        <v>93</v>
      </c>
      <c r="D91" s="3" t="s">
        <v>99</v>
      </c>
      <c r="E91" s="3" t="s">
        <v>68</v>
      </c>
      <c r="F91" s="3">
        <v>1810</v>
      </c>
      <c r="G91" s="2">
        <v>1800</v>
      </c>
      <c r="H91" s="3">
        <v>1969</v>
      </c>
      <c r="I91" s="3">
        <v>2590</v>
      </c>
      <c r="J91" s="3">
        <v>2090</v>
      </c>
      <c r="K91" s="3">
        <v>2670</v>
      </c>
      <c r="L91" s="3">
        <v>2379</v>
      </c>
      <c r="M91" s="3">
        <v>2533</v>
      </c>
      <c r="N91" s="2">
        <v>1066</v>
      </c>
      <c r="O91" s="2">
        <v>2222</v>
      </c>
      <c r="P91" s="3">
        <v>2222</v>
      </c>
      <c r="Q91" s="2">
        <v>1925.7333333333331</v>
      </c>
      <c r="R91" s="27">
        <f t="shared" si="1"/>
        <v>2106.3944444444446</v>
      </c>
      <c r="T91" s="127"/>
      <c r="U91" s="7"/>
      <c r="V91" s="30"/>
    </row>
    <row r="92" spans="1:22" x14ac:dyDescent="0.25">
      <c r="A92" s="3">
        <v>10204439</v>
      </c>
      <c r="B92" s="3">
        <v>70818222</v>
      </c>
      <c r="C92" s="3" t="s">
        <v>93</v>
      </c>
      <c r="D92" s="3" t="s">
        <v>96</v>
      </c>
      <c r="E92" s="3" t="s">
        <v>68</v>
      </c>
      <c r="F92" s="3">
        <v>2626</v>
      </c>
      <c r="G92" s="2">
        <v>2579</v>
      </c>
      <c r="H92" s="3">
        <v>2786</v>
      </c>
      <c r="I92" s="3">
        <v>2540</v>
      </c>
      <c r="J92" s="3">
        <v>2292</v>
      </c>
      <c r="K92" s="3">
        <v>2215</v>
      </c>
      <c r="L92" s="3">
        <v>2082</v>
      </c>
      <c r="M92" s="3">
        <v>2581</v>
      </c>
      <c r="N92" s="2">
        <v>2340</v>
      </c>
      <c r="O92" s="2">
        <v>2236</v>
      </c>
      <c r="P92" s="3">
        <v>2291</v>
      </c>
      <c r="Q92" s="2">
        <v>1805</v>
      </c>
      <c r="R92" s="27">
        <f t="shared" si="1"/>
        <v>2364.4166666666665</v>
      </c>
      <c r="T92" s="127"/>
      <c r="U92" s="7"/>
      <c r="V92" s="30"/>
    </row>
    <row r="93" spans="1:22" x14ac:dyDescent="0.25">
      <c r="A93" s="3">
        <v>10216531</v>
      </c>
      <c r="B93" s="3">
        <v>70818237</v>
      </c>
      <c r="C93" s="3" t="s">
        <v>93</v>
      </c>
      <c r="D93" s="3" t="s">
        <v>102</v>
      </c>
      <c r="E93" s="3" t="s">
        <v>68</v>
      </c>
      <c r="F93" s="3">
        <v>1547</v>
      </c>
      <c r="G93" s="2">
        <v>2142</v>
      </c>
      <c r="H93" s="3">
        <v>1748</v>
      </c>
      <c r="I93" s="3">
        <v>1210</v>
      </c>
      <c r="J93" s="3">
        <v>1746</v>
      </c>
      <c r="K93" s="3">
        <v>1799</v>
      </c>
      <c r="L93" s="3">
        <v>1760</v>
      </c>
      <c r="M93" s="3">
        <v>1803</v>
      </c>
      <c r="N93" s="2">
        <v>1694</v>
      </c>
      <c r="O93" s="2">
        <v>1439</v>
      </c>
      <c r="P93" s="3">
        <v>1747</v>
      </c>
      <c r="Q93" s="2">
        <v>1225</v>
      </c>
      <c r="R93" s="27">
        <f t="shared" si="1"/>
        <v>1655</v>
      </c>
      <c r="T93" s="127"/>
      <c r="U93" s="7"/>
      <c r="V93" s="30"/>
    </row>
    <row r="94" spans="1:22" x14ac:dyDescent="0.25">
      <c r="A94" s="3">
        <v>10204477</v>
      </c>
      <c r="B94" s="3">
        <v>70818233</v>
      </c>
      <c r="C94" s="3" t="s">
        <v>93</v>
      </c>
      <c r="D94" s="3" t="s">
        <v>120</v>
      </c>
      <c r="E94" s="3" t="s">
        <v>68</v>
      </c>
      <c r="F94" s="3">
        <v>1918</v>
      </c>
      <c r="G94" s="2">
        <v>1782</v>
      </c>
      <c r="H94" s="3">
        <v>2042</v>
      </c>
      <c r="I94" s="3">
        <v>1587</v>
      </c>
      <c r="J94" s="3">
        <v>1810</v>
      </c>
      <c r="K94" s="3">
        <v>2218</v>
      </c>
      <c r="L94" s="3">
        <v>1825</v>
      </c>
      <c r="M94" s="3">
        <v>1858</v>
      </c>
      <c r="N94" s="2">
        <v>1876</v>
      </c>
      <c r="O94" s="2">
        <v>1862</v>
      </c>
      <c r="P94" s="3">
        <v>1814</v>
      </c>
      <c r="Q94" s="2">
        <v>1297</v>
      </c>
      <c r="R94" s="27">
        <f t="shared" si="1"/>
        <v>1824.0833333333333</v>
      </c>
      <c r="T94" s="127"/>
      <c r="U94" s="7"/>
      <c r="V94" s="30"/>
    </row>
    <row r="95" spans="1:22" x14ac:dyDescent="0.25">
      <c r="A95" s="3">
        <v>10227290</v>
      </c>
      <c r="B95" s="3">
        <v>70818292</v>
      </c>
      <c r="C95" s="3" t="s">
        <v>93</v>
      </c>
      <c r="D95" s="3" t="s">
        <v>130</v>
      </c>
      <c r="E95" s="3" t="s">
        <v>68</v>
      </c>
      <c r="F95" s="3">
        <v>1193</v>
      </c>
      <c r="G95" s="2">
        <v>1062</v>
      </c>
      <c r="H95" s="3">
        <v>1174</v>
      </c>
      <c r="I95" s="3">
        <v>1000</v>
      </c>
      <c r="J95" s="3">
        <v>1023</v>
      </c>
      <c r="K95" s="3">
        <v>1068</v>
      </c>
      <c r="L95" s="3">
        <v>949</v>
      </c>
      <c r="M95" s="3">
        <v>1157</v>
      </c>
      <c r="N95" s="2">
        <v>1116</v>
      </c>
      <c r="O95" s="2">
        <v>1132</v>
      </c>
      <c r="P95" s="3">
        <v>1229</v>
      </c>
      <c r="Q95" s="2">
        <v>884</v>
      </c>
      <c r="R95" s="27">
        <f t="shared" si="1"/>
        <v>1082.25</v>
      </c>
      <c r="T95" s="127"/>
      <c r="U95" s="7"/>
      <c r="V95" s="30"/>
    </row>
    <row r="96" spans="1:22" x14ac:dyDescent="0.25">
      <c r="A96" s="3">
        <v>10206793</v>
      </c>
      <c r="B96" s="3">
        <v>70818253</v>
      </c>
      <c r="C96" s="3" t="s">
        <v>93</v>
      </c>
      <c r="D96" s="3" t="s">
        <v>105</v>
      </c>
      <c r="E96" s="3" t="s">
        <v>68</v>
      </c>
      <c r="F96" s="3">
        <v>1390</v>
      </c>
      <c r="G96" s="2">
        <v>1469</v>
      </c>
      <c r="H96" s="3">
        <v>1862</v>
      </c>
      <c r="I96" s="3">
        <v>1621</v>
      </c>
      <c r="J96" s="3">
        <v>1525</v>
      </c>
      <c r="K96" s="3">
        <v>1285</v>
      </c>
      <c r="L96" s="3">
        <v>1424</v>
      </c>
      <c r="M96" s="3">
        <v>1636</v>
      </c>
      <c r="N96" s="2">
        <v>1499</v>
      </c>
      <c r="O96" s="2">
        <v>1805</v>
      </c>
      <c r="P96" s="3">
        <v>1659</v>
      </c>
      <c r="Q96" s="2">
        <v>1189</v>
      </c>
      <c r="R96" s="27">
        <f t="shared" si="1"/>
        <v>1530.3333333333333</v>
      </c>
      <c r="T96" s="127"/>
      <c r="U96" s="7"/>
      <c r="V96" s="30"/>
    </row>
    <row r="97" spans="1:22" x14ac:dyDescent="0.25">
      <c r="A97" s="3">
        <v>10223572</v>
      </c>
      <c r="B97" s="3">
        <v>70818251</v>
      </c>
      <c r="C97" s="3" t="s">
        <v>93</v>
      </c>
      <c r="D97" s="3" t="s">
        <v>106</v>
      </c>
      <c r="E97" s="3" t="s">
        <v>68</v>
      </c>
      <c r="F97" s="3">
        <v>1685</v>
      </c>
      <c r="G97" s="2">
        <v>1749</v>
      </c>
      <c r="H97" s="3">
        <v>1848</v>
      </c>
      <c r="I97" s="3">
        <v>1777</v>
      </c>
      <c r="J97" s="3">
        <v>1929</v>
      </c>
      <c r="K97" s="3">
        <v>1800</v>
      </c>
      <c r="L97" s="3">
        <v>1682</v>
      </c>
      <c r="M97" s="3">
        <v>1709</v>
      </c>
      <c r="N97" s="2">
        <v>1692</v>
      </c>
      <c r="O97" s="2">
        <v>1429</v>
      </c>
      <c r="P97" s="3">
        <v>1915</v>
      </c>
      <c r="Q97" s="2">
        <v>1251</v>
      </c>
      <c r="R97" s="27">
        <f t="shared" si="1"/>
        <v>1705.5</v>
      </c>
      <c r="T97" s="127"/>
      <c r="U97" s="7"/>
      <c r="V97" s="30"/>
    </row>
    <row r="98" spans="1:22" x14ac:dyDescent="0.25">
      <c r="A98" s="3">
        <v>10206622</v>
      </c>
      <c r="B98" s="3">
        <v>70818236</v>
      </c>
      <c r="C98" s="3" t="s">
        <v>93</v>
      </c>
      <c r="D98" s="3" t="s">
        <v>94</v>
      </c>
      <c r="E98" s="3" t="s">
        <v>68</v>
      </c>
      <c r="F98" s="3">
        <v>2217</v>
      </c>
      <c r="G98" s="2">
        <v>2124</v>
      </c>
      <c r="H98" s="3">
        <v>2269</v>
      </c>
      <c r="I98" s="3">
        <v>2001</v>
      </c>
      <c r="J98" s="3">
        <v>2464</v>
      </c>
      <c r="K98" s="3">
        <v>2220</v>
      </c>
      <c r="L98" s="3">
        <v>2058</v>
      </c>
      <c r="M98" s="3">
        <v>2271</v>
      </c>
      <c r="N98" s="2">
        <v>2014</v>
      </c>
      <c r="O98" s="2">
        <v>1819</v>
      </c>
      <c r="P98" s="3">
        <v>2109</v>
      </c>
      <c r="Q98" s="2">
        <v>1761</v>
      </c>
      <c r="R98" s="27">
        <f t="shared" si="1"/>
        <v>2110.5833333333335</v>
      </c>
      <c r="T98" s="127"/>
      <c r="U98" s="7"/>
      <c r="V98" s="30"/>
    </row>
    <row r="99" spans="1:22" x14ac:dyDescent="0.25">
      <c r="A99" s="3">
        <v>10205056</v>
      </c>
      <c r="B99" s="3">
        <v>70818254</v>
      </c>
      <c r="C99" s="3" t="s">
        <v>93</v>
      </c>
      <c r="D99" s="3" t="s">
        <v>124</v>
      </c>
      <c r="E99" s="3" t="s">
        <v>68</v>
      </c>
      <c r="F99" s="3">
        <v>1292</v>
      </c>
      <c r="G99" s="2">
        <v>1554</v>
      </c>
      <c r="H99" s="3">
        <v>1571</v>
      </c>
      <c r="I99" s="3">
        <v>1498</v>
      </c>
      <c r="J99" s="3">
        <v>1523</v>
      </c>
      <c r="K99" s="3">
        <v>1374</v>
      </c>
      <c r="L99" s="3">
        <v>1305</v>
      </c>
      <c r="M99" s="3">
        <v>1708</v>
      </c>
      <c r="N99" s="2">
        <v>1399</v>
      </c>
      <c r="O99" s="2">
        <v>1697</v>
      </c>
      <c r="P99" s="3">
        <v>1685</v>
      </c>
      <c r="Q99" s="2">
        <v>1309</v>
      </c>
      <c r="R99" s="27">
        <f t="shared" si="1"/>
        <v>1492.9166666666667</v>
      </c>
      <c r="T99" s="127"/>
      <c r="U99" s="7"/>
      <c r="V99" s="30"/>
    </row>
    <row r="100" spans="1:22" x14ac:dyDescent="0.25">
      <c r="A100" s="3">
        <v>10208971</v>
      </c>
      <c r="B100" s="3">
        <v>70818224</v>
      </c>
      <c r="C100" s="3" t="s">
        <v>93</v>
      </c>
      <c r="D100" s="3" t="s">
        <v>115</v>
      </c>
      <c r="E100" s="3" t="s">
        <v>68</v>
      </c>
      <c r="F100" s="3">
        <v>2784</v>
      </c>
      <c r="G100" s="2">
        <v>2999</v>
      </c>
      <c r="H100" s="3">
        <v>3133</v>
      </c>
      <c r="I100" s="3">
        <v>3013</v>
      </c>
      <c r="J100" s="3">
        <v>3105</v>
      </c>
      <c r="K100" s="3">
        <v>3041</v>
      </c>
      <c r="L100" s="3">
        <v>2694</v>
      </c>
      <c r="M100" s="3">
        <v>3182</v>
      </c>
      <c r="N100" s="2">
        <v>2680</v>
      </c>
      <c r="O100" s="2">
        <v>2893</v>
      </c>
      <c r="P100" s="3">
        <v>2930</v>
      </c>
      <c r="Q100" s="2">
        <v>2192</v>
      </c>
      <c r="R100" s="27">
        <f t="shared" si="1"/>
        <v>2887.1666666666665</v>
      </c>
      <c r="T100" s="127"/>
      <c r="U100" s="7"/>
      <c r="V100" s="30"/>
    </row>
    <row r="101" spans="1:22" x14ac:dyDescent="0.25">
      <c r="A101" s="3">
        <v>10209693</v>
      </c>
      <c r="B101" s="3">
        <v>70818239</v>
      </c>
      <c r="C101" s="3" t="s">
        <v>93</v>
      </c>
      <c r="D101" s="3" t="s">
        <v>119</v>
      </c>
      <c r="E101" s="3" t="s">
        <v>68</v>
      </c>
      <c r="F101" s="3">
        <v>2014</v>
      </c>
      <c r="G101" s="2">
        <v>2211</v>
      </c>
      <c r="H101" s="3">
        <v>2756</v>
      </c>
      <c r="I101" s="3">
        <v>2452</v>
      </c>
      <c r="J101" s="3">
        <v>2781</v>
      </c>
      <c r="K101" s="3">
        <v>2648</v>
      </c>
      <c r="L101" s="3">
        <v>2555</v>
      </c>
      <c r="M101" s="3">
        <v>2567</v>
      </c>
      <c r="N101" s="2">
        <v>1986</v>
      </c>
      <c r="O101" s="2">
        <v>2699</v>
      </c>
      <c r="P101" s="3">
        <v>2525</v>
      </c>
      <c r="Q101" s="2">
        <v>1853</v>
      </c>
      <c r="R101" s="27">
        <f t="shared" si="1"/>
        <v>2420.5833333333335</v>
      </c>
      <c r="T101" s="127"/>
      <c r="U101" s="7"/>
      <c r="V101" s="30"/>
    </row>
    <row r="102" spans="1:22" x14ac:dyDescent="0.25">
      <c r="A102" s="3">
        <v>10213893</v>
      </c>
      <c r="B102" s="3">
        <v>70818286</v>
      </c>
      <c r="C102" s="3" t="s">
        <v>93</v>
      </c>
      <c r="D102" s="3" t="s">
        <v>128</v>
      </c>
      <c r="E102" s="3" t="s">
        <v>68</v>
      </c>
      <c r="F102" s="3">
        <v>1369</v>
      </c>
      <c r="G102" s="2">
        <v>1262</v>
      </c>
      <c r="H102" s="3">
        <v>1533</v>
      </c>
      <c r="I102" s="3">
        <v>1121</v>
      </c>
      <c r="J102" s="3">
        <v>1313</v>
      </c>
      <c r="K102" s="3">
        <v>1602</v>
      </c>
      <c r="L102" s="3">
        <v>1291</v>
      </c>
      <c r="M102" s="3">
        <v>1385</v>
      </c>
      <c r="N102" s="2">
        <v>1398</v>
      </c>
      <c r="O102" s="2">
        <v>1349</v>
      </c>
      <c r="P102" s="3">
        <v>1375</v>
      </c>
      <c r="Q102" s="2">
        <v>1038</v>
      </c>
      <c r="R102" s="27">
        <f t="shared" si="1"/>
        <v>1336.3333333333333</v>
      </c>
      <c r="T102" s="127"/>
      <c r="U102" s="7"/>
      <c r="V102" s="30"/>
    </row>
    <row r="103" spans="1:22" x14ac:dyDescent="0.25">
      <c r="A103" s="3">
        <v>10204737</v>
      </c>
      <c r="B103" s="3">
        <v>70818227</v>
      </c>
      <c r="C103" s="3" t="s">
        <v>93</v>
      </c>
      <c r="D103" s="3" t="s">
        <v>95</v>
      </c>
      <c r="E103" s="3" t="s">
        <v>68</v>
      </c>
      <c r="F103" s="3">
        <v>2262</v>
      </c>
      <c r="G103" s="2">
        <v>2199</v>
      </c>
      <c r="H103" s="3">
        <v>1976</v>
      </c>
      <c r="I103" s="3">
        <v>2287</v>
      </c>
      <c r="J103" s="3">
        <v>2339</v>
      </c>
      <c r="K103" s="3">
        <v>2329</v>
      </c>
      <c r="L103" s="3">
        <v>2309</v>
      </c>
      <c r="M103" s="3">
        <v>2260</v>
      </c>
      <c r="N103" s="2">
        <v>1252</v>
      </c>
      <c r="O103" s="2">
        <v>2250</v>
      </c>
      <c r="P103" s="3">
        <v>2250</v>
      </c>
      <c r="Q103" s="2">
        <v>1950</v>
      </c>
      <c r="R103" s="27">
        <f t="shared" si="1"/>
        <v>2138.5833333333335</v>
      </c>
      <c r="T103" s="127"/>
      <c r="U103" s="7"/>
      <c r="V103" s="30"/>
    </row>
    <row r="104" spans="1:22" x14ac:dyDescent="0.25">
      <c r="A104" s="3">
        <v>10204736</v>
      </c>
      <c r="B104" s="3">
        <v>70818226</v>
      </c>
      <c r="C104" s="3" t="s">
        <v>93</v>
      </c>
      <c r="D104" s="3" t="s">
        <v>98</v>
      </c>
      <c r="E104" s="3" t="s">
        <v>68</v>
      </c>
      <c r="F104" s="3">
        <v>2436</v>
      </c>
      <c r="G104" s="2">
        <v>2434</v>
      </c>
      <c r="H104" s="3">
        <v>2290</v>
      </c>
      <c r="I104" s="3">
        <v>2220</v>
      </c>
      <c r="J104" s="3">
        <v>1915</v>
      </c>
      <c r="K104" s="3">
        <v>1937</v>
      </c>
      <c r="L104" s="3">
        <v>1950</v>
      </c>
      <c r="M104" s="3">
        <v>2526</v>
      </c>
      <c r="N104" s="2">
        <v>2033</v>
      </c>
      <c r="O104" s="2">
        <v>2261</v>
      </c>
      <c r="P104" s="3">
        <v>2147</v>
      </c>
      <c r="Q104" s="2">
        <v>1610</v>
      </c>
      <c r="R104" s="27">
        <f t="shared" si="1"/>
        <v>2146.5833333333335</v>
      </c>
      <c r="S104" s="128"/>
      <c r="T104" s="127"/>
      <c r="U104" s="7"/>
      <c r="V104" s="30"/>
    </row>
    <row r="105" spans="1:22" x14ac:dyDescent="0.25">
      <c r="A105" s="3">
        <v>10221018</v>
      </c>
      <c r="B105" s="3">
        <v>70818231</v>
      </c>
      <c r="C105" s="3" t="s">
        <v>93</v>
      </c>
      <c r="D105" s="3" t="s">
        <v>101</v>
      </c>
      <c r="E105" s="3" t="s">
        <v>68</v>
      </c>
      <c r="F105" s="3">
        <v>1605</v>
      </c>
      <c r="G105" s="2">
        <v>1635</v>
      </c>
      <c r="H105" s="3">
        <v>1694</v>
      </c>
      <c r="I105" s="3">
        <v>1583</v>
      </c>
      <c r="J105" s="3">
        <v>1879</v>
      </c>
      <c r="K105" s="3">
        <v>1763</v>
      </c>
      <c r="L105" s="3">
        <v>1516</v>
      </c>
      <c r="M105" s="3">
        <v>1757</v>
      </c>
      <c r="N105" s="2">
        <v>1454</v>
      </c>
      <c r="O105" s="2">
        <v>1298</v>
      </c>
      <c r="P105" s="3">
        <v>1502</v>
      </c>
      <c r="Q105" s="2">
        <v>1177</v>
      </c>
      <c r="R105" s="27">
        <f t="shared" si="1"/>
        <v>1571.9166666666667</v>
      </c>
      <c r="S105" s="128"/>
      <c r="T105" s="127"/>
      <c r="U105" s="7"/>
      <c r="V105" s="30"/>
    </row>
    <row r="106" spans="1:22" x14ac:dyDescent="0.25">
      <c r="A106" s="3">
        <v>10205060</v>
      </c>
      <c r="B106" s="3">
        <v>70818255</v>
      </c>
      <c r="C106" s="3" t="s">
        <v>93</v>
      </c>
      <c r="D106" s="3" t="s">
        <v>123</v>
      </c>
      <c r="E106" s="3" t="s">
        <v>68</v>
      </c>
      <c r="F106" s="3">
        <v>1619</v>
      </c>
      <c r="G106" s="2">
        <v>1491</v>
      </c>
      <c r="H106" s="3">
        <v>1761</v>
      </c>
      <c r="I106" s="3">
        <v>1562</v>
      </c>
      <c r="J106" s="3">
        <v>1817</v>
      </c>
      <c r="K106" s="3">
        <v>1593</v>
      </c>
      <c r="L106" s="3">
        <v>1458</v>
      </c>
      <c r="M106" s="3">
        <v>1648</v>
      </c>
      <c r="N106" s="2">
        <v>1532</v>
      </c>
      <c r="O106" s="2">
        <v>1726</v>
      </c>
      <c r="P106" s="3">
        <v>1647</v>
      </c>
      <c r="Q106" s="2">
        <v>1226</v>
      </c>
      <c r="R106" s="27">
        <f t="shared" si="1"/>
        <v>1590</v>
      </c>
      <c r="S106" s="128"/>
      <c r="T106" s="127"/>
      <c r="U106" s="7"/>
      <c r="V106" s="30"/>
    </row>
    <row r="107" spans="1:22" x14ac:dyDescent="0.25">
      <c r="A107" s="3">
        <v>10204468</v>
      </c>
      <c r="B107" s="3">
        <v>70818232</v>
      </c>
      <c r="C107" s="3" t="s">
        <v>93</v>
      </c>
      <c r="D107" s="3" t="s">
        <v>125</v>
      </c>
      <c r="E107" s="3" t="s">
        <v>68</v>
      </c>
      <c r="F107" s="3">
        <v>1395</v>
      </c>
      <c r="G107" s="2">
        <v>1779</v>
      </c>
      <c r="H107" s="3">
        <v>2019</v>
      </c>
      <c r="I107" s="3">
        <v>1508</v>
      </c>
      <c r="J107" s="3">
        <v>1873</v>
      </c>
      <c r="K107" s="3">
        <v>1953</v>
      </c>
      <c r="L107" s="3">
        <v>1799</v>
      </c>
      <c r="M107" s="3">
        <v>1771</v>
      </c>
      <c r="N107" s="2">
        <v>1486</v>
      </c>
      <c r="O107" s="2">
        <v>1416</v>
      </c>
      <c r="P107" s="3">
        <v>1898</v>
      </c>
      <c r="Q107" s="2">
        <v>1441</v>
      </c>
      <c r="R107" s="27">
        <f t="shared" si="1"/>
        <v>1694.8333333333333</v>
      </c>
      <c r="S107" s="128"/>
      <c r="T107" s="127"/>
      <c r="U107" s="7"/>
      <c r="V107" s="30"/>
    </row>
    <row r="108" spans="1:22" x14ac:dyDescent="0.25">
      <c r="A108" s="3">
        <v>10224698</v>
      </c>
      <c r="B108" s="3">
        <v>70818277</v>
      </c>
      <c r="C108" s="3" t="s">
        <v>93</v>
      </c>
      <c r="D108" s="3" t="s">
        <v>127</v>
      </c>
      <c r="E108" s="3" t="s">
        <v>68</v>
      </c>
      <c r="F108" s="3">
        <v>1662</v>
      </c>
      <c r="G108" s="2">
        <v>1617</v>
      </c>
      <c r="H108" s="3">
        <v>1960</v>
      </c>
      <c r="I108" s="3">
        <v>1504</v>
      </c>
      <c r="J108" s="3">
        <v>1843</v>
      </c>
      <c r="K108" s="3">
        <v>1761</v>
      </c>
      <c r="L108" s="3">
        <v>1600</v>
      </c>
      <c r="M108" s="3">
        <v>1911</v>
      </c>
      <c r="N108" s="2">
        <v>1835</v>
      </c>
      <c r="O108" s="2">
        <v>2180</v>
      </c>
      <c r="P108" s="3">
        <v>2056</v>
      </c>
      <c r="Q108" s="2">
        <v>1540</v>
      </c>
      <c r="R108" s="27">
        <f t="shared" si="1"/>
        <v>1789.0833333333333</v>
      </c>
      <c r="S108" s="128"/>
      <c r="T108" s="127"/>
      <c r="U108" s="7"/>
      <c r="V108" s="30"/>
    </row>
    <row r="109" spans="1:22" x14ac:dyDescent="0.25">
      <c r="A109" s="3">
        <v>10221021</v>
      </c>
      <c r="B109" s="3">
        <v>70848156</v>
      </c>
      <c r="C109" s="3" t="s">
        <v>93</v>
      </c>
      <c r="D109" s="3" t="s">
        <v>104</v>
      </c>
      <c r="E109" s="3" t="s">
        <v>68</v>
      </c>
      <c r="F109" s="3">
        <v>2319</v>
      </c>
      <c r="G109" s="3">
        <v>1997</v>
      </c>
      <c r="H109" s="3">
        <v>2140</v>
      </c>
      <c r="I109" s="3">
        <v>1774</v>
      </c>
      <c r="J109" s="3">
        <v>2057</v>
      </c>
      <c r="K109" s="3">
        <v>2051</v>
      </c>
      <c r="L109" s="3">
        <v>1974</v>
      </c>
      <c r="M109" s="3">
        <v>2007</v>
      </c>
      <c r="N109" s="2">
        <v>1940</v>
      </c>
      <c r="O109" s="2">
        <v>2057</v>
      </c>
      <c r="P109" s="3">
        <v>2295</v>
      </c>
      <c r="Q109" s="2">
        <v>1715</v>
      </c>
      <c r="R109" s="27">
        <f t="shared" si="1"/>
        <v>2027.1666666666667</v>
      </c>
      <c r="S109" s="128"/>
      <c r="T109" s="127"/>
      <c r="U109" s="7"/>
      <c r="V109" s="30"/>
    </row>
    <row r="110" spans="1:22" x14ac:dyDescent="0.25">
      <c r="A110" s="3">
        <v>10220280</v>
      </c>
      <c r="B110" s="3">
        <v>70849367</v>
      </c>
      <c r="C110" s="3" t="s">
        <v>93</v>
      </c>
      <c r="D110" s="3" t="s">
        <v>951</v>
      </c>
      <c r="E110" s="3" t="s">
        <v>68</v>
      </c>
      <c r="F110" s="3"/>
      <c r="G110" s="3"/>
      <c r="H110" s="3"/>
      <c r="I110" s="3">
        <v>870</v>
      </c>
      <c r="J110" s="3">
        <v>910</v>
      </c>
      <c r="K110" s="3">
        <v>1027</v>
      </c>
      <c r="L110" s="3">
        <v>788</v>
      </c>
      <c r="M110" s="3">
        <v>971</v>
      </c>
      <c r="N110" s="2">
        <v>779</v>
      </c>
      <c r="O110" s="2">
        <v>663</v>
      </c>
      <c r="P110" s="3">
        <v>681</v>
      </c>
      <c r="Q110" s="2">
        <v>520</v>
      </c>
      <c r="R110" s="27">
        <f t="shared" si="1"/>
        <v>801</v>
      </c>
      <c r="S110" s="7"/>
      <c r="T110" s="127"/>
      <c r="U110" s="7"/>
      <c r="V110" s="30"/>
    </row>
    <row r="111" spans="1:22" x14ac:dyDescent="0.25">
      <c r="A111" s="3">
        <v>10224595</v>
      </c>
      <c r="B111" s="3">
        <v>70849369</v>
      </c>
      <c r="C111" s="3" t="s">
        <v>93</v>
      </c>
      <c r="D111" s="3" t="s">
        <v>1004</v>
      </c>
      <c r="E111" s="3" t="s">
        <v>68</v>
      </c>
      <c r="F111" s="3"/>
      <c r="G111" s="3"/>
      <c r="H111" s="3"/>
      <c r="I111" s="3">
        <v>2646</v>
      </c>
      <c r="J111" s="3">
        <v>2985</v>
      </c>
      <c r="K111" s="3">
        <v>3678</v>
      </c>
      <c r="L111" s="3">
        <v>2779</v>
      </c>
      <c r="M111" s="3">
        <v>2853</v>
      </c>
      <c r="N111" s="2">
        <v>2671</v>
      </c>
      <c r="O111" s="2">
        <v>2657</v>
      </c>
      <c r="P111" s="3">
        <v>2540</v>
      </c>
      <c r="Q111" s="2">
        <v>1963</v>
      </c>
      <c r="R111" s="27">
        <f t="shared" si="1"/>
        <v>2752.4444444444443</v>
      </c>
      <c r="T111" s="127"/>
      <c r="U111" s="7"/>
      <c r="V111" s="30"/>
    </row>
    <row r="112" spans="1:22" x14ac:dyDescent="0.25">
      <c r="A112" s="3">
        <v>10223853</v>
      </c>
      <c r="B112" s="3">
        <v>70849368</v>
      </c>
      <c r="C112" s="3" t="s">
        <v>93</v>
      </c>
      <c r="D112" s="3" t="s">
        <v>1006</v>
      </c>
      <c r="E112" s="3" t="s">
        <v>68</v>
      </c>
      <c r="F112" s="3"/>
      <c r="G112" s="3"/>
      <c r="H112" s="3"/>
      <c r="I112" s="3">
        <v>2793</v>
      </c>
      <c r="J112" s="3">
        <v>3108</v>
      </c>
      <c r="K112" s="3">
        <v>3799</v>
      </c>
      <c r="L112" s="3">
        <v>2860</v>
      </c>
      <c r="M112" s="3">
        <v>2946</v>
      </c>
      <c r="N112" s="2">
        <v>2729</v>
      </c>
      <c r="O112" s="2">
        <v>2756</v>
      </c>
      <c r="P112" s="3">
        <v>3037</v>
      </c>
      <c r="Q112" s="2">
        <v>2187</v>
      </c>
      <c r="R112" s="27">
        <f t="shared" si="1"/>
        <v>2912.7777777777778</v>
      </c>
      <c r="T112" s="127"/>
      <c r="U112" s="7"/>
      <c r="V112" s="30"/>
    </row>
    <row r="113" spans="1:22" x14ac:dyDescent="0.25">
      <c r="A113" s="3">
        <v>10215523</v>
      </c>
      <c r="B113" s="3">
        <v>70849365</v>
      </c>
      <c r="C113" s="3" t="s">
        <v>93</v>
      </c>
      <c r="D113" s="3" t="s">
        <v>1005</v>
      </c>
      <c r="E113" s="3" t="s">
        <v>68</v>
      </c>
      <c r="F113" s="3"/>
      <c r="G113" s="3"/>
      <c r="H113" s="3"/>
      <c r="I113" s="3">
        <v>1255</v>
      </c>
      <c r="J113" s="3">
        <v>1379</v>
      </c>
      <c r="K113" s="3">
        <v>1338</v>
      </c>
      <c r="L113" s="3">
        <v>1152</v>
      </c>
      <c r="M113" s="3">
        <v>1180</v>
      </c>
      <c r="N113" s="2">
        <v>1250</v>
      </c>
      <c r="O113" s="2">
        <v>1138</v>
      </c>
      <c r="P113" s="3">
        <v>1092</v>
      </c>
      <c r="Q113" s="2">
        <v>725</v>
      </c>
      <c r="R113" s="27">
        <f t="shared" si="1"/>
        <v>1167.6666666666667</v>
      </c>
      <c r="T113" s="127"/>
      <c r="U113" s="7"/>
      <c r="V113" s="30"/>
    </row>
    <row r="114" spans="1:22" x14ac:dyDescent="0.25">
      <c r="A114" s="3">
        <v>10215613</v>
      </c>
      <c r="B114" s="3">
        <v>70849366</v>
      </c>
      <c r="C114" s="3" t="s">
        <v>93</v>
      </c>
      <c r="D114" s="3" t="s">
        <v>1007</v>
      </c>
      <c r="E114" s="3" t="s">
        <v>68</v>
      </c>
      <c r="F114" s="3"/>
      <c r="G114" s="3"/>
      <c r="H114" s="3"/>
      <c r="I114" s="3">
        <v>2471</v>
      </c>
      <c r="J114" s="3">
        <v>2612</v>
      </c>
      <c r="K114" s="3">
        <v>2728</v>
      </c>
      <c r="L114" s="3">
        <v>2603</v>
      </c>
      <c r="M114" s="3">
        <v>1909</v>
      </c>
      <c r="N114" s="2">
        <v>2554</v>
      </c>
      <c r="O114" s="2">
        <v>2390</v>
      </c>
      <c r="P114" s="3">
        <v>2600</v>
      </c>
      <c r="Q114" s="2">
        <v>2062</v>
      </c>
      <c r="R114" s="27">
        <f t="shared" si="1"/>
        <v>2436.5555555555557</v>
      </c>
      <c r="T114" s="127"/>
      <c r="U114" s="7"/>
      <c r="V114" s="30"/>
    </row>
    <row r="115" spans="1:22" x14ac:dyDescent="0.25">
      <c r="A115" s="3">
        <v>10232271</v>
      </c>
      <c r="B115" s="3">
        <v>70850819</v>
      </c>
      <c r="C115" s="3" t="s">
        <v>93</v>
      </c>
      <c r="D115" s="3" t="s">
        <v>940</v>
      </c>
      <c r="E115" s="3" t="s">
        <v>68</v>
      </c>
      <c r="F115" s="3"/>
      <c r="G115" s="3"/>
      <c r="H115" s="3"/>
      <c r="I115" s="3"/>
      <c r="J115" s="3"/>
      <c r="K115" s="3"/>
      <c r="L115" s="3"/>
      <c r="M115" s="3"/>
      <c r="N115" s="3"/>
      <c r="O115" s="2"/>
      <c r="P115" s="3">
        <v>0</v>
      </c>
      <c r="Q115" s="2">
        <v>0</v>
      </c>
      <c r="R115" s="27">
        <f t="shared" si="1"/>
        <v>0</v>
      </c>
      <c r="T115" s="127"/>
      <c r="U115" s="7"/>
      <c r="V115" s="30"/>
    </row>
    <row r="116" spans="1:22" x14ac:dyDescent="0.25">
      <c r="A116" s="3">
        <v>10217603</v>
      </c>
      <c r="B116" s="3">
        <v>70819169</v>
      </c>
      <c r="C116" s="3" t="s">
        <v>131</v>
      </c>
      <c r="D116" s="3" t="s">
        <v>132</v>
      </c>
      <c r="E116" s="3" t="s">
        <v>511</v>
      </c>
      <c r="F116" s="3">
        <v>1262</v>
      </c>
      <c r="G116" s="2">
        <v>1308</v>
      </c>
      <c r="H116" s="3">
        <v>1324</v>
      </c>
      <c r="I116" s="3">
        <v>1203</v>
      </c>
      <c r="J116" s="3">
        <v>1244</v>
      </c>
      <c r="K116" s="3">
        <v>1311</v>
      </c>
      <c r="L116" s="3">
        <v>1344</v>
      </c>
      <c r="M116" s="3">
        <v>1595</v>
      </c>
      <c r="N116" s="2">
        <v>1479</v>
      </c>
      <c r="O116" s="2">
        <v>1216</v>
      </c>
      <c r="P116" s="3">
        <v>1295</v>
      </c>
      <c r="Q116" s="2">
        <v>1115</v>
      </c>
      <c r="R116" s="27">
        <f t="shared" si="1"/>
        <v>1308</v>
      </c>
      <c r="T116" s="127"/>
      <c r="U116" s="7"/>
      <c r="V116" s="30"/>
    </row>
    <row r="117" spans="1:22" x14ac:dyDescent="0.25">
      <c r="A117" s="3">
        <v>10211456</v>
      </c>
      <c r="B117" s="3">
        <v>70847414</v>
      </c>
      <c r="C117" s="3" t="s">
        <v>131</v>
      </c>
      <c r="D117" s="3" t="s">
        <v>851</v>
      </c>
      <c r="E117" s="3" t="s">
        <v>511</v>
      </c>
      <c r="F117" s="3">
        <v>2014</v>
      </c>
      <c r="G117" s="2">
        <v>1883</v>
      </c>
      <c r="H117" s="3">
        <v>1884</v>
      </c>
      <c r="I117" s="3">
        <v>1563</v>
      </c>
      <c r="J117" s="3">
        <v>1877</v>
      </c>
      <c r="K117" s="3">
        <v>2028</v>
      </c>
      <c r="L117" s="3">
        <v>1893</v>
      </c>
      <c r="M117" s="3">
        <v>1994</v>
      </c>
      <c r="N117" s="2">
        <v>2223</v>
      </c>
      <c r="O117" s="2">
        <v>2304</v>
      </c>
      <c r="P117" s="3">
        <v>2333</v>
      </c>
      <c r="Q117" s="2">
        <v>1748</v>
      </c>
      <c r="R117" s="27">
        <f t="shared" si="1"/>
        <v>1978.6666666666667</v>
      </c>
      <c r="T117" s="127"/>
      <c r="U117" s="7"/>
      <c r="V117" s="30"/>
    </row>
    <row r="118" spans="1:22" x14ac:dyDescent="0.25">
      <c r="A118" s="3">
        <v>10221540</v>
      </c>
      <c r="B118" s="3">
        <v>70847420</v>
      </c>
      <c r="C118" s="3" t="s">
        <v>131</v>
      </c>
      <c r="D118" s="3" t="s">
        <v>135</v>
      </c>
      <c r="E118" s="3" t="s">
        <v>511</v>
      </c>
      <c r="F118" s="3">
        <v>1326</v>
      </c>
      <c r="G118" s="2">
        <v>1067</v>
      </c>
      <c r="H118" s="3">
        <v>1322</v>
      </c>
      <c r="I118" s="3">
        <v>1087</v>
      </c>
      <c r="J118" s="3">
        <v>1243</v>
      </c>
      <c r="K118" s="3">
        <v>1178</v>
      </c>
      <c r="L118" s="3">
        <v>1082</v>
      </c>
      <c r="M118" s="3">
        <v>1096</v>
      </c>
      <c r="N118" s="2">
        <v>952</v>
      </c>
      <c r="O118" s="2">
        <v>1006</v>
      </c>
      <c r="P118" s="3">
        <v>1425</v>
      </c>
      <c r="Q118" s="2">
        <v>1117</v>
      </c>
      <c r="R118" s="27">
        <f t="shared" si="1"/>
        <v>1158.4166666666667</v>
      </c>
      <c r="T118" s="127"/>
      <c r="U118" s="7"/>
      <c r="V118" s="30"/>
    </row>
    <row r="119" spans="1:22" x14ac:dyDescent="0.25">
      <c r="A119" s="3">
        <v>10218113</v>
      </c>
      <c r="B119" s="3">
        <v>70847419</v>
      </c>
      <c r="C119" s="3" t="s">
        <v>131</v>
      </c>
      <c r="D119" s="3" t="s">
        <v>136</v>
      </c>
      <c r="E119" s="3" t="s">
        <v>511</v>
      </c>
      <c r="F119" s="3">
        <v>1523</v>
      </c>
      <c r="G119" s="2">
        <v>1189</v>
      </c>
      <c r="H119" s="3">
        <v>1153</v>
      </c>
      <c r="I119" s="3">
        <v>856</v>
      </c>
      <c r="J119" s="3">
        <v>1141</v>
      </c>
      <c r="K119" s="3">
        <v>1090</v>
      </c>
      <c r="L119" s="3">
        <v>1222</v>
      </c>
      <c r="M119" s="3">
        <v>1713</v>
      </c>
      <c r="N119" s="2">
        <v>1277</v>
      </c>
      <c r="O119" s="2">
        <v>1376</v>
      </c>
      <c r="P119" s="3">
        <v>1141</v>
      </c>
      <c r="Q119" s="2">
        <v>917</v>
      </c>
      <c r="R119" s="27">
        <f t="shared" si="1"/>
        <v>1216.5</v>
      </c>
      <c r="T119" s="127"/>
      <c r="U119" s="7"/>
      <c r="V119" s="30"/>
    </row>
    <row r="120" spans="1:22" x14ac:dyDescent="0.25">
      <c r="A120" s="3">
        <v>10217832</v>
      </c>
      <c r="B120" s="3">
        <v>70847418</v>
      </c>
      <c r="C120" s="3" t="s">
        <v>131</v>
      </c>
      <c r="D120" s="3" t="s">
        <v>852</v>
      </c>
      <c r="E120" s="3" t="s">
        <v>511</v>
      </c>
      <c r="F120" s="3">
        <v>1295</v>
      </c>
      <c r="G120" s="2">
        <v>1114</v>
      </c>
      <c r="H120" s="3">
        <v>975</v>
      </c>
      <c r="I120" s="3">
        <v>824</v>
      </c>
      <c r="J120" s="3">
        <v>844</v>
      </c>
      <c r="K120" s="3">
        <v>952</v>
      </c>
      <c r="L120" s="3">
        <v>970</v>
      </c>
      <c r="M120" s="3">
        <v>1110</v>
      </c>
      <c r="N120" s="2">
        <v>1334</v>
      </c>
      <c r="O120" s="2">
        <v>1130</v>
      </c>
      <c r="P120" s="3">
        <v>1218</v>
      </c>
      <c r="Q120" s="2">
        <v>982</v>
      </c>
      <c r="R120" s="27">
        <f t="shared" si="1"/>
        <v>1062.3333333333333</v>
      </c>
      <c r="T120" s="127"/>
      <c r="U120" s="7"/>
      <c r="V120" s="30"/>
    </row>
    <row r="121" spans="1:22" x14ac:dyDescent="0.25">
      <c r="A121" s="3">
        <v>10215421</v>
      </c>
      <c r="B121" s="3">
        <v>70847417</v>
      </c>
      <c r="C121" s="3" t="s">
        <v>131</v>
      </c>
      <c r="D121" s="3" t="s">
        <v>853</v>
      </c>
      <c r="E121" s="3" t="s">
        <v>511</v>
      </c>
      <c r="F121" s="3">
        <v>1692</v>
      </c>
      <c r="G121" s="2">
        <v>1388</v>
      </c>
      <c r="H121" s="3">
        <v>1543</v>
      </c>
      <c r="I121" s="3">
        <v>1173</v>
      </c>
      <c r="J121" s="3">
        <v>1232</v>
      </c>
      <c r="K121" s="3">
        <v>1196</v>
      </c>
      <c r="L121" s="3">
        <v>1134</v>
      </c>
      <c r="M121" s="3">
        <v>1342</v>
      </c>
      <c r="N121" s="2">
        <v>1140</v>
      </c>
      <c r="O121" s="2">
        <v>1180</v>
      </c>
      <c r="P121" s="3">
        <v>1663</v>
      </c>
      <c r="Q121" s="2">
        <v>1023</v>
      </c>
      <c r="R121" s="27">
        <f t="shared" si="1"/>
        <v>1308.8333333333333</v>
      </c>
      <c r="T121" s="127"/>
      <c r="U121" s="7"/>
      <c r="V121" s="30"/>
    </row>
    <row r="122" spans="1:22" x14ac:dyDescent="0.25">
      <c r="A122" s="3">
        <v>10211460</v>
      </c>
      <c r="B122" s="3">
        <v>70847415</v>
      </c>
      <c r="C122" s="3" t="s">
        <v>131</v>
      </c>
      <c r="D122" s="3" t="s">
        <v>139</v>
      </c>
      <c r="E122" s="3" t="s">
        <v>511</v>
      </c>
      <c r="F122" s="3">
        <v>2020</v>
      </c>
      <c r="G122" s="2">
        <v>1888</v>
      </c>
      <c r="H122" s="3">
        <v>1838</v>
      </c>
      <c r="I122" s="3">
        <v>1295</v>
      </c>
      <c r="J122" s="3">
        <v>1697</v>
      </c>
      <c r="K122" s="3">
        <v>1761</v>
      </c>
      <c r="L122" s="3">
        <v>1777</v>
      </c>
      <c r="M122" s="3">
        <v>2005</v>
      </c>
      <c r="N122" s="2">
        <v>1685</v>
      </c>
      <c r="O122" s="2">
        <v>1731</v>
      </c>
      <c r="P122" s="3">
        <v>1759</v>
      </c>
      <c r="Q122" s="2">
        <v>1386</v>
      </c>
      <c r="R122" s="27">
        <f t="shared" si="1"/>
        <v>1736.8333333333333</v>
      </c>
      <c r="T122" s="127"/>
      <c r="U122" s="7"/>
      <c r="V122" s="30"/>
    </row>
    <row r="123" spans="1:22" x14ac:dyDescent="0.25">
      <c r="A123" s="3">
        <v>10212768</v>
      </c>
      <c r="B123" s="3">
        <v>70847416</v>
      </c>
      <c r="C123" s="3" t="s">
        <v>131</v>
      </c>
      <c r="D123" s="3" t="s">
        <v>850</v>
      </c>
      <c r="E123" s="3" t="s">
        <v>511</v>
      </c>
      <c r="F123" s="3">
        <v>931</v>
      </c>
      <c r="G123" s="2">
        <v>912</v>
      </c>
      <c r="H123" s="3">
        <v>1057</v>
      </c>
      <c r="I123" s="3">
        <v>721</v>
      </c>
      <c r="J123" s="3">
        <v>869</v>
      </c>
      <c r="K123" s="3">
        <v>954</v>
      </c>
      <c r="L123" s="3">
        <v>896</v>
      </c>
      <c r="M123" s="3">
        <v>1021</v>
      </c>
      <c r="N123" s="2">
        <v>908</v>
      </c>
      <c r="O123" s="2">
        <v>1032</v>
      </c>
      <c r="P123" s="3">
        <v>811</v>
      </c>
      <c r="Q123" s="2">
        <v>833</v>
      </c>
      <c r="R123" s="27">
        <f t="shared" si="1"/>
        <v>912.08333333333337</v>
      </c>
      <c r="T123" s="127"/>
      <c r="U123" s="7"/>
      <c r="V123" s="30"/>
    </row>
    <row r="124" spans="1:22" x14ac:dyDescent="0.25">
      <c r="A124" s="3">
        <v>10222424</v>
      </c>
      <c r="B124" s="3">
        <v>70849284</v>
      </c>
      <c r="C124" s="3" t="s">
        <v>131</v>
      </c>
      <c r="D124" s="3" t="s">
        <v>935</v>
      </c>
      <c r="E124" s="3" t="s">
        <v>511</v>
      </c>
      <c r="F124" s="3"/>
      <c r="G124" s="3"/>
      <c r="H124" s="3">
        <v>828</v>
      </c>
      <c r="I124" s="3">
        <v>724</v>
      </c>
      <c r="J124" s="3">
        <v>630</v>
      </c>
      <c r="K124" s="3">
        <v>688</v>
      </c>
      <c r="L124" s="3">
        <v>590</v>
      </c>
      <c r="M124" s="3">
        <v>712</v>
      </c>
      <c r="N124" s="2">
        <v>658</v>
      </c>
      <c r="O124" s="2">
        <v>645</v>
      </c>
      <c r="P124" s="3">
        <v>776</v>
      </c>
      <c r="Q124" s="2">
        <v>558</v>
      </c>
      <c r="R124" s="27">
        <f t="shared" si="1"/>
        <v>680.9</v>
      </c>
      <c r="T124" s="127"/>
      <c r="U124" s="7"/>
      <c r="V124" s="30"/>
    </row>
    <row r="125" spans="1:22" x14ac:dyDescent="0.25">
      <c r="A125" s="3">
        <v>10219611</v>
      </c>
      <c r="B125" s="3">
        <v>70849481</v>
      </c>
      <c r="C125" s="3" t="s">
        <v>967</v>
      </c>
      <c r="D125" s="3" t="s">
        <v>1073</v>
      </c>
      <c r="E125" s="3" t="s">
        <v>511</v>
      </c>
      <c r="F125" s="3"/>
      <c r="G125" s="3"/>
      <c r="H125" s="3"/>
      <c r="I125" s="3">
        <v>2220</v>
      </c>
      <c r="J125" s="3">
        <v>2527</v>
      </c>
      <c r="K125" s="3">
        <v>2848</v>
      </c>
      <c r="L125" s="3">
        <v>1899</v>
      </c>
      <c r="M125" s="3">
        <v>2996</v>
      </c>
      <c r="N125" s="2">
        <v>2191</v>
      </c>
      <c r="O125" s="2">
        <v>1962</v>
      </c>
      <c r="P125" s="3">
        <v>2403</v>
      </c>
      <c r="Q125" s="2">
        <v>2082.6</v>
      </c>
      <c r="R125" s="27">
        <f t="shared" si="1"/>
        <v>2347.6222222222223</v>
      </c>
      <c r="T125" s="127"/>
      <c r="U125" s="7"/>
      <c r="V125" s="30"/>
    </row>
    <row r="126" spans="1:22" x14ac:dyDescent="0.25">
      <c r="A126" s="3">
        <v>10219610</v>
      </c>
      <c r="B126" s="3">
        <v>70849480</v>
      </c>
      <c r="C126" s="3" t="s">
        <v>967</v>
      </c>
      <c r="D126" s="3" t="s">
        <v>1071</v>
      </c>
      <c r="E126" s="3" t="s">
        <v>511</v>
      </c>
      <c r="F126" s="3"/>
      <c r="G126" s="3"/>
      <c r="H126" s="3"/>
      <c r="I126" s="3">
        <v>1682</v>
      </c>
      <c r="J126" s="3">
        <v>1379</v>
      </c>
      <c r="K126" s="3">
        <v>1842</v>
      </c>
      <c r="L126" s="3">
        <v>1387</v>
      </c>
      <c r="M126" s="3">
        <v>1859</v>
      </c>
      <c r="N126" s="2">
        <v>1502</v>
      </c>
      <c r="O126" s="2">
        <v>1769</v>
      </c>
      <c r="P126" s="3">
        <v>1767</v>
      </c>
      <c r="Q126" s="2">
        <v>1023</v>
      </c>
      <c r="R126" s="27">
        <f t="shared" si="1"/>
        <v>1578.8888888888889</v>
      </c>
      <c r="T126" s="127"/>
      <c r="U126" s="7"/>
      <c r="V126" s="30"/>
    </row>
    <row r="127" spans="1:22" x14ac:dyDescent="0.25">
      <c r="A127" s="3">
        <v>10220124</v>
      </c>
      <c r="B127" s="3">
        <v>70849482</v>
      </c>
      <c r="C127" s="3" t="s">
        <v>967</v>
      </c>
      <c r="D127" s="3" t="s">
        <v>1010</v>
      </c>
      <c r="E127" s="3" t="s">
        <v>511</v>
      </c>
      <c r="F127" s="3"/>
      <c r="G127" s="3"/>
      <c r="H127" s="3"/>
      <c r="I127" s="3">
        <v>2730</v>
      </c>
      <c r="J127" s="3">
        <v>2927</v>
      </c>
      <c r="K127" s="3">
        <v>3221</v>
      </c>
      <c r="L127" s="3">
        <v>2370</v>
      </c>
      <c r="M127" s="3">
        <v>2996</v>
      </c>
      <c r="N127" s="2">
        <v>2255</v>
      </c>
      <c r="O127" s="2">
        <v>2749.8333333333335</v>
      </c>
      <c r="P127" s="3">
        <v>2749.8333333333335</v>
      </c>
      <c r="Q127" s="2">
        <v>2383.1888888888889</v>
      </c>
      <c r="R127" s="27">
        <f t="shared" si="1"/>
        <v>2709.0950617283947</v>
      </c>
      <c r="T127" s="127"/>
      <c r="U127" s="7"/>
      <c r="V127" s="30"/>
    </row>
    <row r="128" spans="1:22" x14ac:dyDescent="0.25">
      <c r="A128" s="3">
        <v>10221217</v>
      </c>
      <c r="B128" s="3">
        <v>70849472</v>
      </c>
      <c r="C128" s="3" t="s">
        <v>967</v>
      </c>
      <c r="D128" s="3" t="s">
        <v>1013</v>
      </c>
      <c r="E128" s="3" t="s">
        <v>511</v>
      </c>
      <c r="F128" s="3"/>
      <c r="G128" s="3"/>
      <c r="H128" s="3"/>
      <c r="I128" s="3">
        <v>1566</v>
      </c>
      <c r="J128" s="3">
        <v>1560</v>
      </c>
      <c r="K128" s="3">
        <v>2034</v>
      </c>
      <c r="L128" s="3">
        <v>1226</v>
      </c>
      <c r="M128" s="3">
        <v>1116</v>
      </c>
      <c r="N128" s="2">
        <v>976</v>
      </c>
      <c r="O128" s="2">
        <v>1081</v>
      </c>
      <c r="P128" s="3">
        <v>1013</v>
      </c>
      <c r="Q128" s="2">
        <v>754</v>
      </c>
      <c r="R128" s="27">
        <f t="shared" si="1"/>
        <v>1258.4444444444443</v>
      </c>
      <c r="T128" s="127"/>
      <c r="U128" s="7"/>
      <c r="V128" s="30"/>
    </row>
    <row r="129" spans="1:22" x14ac:dyDescent="0.25">
      <c r="A129" s="3">
        <v>10216574</v>
      </c>
      <c r="B129" s="3">
        <v>70849473</v>
      </c>
      <c r="C129" s="3" t="s">
        <v>967</v>
      </c>
      <c r="D129" s="3" t="s">
        <v>1015</v>
      </c>
      <c r="E129" s="3" t="s">
        <v>511</v>
      </c>
      <c r="F129" s="3"/>
      <c r="G129" s="3"/>
      <c r="H129" s="3"/>
      <c r="I129" s="3">
        <v>2473</v>
      </c>
      <c r="J129" s="3">
        <v>2779</v>
      </c>
      <c r="K129" s="3">
        <v>2547</v>
      </c>
      <c r="L129" s="3">
        <v>1356</v>
      </c>
      <c r="M129" s="3">
        <v>1413</v>
      </c>
      <c r="N129" s="2">
        <v>1993</v>
      </c>
      <c r="O129" s="2">
        <v>2465</v>
      </c>
      <c r="P129" s="3">
        <v>1237</v>
      </c>
      <c r="Q129" s="2">
        <v>1115</v>
      </c>
      <c r="R129" s="27">
        <f t="shared" si="1"/>
        <v>1930.8888888888889</v>
      </c>
      <c r="T129" s="127"/>
      <c r="U129" s="7"/>
      <c r="V129" s="30"/>
    </row>
    <row r="130" spans="1:22" x14ac:dyDescent="0.25">
      <c r="A130" s="3">
        <v>10216957</v>
      </c>
      <c r="B130" s="3">
        <v>70849476</v>
      </c>
      <c r="C130" s="3" t="s">
        <v>967</v>
      </c>
      <c r="D130" s="3" t="s">
        <v>1011</v>
      </c>
      <c r="E130" s="3" t="s">
        <v>511</v>
      </c>
      <c r="F130" s="3"/>
      <c r="G130" s="3"/>
      <c r="H130" s="3"/>
      <c r="I130" s="3">
        <v>1471</v>
      </c>
      <c r="J130" s="3">
        <v>1461</v>
      </c>
      <c r="K130" s="3">
        <v>1633</v>
      </c>
      <c r="L130" s="3">
        <v>1194</v>
      </c>
      <c r="M130" s="3">
        <v>1311</v>
      </c>
      <c r="N130" s="2">
        <v>951</v>
      </c>
      <c r="O130" s="2">
        <v>1185</v>
      </c>
      <c r="P130" s="3">
        <v>1041</v>
      </c>
      <c r="Q130" s="2">
        <v>693</v>
      </c>
      <c r="R130" s="27">
        <f t="shared" si="1"/>
        <v>1215.5555555555557</v>
      </c>
      <c r="T130" s="127"/>
      <c r="U130" s="7"/>
      <c r="V130" s="30"/>
    </row>
    <row r="131" spans="1:22" x14ac:dyDescent="0.25">
      <c r="A131" s="3">
        <v>10216958</v>
      </c>
      <c r="B131" s="3">
        <v>70849477</v>
      </c>
      <c r="C131" s="3" t="s">
        <v>967</v>
      </c>
      <c r="D131" s="3" t="s">
        <v>1008</v>
      </c>
      <c r="E131" s="3" t="s">
        <v>511</v>
      </c>
      <c r="F131" s="3"/>
      <c r="G131" s="3"/>
      <c r="H131" s="3"/>
      <c r="I131" s="3">
        <v>2260</v>
      </c>
      <c r="J131" s="3">
        <v>2583</v>
      </c>
      <c r="K131" s="3">
        <v>3493</v>
      </c>
      <c r="L131" s="3">
        <v>2520</v>
      </c>
      <c r="M131" s="3">
        <v>2708</v>
      </c>
      <c r="N131" s="2">
        <v>2362</v>
      </c>
      <c r="O131" s="2">
        <v>2089</v>
      </c>
      <c r="P131" s="3">
        <v>2249</v>
      </c>
      <c r="Q131" s="2">
        <v>1491</v>
      </c>
      <c r="R131" s="27">
        <f t="shared" ref="R131:R194" si="2">IFERROR(AVERAGE(F131:Q131),0)</f>
        <v>2417.2222222222222</v>
      </c>
      <c r="T131" s="127"/>
      <c r="U131" s="7"/>
      <c r="V131" s="30"/>
    </row>
    <row r="132" spans="1:22" x14ac:dyDescent="0.25">
      <c r="A132" s="3">
        <v>10216960</v>
      </c>
      <c r="B132" s="3">
        <v>70849478</v>
      </c>
      <c r="C132" s="3" t="s">
        <v>967</v>
      </c>
      <c r="D132" s="3" t="s">
        <v>1014</v>
      </c>
      <c r="E132" s="3" t="s">
        <v>511</v>
      </c>
      <c r="F132" s="3"/>
      <c r="G132" s="3"/>
      <c r="H132" s="3"/>
      <c r="I132" s="3">
        <v>1504</v>
      </c>
      <c r="J132" s="3">
        <v>1601</v>
      </c>
      <c r="K132" s="3">
        <v>2097</v>
      </c>
      <c r="L132" s="3">
        <v>1359</v>
      </c>
      <c r="M132" s="3">
        <v>1417</v>
      </c>
      <c r="N132" s="2">
        <v>1510</v>
      </c>
      <c r="O132" s="2">
        <v>1479</v>
      </c>
      <c r="P132" s="3">
        <v>1541</v>
      </c>
      <c r="Q132" s="2">
        <v>1158</v>
      </c>
      <c r="R132" s="27">
        <f t="shared" si="2"/>
        <v>1518.4444444444443</v>
      </c>
      <c r="T132" s="127"/>
      <c r="U132" s="7"/>
      <c r="V132" s="30"/>
    </row>
    <row r="133" spans="1:22" x14ac:dyDescent="0.25">
      <c r="A133" s="3">
        <v>10216962</v>
      </c>
      <c r="B133" s="3">
        <v>70849479</v>
      </c>
      <c r="C133" s="3" t="s">
        <v>967</v>
      </c>
      <c r="D133" s="3" t="s">
        <v>1012</v>
      </c>
      <c r="E133" s="3" t="s">
        <v>511</v>
      </c>
      <c r="F133" s="3"/>
      <c r="G133" s="3"/>
      <c r="H133" s="3"/>
      <c r="I133" s="3">
        <v>1863</v>
      </c>
      <c r="J133" s="3">
        <v>1592</v>
      </c>
      <c r="K133" s="3">
        <v>1846</v>
      </c>
      <c r="L133" s="3">
        <v>1750</v>
      </c>
      <c r="M133" s="2">
        <v>1762.75</v>
      </c>
      <c r="N133" s="2">
        <v>1663</v>
      </c>
      <c r="O133" s="2">
        <v>1424</v>
      </c>
      <c r="P133" s="3">
        <v>1246</v>
      </c>
      <c r="Q133" s="2">
        <v>981</v>
      </c>
      <c r="R133" s="27">
        <f t="shared" si="2"/>
        <v>1569.75</v>
      </c>
      <c r="T133" s="127"/>
      <c r="U133" s="7"/>
      <c r="V133" s="30"/>
    </row>
    <row r="134" spans="1:22" x14ac:dyDescent="0.25">
      <c r="A134" s="3">
        <v>10216956</v>
      </c>
      <c r="B134" s="3">
        <v>70849475</v>
      </c>
      <c r="C134" s="3" t="s">
        <v>967</v>
      </c>
      <c r="D134" s="3" t="s">
        <v>1009</v>
      </c>
      <c r="E134" s="3" t="s">
        <v>511</v>
      </c>
      <c r="F134" s="3"/>
      <c r="G134" s="3"/>
      <c r="H134" s="3"/>
      <c r="I134" s="3">
        <v>2106</v>
      </c>
      <c r="J134" s="3">
        <v>2046</v>
      </c>
      <c r="K134" s="3">
        <v>2566</v>
      </c>
      <c r="L134" s="3">
        <v>1664</v>
      </c>
      <c r="M134" s="3">
        <v>1878</v>
      </c>
      <c r="N134" s="2">
        <v>1775</v>
      </c>
      <c r="O134" s="2">
        <v>1806</v>
      </c>
      <c r="P134" s="3">
        <v>1644</v>
      </c>
      <c r="Q134" s="2">
        <v>1221</v>
      </c>
      <c r="R134" s="27">
        <f t="shared" si="2"/>
        <v>1856.2222222222222</v>
      </c>
      <c r="T134" s="127"/>
      <c r="U134" s="7"/>
      <c r="V134" s="30"/>
    </row>
    <row r="135" spans="1:22" x14ac:dyDescent="0.25">
      <c r="A135" s="3">
        <v>10223481</v>
      </c>
      <c r="B135" s="3">
        <v>70849474</v>
      </c>
      <c r="C135" s="3" t="s">
        <v>967</v>
      </c>
      <c r="D135" s="3" t="s">
        <v>1070</v>
      </c>
      <c r="E135" s="3" t="s">
        <v>511</v>
      </c>
      <c r="F135" s="3"/>
      <c r="G135" s="3"/>
      <c r="H135" s="3"/>
      <c r="I135" s="3">
        <v>842</v>
      </c>
      <c r="J135" s="3">
        <v>1055</v>
      </c>
      <c r="K135" s="3">
        <v>1398</v>
      </c>
      <c r="L135" s="3">
        <v>1048</v>
      </c>
      <c r="M135" s="3">
        <v>980</v>
      </c>
      <c r="N135" s="2">
        <v>1062</v>
      </c>
      <c r="O135" s="2">
        <v>965</v>
      </c>
      <c r="P135" s="3">
        <v>1003</v>
      </c>
      <c r="Q135" s="2">
        <v>683</v>
      </c>
      <c r="R135" s="27">
        <f t="shared" si="2"/>
        <v>1004</v>
      </c>
      <c r="T135" s="127"/>
      <c r="U135" s="7"/>
      <c r="V135" s="30"/>
    </row>
    <row r="136" spans="1:22" x14ac:dyDescent="0.25">
      <c r="A136" s="3">
        <v>10216952</v>
      </c>
      <c r="B136" s="3">
        <v>70849555</v>
      </c>
      <c r="C136" s="3" t="s">
        <v>967</v>
      </c>
      <c r="D136" s="3" t="s">
        <v>1090</v>
      </c>
      <c r="E136" s="3" t="s">
        <v>511</v>
      </c>
      <c r="F136" s="3"/>
      <c r="G136" s="3"/>
      <c r="H136" s="3"/>
      <c r="I136" s="3">
        <v>1450</v>
      </c>
      <c r="J136" s="3">
        <v>1450</v>
      </c>
      <c r="K136" s="3">
        <v>1450</v>
      </c>
      <c r="L136" s="3">
        <v>1450</v>
      </c>
      <c r="M136" s="3">
        <v>1450</v>
      </c>
      <c r="N136" s="2">
        <v>966.66666666666674</v>
      </c>
      <c r="O136" s="2">
        <v>1369</v>
      </c>
      <c r="P136" s="3">
        <v>1369</v>
      </c>
      <c r="Q136" s="2">
        <v>1186.4666666666667</v>
      </c>
      <c r="R136" s="27">
        <f t="shared" si="2"/>
        <v>1349.0148148148148</v>
      </c>
      <c r="T136" s="127"/>
      <c r="U136" s="7"/>
      <c r="V136" s="30"/>
    </row>
    <row r="137" spans="1:22" x14ac:dyDescent="0.25">
      <c r="A137" s="3">
        <v>10219350</v>
      </c>
      <c r="B137" s="3">
        <v>70849556</v>
      </c>
      <c r="C137" s="3" t="s">
        <v>967</v>
      </c>
      <c r="D137" s="3" t="s">
        <v>1088</v>
      </c>
      <c r="E137" s="3" t="s">
        <v>511</v>
      </c>
      <c r="F137" s="3"/>
      <c r="G137" s="3"/>
      <c r="H137" s="3"/>
      <c r="I137" s="3">
        <v>587</v>
      </c>
      <c r="J137" s="3">
        <v>1003</v>
      </c>
      <c r="K137" s="3">
        <v>1002.9999999999999</v>
      </c>
      <c r="L137" s="3">
        <v>1002.9999999999999</v>
      </c>
      <c r="M137" s="3">
        <v>1773</v>
      </c>
      <c r="N137" s="2">
        <v>969</v>
      </c>
      <c r="O137" s="2">
        <v>836</v>
      </c>
      <c r="P137" s="3">
        <v>0</v>
      </c>
      <c r="Q137" s="2">
        <v>0</v>
      </c>
      <c r="R137" s="27">
        <f t="shared" si="2"/>
        <v>797.11111111111109</v>
      </c>
      <c r="T137" s="127"/>
      <c r="U137" s="7"/>
      <c r="V137" s="30"/>
    </row>
    <row r="138" spans="1:22" x14ac:dyDescent="0.25">
      <c r="A138" s="3">
        <v>10207262</v>
      </c>
      <c r="B138" s="3">
        <v>70816621</v>
      </c>
      <c r="C138" s="3" t="s">
        <v>141</v>
      </c>
      <c r="D138" s="3" t="s">
        <v>142</v>
      </c>
      <c r="E138" s="3" t="s">
        <v>143</v>
      </c>
      <c r="F138" s="3">
        <v>3676</v>
      </c>
      <c r="G138" s="2">
        <v>3754</v>
      </c>
      <c r="H138" s="3">
        <v>3823</v>
      </c>
      <c r="I138" s="3">
        <v>3265</v>
      </c>
      <c r="J138" s="3">
        <v>3656</v>
      </c>
      <c r="K138" s="3">
        <v>3750</v>
      </c>
      <c r="L138" s="3">
        <v>3589</v>
      </c>
      <c r="M138" s="3">
        <v>3514</v>
      </c>
      <c r="N138" s="2">
        <v>3479</v>
      </c>
      <c r="O138" s="2">
        <v>3741</v>
      </c>
      <c r="P138" s="3">
        <v>3686</v>
      </c>
      <c r="Q138" s="2">
        <v>2631</v>
      </c>
      <c r="R138" s="27">
        <f t="shared" si="2"/>
        <v>3547</v>
      </c>
      <c r="T138" s="127"/>
      <c r="U138" s="7"/>
      <c r="V138" s="30"/>
    </row>
    <row r="139" spans="1:22" x14ac:dyDescent="0.25">
      <c r="A139" s="3">
        <v>10209016</v>
      </c>
      <c r="B139" s="3">
        <v>70816624</v>
      </c>
      <c r="C139" s="3" t="s">
        <v>141</v>
      </c>
      <c r="D139" s="3" t="s">
        <v>144</v>
      </c>
      <c r="E139" s="3" t="s">
        <v>143</v>
      </c>
      <c r="F139" s="3">
        <v>2400</v>
      </c>
      <c r="G139" s="2">
        <v>1931</v>
      </c>
      <c r="H139" s="3">
        <v>1833</v>
      </c>
      <c r="I139" s="3">
        <v>1586</v>
      </c>
      <c r="J139" s="3">
        <v>2061</v>
      </c>
      <c r="K139" s="3">
        <v>2203</v>
      </c>
      <c r="L139" s="3">
        <v>2022</v>
      </c>
      <c r="M139" s="3">
        <v>2137</v>
      </c>
      <c r="N139" s="2">
        <v>2280</v>
      </c>
      <c r="O139" s="2">
        <v>2240</v>
      </c>
      <c r="P139" s="3">
        <v>2098</v>
      </c>
      <c r="Q139" s="2">
        <v>1938</v>
      </c>
      <c r="R139" s="27">
        <f t="shared" si="2"/>
        <v>2060.75</v>
      </c>
      <c r="T139" s="127"/>
      <c r="U139" s="7"/>
      <c r="V139" s="30"/>
    </row>
    <row r="140" spans="1:22" x14ac:dyDescent="0.25">
      <c r="A140" s="3">
        <v>10208652</v>
      </c>
      <c r="B140" s="3">
        <v>70816623</v>
      </c>
      <c r="C140" s="3" t="s">
        <v>141</v>
      </c>
      <c r="D140" s="3" t="s">
        <v>146</v>
      </c>
      <c r="E140" s="3" t="s">
        <v>143</v>
      </c>
      <c r="F140" s="3">
        <v>1900</v>
      </c>
      <c r="G140" s="2">
        <v>1950</v>
      </c>
      <c r="H140" s="3">
        <v>735</v>
      </c>
      <c r="I140" s="3">
        <v>1418</v>
      </c>
      <c r="J140" s="3">
        <v>1646</v>
      </c>
      <c r="K140" s="3">
        <v>1547</v>
      </c>
      <c r="L140" s="3">
        <v>1572</v>
      </c>
      <c r="M140" s="3">
        <v>1641</v>
      </c>
      <c r="N140" s="2">
        <v>1752</v>
      </c>
      <c r="O140" s="2">
        <v>1681</v>
      </c>
      <c r="P140" s="3">
        <v>1576</v>
      </c>
      <c r="Q140" s="2">
        <v>1209</v>
      </c>
      <c r="R140" s="27">
        <f t="shared" si="2"/>
        <v>1552.25</v>
      </c>
      <c r="T140" s="127"/>
      <c r="U140" s="7"/>
      <c r="V140" s="30"/>
    </row>
    <row r="141" spans="1:22" x14ac:dyDescent="0.25">
      <c r="A141" s="3">
        <v>10211944</v>
      </c>
      <c r="B141" s="3">
        <v>70816618</v>
      </c>
      <c r="C141" s="3" t="s">
        <v>141</v>
      </c>
      <c r="D141" s="3" t="s">
        <v>145</v>
      </c>
      <c r="E141" s="3" t="s">
        <v>143</v>
      </c>
      <c r="F141" s="3">
        <v>1727</v>
      </c>
      <c r="G141" s="2">
        <v>1772</v>
      </c>
      <c r="H141" s="3">
        <v>1863</v>
      </c>
      <c r="I141" s="3">
        <v>1838</v>
      </c>
      <c r="J141" s="3">
        <v>1759</v>
      </c>
      <c r="K141" s="3">
        <v>1859</v>
      </c>
      <c r="L141" s="3">
        <v>1642</v>
      </c>
      <c r="M141" s="3">
        <v>1631</v>
      </c>
      <c r="N141" s="2">
        <v>1061</v>
      </c>
      <c r="O141" s="2">
        <v>1631</v>
      </c>
      <c r="P141" s="3">
        <v>485</v>
      </c>
      <c r="Q141" s="2">
        <v>1082</v>
      </c>
      <c r="R141" s="27">
        <f t="shared" si="2"/>
        <v>1529.1666666666667</v>
      </c>
      <c r="T141" s="127"/>
      <c r="U141" s="7"/>
      <c r="V141" s="30"/>
    </row>
    <row r="142" spans="1:22" x14ac:dyDescent="0.25">
      <c r="A142" s="3">
        <v>10211791</v>
      </c>
      <c r="B142" s="3">
        <v>70816617</v>
      </c>
      <c r="C142" s="3" t="s">
        <v>141</v>
      </c>
      <c r="D142" s="3" t="s">
        <v>149</v>
      </c>
      <c r="E142" s="3" t="s">
        <v>143</v>
      </c>
      <c r="F142" s="3">
        <v>1140</v>
      </c>
      <c r="G142" s="2">
        <v>1286</v>
      </c>
      <c r="H142" s="3">
        <v>1156</v>
      </c>
      <c r="I142" s="3">
        <v>1018</v>
      </c>
      <c r="J142" s="3">
        <v>1080</v>
      </c>
      <c r="K142" s="3">
        <v>1045</v>
      </c>
      <c r="L142" s="3">
        <v>815</v>
      </c>
      <c r="M142" s="3">
        <v>980</v>
      </c>
      <c r="N142" s="2">
        <v>1022</v>
      </c>
      <c r="O142" s="2">
        <v>1157</v>
      </c>
      <c r="P142" s="3">
        <v>1182</v>
      </c>
      <c r="Q142" s="2">
        <v>972</v>
      </c>
      <c r="R142" s="27">
        <f t="shared" si="2"/>
        <v>1071.0833333333333</v>
      </c>
      <c r="T142" s="127"/>
      <c r="U142" s="7"/>
      <c r="V142" s="30"/>
    </row>
    <row r="143" spans="1:22" x14ac:dyDescent="0.25">
      <c r="A143" s="3">
        <v>10207502</v>
      </c>
      <c r="B143" s="3">
        <v>70816622</v>
      </c>
      <c r="C143" s="3" t="s">
        <v>141</v>
      </c>
      <c r="D143" s="3" t="s">
        <v>147</v>
      </c>
      <c r="E143" s="3" t="s">
        <v>143</v>
      </c>
      <c r="F143" s="3">
        <v>1006</v>
      </c>
      <c r="G143" s="2">
        <v>1007</v>
      </c>
      <c r="H143" s="3">
        <v>1083</v>
      </c>
      <c r="I143" s="3">
        <v>810</v>
      </c>
      <c r="J143" s="3">
        <v>1098</v>
      </c>
      <c r="K143" s="3">
        <v>1048</v>
      </c>
      <c r="L143" s="3">
        <v>1074</v>
      </c>
      <c r="M143" s="3">
        <v>1079</v>
      </c>
      <c r="N143" s="2">
        <v>1065</v>
      </c>
      <c r="O143" s="2">
        <v>1168</v>
      </c>
      <c r="P143" s="3">
        <v>1009</v>
      </c>
      <c r="Q143" s="2">
        <v>930.65555555555557</v>
      </c>
      <c r="R143" s="27">
        <f t="shared" si="2"/>
        <v>1031.4712962962963</v>
      </c>
      <c r="T143" s="127"/>
      <c r="U143" s="7"/>
      <c r="V143" s="30"/>
    </row>
    <row r="144" spans="1:22" x14ac:dyDescent="0.25">
      <c r="A144" s="3">
        <v>10221350</v>
      </c>
      <c r="B144" s="3">
        <v>70816619</v>
      </c>
      <c r="C144" s="3" t="s">
        <v>141</v>
      </c>
      <c r="D144" s="3" t="s">
        <v>148</v>
      </c>
      <c r="E144" s="3" t="s">
        <v>143</v>
      </c>
      <c r="F144" s="3">
        <v>1076</v>
      </c>
      <c r="G144" s="2">
        <v>1024</v>
      </c>
      <c r="H144" s="3">
        <v>1142</v>
      </c>
      <c r="I144" s="3">
        <v>940</v>
      </c>
      <c r="J144" s="3">
        <v>1139</v>
      </c>
      <c r="K144" s="3">
        <v>941</v>
      </c>
      <c r="L144" s="3">
        <v>1058</v>
      </c>
      <c r="M144" s="3">
        <v>1002</v>
      </c>
      <c r="N144" s="2">
        <v>782.05555555555543</v>
      </c>
      <c r="O144" s="2">
        <v>844</v>
      </c>
      <c r="P144" s="3">
        <v>1029</v>
      </c>
      <c r="Q144" s="2">
        <v>772</v>
      </c>
      <c r="R144" s="27">
        <f t="shared" si="2"/>
        <v>979.08796296296293</v>
      </c>
      <c r="T144" s="127"/>
      <c r="U144" s="7"/>
      <c r="V144" s="30"/>
    </row>
    <row r="145" spans="1:22" x14ac:dyDescent="0.25">
      <c r="A145" s="3">
        <v>10224834</v>
      </c>
      <c r="B145" s="3">
        <v>70816620</v>
      </c>
      <c r="C145" s="3" t="s">
        <v>141</v>
      </c>
      <c r="D145" s="3" t="s">
        <v>150</v>
      </c>
      <c r="E145" s="3" t="s">
        <v>143</v>
      </c>
      <c r="F145" s="3">
        <v>872</v>
      </c>
      <c r="G145" s="2">
        <v>814</v>
      </c>
      <c r="H145" s="3">
        <v>1138</v>
      </c>
      <c r="I145" s="3">
        <v>1011</v>
      </c>
      <c r="J145" s="3">
        <v>990</v>
      </c>
      <c r="K145" s="3">
        <v>981</v>
      </c>
      <c r="L145" s="3">
        <v>823</v>
      </c>
      <c r="M145" s="3">
        <v>1032</v>
      </c>
      <c r="N145" s="2">
        <v>831</v>
      </c>
      <c r="O145" s="2">
        <v>944</v>
      </c>
      <c r="P145" s="3">
        <v>945</v>
      </c>
      <c r="Q145" s="2">
        <v>819</v>
      </c>
      <c r="R145" s="27">
        <f t="shared" si="2"/>
        <v>933.33333333333337</v>
      </c>
      <c r="T145" s="127"/>
      <c r="U145" s="7"/>
      <c r="V145" s="30"/>
    </row>
    <row r="146" spans="1:22" x14ac:dyDescent="0.25">
      <c r="A146" s="3">
        <v>10229703</v>
      </c>
      <c r="B146" s="3">
        <v>70818182</v>
      </c>
      <c r="C146" s="3" t="s">
        <v>151</v>
      </c>
      <c r="D146" s="3" t="s">
        <v>154</v>
      </c>
      <c r="E146" s="3" t="s">
        <v>511</v>
      </c>
      <c r="F146" s="3">
        <v>3527</v>
      </c>
      <c r="G146" s="2">
        <v>3301</v>
      </c>
      <c r="H146" s="3">
        <v>3733</v>
      </c>
      <c r="I146" s="3">
        <v>3300</v>
      </c>
      <c r="J146" s="3">
        <v>3837</v>
      </c>
      <c r="K146" s="3">
        <v>3950</v>
      </c>
      <c r="L146" s="3">
        <v>3806</v>
      </c>
      <c r="M146" s="3">
        <v>3847</v>
      </c>
      <c r="N146" s="2">
        <v>4197</v>
      </c>
      <c r="O146" s="2">
        <v>4216</v>
      </c>
      <c r="P146" s="3">
        <v>4194</v>
      </c>
      <c r="Q146" s="2">
        <v>3341</v>
      </c>
      <c r="R146" s="27">
        <f t="shared" si="2"/>
        <v>3770.75</v>
      </c>
      <c r="T146" s="127"/>
      <c r="U146" s="7"/>
      <c r="V146" s="30"/>
    </row>
    <row r="147" spans="1:22" x14ac:dyDescent="0.25">
      <c r="A147" s="3">
        <v>10229855</v>
      </c>
      <c r="B147" s="3">
        <v>70818183</v>
      </c>
      <c r="C147" s="3" t="s">
        <v>151</v>
      </c>
      <c r="D147" s="3" t="s">
        <v>153</v>
      </c>
      <c r="E147" s="3" t="s">
        <v>511</v>
      </c>
      <c r="F147" s="3">
        <v>2297</v>
      </c>
      <c r="G147" s="2">
        <v>1986</v>
      </c>
      <c r="H147" s="3">
        <v>1392</v>
      </c>
      <c r="I147" s="3">
        <v>1392</v>
      </c>
      <c r="J147" s="3">
        <v>1392</v>
      </c>
      <c r="K147" s="3">
        <v>1392</v>
      </c>
      <c r="L147" s="3">
        <v>1392</v>
      </c>
      <c r="M147" s="3">
        <v>2307</v>
      </c>
      <c r="N147" s="2">
        <v>2256</v>
      </c>
      <c r="O147" s="2">
        <v>2521</v>
      </c>
      <c r="P147" s="3">
        <v>2552</v>
      </c>
      <c r="Q147" s="2">
        <v>1886</v>
      </c>
      <c r="R147" s="27">
        <f t="shared" si="2"/>
        <v>1897.0833333333333</v>
      </c>
      <c r="T147" s="127"/>
      <c r="U147" s="7"/>
      <c r="V147" s="30"/>
    </row>
    <row r="148" spans="1:22" x14ac:dyDescent="0.25">
      <c r="A148" s="3">
        <v>10231060</v>
      </c>
      <c r="B148" s="3">
        <v>70818184</v>
      </c>
      <c r="C148" s="3" t="s">
        <v>151</v>
      </c>
      <c r="D148" s="3" t="s">
        <v>152</v>
      </c>
      <c r="E148" s="3" t="s">
        <v>511</v>
      </c>
      <c r="F148" s="3">
        <v>1037</v>
      </c>
      <c r="G148" s="2">
        <v>926</v>
      </c>
      <c r="H148" s="3">
        <v>977</v>
      </c>
      <c r="I148" s="3">
        <v>805</v>
      </c>
      <c r="J148" s="3">
        <v>963</v>
      </c>
      <c r="K148" s="3">
        <v>873</v>
      </c>
      <c r="L148" s="3">
        <v>891</v>
      </c>
      <c r="M148" s="3">
        <v>963</v>
      </c>
      <c r="N148" s="2">
        <v>902</v>
      </c>
      <c r="O148" s="2">
        <v>913</v>
      </c>
      <c r="P148" s="3">
        <v>857</v>
      </c>
      <c r="Q148" s="2">
        <v>694</v>
      </c>
      <c r="R148" s="27">
        <f t="shared" si="2"/>
        <v>900.08333333333337</v>
      </c>
      <c r="T148" s="127"/>
      <c r="U148" s="7"/>
      <c r="V148" s="30"/>
    </row>
    <row r="149" spans="1:22" x14ac:dyDescent="0.25">
      <c r="A149" s="3">
        <v>10197647</v>
      </c>
      <c r="B149" s="3">
        <v>70849836</v>
      </c>
      <c r="C149" s="3" t="s">
        <v>96</v>
      </c>
      <c r="D149" s="3" t="s">
        <v>1140</v>
      </c>
      <c r="E149" s="3" t="s">
        <v>68</v>
      </c>
      <c r="F149" s="3"/>
      <c r="G149" s="3"/>
      <c r="H149" s="3"/>
      <c r="I149" s="3">
        <v>1738</v>
      </c>
      <c r="J149" s="3">
        <v>1765</v>
      </c>
      <c r="K149" s="3">
        <v>2131</v>
      </c>
      <c r="L149" s="3">
        <v>1630</v>
      </c>
      <c r="M149" s="3">
        <v>1931</v>
      </c>
      <c r="N149" s="2">
        <v>1503</v>
      </c>
      <c r="O149" s="2">
        <v>1451</v>
      </c>
      <c r="P149" s="3">
        <v>1649</v>
      </c>
      <c r="Q149" s="2">
        <v>1346</v>
      </c>
      <c r="R149" s="27">
        <f t="shared" si="2"/>
        <v>1682.6666666666667</v>
      </c>
      <c r="T149" s="127"/>
      <c r="U149" s="7"/>
      <c r="V149" s="30"/>
    </row>
    <row r="150" spans="1:22" x14ac:dyDescent="0.25">
      <c r="A150" s="3">
        <v>10198900</v>
      </c>
      <c r="B150" s="3">
        <v>70849830</v>
      </c>
      <c r="C150" s="3" t="s">
        <v>96</v>
      </c>
      <c r="D150" s="3" t="s">
        <v>1142</v>
      </c>
      <c r="E150" s="3" t="s">
        <v>68</v>
      </c>
      <c r="F150" s="3"/>
      <c r="G150" s="3"/>
      <c r="H150" s="3"/>
      <c r="I150" s="3">
        <v>1782</v>
      </c>
      <c r="J150" s="3">
        <v>1381</v>
      </c>
      <c r="K150" s="3">
        <v>1815</v>
      </c>
      <c r="L150" s="3">
        <v>1465</v>
      </c>
      <c r="M150" s="3">
        <v>1177</v>
      </c>
      <c r="N150" s="2">
        <v>1108</v>
      </c>
      <c r="O150" s="2">
        <v>1041</v>
      </c>
      <c r="P150" s="3">
        <v>997</v>
      </c>
      <c r="Q150" s="2">
        <v>891</v>
      </c>
      <c r="R150" s="27">
        <f t="shared" si="2"/>
        <v>1295.2222222222222</v>
      </c>
      <c r="T150" s="127"/>
      <c r="U150" s="7"/>
      <c r="V150" s="30"/>
    </row>
    <row r="151" spans="1:22" x14ac:dyDescent="0.25">
      <c r="A151" s="3">
        <v>10225796</v>
      </c>
      <c r="B151" s="3">
        <v>70849840</v>
      </c>
      <c r="C151" s="3" t="s">
        <v>96</v>
      </c>
      <c r="D151" s="3" t="s">
        <v>1144</v>
      </c>
      <c r="E151" s="3" t="s">
        <v>68</v>
      </c>
      <c r="F151" s="3"/>
      <c r="G151" s="3"/>
      <c r="H151" s="3"/>
      <c r="I151" s="3">
        <v>1203</v>
      </c>
      <c r="J151" s="3">
        <v>1078</v>
      </c>
      <c r="K151" s="3">
        <v>1635</v>
      </c>
      <c r="L151" s="3">
        <v>1558</v>
      </c>
      <c r="M151" s="3">
        <v>1490</v>
      </c>
      <c r="N151" s="2">
        <v>1278</v>
      </c>
      <c r="O151" s="2">
        <v>1223</v>
      </c>
      <c r="P151" s="3">
        <v>1241</v>
      </c>
      <c r="Q151" s="2">
        <v>857</v>
      </c>
      <c r="R151" s="27">
        <f t="shared" si="2"/>
        <v>1284.7777777777778</v>
      </c>
      <c r="T151" s="127"/>
      <c r="U151" s="7"/>
      <c r="V151" s="30"/>
    </row>
    <row r="152" spans="1:22" x14ac:dyDescent="0.25">
      <c r="A152" s="3">
        <v>10203803</v>
      </c>
      <c r="B152" s="3">
        <v>70849839</v>
      </c>
      <c r="C152" s="3" t="s">
        <v>96</v>
      </c>
      <c r="D152" s="3" t="s">
        <v>1152</v>
      </c>
      <c r="E152" s="3" t="s">
        <v>68</v>
      </c>
      <c r="F152" s="3"/>
      <c r="G152" s="3"/>
      <c r="H152" s="3"/>
      <c r="I152" s="3">
        <v>1461</v>
      </c>
      <c r="J152" s="3">
        <v>1397</v>
      </c>
      <c r="K152" s="3">
        <v>1727</v>
      </c>
      <c r="L152" s="3">
        <v>1541</v>
      </c>
      <c r="M152" s="3">
        <v>1524</v>
      </c>
      <c r="N152" s="2">
        <v>1305</v>
      </c>
      <c r="O152" s="2">
        <v>1220</v>
      </c>
      <c r="P152" s="3">
        <v>1437</v>
      </c>
      <c r="Q152" s="2">
        <v>1247</v>
      </c>
      <c r="R152" s="27">
        <f t="shared" si="2"/>
        <v>1428.7777777777778</v>
      </c>
      <c r="T152" s="127"/>
      <c r="U152" s="7"/>
      <c r="V152" s="30"/>
    </row>
    <row r="153" spans="1:22" x14ac:dyDescent="0.25">
      <c r="A153" s="3">
        <v>10199626</v>
      </c>
      <c r="B153" s="3">
        <v>70849835</v>
      </c>
      <c r="C153" s="3" t="s">
        <v>96</v>
      </c>
      <c r="D153" s="3" t="s">
        <v>1154</v>
      </c>
      <c r="E153" s="3" t="s">
        <v>68</v>
      </c>
      <c r="F153" s="3"/>
      <c r="G153" s="3"/>
      <c r="H153" s="3"/>
      <c r="I153" s="3">
        <v>1601</v>
      </c>
      <c r="J153" s="3">
        <v>1302</v>
      </c>
      <c r="K153" s="3">
        <v>1736</v>
      </c>
      <c r="L153" s="3">
        <v>1310</v>
      </c>
      <c r="M153" s="3">
        <v>1480</v>
      </c>
      <c r="N153" s="2">
        <v>1492</v>
      </c>
      <c r="O153" s="2">
        <v>1410</v>
      </c>
      <c r="P153" s="3">
        <v>1470</v>
      </c>
      <c r="Q153" s="2">
        <v>1159</v>
      </c>
      <c r="R153" s="27">
        <f t="shared" si="2"/>
        <v>1440</v>
      </c>
      <c r="T153" s="127"/>
      <c r="U153" s="7"/>
      <c r="V153" s="30"/>
    </row>
    <row r="154" spans="1:22" x14ac:dyDescent="0.25">
      <c r="A154" s="3">
        <v>10205676</v>
      </c>
      <c r="B154" s="3">
        <v>70849833</v>
      </c>
      <c r="C154" s="3" t="s">
        <v>96</v>
      </c>
      <c r="D154" s="3" t="s">
        <v>1156</v>
      </c>
      <c r="E154" s="3" t="s">
        <v>68</v>
      </c>
      <c r="F154" s="3"/>
      <c r="G154" s="3"/>
      <c r="H154" s="3"/>
      <c r="I154" s="3">
        <v>2313</v>
      </c>
      <c r="J154" s="3">
        <v>2073</v>
      </c>
      <c r="K154" s="3">
        <v>2271</v>
      </c>
      <c r="L154" s="3">
        <v>2277</v>
      </c>
      <c r="M154" s="3">
        <v>2146</v>
      </c>
      <c r="N154" s="2">
        <v>1511</v>
      </c>
      <c r="O154" s="2">
        <v>2098</v>
      </c>
      <c r="P154" s="3">
        <v>396</v>
      </c>
      <c r="Q154" s="2">
        <v>1564</v>
      </c>
      <c r="R154" s="27">
        <f t="shared" si="2"/>
        <v>1849.8888888888889</v>
      </c>
      <c r="T154" s="127"/>
      <c r="U154" s="7"/>
      <c r="V154" s="30"/>
    </row>
    <row r="155" spans="1:22" x14ac:dyDescent="0.25">
      <c r="A155" s="3">
        <v>10207333</v>
      </c>
      <c r="B155" s="3">
        <v>70849834</v>
      </c>
      <c r="C155" s="3" t="s">
        <v>96</v>
      </c>
      <c r="D155" s="3" t="s">
        <v>1158</v>
      </c>
      <c r="E155" s="3" t="s">
        <v>68</v>
      </c>
      <c r="F155" s="3"/>
      <c r="G155" s="3"/>
      <c r="H155" s="3"/>
      <c r="I155" s="3">
        <v>2101</v>
      </c>
      <c r="J155" s="3">
        <v>2076</v>
      </c>
      <c r="K155" s="3">
        <v>2711</v>
      </c>
      <c r="L155" s="3">
        <v>2322</v>
      </c>
      <c r="M155" s="3">
        <v>2102</v>
      </c>
      <c r="N155" s="2">
        <v>1910</v>
      </c>
      <c r="O155" s="2">
        <v>2209</v>
      </c>
      <c r="P155" s="3">
        <v>2140</v>
      </c>
      <c r="Q155" s="2">
        <v>1752</v>
      </c>
      <c r="R155" s="27">
        <f t="shared" si="2"/>
        <v>2147</v>
      </c>
      <c r="T155" s="127"/>
      <c r="U155" s="7"/>
      <c r="V155" s="30"/>
    </row>
    <row r="156" spans="1:22" x14ac:dyDescent="0.25">
      <c r="A156" s="3">
        <v>10203563</v>
      </c>
      <c r="B156" s="3">
        <v>70849831</v>
      </c>
      <c r="C156" s="3" t="s">
        <v>96</v>
      </c>
      <c r="D156" s="3" t="s">
        <v>1162</v>
      </c>
      <c r="E156" s="3" t="s">
        <v>68</v>
      </c>
      <c r="F156" s="3"/>
      <c r="G156" s="3"/>
      <c r="H156" s="3"/>
      <c r="I156" s="3">
        <v>2376</v>
      </c>
      <c r="J156" s="3">
        <v>2117</v>
      </c>
      <c r="K156" s="3">
        <v>2845</v>
      </c>
      <c r="L156" s="3">
        <v>2393</v>
      </c>
      <c r="M156" s="3">
        <v>2240</v>
      </c>
      <c r="N156" s="2">
        <v>1996</v>
      </c>
      <c r="O156" s="2">
        <v>2040</v>
      </c>
      <c r="P156" s="3">
        <v>1848</v>
      </c>
      <c r="Q156" s="2">
        <v>1392</v>
      </c>
      <c r="R156" s="27">
        <f t="shared" si="2"/>
        <v>2138.5555555555557</v>
      </c>
      <c r="T156" s="127"/>
      <c r="U156" s="7"/>
      <c r="V156" s="30"/>
    </row>
    <row r="157" spans="1:22" x14ac:dyDescent="0.25">
      <c r="A157" s="3">
        <v>10191809</v>
      </c>
      <c r="B157" s="3">
        <v>70849838</v>
      </c>
      <c r="C157" s="3" t="s">
        <v>96</v>
      </c>
      <c r="D157" s="3" t="s">
        <v>1164</v>
      </c>
      <c r="E157" s="3" t="s">
        <v>68</v>
      </c>
      <c r="F157" s="3"/>
      <c r="G157" s="3"/>
      <c r="H157" s="3"/>
      <c r="I157" s="3">
        <v>1458</v>
      </c>
      <c r="J157" s="3">
        <v>1398</v>
      </c>
      <c r="K157" s="3">
        <v>1679</v>
      </c>
      <c r="L157" s="3">
        <v>1405</v>
      </c>
      <c r="M157" s="3">
        <v>1506</v>
      </c>
      <c r="N157" s="2">
        <v>1343</v>
      </c>
      <c r="O157" s="2">
        <v>1460</v>
      </c>
      <c r="P157" s="3">
        <v>1532</v>
      </c>
      <c r="Q157" s="2">
        <v>1258</v>
      </c>
      <c r="R157" s="27">
        <f t="shared" si="2"/>
        <v>1448.7777777777778</v>
      </c>
      <c r="T157" s="127"/>
      <c r="U157" s="7"/>
      <c r="V157" s="30"/>
    </row>
    <row r="158" spans="1:22" x14ac:dyDescent="0.25">
      <c r="A158" s="3">
        <v>10200353</v>
      </c>
      <c r="B158" s="3">
        <v>70849837</v>
      </c>
      <c r="C158" s="3" t="s">
        <v>96</v>
      </c>
      <c r="D158" s="3" t="s">
        <v>1166</v>
      </c>
      <c r="E158" s="3" t="s">
        <v>68</v>
      </c>
      <c r="F158" s="3"/>
      <c r="G158" s="3"/>
      <c r="H158" s="3"/>
      <c r="I158" s="3">
        <v>1466</v>
      </c>
      <c r="J158" s="3">
        <v>1484</v>
      </c>
      <c r="K158" s="3">
        <v>2023</v>
      </c>
      <c r="L158" s="3">
        <v>1611</v>
      </c>
      <c r="M158" s="3">
        <v>1715</v>
      </c>
      <c r="N158" s="2">
        <v>1302</v>
      </c>
      <c r="O158" s="2">
        <v>1375</v>
      </c>
      <c r="P158" s="3">
        <v>1381</v>
      </c>
      <c r="Q158" s="2">
        <v>1280</v>
      </c>
      <c r="R158" s="27">
        <f t="shared" si="2"/>
        <v>1515.2222222222222</v>
      </c>
      <c r="T158" s="127"/>
      <c r="U158" s="7"/>
      <c r="V158" s="30"/>
    </row>
    <row r="159" spans="1:22" x14ac:dyDescent="0.25">
      <c r="A159" s="3">
        <v>10191796</v>
      </c>
      <c r="B159" s="3">
        <v>70849832</v>
      </c>
      <c r="C159" s="3" t="s">
        <v>96</v>
      </c>
      <c r="D159" s="3" t="s">
        <v>1168</v>
      </c>
      <c r="E159" s="3" t="s">
        <v>68</v>
      </c>
      <c r="F159" s="3"/>
      <c r="G159" s="3"/>
      <c r="H159" s="3"/>
      <c r="I159" s="3">
        <v>1538</v>
      </c>
      <c r="J159" s="3">
        <v>1325</v>
      </c>
      <c r="K159" s="3">
        <v>1865</v>
      </c>
      <c r="L159" s="3">
        <v>1655</v>
      </c>
      <c r="M159" s="3">
        <v>1729</v>
      </c>
      <c r="N159" s="2">
        <v>2030</v>
      </c>
      <c r="O159" s="2">
        <v>1856</v>
      </c>
      <c r="P159" s="3">
        <v>1555</v>
      </c>
      <c r="Q159" s="2">
        <v>1178</v>
      </c>
      <c r="R159" s="27">
        <f t="shared" si="2"/>
        <v>1636.7777777777778</v>
      </c>
      <c r="T159" s="127"/>
      <c r="U159" s="7"/>
      <c r="V159" s="30"/>
    </row>
    <row r="160" spans="1:22" x14ac:dyDescent="0.25">
      <c r="A160" s="3">
        <v>10191741</v>
      </c>
      <c r="B160" s="3">
        <v>70850366</v>
      </c>
      <c r="C160" s="3" t="s">
        <v>96</v>
      </c>
      <c r="D160" s="3" t="s">
        <v>3045</v>
      </c>
      <c r="E160" s="3" t="s">
        <v>68</v>
      </c>
      <c r="F160" s="3"/>
      <c r="G160" s="3"/>
      <c r="H160" s="3"/>
      <c r="I160" s="3">
        <v>5531</v>
      </c>
      <c r="J160" s="3">
        <v>5617</v>
      </c>
      <c r="K160" s="3">
        <v>5033</v>
      </c>
      <c r="L160" s="3">
        <v>5076</v>
      </c>
      <c r="M160" s="3">
        <v>5449</v>
      </c>
      <c r="N160" s="2">
        <v>5136</v>
      </c>
      <c r="O160" s="2">
        <v>5038</v>
      </c>
      <c r="P160" s="2">
        <v>5268.5714285714284</v>
      </c>
      <c r="Q160" s="2">
        <v>3718</v>
      </c>
      <c r="R160" s="27">
        <f t="shared" si="2"/>
        <v>5096.2857142857138</v>
      </c>
      <c r="T160" s="127"/>
      <c r="U160" s="7"/>
      <c r="V160" s="30"/>
    </row>
    <row r="161" spans="1:22" x14ac:dyDescent="0.25">
      <c r="A161" s="3">
        <v>10217161</v>
      </c>
      <c r="B161" s="3">
        <v>70818190</v>
      </c>
      <c r="C161" s="3" t="s">
        <v>155</v>
      </c>
      <c r="D161" s="3" t="s">
        <v>158</v>
      </c>
      <c r="E161" s="3" t="s">
        <v>68</v>
      </c>
      <c r="F161" s="3">
        <v>3924</v>
      </c>
      <c r="G161" s="2">
        <v>3531</v>
      </c>
      <c r="H161" s="3">
        <v>3616</v>
      </c>
      <c r="I161" s="3">
        <v>3489</v>
      </c>
      <c r="J161" s="3">
        <v>3681</v>
      </c>
      <c r="K161" s="3">
        <v>3662</v>
      </c>
      <c r="L161" s="3">
        <v>3446</v>
      </c>
      <c r="M161" s="3">
        <v>3296</v>
      </c>
      <c r="N161" s="2">
        <v>3279</v>
      </c>
      <c r="O161" s="2">
        <v>3419</v>
      </c>
      <c r="P161" s="3">
        <v>3627</v>
      </c>
      <c r="Q161" s="2">
        <v>2840</v>
      </c>
      <c r="R161" s="27">
        <f t="shared" si="2"/>
        <v>3484.1666666666665</v>
      </c>
      <c r="T161" s="127"/>
      <c r="U161" s="7"/>
      <c r="V161" s="30"/>
    </row>
    <row r="162" spans="1:22" x14ac:dyDescent="0.25">
      <c r="A162" s="3">
        <v>10222651</v>
      </c>
      <c r="B162" s="3">
        <v>70818192</v>
      </c>
      <c r="C162" s="3" t="s">
        <v>155</v>
      </c>
      <c r="D162" s="3" t="s">
        <v>162</v>
      </c>
      <c r="E162" s="3" t="s">
        <v>68</v>
      </c>
      <c r="F162" s="3">
        <v>1258</v>
      </c>
      <c r="G162" s="2">
        <v>1232</v>
      </c>
      <c r="H162" s="3">
        <v>1187</v>
      </c>
      <c r="I162" s="3">
        <v>1088</v>
      </c>
      <c r="J162" s="3">
        <v>1204</v>
      </c>
      <c r="K162" s="3">
        <v>1035</v>
      </c>
      <c r="L162" s="3">
        <v>1229</v>
      </c>
      <c r="M162" s="3">
        <v>1132</v>
      </c>
      <c r="N162" s="2">
        <v>1274</v>
      </c>
      <c r="O162" s="2">
        <v>1164</v>
      </c>
      <c r="P162" s="3">
        <v>1277</v>
      </c>
      <c r="Q162" s="2">
        <v>986</v>
      </c>
      <c r="R162" s="27">
        <f t="shared" si="2"/>
        <v>1172.1666666666667</v>
      </c>
      <c r="T162" s="127"/>
      <c r="U162" s="7"/>
      <c r="V162" s="30"/>
    </row>
    <row r="163" spans="1:22" x14ac:dyDescent="0.25">
      <c r="A163" s="3">
        <v>10226819</v>
      </c>
      <c r="B163" s="3">
        <v>70818194</v>
      </c>
      <c r="C163" s="3" t="s">
        <v>155</v>
      </c>
      <c r="D163" s="3" t="s">
        <v>160</v>
      </c>
      <c r="E163" s="3" t="s">
        <v>68</v>
      </c>
      <c r="F163" s="3">
        <v>1416</v>
      </c>
      <c r="G163" s="2">
        <v>1307</v>
      </c>
      <c r="H163" s="3">
        <v>1391</v>
      </c>
      <c r="I163" s="3">
        <v>1371</v>
      </c>
      <c r="J163" s="3">
        <v>1366</v>
      </c>
      <c r="K163" s="3">
        <v>1282</v>
      </c>
      <c r="L163" s="3">
        <v>1425</v>
      </c>
      <c r="M163" s="3">
        <v>1352</v>
      </c>
      <c r="N163" s="2">
        <v>1101</v>
      </c>
      <c r="O163" s="2">
        <v>1132</v>
      </c>
      <c r="P163" s="3">
        <v>1136</v>
      </c>
      <c r="Q163" s="2">
        <v>861</v>
      </c>
      <c r="R163" s="27">
        <f t="shared" si="2"/>
        <v>1261.6666666666667</v>
      </c>
      <c r="T163" s="127"/>
      <c r="U163" s="7"/>
      <c r="V163" s="30"/>
    </row>
    <row r="164" spans="1:22" x14ac:dyDescent="0.25">
      <c r="A164" s="3">
        <v>10223840</v>
      </c>
      <c r="B164" s="3">
        <v>70818193</v>
      </c>
      <c r="C164" s="3" t="s">
        <v>155</v>
      </c>
      <c r="D164" s="3" t="s">
        <v>161</v>
      </c>
      <c r="E164" s="3" t="s">
        <v>68</v>
      </c>
      <c r="F164" s="3">
        <v>1863</v>
      </c>
      <c r="G164" s="2">
        <v>1600</v>
      </c>
      <c r="H164" s="3">
        <v>1682</v>
      </c>
      <c r="I164" s="3">
        <v>1594</v>
      </c>
      <c r="J164" s="3">
        <v>1780</v>
      </c>
      <c r="K164" s="3">
        <v>1769</v>
      </c>
      <c r="L164" s="3">
        <v>1754</v>
      </c>
      <c r="M164" s="3">
        <v>1663</v>
      </c>
      <c r="N164" s="2">
        <v>1495</v>
      </c>
      <c r="O164" s="2">
        <v>1540</v>
      </c>
      <c r="P164" s="3">
        <v>1490</v>
      </c>
      <c r="Q164" s="2">
        <v>1210</v>
      </c>
      <c r="R164" s="27">
        <f t="shared" si="2"/>
        <v>1620</v>
      </c>
      <c r="T164" s="127"/>
      <c r="U164" s="7"/>
      <c r="V164" s="30"/>
    </row>
    <row r="165" spans="1:22" x14ac:dyDescent="0.25">
      <c r="A165" s="3">
        <v>10222325</v>
      </c>
      <c r="B165" s="3">
        <v>70818197</v>
      </c>
      <c r="C165" s="3" t="s">
        <v>155</v>
      </c>
      <c r="D165" s="3" t="s">
        <v>159</v>
      </c>
      <c r="E165" s="3" t="s">
        <v>68</v>
      </c>
      <c r="F165" s="3">
        <v>1040</v>
      </c>
      <c r="G165" s="2">
        <v>1162</v>
      </c>
      <c r="H165" s="3">
        <v>1297</v>
      </c>
      <c r="I165" s="3">
        <v>1203</v>
      </c>
      <c r="J165" s="3">
        <v>1324</v>
      </c>
      <c r="K165" s="3">
        <v>1405</v>
      </c>
      <c r="L165" s="3">
        <v>1329</v>
      </c>
      <c r="M165" s="3">
        <v>1374</v>
      </c>
      <c r="N165" s="2">
        <v>1355</v>
      </c>
      <c r="O165" s="2">
        <v>1341</v>
      </c>
      <c r="P165" s="3">
        <v>1354</v>
      </c>
      <c r="Q165" s="2">
        <v>906</v>
      </c>
      <c r="R165" s="27">
        <f t="shared" si="2"/>
        <v>1257.5</v>
      </c>
      <c r="T165" s="127"/>
      <c r="U165" s="7"/>
      <c r="V165" s="30"/>
    </row>
    <row r="166" spans="1:22" x14ac:dyDescent="0.25">
      <c r="A166" s="3">
        <v>10217162</v>
      </c>
      <c r="B166" s="3">
        <v>70818191</v>
      </c>
      <c r="C166" s="3" t="s">
        <v>155</v>
      </c>
      <c r="D166" s="3" t="s">
        <v>156</v>
      </c>
      <c r="E166" s="3" t="s">
        <v>68</v>
      </c>
      <c r="F166" s="3"/>
      <c r="G166" s="2">
        <v>211</v>
      </c>
      <c r="H166" s="3">
        <v>859</v>
      </c>
      <c r="I166" s="3">
        <v>762</v>
      </c>
      <c r="J166" s="3">
        <v>836</v>
      </c>
      <c r="K166" s="3">
        <v>895</v>
      </c>
      <c r="L166" s="3">
        <v>792</v>
      </c>
      <c r="M166" s="3">
        <v>700</v>
      </c>
      <c r="N166" s="2">
        <v>625</v>
      </c>
      <c r="O166" s="2">
        <v>811</v>
      </c>
      <c r="P166" s="3">
        <v>788</v>
      </c>
      <c r="Q166" s="2">
        <v>786</v>
      </c>
      <c r="R166" s="27">
        <f t="shared" si="2"/>
        <v>733.18181818181813</v>
      </c>
      <c r="T166" s="127"/>
      <c r="U166" s="7"/>
      <c r="V166" s="30"/>
    </row>
    <row r="167" spans="1:22" x14ac:dyDescent="0.25">
      <c r="A167" s="3">
        <v>10221221</v>
      </c>
      <c r="B167" s="3">
        <v>70819155</v>
      </c>
      <c r="C167" s="3" t="s">
        <v>946</v>
      </c>
      <c r="D167" s="3" t="s">
        <v>164</v>
      </c>
      <c r="E167" s="3" t="s">
        <v>511</v>
      </c>
      <c r="F167" s="3">
        <v>1346</v>
      </c>
      <c r="G167" s="2">
        <v>1415</v>
      </c>
      <c r="H167" s="3">
        <v>1378</v>
      </c>
      <c r="I167" s="3">
        <v>1091</v>
      </c>
      <c r="J167" s="3">
        <v>1760</v>
      </c>
      <c r="K167" s="3">
        <v>1725</v>
      </c>
      <c r="L167" s="3">
        <v>1436</v>
      </c>
      <c r="M167" s="3">
        <v>1386</v>
      </c>
      <c r="N167" s="2">
        <v>1550</v>
      </c>
      <c r="O167" s="2">
        <v>1439</v>
      </c>
      <c r="P167" s="3">
        <v>1592</v>
      </c>
      <c r="Q167" s="2">
        <v>1360</v>
      </c>
      <c r="R167" s="27">
        <f t="shared" si="2"/>
        <v>1456.5</v>
      </c>
      <c r="T167" s="127"/>
      <c r="U167" s="7"/>
      <c r="V167" s="30"/>
    </row>
    <row r="168" spans="1:22" x14ac:dyDescent="0.25">
      <c r="A168" s="3">
        <v>10212017</v>
      </c>
      <c r="B168" s="3">
        <v>70819151</v>
      </c>
      <c r="C168" s="3" t="s">
        <v>163</v>
      </c>
      <c r="D168" s="3" t="s">
        <v>175</v>
      </c>
      <c r="E168" s="3" t="s">
        <v>511</v>
      </c>
      <c r="F168" s="3">
        <v>1670</v>
      </c>
      <c r="G168" s="2">
        <v>1852</v>
      </c>
      <c r="H168" s="3">
        <v>1888</v>
      </c>
      <c r="I168" s="3">
        <v>1790</v>
      </c>
      <c r="J168" s="3">
        <v>1508</v>
      </c>
      <c r="K168" s="3">
        <v>1790</v>
      </c>
      <c r="L168" s="3">
        <v>1626</v>
      </c>
      <c r="M168" s="3">
        <v>1684</v>
      </c>
      <c r="N168" s="2">
        <v>1593</v>
      </c>
      <c r="O168" s="2">
        <v>1444</v>
      </c>
      <c r="P168" s="3">
        <v>1611</v>
      </c>
      <c r="Q168" s="2">
        <v>1227</v>
      </c>
      <c r="R168" s="27">
        <f t="shared" si="2"/>
        <v>1640.25</v>
      </c>
      <c r="T168" s="127"/>
      <c r="U168" s="7"/>
      <c r="V168" s="30"/>
    </row>
    <row r="169" spans="1:22" x14ac:dyDescent="0.25">
      <c r="A169" s="3">
        <v>10219671</v>
      </c>
      <c r="B169" s="3">
        <v>70819154</v>
      </c>
      <c r="C169" s="3" t="s">
        <v>163</v>
      </c>
      <c r="D169" s="3" t="s">
        <v>172</v>
      </c>
      <c r="E169" s="3" t="s">
        <v>511</v>
      </c>
      <c r="F169" s="3">
        <v>1195</v>
      </c>
      <c r="G169" s="2">
        <v>807</v>
      </c>
      <c r="H169" s="3">
        <v>902</v>
      </c>
      <c r="I169" s="3">
        <v>747</v>
      </c>
      <c r="J169" s="3">
        <v>922</v>
      </c>
      <c r="K169" s="3">
        <v>993</v>
      </c>
      <c r="L169" s="3">
        <v>1029</v>
      </c>
      <c r="M169" s="3">
        <v>1125</v>
      </c>
      <c r="N169" s="2">
        <v>941</v>
      </c>
      <c r="O169" s="2">
        <v>908</v>
      </c>
      <c r="P169" s="3">
        <v>1092</v>
      </c>
      <c r="Q169" s="2">
        <v>837</v>
      </c>
      <c r="R169" s="27">
        <f t="shared" si="2"/>
        <v>958.16666666666663</v>
      </c>
      <c r="T169" s="127"/>
      <c r="U169" s="7"/>
      <c r="V169" s="30"/>
    </row>
    <row r="170" spans="1:22" x14ac:dyDescent="0.25">
      <c r="A170" s="3">
        <v>10233069</v>
      </c>
      <c r="B170" s="3">
        <v>70819165</v>
      </c>
      <c r="C170" s="3" t="s">
        <v>163</v>
      </c>
      <c r="D170" s="3" t="s">
        <v>166</v>
      </c>
      <c r="E170" s="3" t="s">
        <v>511</v>
      </c>
      <c r="F170" s="3">
        <v>866</v>
      </c>
      <c r="G170" s="2">
        <v>840</v>
      </c>
      <c r="H170" s="3">
        <v>827</v>
      </c>
      <c r="I170" s="3">
        <v>667</v>
      </c>
      <c r="J170" s="3">
        <v>812</v>
      </c>
      <c r="K170" s="3">
        <v>763</v>
      </c>
      <c r="L170" s="3">
        <v>777</v>
      </c>
      <c r="M170" s="3">
        <v>839</v>
      </c>
      <c r="N170" s="2">
        <v>1058</v>
      </c>
      <c r="O170" s="2">
        <v>849</v>
      </c>
      <c r="P170" s="3">
        <v>943</v>
      </c>
      <c r="Q170" s="2">
        <v>637</v>
      </c>
      <c r="R170" s="27">
        <f t="shared" si="2"/>
        <v>823.16666666666663</v>
      </c>
      <c r="T170" s="127"/>
      <c r="U170" s="7"/>
      <c r="V170" s="30"/>
    </row>
    <row r="171" spans="1:22" x14ac:dyDescent="0.25">
      <c r="A171" s="3">
        <v>10215882</v>
      </c>
      <c r="B171" s="3">
        <v>70819153</v>
      </c>
      <c r="C171" s="3" t="s">
        <v>163</v>
      </c>
      <c r="D171" s="3" t="s">
        <v>171</v>
      </c>
      <c r="E171" s="3" t="s">
        <v>511</v>
      </c>
      <c r="F171" s="3">
        <v>1557</v>
      </c>
      <c r="G171" s="2">
        <v>1385</v>
      </c>
      <c r="H171" s="3">
        <v>1664</v>
      </c>
      <c r="I171" s="3">
        <v>1393</v>
      </c>
      <c r="J171" s="3">
        <v>1410</v>
      </c>
      <c r="K171" s="3">
        <v>1394</v>
      </c>
      <c r="L171" s="3">
        <v>1047</v>
      </c>
      <c r="M171" s="3">
        <v>1296</v>
      </c>
      <c r="N171" s="2">
        <v>1376</v>
      </c>
      <c r="O171" s="2">
        <v>1373</v>
      </c>
      <c r="P171" s="3">
        <v>1335</v>
      </c>
      <c r="Q171" s="2">
        <v>1012</v>
      </c>
      <c r="R171" s="27">
        <f t="shared" si="2"/>
        <v>1353.5</v>
      </c>
      <c r="T171" s="127"/>
      <c r="U171" s="7"/>
      <c r="V171" s="30"/>
    </row>
    <row r="172" spans="1:22" x14ac:dyDescent="0.25">
      <c r="A172" s="3">
        <v>10216437</v>
      </c>
      <c r="B172" s="3">
        <v>70819163</v>
      </c>
      <c r="C172" s="3" t="s">
        <v>163</v>
      </c>
      <c r="D172" s="3" t="s">
        <v>170</v>
      </c>
      <c r="E172" s="3" t="s">
        <v>511</v>
      </c>
      <c r="F172" s="3">
        <v>1193</v>
      </c>
      <c r="G172" s="2">
        <v>937</v>
      </c>
      <c r="H172" s="3">
        <v>1128</v>
      </c>
      <c r="I172" s="3">
        <v>1002</v>
      </c>
      <c r="J172" s="3">
        <v>962</v>
      </c>
      <c r="K172" s="3">
        <v>1284</v>
      </c>
      <c r="L172" s="3">
        <v>1244</v>
      </c>
      <c r="M172" s="3">
        <v>1224</v>
      </c>
      <c r="N172" s="2">
        <v>1104</v>
      </c>
      <c r="O172" s="2">
        <v>1018</v>
      </c>
      <c r="P172" s="3">
        <v>1138</v>
      </c>
      <c r="Q172" s="2">
        <v>753</v>
      </c>
      <c r="R172" s="27">
        <f t="shared" si="2"/>
        <v>1082.25</v>
      </c>
      <c r="T172" s="127"/>
      <c r="U172" s="7"/>
      <c r="V172" s="30"/>
    </row>
    <row r="173" spans="1:22" x14ac:dyDescent="0.25">
      <c r="A173" s="3">
        <v>10211662</v>
      </c>
      <c r="B173" s="3">
        <v>70819150</v>
      </c>
      <c r="C173" s="3" t="s">
        <v>163</v>
      </c>
      <c r="D173" s="3" t="s">
        <v>168</v>
      </c>
      <c r="E173" s="3" t="s">
        <v>511</v>
      </c>
      <c r="F173" s="3">
        <v>1508</v>
      </c>
      <c r="G173" s="2">
        <v>1468</v>
      </c>
      <c r="H173" s="3">
        <v>1692</v>
      </c>
      <c r="I173" s="3">
        <v>1507</v>
      </c>
      <c r="J173" s="3">
        <v>1451</v>
      </c>
      <c r="K173" s="3">
        <v>1445</v>
      </c>
      <c r="L173" s="3">
        <v>1559</v>
      </c>
      <c r="M173" s="3">
        <v>1533</v>
      </c>
      <c r="N173" s="2">
        <v>1504</v>
      </c>
      <c r="O173" s="2">
        <v>1470</v>
      </c>
      <c r="P173" s="3">
        <v>1854</v>
      </c>
      <c r="Q173" s="2">
        <v>1181</v>
      </c>
      <c r="R173" s="27">
        <f t="shared" si="2"/>
        <v>1514.3333333333333</v>
      </c>
      <c r="T173" s="127"/>
      <c r="U173" s="7"/>
      <c r="V173" s="30"/>
    </row>
    <row r="174" spans="1:22" x14ac:dyDescent="0.25">
      <c r="A174" s="3">
        <v>10216439</v>
      </c>
      <c r="B174" s="3">
        <v>70819156</v>
      </c>
      <c r="C174" s="3" t="s">
        <v>163</v>
      </c>
      <c r="D174" s="3" t="s">
        <v>167</v>
      </c>
      <c r="E174" s="3" t="s">
        <v>511</v>
      </c>
      <c r="F174" s="3">
        <v>1246</v>
      </c>
      <c r="G174" s="2">
        <v>1247</v>
      </c>
      <c r="H174" s="3">
        <v>1250</v>
      </c>
      <c r="I174" s="3">
        <v>1215</v>
      </c>
      <c r="J174" s="3">
        <v>1299</v>
      </c>
      <c r="K174" s="3">
        <v>1147</v>
      </c>
      <c r="L174" s="3">
        <v>1139</v>
      </c>
      <c r="M174" s="3">
        <v>1083</v>
      </c>
      <c r="N174" s="2">
        <v>1149</v>
      </c>
      <c r="O174" s="2">
        <v>1154</v>
      </c>
      <c r="P174" s="3">
        <v>1319</v>
      </c>
      <c r="Q174" s="2">
        <v>1034</v>
      </c>
      <c r="R174" s="27">
        <f t="shared" si="2"/>
        <v>1190.1666666666667</v>
      </c>
      <c r="T174" s="127"/>
      <c r="U174" s="7"/>
      <c r="V174" s="30"/>
    </row>
    <row r="175" spans="1:22" x14ac:dyDescent="0.25">
      <c r="A175" s="3">
        <v>10230301</v>
      </c>
      <c r="B175" s="3">
        <v>70819158</v>
      </c>
      <c r="C175" s="3" t="s">
        <v>163</v>
      </c>
      <c r="D175" s="3" t="s">
        <v>173</v>
      </c>
      <c r="E175" s="3" t="s">
        <v>511</v>
      </c>
      <c r="F175" s="3">
        <v>1025</v>
      </c>
      <c r="G175" s="2">
        <v>959</v>
      </c>
      <c r="H175" s="3">
        <v>1022</v>
      </c>
      <c r="I175" s="3">
        <v>777</v>
      </c>
      <c r="J175" s="3">
        <v>891</v>
      </c>
      <c r="K175" s="3">
        <v>974</v>
      </c>
      <c r="L175" s="3">
        <v>1162</v>
      </c>
      <c r="M175" s="3">
        <v>1115</v>
      </c>
      <c r="N175" s="2">
        <v>1107</v>
      </c>
      <c r="O175" s="2">
        <v>1213</v>
      </c>
      <c r="P175" s="3">
        <v>1106</v>
      </c>
      <c r="Q175" s="2">
        <v>847</v>
      </c>
      <c r="R175" s="27">
        <f t="shared" si="2"/>
        <v>1016.5</v>
      </c>
      <c r="T175" s="127"/>
    </row>
    <row r="176" spans="1:22" x14ac:dyDescent="0.25">
      <c r="A176" s="3">
        <v>10211713</v>
      </c>
      <c r="B176" s="3">
        <v>70819157</v>
      </c>
      <c r="C176" s="3" t="s">
        <v>163</v>
      </c>
      <c r="D176" s="3" t="s">
        <v>174</v>
      </c>
      <c r="E176" s="3" t="s">
        <v>511</v>
      </c>
      <c r="F176" s="3">
        <v>1023</v>
      </c>
      <c r="G176" s="2">
        <v>1123</v>
      </c>
      <c r="H176" s="3">
        <v>1321</v>
      </c>
      <c r="I176" s="3">
        <v>999</v>
      </c>
      <c r="J176" s="3">
        <v>903</v>
      </c>
      <c r="K176" s="3">
        <v>931</v>
      </c>
      <c r="L176" s="3">
        <v>949</v>
      </c>
      <c r="M176" s="3">
        <v>1079</v>
      </c>
      <c r="N176" s="2">
        <v>1061</v>
      </c>
      <c r="O176" s="2">
        <v>991</v>
      </c>
      <c r="P176" s="3">
        <v>1077</v>
      </c>
      <c r="Q176" s="2">
        <v>783</v>
      </c>
      <c r="R176" s="27">
        <f t="shared" si="2"/>
        <v>1020</v>
      </c>
      <c r="T176" s="127"/>
    </row>
    <row r="177" spans="1:20" x14ac:dyDescent="0.25">
      <c r="A177" s="3">
        <v>10214518</v>
      </c>
      <c r="B177" s="3">
        <v>70819162</v>
      </c>
      <c r="C177" s="3" t="s">
        <v>163</v>
      </c>
      <c r="D177" s="3" t="s">
        <v>169</v>
      </c>
      <c r="E177" s="3" t="s">
        <v>511</v>
      </c>
      <c r="F177" s="3">
        <v>1188</v>
      </c>
      <c r="G177" s="2">
        <v>1086</v>
      </c>
      <c r="H177" s="3">
        <v>1070</v>
      </c>
      <c r="I177" s="3">
        <v>868</v>
      </c>
      <c r="J177" s="3">
        <v>763</v>
      </c>
      <c r="K177" s="3">
        <v>932</v>
      </c>
      <c r="L177" s="3">
        <v>855</v>
      </c>
      <c r="M177" s="3">
        <v>842</v>
      </c>
      <c r="N177" s="2">
        <v>812</v>
      </c>
      <c r="O177" s="2">
        <v>841</v>
      </c>
      <c r="P177" s="3">
        <v>956</v>
      </c>
      <c r="Q177" s="2">
        <v>743</v>
      </c>
      <c r="R177" s="27">
        <f t="shared" si="2"/>
        <v>913</v>
      </c>
      <c r="T177" s="127"/>
    </row>
    <row r="178" spans="1:20" x14ac:dyDescent="0.25">
      <c r="A178" s="3">
        <v>10187749</v>
      </c>
      <c r="B178" s="3">
        <v>70849783</v>
      </c>
      <c r="C178" s="3" t="s">
        <v>1228</v>
      </c>
      <c r="D178" s="3" t="s">
        <v>1134</v>
      </c>
      <c r="E178" s="3" t="s">
        <v>68</v>
      </c>
      <c r="F178" s="3"/>
      <c r="G178" s="3"/>
      <c r="H178" s="3"/>
      <c r="I178" s="3">
        <v>2597</v>
      </c>
      <c r="J178" s="3">
        <v>1963</v>
      </c>
      <c r="K178" s="3">
        <v>2359</v>
      </c>
      <c r="L178" s="3">
        <v>1817</v>
      </c>
      <c r="M178" s="3">
        <v>1773</v>
      </c>
      <c r="N178" s="2">
        <v>980</v>
      </c>
      <c r="O178" s="2">
        <v>1914</v>
      </c>
      <c r="P178" s="3">
        <v>2479</v>
      </c>
      <c r="Q178" s="2">
        <v>1797</v>
      </c>
      <c r="R178" s="27">
        <f t="shared" si="2"/>
        <v>1964.3333333333333</v>
      </c>
      <c r="T178" s="127"/>
    </row>
    <row r="179" spans="1:20" x14ac:dyDescent="0.25">
      <c r="A179" s="3">
        <v>10229138</v>
      </c>
      <c r="B179" s="3">
        <v>70849787</v>
      </c>
      <c r="C179" s="3" t="s">
        <v>1228</v>
      </c>
      <c r="D179" s="3" t="s">
        <v>1136</v>
      </c>
      <c r="E179" s="3" t="s">
        <v>68</v>
      </c>
      <c r="F179" s="3"/>
      <c r="G179" s="3"/>
      <c r="H179" s="3"/>
      <c r="I179" s="3">
        <v>2208</v>
      </c>
      <c r="J179" s="3">
        <v>2135</v>
      </c>
      <c r="K179" s="3">
        <v>2241</v>
      </c>
      <c r="L179" s="3">
        <v>1819</v>
      </c>
      <c r="M179" s="3">
        <v>1973</v>
      </c>
      <c r="N179" s="2">
        <v>1804</v>
      </c>
      <c r="O179" s="2">
        <v>1884</v>
      </c>
      <c r="P179" s="3">
        <v>2019</v>
      </c>
      <c r="Q179" s="2">
        <v>1510</v>
      </c>
      <c r="R179" s="27">
        <f t="shared" si="2"/>
        <v>1954.7777777777778</v>
      </c>
      <c r="T179" s="127"/>
    </row>
    <row r="180" spans="1:20" x14ac:dyDescent="0.25">
      <c r="A180" s="3">
        <v>10200260</v>
      </c>
      <c r="B180" s="3">
        <v>70849790</v>
      </c>
      <c r="C180" s="3" t="s">
        <v>1228</v>
      </c>
      <c r="D180" s="3" t="s">
        <v>1138</v>
      </c>
      <c r="E180" s="3" t="s">
        <v>68</v>
      </c>
      <c r="F180" s="3"/>
      <c r="G180" s="3"/>
      <c r="H180" s="3"/>
      <c r="I180" s="3">
        <v>1374</v>
      </c>
      <c r="J180" s="3">
        <v>1338</v>
      </c>
      <c r="K180" s="3">
        <v>1630</v>
      </c>
      <c r="L180" s="3">
        <v>1406</v>
      </c>
      <c r="M180" s="3">
        <v>1151</v>
      </c>
      <c r="N180" s="2">
        <v>987</v>
      </c>
      <c r="O180" s="2">
        <v>922</v>
      </c>
      <c r="P180" s="3">
        <v>1080</v>
      </c>
      <c r="Q180" s="2">
        <v>891</v>
      </c>
      <c r="R180" s="27">
        <f t="shared" si="2"/>
        <v>1197.6666666666667</v>
      </c>
      <c r="T180" s="127"/>
    </row>
    <row r="181" spans="1:20" x14ac:dyDescent="0.25">
      <c r="A181" s="3">
        <v>10187635</v>
      </c>
      <c r="B181" s="3">
        <v>70849784</v>
      </c>
      <c r="C181" s="3" t="s">
        <v>1228</v>
      </c>
      <c r="D181" s="3" t="s">
        <v>1146</v>
      </c>
      <c r="E181" s="3" t="s">
        <v>68</v>
      </c>
      <c r="F181" s="3"/>
      <c r="G181" s="3"/>
      <c r="H181" s="3"/>
      <c r="I181" s="3">
        <v>1564</v>
      </c>
      <c r="J181" s="3">
        <v>1674</v>
      </c>
      <c r="K181" s="3">
        <v>1958</v>
      </c>
      <c r="L181" s="3">
        <v>1586</v>
      </c>
      <c r="M181" s="3">
        <v>1316</v>
      </c>
      <c r="N181" s="2">
        <v>1367</v>
      </c>
      <c r="O181" s="2">
        <v>1507</v>
      </c>
      <c r="P181" s="3">
        <v>1686</v>
      </c>
      <c r="Q181" s="2">
        <v>1188</v>
      </c>
      <c r="R181" s="27">
        <f t="shared" si="2"/>
        <v>1538.4444444444443</v>
      </c>
      <c r="T181" s="127"/>
    </row>
    <row r="182" spans="1:20" x14ac:dyDescent="0.25">
      <c r="A182" s="3">
        <v>10204086</v>
      </c>
      <c r="B182" s="3">
        <v>70849786</v>
      </c>
      <c r="C182" s="3" t="s">
        <v>1228</v>
      </c>
      <c r="D182" s="3" t="s">
        <v>1148</v>
      </c>
      <c r="E182" s="3" t="s">
        <v>68</v>
      </c>
      <c r="F182" s="3"/>
      <c r="G182" s="3"/>
      <c r="H182" s="3"/>
      <c r="I182" s="3">
        <v>1937</v>
      </c>
      <c r="J182" s="3">
        <v>1731</v>
      </c>
      <c r="K182" s="3">
        <v>2118</v>
      </c>
      <c r="L182" s="3">
        <v>1690</v>
      </c>
      <c r="M182" s="3">
        <v>1529</v>
      </c>
      <c r="N182" s="2">
        <v>1337</v>
      </c>
      <c r="O182" s="2">
        <v>1539</v>
      </c>
      <c r="P182" s="3">
        <v>1334</v>
      </c>
      <c r="Q182" s="2">
        <v>1179</v>
      </c>
      <c r="R182" s="27">
        <f t="shared" si="2"/>
        <v>1599.3333333333333</v>
      </c>
      <c r="T182" s="127"/>
    </row>
    <row r="183" spans="1:20" x14ac:dyDescent="0.25">
      <c r="A183" s="3">
        <v>10198613</v>
      </c>
      <c r="B183" s="3">
        <v>70849789</v>
      </c>
      <c r="C183" s="3" t="s">
        <v>1228</v>
      </c>
      <c r="D183" s="3" t="s">
        <v>1150</v>
      </c>
      <c r="E183" s="3" t="s">
        <v>68</v>
      </c>
      <c r="F183" s="3"/>
      <c r="G183" s="3"/>
      <c r="H183" s="3"/>
      <c r="I183" s="3">
        <v>1178</v>
      </c>
      <c r="J183" s="3">
        <v>1432</v>
      </c>
      <c r="K183" s="3">
        <v>1630</v>
      </c>
      <c r="L183" s="3">
        <v>1257</v>
      </c>
      <c r="M183" s="3">
        <v>1379</v>
      </c>
      <c r="N183" s="2">
        <v>1419</v>
      </c>
      <c r="O183" s="2">
        <v>1552</v>
      </c>
      <c r="P183" s="3">
        <v>1292</v>
      </c>
      <c r="Q183" s="2">
        <v>813</v>
      </c>
      <c r="R183" s="27">
        <f t="shared" si="2"/>
        <v>1328</v>
      </c>
      <c r="T183" s="127"/>
    </row>
    <row r="184" spans="1:20" x14ac:dyDescent="0.25">
      <c r="A184" s="3">
        <v>10203576</v>
      </c>
      <c r="B184" s="3">
        <v>70849785</v>
      </c>
      <c r="C184" s="3" t="s">
        <v>1228</v>
      </c>
      <c r="D184" s="3" t="s">
        <v>1160</v>
      </c>
      <c r="E184" s="3" t="s">
        <v>68</v>
      </c>
      <c r="F184" s="3"/>
      <c r="G184" s="3"/>
      <c r="H184" s="3"/>
      <c r="I184" s="3">
        <v>2168</v>
      </c>
      <c r="J184" s="3">
        <v>1840</v>
      </c>
      <c r="K184" s="3">
        <v>2442</v>
      </c>
      <c r="L184" s="3">
        <v>1845</v>
      </c>
      <c r="M184" s="3">
        <v>1944</v>
      </c>
      <c r="N184" s="2">
        <v>1642</v>
      </c>
      <c r="O184" s="2">
        <v>1874</v>
      </c>
      <c r="P184" s="3">
        <v>1718</v>
      </c>
      <c r="Q184" s="2">
        <v>1342</v>
      </c>
      <c r="R184" s="27">
        <f t="shared" si="2"/>
        <v>1868.3333333333333</v>
      </c>
      <c r="T184" s="127"/>
    </row>
    <row r="185" spans="1:20" x14ac:dyDescent="0.25">
      <c r="A185" s="3">
        <v>10203587</v>
      </c>
      <c r="B185" s="3">
        <v>70849788</v>
      </c>
      <c r="C185" s="3" t="s">
        <v>1228</v>
      </c>
      <c r="D185" s="3" t="s">
        <v>1170</v>
      </c>
      <c r="E185" s="3" t="s">
        <v>68</v>
      </c>
      <c r="F185" s="3"/>
      <c r="G185" s="3"/>
      <c r="H185" s="3"/>
      <c r="I185" s="3">
        <v>1218</v>
      </c>
      <c r="J185" s="3">
        <v>1462</v>
      </c>
      <c r="K185" s="3">
        <v>1738</v>
      </c>
      <c r="L185" s="3">
        <v>1460</v>
      </c>
      <c r="M185" s="3">
        <v>1287</v>
      </c>
      <c r="N185" s="2">
        <v>1359</v>
      </c>
      <c r="O185" s="2">
        <v>1371</v>
      </c>
      <c r="P185" s="3">
        <v>1355</v>
      </c>
      <c r="Q185" s="2">
        <v>1101</v>
      </c>
      <c r="R185" s="27">
        <f t="shared" si="2"/>
        <v>1372.3333333333333</v>
      </c>
      <c r="T185" s="127"/>
    </row>
    <row r="186" spans="1:20" x14ac:dyDescent="0.25">
      <c r="A186" s="3">
        <v>10199386</v>
      </c>
      <c r="B186" s="3">
        <v>70851154</v>
      </c>
      <c r="C186" s="3" t="s">
        <v>4779</v>
      </c>
      <c r="D186" s="3" t="s">
        <v>4793</v>
      </c>
      <c r="E186" s="3" t="s">
        <v>4755</v>
      </c>
      <c r="F186" s="3"/>
      <c r="G186" s="3"/>
      <c r="H186" s="3"/>
      <c r="I186" s="3"/>
      <c r="J186" s="3"/>
      <c r="K186" s="3"/>
      <c r="L186" s="3"/>
      <c r="M186" s="3"/>
      <c r="N186" s="2"/>
      <c r="O186" s="2">
        <v>1790</v>
      </c>
      <c r="P186" s="3">
        <v>1753</v>
      </c>
      <c r="Q186" s="2">
        <v>1460</v>
      </c>
      <c r="R186" s="27">
        <f t="shared" si="2"/>
        <v>1667.6666666666667</v>
      </c>
      <c r="T186" s="127"/>
    </row>
    <row r="187" spans="1:20" x14ac:dyDescent="0.25">
      <c r="A187" s="3">
        <v>10199374</v>
      </c>
      <c r="B187" s="3">
        <v>70851152</v>
      </c>
      <c r="C187" s="3" t="s">
        <v>4775</v>
      </c>
      <c r="D187" s="3" t="s">
        <v>4790</v>
      </c>
      <c r="E187" s="3" t="s">
        <v>4755</v>
      </c>
      <c r="F187" s="3"/>
      <c r="G187" s="3"/>
      <c r="H187" s="3"/>
      <c r="I187" s="3"/>
      <c r="J187" s="3"/>
      <c r="K187" s="3"/>
      <c r="L187" s="3"/>
      <c r="M187" s="3"/>
      <c r="N187" s="2"/>
      <c r="O187" s="2">
        <v>1939</v>
      </c>
      <c r="P187" s="3">
        <v>1892</v>
      </c>
      <c r="Q187" s="2">
        <v>1432</v>
      </c>
      <c r="R187" s="27">
        <f t="shared" si="2"/>
        <v>1754.3333333333333</v>
      </c>
      <c r="T187" s="127"/>
    </row>
    <row r="188" spans="1:20" x14ac:dyDescent="0.25">
      <c r="A188" s="3">
        <v>10204368</v>
      </c>
      <c r="B188" s="3">
        <v>70851153</v>
      </c>
      <c r="C188" s="3" t="s">
        <v>4775</v>
      </c>
      <c r="D188" s="3" t="s">
        <v>4791</v>
      </c>
      <c r="E188" s="3" t="s">
        <v>4755</v>
      </c>
      <c r="F188" s="3"/>
      <c r="G188" s="3"/>
      <c r="H188" s="3"/>
      <c r="I188" s="3"/>
      <c r="J188" s="3"/>
      <c r="K188" s="3"/>
      <c r="L188" s="3"/>
      <c r="M188" s="3"/>
      <c r="N188" s="2"/>
      <c r="O188" s="2">
        <v>3219</v>
      </c>
      <c r="P188" s="3">
        <v>3482</v>
      </c>
      <c r="Q188" s="2">
        <v>2468</v>
      </c>
      <c r="R188" s="27">
        <f t="shared" si="2"/>
        <v>3056.3333333333335</v>
      </c>
      <c r="T188" s="127"/>
    </row>
    <row r="189" spans="1:20" x14ac:dyDescent="0.25">
      <c r="A189" s="3">
        <v>10233074</v>
      </c>
      <c r="B189" s="3">
        <v>70851155</v>
      </c>
      <c r="C189" s="3" t="s">
        <v>4775</v>
      </c>
      <c r="D189" s="3" t="s">
        <v>4792</v>
      </c>
      <c r="E189" s="3" t="s">
        <v>4755</v>
      </c>
      <c r="F189" s="3"/>
      <c r="G189" s="3"/>
      <c r="H189" s="3"/>
      <c r="I189" s="3"/>
      <c r="J189" s="3"/>
      <c r="K189" s="3"/>
      <c r="L189" s="3"/>
      <c r="M189" s="3"/>
      <c r="N189" s="2"/>
      <c r="O189" s="2">
        <v>2647</v>
      </c>
      <c r="P189" s="3">
        <v>3077</v>
      </c>
      <c r="Q189" s="2">
        <v>2043</v>
      </c>
      <c r="R189" s="27">
        <f t="shared" si="2"/>
        <v>2589</v>
      </c>
      <c r="T189" s="127"/>
    </row>
    <row r="190" spans="1:20" x14ac:dyDescent="0.25">
      <c r="A190" s="3">
        <v>10220231</v>
      </c>
      <c r="B190" s="3">
        <v>70851116</v>
      </c>
      <c r="C190" s="3" t="s">
        <v>4763</v>
      </c>
      <c r="D190" s="3" t="s">
        <v>4780</v>
      </c>
      <c r="E190" s="3" t="s">
        <v>4755</v>
      </c>
      <c r="F190" s="3"/>
      <c r="G190" s="3"/>
      <c r="H190" s="3"/>
      <c r="I190" s="3"/>
      <c r="J190" s="3"/>
      <c r="K190" s="3"/>
      <c r="L190" s="3"/>
      <c r="M190" s="3"/>
      <c r="N190" s="2"/>
      <c r="O190" s="2">
        <v>2713</v>
      </c>
      <c r="P190" s="3">
        <v>2627</v>
      </c>
      <c r="Q190" s="2">
        <v>1920</v>
      </c>
      <c r="R190" s="27">
        <f t="shared" si="2"/>
        <v>2420</v>
      </c>
      <c r="T190" s="127"/>
    </row>
    <row r="191" spans="1:20" x14ac:dyDescent="0.25">
      <c r="A191" s="3">
        <v>10207893</v>
      </c>
      <c r="B191" s="3">
        <v>70851118</v>
      </c>
      <c r="C191" s="3" t="s">
        <v>4763</v>
      </c>
      <c r="D191" s="3" t="s">
        <v>5528</v>
      </c>
      <c r="E191" s="3" t="s">
        <v>4755</v>
      </c>
      <c r="F191" s="3"/>
      <c r="G191" s="3"/>
      <c r="H191" s="3"/>
      <c r="I191" s="3"/>
      <c r="J191" s="3"/>
      <c r="K191" s="3"/>
      <c r="L191" s="3"/>
      <c r="M191" s="3"/>
      <c r="N191" s="2"/>
      <c r="O191" s="2">
        <v>1446</v>
      </c>
      <c r="P191" s="3">
        <v>1589</v>
      </c>
      <c r="Q191" s="2">
        <v>1451</v>
      </c>
      <c r="R191" s="27">
        <f t="shared" si="2"/>
        <v>1495.3333333333333</v>
      </c>
      <c r="T191" s="127"/>
    </row>
    <row r="192" spans="1:20" x14ac:dyDescent="0.25">
      <c r="A192" s="3">
        <v>10197038</v>
      </c>
      <c r="B192" s="3">
        <v>70851115</v>
      </c>
      <c r="C192" s="3" t="s">
        <v>4763</v>
      </c>
      <c r="D192" s="3" t="s">
        <v>4781</v>
      </c>
      <c r="E192" s="3" t="s">
        <v>4755</v>
      </c>
      <c r="F192" s="3"/>
      <c r="G192" s="3"/>
      <c r="H192" s="3"/>
      <c r="I192" s="3"/>
      <c r="J192" s="3"/>
      <c r="K192" s="3"/>
      <c r="L192" s="3"/>
      <c r="M192" s="3"/>
      <c r="N192" s="2"/>
      <c r="O192" s="2">
        <v>1461</v>
      </c>
      <c r="P192" s="3">
        <v>1249</v>
      </c>
      <c r="Q192" s="2">
        <v>1202</v>
      </c>
      <c r="R192" s="27">
        <f t="shared" si="2"/>
        <v>1304</v>
      </c>
      <c r="T192" s="127"/>
    </row>
    <row r="193" spans="1:20" x14ac:dyDescent="0.25">
      <c r="A193" s="3">
        <v>10201562</v>
      </c>
      <c r="B193" s="3">
        <v>70851117</v>
      </c>
      <c r="C193" s="3" t="s">
        <v>4763</v>
      </c>
      <c r="D193" s="3" t="s">
        <v>4782</v>
      </c>
      <c r="E193" s="3" t="s">
        <v>4755</v>
      </c>
      <c r="F193" s="3"/>
      <c r="G193" s="3"/>
      <c r="H193" s="3"/>
      <c r="I193" s="3"/>
      <c r="J193" s="3"/>
      <c r="K193" s="3"/>
      <c r="L193" s="3"/>
      <c r="M193" s="3"/>
      <c r="N193" s="2"/>
      <c r="O193" s="2">
        <v>3853</v>
      </c>
      <c r="P193" s="3">
        <v>3864</v>
      </c>
      <c r="Q193" s="2">
        <v>3329</v>
      </c>
      <c r="R193" s="27">
        <f t="shared" si="2"/>
        <v>3682</v>
      </c>
      <c r="T193" s="127"/>
    </row>
    <row r="194" spans="1:20" x14ac:dyDescent="0.25">
      <c r="A194" s="3">
        <v>10196921</v>
      </c>
      <c r="B194" s="3">
        <v>70851114</v>
      </c>
      <c r="C194" s="3" t="s">
        <v>4763</v>
      </c>
      <c r="D194" s="3" t="s">
        <v>4783</v>
      </c>
      <c r="E194" s="3" t="s">
        <v>4755</v>
      </c>
      <c r="F194" s="3"/>
      <c r="G194" s="3"/>
      <c r="H194" s="3"/>
      <c r="I194" s="3"/>
      <c r="J194" s="3"/>
      <c r="K194" s="3"/>
      <c r="L194" s="3"/>
      <c r="M194" s="3"/>
      <c r="N194" s="2"/>
      <c r="O194" s="2">
        <v>4399</v>
      </c>
      <c r="P194" s="3">
        <v>4512</v>
      </c>
      <c r="Q194" s="2">
        <v>3460</v>
      </c>
      <c r="R194" s="27">
        <f t="shared" si="2"/>
        <v>4123.666666666667</v>
      </c>
      <c r="T194" s="127"/>
    </row>
    <row r="195" spans="1:20" x14ac:dyDescent="0.25">
      <c r="A195" s="3">
        <v>10209761</v>
      </c>
      <c r="B195" s="3">
        <v>70851113</v>
      </c>
      <c r="C195" s="3" t="s">
        <v>4763</v>
      </c>
      <c r="D195" s="3" t="s">
        <v>4784</v>
      </c>
      <c r="E195" s="3" t="s">
        <v>4755</v>
      </c>
      <c r="F195" s="3"/>
      <c r="G195" s="3"/>
      <c r="H195" s="3"/>
      <c r="I195" s="3"/>
      <c r="J195" s="3"/>
      <c r="K195" s="3"/>
      <c r="L195" s="3"/>
      <c r="M195" s="3"/>
      <c r="N195" s="2"/>
      <c r="O195" s="2">
        <v>1421</v>
      </c>
      <c r="P195" s="3">
        <v>1133</v>
      </c>
      <c r="Q195" s="2">
        <v>947</v>
      </c>
      <c r="R195" s="27">
        <f t="shared" ref="R195:R200" si="3">IFERROR(AVERAGE(F195:Q195),0)</f>
        <v>1167</v>
      </c>
      <c r="T195" s="127"/>
    </row>
    <row r="196" spans="1:20" x14ac:dyDescent="0.25">
      <c r="A196" s="3">
        <v>10195043</v>
      </c>
      <c r="B196" s="3">
        <v>70851121</v>
      </c>
      <c r="C196" s="3" t="s">
        <v>4763</v>
      </c>
      <c r="D196" s="3" t="s">
        <v>6192</v>
      </c>
      <c r="E196" s="3" t="s">
        <v>4755</v>
      </c>
      <c r="F196" s="3"/>
      <c r="G196" s="3"/>
      <c r="H196" s="3"/>
      <c r="I196" s="3"/>
      <c r="J196" s="3"/>
      <c r="K196" s="3"/>
      <c r="L196" s="3"/>
      <c r="M196" s="3"/>
      <c r="N196" s="2"/>
      <c r="O196" s="2">
        <v>1539</v>
      </c>
      <c r="P196" s="3">
        <v>1698</v>
      </c>
      <c r="Q196" s="2">
        <v>1382</v>
      </c>
      <c r="R196" s="27">
        <f t="shared" si="3"/>
        <v>1539.6666666666667</v>
      </c>
      <c r="T196" s="127"/>
    </row>
    <row r="197" spans="1:20" x14ac:dyDescent="0.25">
      <c r="A197" s="3">
        <v>10195585</v>
      </c>
      <c r="B197" s="3">
        <v>70851122</v>
      </c>
      <c r="C197" s="3" t="s">
        <v>4763</v>
      </c>
      <c r="D197" s="3" t="s">
        <v>4786</v>
      </c>
      <c r="E197" s="3" t="s">
        <v>4755</v>
      </c>
      <c r="F197" s="3"/>
      <c r="G197" s="3"/>
      <c r="H197" s="3"/>
      <c r="I197" s="3"/>
      <c r="J197" s="3"/>
      <c r="K197" s="3"/>
      <c r="L197" s="3"/>
      <c r="M197" s="3"/>
      <c r="N197" s="2"/>
      <c r="O197" s="2">
        <v>2380</v>
      </c>
      <c r="P197" s="3">
        <v>2001</v>
      </c>
      <c r="Q197" s="2">
        <v>1687</v>
      </c>
      <c r="R197" s="27">
        <f t="shared" si="3"/>
        <v>2022.6666666666667</v>
      </c>
      <c r="T197" s="127"/>
    </row>
    <row r="198" spans="1:20" x14ac:dyDescent="0.25">
      <c r="A198" s="3">
        <v>10194670</v>
      </c>
      <c r="B198" s="3">
        <v>70851120</v>
      </c>
      <c r="C198" s="3" t="s">
        <v>4763</v>
      </c>
      <c r="D198" s="3" t="s">
        <v>6193</v>
      </c>
      <c r="E198" s="3" t="s">
        <v>4755</v>
      </c>
      <c r="F198" s="3"/>
      <c r="G198" s="3"/>
      <c r="H198" s="3"/>
      <c r="I198" s="3"/>
      <c r="J198" s="3"/>
      <c r="K198" s="3"/>
      <c r="L198" s="3"/>
      <c r="M198" s="3"/>
      <c r="N198" s="2"/>
      <c r="O198" s="2">
        <v>1737</v>
      </c>
      <c r="P198" s="3">
        <v>1644</v>
      </c>
      <c r="Q198" s="2">
        <v>1365</v>
      </c>
      <c r="R198" s="27">
        <f t="shared" si="3"/>
        <v>1582</v>
      </c>
      <c r="T198" s="127"/>
    </row>
    <row r="199" spans="1:20" x14ac:dyDescent="0.25">
      <c r="A199" s="3">
        <v>10194068</v>
      </c>
      <c r="B199" s="3">
        <v>70851119</v>
      </c>
      <c r="C199" s="3" t="s">
        <v>4763</v>
      </c>
      <c r="D199" s="3" t="s">
        <v>4788</v>
      </c>
      <c r="E199" s="3" t="s">
        <v>4755</v>
      </c>
      <c r="F199" s="3"/>
      <c r="G199" s="3"/>
      <c r="H199" s="3"/>
      <c r="I199" s="3"/>
      <c r="J199" s="3"/>
      <c r="K199" s="3"/>
      <c r="L199" s="3"/>
      <c r="M199" s="3"/>
      <c r="N199" s="2"/>
      <c r="O199" s="2">
        <v>2322</v>
      </c>
      <c r="P199" s="3">
        <v>2468</v>
      </c>
      <c r="Q199" s="2">
        <v>1918</v>
      </c>
      <c r="R199" s="27">
        <f t="shared" si="3"/>
        <v>2236</v>
      </c>
      <c r="T199" s="127"/>
    </row>
    <row r="200" spans="1:20" x14ac:dyDescent="0.25">
      <c r="A200" s="3">
        <v>10203598</v>
      </c>
      <c r="B200" s="3">
        <v>70851123</v>
      </c>
      <c r="C200" s="3" t="s">
        <v>4763</v>
      </c>
      <c r="D200" s="3" t="s">
        <v>4789</v>
      </c>
      <c r="E200" s="3" t="s">
        <v>4755</v>
      </c>
      <c r="F200" s="3"/>
      <c r="G200" s="3"/>
      <c r="H200" s="3"/>
      <c r="I200" s="3"/>
      <c r="J200" s="3"/>
      <c r="K200" s="3"/>
      <c r="L200" s="3"/>
      <c r="M200" s="3"/>
      <c r="N200" s="2"/>
      <c r="O200" s="2">
        <v>3735</v>
      </c>
      <c r="P200" s="3">
        <v>3457</v>
      </c>
      <c r="Q200" s="2">
        <v>3193</v>
      </c>
      <c r="R200" s="27">
        <f t="shared" si="3"/>
        <v>3461.6666666666665</v>
      </c>
      <c r="T200" s="127"/>
    </row>
  </sheetData>
  <conditionalFormatting sqref="D161:D179">
    <cfRule type="duplicateValues" dxfId="43" priority="10"/>
  </conditionalFormatting>
  <conditionalFormatting sqref="D180:D183">
    <cfRule type="duplicateValues" dxfId="42" priority="9"/>
  </conditionalFormatting>
  <conditionalFormatting sqref="D184">
    <cfRule type="duplicateValues" dxfId="41" priority="8"/>
  </conditionalFormatting>
  <conditionalFormatting sqref="D185">
    <cfRule type="duplicateValues" dxfId="40" priority="7"/>
  </conditionalFormatting>
  <conditionalFormatting sqref="F2:N200">
    <cfRule type="cellIs" dxfId="39" priority="6" operator="equal">
      <formula>0</formula>
    </cfRule>
  </conditionalFormatting>
  <conditionalFormatting sqref="O13">
    <cfRule type="cellIs" dxfId="38" priority="5" operator="equal">
      <formula>0</formula>
    </cfRule>
  </conditionalFormatting>
  <conditionalFormatting sqref="O27">
    <cfRule type="cellIs" dxfId="37" priority="4" operator="equal">
      <formula>0</formula>
    </cfRule>
  </conditionalFormatting>
  <conditionalFormatting sqref="O30">
    <cfRule type="cellIs" dxfId="36" priority="3" operator="equal">
      <formula>0</formula>
    </cfRule>
  </conditionalFormatting>
  <conditionalFormatting sqref="O87:O88">
    <cfRule type="cellIs" dxfId="35" priority="2" operator="equal">
      <formula>0</formula>
    </cfRule>
  </conditionalFormatting>
  <conditionalFormatting sqref="O115">
    <cfRule type="cellIs" dxfId="3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3"/>
  <sheetViews>
    <sheetView topLeftCell="V184" zoomScale="115" zoomScaleNormal="115" workbookViewId="0">
      <selection activeCell="AG139" sqref="AG139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6.42578125" bestFit="1" customWidth="1"/>
    <col min="4" max="4" width="6.7109375" bestFit="1" customWidth="1"/>
    <col min="5" max="5" width="8.7109375" bestFit="1" customWidth="1"/>
    <col min="6" max="6" width="6.7109375" bestFit="1" customWidth="1"/>
    <col min="7" max="7" width="8.85546875" bestFit="1" customWidth="1"/>
    <col min="9" max="9" width="8.7109375" bestFit="1" customWidth="1"/>
    <col min="10" max="10" width="6.5703125" bestFit="1" customWidth="1"/>
    <col min="11" max="11" width="12.7109375" bestFit="1" customWidth="1"/>
    <col min="12" max="12" width="20.42578125" bestFit="1" customWidth="1"/>
    <col min="13" max="13" width="31.85546875" bestFit="1" customWidth="1"/>
    <col min="14" max="14" width="36.7109375" bestFit="1" customWidth="1"/>
    <col min="15" max="15" width="35" bestFit="1" customWidth="1"/>
    <col min="16" max="16" width="55" bestFit="1" customWidth="1"/>
    <col min="17" max="17" width="9" bestFit="1" customWidth="1"/>
    <col min="18" max="18" width="46.7109375" bestFit="1" customWidth="1"/>
    <col min="19" max="19" width="31.28515625" bestFit="1" customWidth="1"/>
    <col min="20" max="20" width="12.42578125" bestFit="1" customWidth="1"/>
    <col min="21" max="21" width="8.42578125" bestFit="1" customWidth="1"/>
    <col min="22" max="22" width="17.5703125" bestFit="1" customWidth="1"/>
    <col min="23" max="23" width="6.42578125" bestFit="1" customWidth="1"/>
    <col min="24" max="24" width="15.42578125" bestFit="1" customWidth="1"/>
    <col min="25" max="25" width="30.140625" bestFit="1" customWidth="1"/>
    <col min="26" max="26" width="8" bestFit="1" customWidth="1"/>
  </cols>
  <sheetData>
    <row r="1" spans="1:26" ht="60" x14ac:dyDescent="0.25">
      <c r="A1" s="111" t="s">
        <v>176</v>
      </c>
      <c r="B1" s="112" t="s">
        <v>177</v>
      </c>
      <c r="C1" s="112" t="s">
        <v>178</v>
      </c>
      <c r="D1" s="112" t="s">
        <v>179</v>
      </c>
      <c r="E1" s="112" t="s">
        <v>180</v>
      </c>
      <c r="F1" s="112" t="s">
        <v>181</v>
      </c>
      <c r="G1" s="112" t="s">
        <v>182</v>
      </c>
      <c r="H1" s="112" t="s">
        <v>183</v>
      </c>
      <c r="I1" s="112" t="s">
        <v>5492</v>
      </c>
      <c r="J1" s="112" t="s">
        <v>6131</v>
      </c>
      <c r="K1" s="113" t="s">
        <v>184</v>
      </c>
      <c r="L1" s="113" t="s">
        <v>185</v>
      </c>
      <c r="M1" s="112" t="s">
        <v>186</v>
      </c>
      <c r="N1" s="112" t="s">
        <v>187</v>
      </c>
      <c r="O1" s="112" t="s">
        <v>188</v>
      </c>
      <c r="P1" s="112" t="s">
        <v>189</v>
      </c>
      <c r="Q1" s="112" t="s">
        <v>190</v>
      </c>
      <c r="R1" s="112" t="s">
        <v>191</v>
      </c>
      <c r="S1" s="112" t="s">
        <v>192</v>
      </c>
      <c r="T1" s="112" t="s">
        <v>193</v>
      </c>
      <c r="U1" s="112" t="s">
        <v>194</v>
      </c>
      <c r="V1" s="112" t="s">
        <v>195</v>
      </c>
      <c r="W1" s="112" t="s">
        <v>196</v>
      </c>
      <c r="X1" s="114" t="s">
        <v>197</v>
      </c>
      <c r="Y1" s="114" t="s">
        <v>198</v>
      </c>
      <c r="Z1" s="112" t="s">
        <v>199</v>
      </c>
    </row>
    <row r="2" spans="1:26" x14ac:dyDescent="0.25">
      <c r="A2" s="115">
        <v>202410</v>
      </c>
      <c r="B2" s="115">
        <v>10204961</v>
      </c>
      <c r="C2" s="115">
        <v>41</v>
      </c>
      <c r="D2" s="115">
        <v>8</v>
      </c>
      <c r="E2" s="115">
        <v>14</v>
      </c>
      <c r="F2" s="115">
        <v>2</v>
      </c>
      <c r="G2" s="115">
        <v>7</v>
      </c>
      <c r="H2" s="115">
        <v>1</v>
      </c>
      <c r="I2" s="115">
        <v>2</v>
      </c>
      <c r="J2" s="115">
        <v>73</v>
      </c>
      <c r="K2" s="115" t="s">
        <v>200</v>
      </c>
      <c r="L2" s="115" t="s">
        <v>1171</v>
      </c>
      <c r="M2" s="115" t="s">
        <v>4040</v>
      </c>
      <c r="N2" s="115" t="s">
        <v>6132</v>
      </c>
      <c r="O2" s="115" t="s">
        <v>4042</v>
      </c>
      <c r="P2" s="115" t="s">
        <v>6133</v>
      </c>
      <c r="Q2" s="115">
        <v>70851441</v>
      </c>
      <c r="R2" s="115" t="s">
        <v>5456</v>
      </c>
      <c r="S2" s="115" t="s">
        <v>204</v>
      </c>
      <c r="T2" s="115" t="s">
        <v>206</v>
      </c>
      <c r="U2" s="115" t="s">
        <v>207</v>
      </c>
      <c r="V2" s="115" t="s">
        <v>4044</v>
      </c>
      <c r="W2" s="115" t="s">
        <v>207</v>
      </c>
      <c r="X2" s="115" t="s">
        <v>5457</v>
      </c>
      <c r="Y2" s="115" t="s">
        <v>5458</v>
      </c>
      <c r="Z2" s="115" t="s">
        <v>207</v>
      </c>
    </row>
    <row r="3" spans="1:26" x14ac:dyDescent="0.25">
      <c r="A3" s="115">
        <v>202410</v>
      </c>
      <c r="B3" s="115">
        <v>10205411</v>
      </c>
      <c r="C3" s="115">
        <v>31</v>
      </c>
      <c r="D3" s="115">
        <v>10</v>
      </c>
      <c r="E3" s="115">
        <v>14</v>
      </c>
      <c r="F3" s="115">
        <v>1</v>
      </c>
      <c r="G3" s="115">
        <v>3</v>
      </c>
      <c r="H3" s="115">
        <v>0</v>
      </c>
      <c r="I3" s="115">
        <v>3</v>
      </c>
      <c r="J3" s="115">
        <v>59</v>
      </c>
      <c r="K3" s="115" t="s">
        <v>200</v>
      </c>
      <c r="L3" s="115" t="s">
        <v>1171</v>
      </c>
      <c r="M3" s="115" t="s">
        <v>4040</v>
      </c>
      <c r="N3" s="115" t="s">
        <v>6134</v>
      </c>
      <c r="O3" s="115" t="s">
        <v>4042</v>
      </c>
      <c r="P3" s="115" t="s">
        <v>6135</v>
      </c>
      <c r="Q3" s="115">
        <v>70851442</v>
      </c>
      <c r="R3" s="115" t="s">
        <v>5456</v>
      </c>
      <c r="S3" s="115" t="s">
        <v>204</v>
      </c>
      <c r="T3" s="115" t="s">
        <v>206</v>
      </c>
      <c r="U3" s="115" t="s">
        <v>207</v>
      </c>
      <c r="V3" s="115" t="s">
        <v>4044</v>
      </c>
      <c r="W3" s="115" t="s">
        <v>207</v>
      </c>
      <c r="X3" s="115" t="s">
        <v>5457</v>
      </c>
      <c r="Y3" s="115" t="s">
        <v>5458</v>
      </c>
      <c r="Z3" s="115" t="s">
        <v>207</v>
      </c>
    </row>
    <row r="4" spans="1:26" x14ac:dyDescent="0.25">
      <c r="A4" s="115">
        <v>202410</v>
      </c>
      <c r="B4" s="115">
        <v>10205649</v>
      </c>
      <c r="C4" s="115">
        <v>40</v>
      </c>
      <c r="D4" s="115">
        <v>10</v>
      </c>
      <c r="E4" s="115">
        <v>10</v>
      </c>
      <c r="F4" s="115">
        <v>1</v>
      </c>
      <c r="G4" s="115">
        <v>6</v>
      </c>
      <c r="H4" s="115">
        <v>1</v>
      </c>
      <c r="I4" s="115">
        <v>4</v>
      </c>
      <c r="J4" s="115">
        <v>68</v>
      </c>
      <c r="K4" s="115" t="s">
        <v>200</v>
      </c>
      <c r="L4" s="115" t="s">
        <v>1171</v>
      </c>
      <c r="M4" s="115" t="s">
        <v>4040</v>
      </c>
      <c r="N4" s="115" t="s">
        <v>6132</v>
      </c>
      <c r="O4" s="115" t="s">
        <v>4042</v>
      </c>
      <c r="P4" s="115" t="s">
        <v>6136</v>
      </c>
      <c r="Q4" s="115">
        <v>70851443</v>
      </c>
      <c r="R4" s="115" t="s">
        <v>5456</v>
      </c>
      <c r="S4" s="115" t="s">
        <v>204</v>
      </c>
      <c r="T4" s="115" t="s">
        <v>206</v>
      </c>
      <c r="U4" s="115" t="s">
        <v>207</v>
      </c>
      <c r="V4" s="115" t="s">
        <v>4044</v>
      </c>
      <c r="W4" s="115" t="s">
        <v>207</v>
      </c>
      <c r="X4" s="115" t="s">
        <v>5457</v>
      </c>
      <c r="Y4" s="115" t="s">
        <v>5458</v>
      </c>
      <c r="Z4" s="115" t="s">
        <v>207</v>
      </c>
    </row>
    <row r="5" spans="1:26" x14ac:dyDescent="0.25">
      <c r="A5" s="115">
        <v>202410</v>
      </c>
      <c r="B5" s="115">
        <v>10207082</v>
      </c>
      <c r="C5" s="115">
        <v>165</v>
      </c>
      <c r="D5" s="115">
        <v>22</v>
      </c>
      <c r="E5" s="115">
        <v>54</v>
      </c>
      <c r="F5" s="115">
        <v>4</v>
      </c>
      <c r="G5" s="115">
        <v>30</v>
      </c>
      <c r="H5" s="115">
        <v>3</v>
      </c>
      <c r="I5" s="115">
        <v>8</v>
      </c>
      <c r="J5" s="115">
        <v>278</v>
      </c>
      <c r="K5" s="115" t="s">
        <v>200</v>
      </c>
      <c r="L5" s="115" t="s">
        <v>1171</v>
      </c>
      <c r="M5" s="115" t="s">
        <v>4040</v>
      </c>
      <c r="N5" s="115" t="s">
        <v>4041</v>
      </c>
      <c r="O5" s="115" t="s">
        <v>4042</v>
      </c>
      <c r="P5" s="115" t="s">
        <v>4043</v>
      </c>
      <c r="Q5" s="115">
        <v>70850836</v>
      </c>
      <c r="R5" s="115" t="s">
        <v>5456</v>
      </c>
      <c r="S5" s="115" t="s">
        <v>204</v>
      </c>
      <c r="T5" s="115" t="s">
        <v>206</v>
      </c>
      <c r="U5" s="115" t="s">
        <v>207</v>
      </c>
      <c r="V5" s="115" t="s">
        <v>4044</v>
      </c>
      <c r="W5" s="115" t="s">
        <v>207</v>
      </c>
      <c r="X5" s="115" t="s">
        <v>5457</v>
      </c>
      <c r="Y5" s="115" t="s">
        <v>5458</v>
      </c>
      <c r="Z5" s="115" t="s">
        <v>207</v>
      </c>
    </row>
    <row r="6" spans="1:26" x14ac:dyDescent="0.25">
      <c r="A6" s="115">
        <v>202410</v>
      </c>
      <c r="B6" s="115">
        <v>10207083</v>
      </c>
      <c r="C6" s="115">
        <v>124</v>
      </c>
      <c r="D6" s="115">
        <v>20</v>
      </c>
      <c r="E6" s="115">
        <v>46</v>
      </c>
      <c r="F6" s="115">
        <v>3</v>
      </c>
      <c r="G6" s="115">
        <v>25</v>
      </c>
      <c r="H6" s="115">
        <v>2</v>
      </c>
      <c r="I6" s="115">
        <v>8</v>
      </c>
      <c r="J6" s="115">
        <v>220</v>
      </c>
      <c r="K6" s="115" t="s">
        <v>200</v>
      </c>
      <c r="L6" s="115" t="s">
        <v>1171</v>
      </c>
      <c r="M6" s="115" t="s">
        <v>4040</v>
      </c>
      <c r="N6" s="115" t="s">
        <v>4041</v>
      </c>
      <c r="O6" s="115" t="s">
        <v>4042</v>
      </c>
      <c r="P6" s="115" t="s">
        <v>4045</v>
      </c>
      <c r="Q6" s="115">
        <v>70850838</v>
      </c>
      <c r="R6" s="115" t="s">
        <v>5456</v>
      </c>
      <c r="S6" s="115" t="s">
        <v>204</v>
      </c>
      <c r="T6" s="115" t="s">
        <v>206</v>
      </c>
      <c r="U6" s="115" t="s">
        <v>207</v>
      </c>
      <c r="V6" s="115" t="s">
        <v>4044</v>
      </c>
      <c r="W6" s="115" t="s">
        <v>207</v>
      </c>
      <c r="X6" s="115" t="s">
        <v>5457</v>
      </c>
      <c r="Y6" s="115" t="s">
        <v>5458</v>
      </c>
      <c r="Z6" s="115" t="s">
        <v>207</v>
      </c>
    </row>
    <row r="7" spans="1:26" x14ac:dyDescent="0.25">
      <c r="A7" s="115">
        <v>202410</v>
      </c>
      <c r="B7" s="115">
        <v>10213515</v>
      </c>
      <c r="C7" s="115">
        <v>95</v>
      </c>
      <c r="D7" s="115">
        <v>14</v>
      </c>
      <c r="E7" s="115">
        <v>36</v>
      </c>
      <c r="F7" s="115">
        <v>2</v>
      </c>
      <c r="G7" s="115">
        <v>18</v>
      </c>
      <c r="H7" s="115">
        <v>1</v>
      </c>
      <c r="I7" s="115">
        <v>6</v>
      </c>
      <c r="J7" s="115">
        <v>166</v>
      </c>
      <c r="K7" s="115" t="s">
        <v>200</v>
      </c>
      <c r="L7" s="115" t="s">
        <v>1171</v>
      </c>
      <c r="M7" s="115" t="s">
        <v>4040</v>
      </c>
      <c r="N7" s="115" t="s">
        <v>4041</v>
      </c>
      <c r="O7" s="115" t="s">
        <v>4042</v>
      </c>
      <c r="P7" s="115" t="s">
        <v>4046</v>
      </c>
      <c r="Q7" s="115">
        <v>70850835</v>
      </c>
      <c r="R7" s="115" t="s">
        <v>5456</v>
      </c>
      <c r="S7" s="115" t="s">
        <v>204</v>
      </c>
      <c r="T7" s="115" t="s">
        <v>206</v>
      </c>
      <c r="U7" s="115" t="s">
        <v>207</v>
      </c>
      <c r="V7" s="115" t="s">
        <v>4044</v>
      </c>
      <c r="W7" s="115" t="s">
        <v>207</v>
      </c>
      <c r="X7" s="115" t="s">
        <v>5457</v>
      </c>
      <c r="Y7" s="115" t="s">
        <v>5458</v>
      </c>
      <c r="Z7" s="115" t="s">
        <v>207</v>
      </c>
    </row>
    <row r="8" spans="1:26" x14ac:dyDescent="0.25">
      <c r="A8" s="115">
        <v>202410</v>
      </c>
      <c r="B8" s="115">
        <v>10217228</v>
      </c>
      <c r="C8" s="115">
        <v>33</v>
      </c>
      <c r="D8" s="115">
        <v>5</v>
      </c>
      <c r="E8" s="115">
        <v>8</v>
      </c>
      <c r="F8" s="115">
        <v>1</v>
      </c>
      <c r="G8" s="115">
        <v>8</v>
      </c>
      <c r="H8" s="115">
        <v>1</v>
      </c>
      <c r="I8" s="115">
        <v>2</v>
      </c>
      <c r="J8" s="115">
        <v>56</v>
      </c>
      <c r="K8" s="115" t="s">
        <v>200</v>
      </c>
      <c r="L8" s="115" t="s">
        <v>1171</v>
      </c>
      <c r="M8" s="115" t="s">
        <v>4040</v>
      </c>
      <c r="N8" s="115" t="s">
        <v>6132</v>
      </c>
      <c r="O8" s="115" t="s">
        <v>4042</v>
      </c>
      <c r="P8" s="115" t="s">
        <v>6137</v>
      </c>
      <c r="Q8" s="115">
        <v>70851440</v>
      </c>
      <c r="R8" s="115" t="s">
        <v>5456</v>
      </c>
      <c r="S8" s="115" t="s">
        <v>204</v>
      </c>
      <c r="T8" s="115" t="s">
        <v>206</v>
      </c>
      <c r="U8" s="115" t="s">
        <v>207</v>
      </c>
      <c r="V8" s="115" t="s">
        <v>4044</v>
      </c>
      <c r="W8" s="115" t="s">
        <v>207</v>
      </c>
      <c r="X8" s="115" t="s">
        <v>5457</v>
      </c>
      <c r="Y8" s="115" t="s">
        <v>5458</v>
      </c>
      <c r="Z8" s="115" t="s">
        <v>207</v>
      </c>
    </row>
    <row r="9" spans="1:26" x14ac:dyDescent="0.25">
      <c r="A9" s="115">
        <v>202410</v>
      </c>
      <c r="B9" s="115">
        <v>10191741</v>
      </c>
      <c r="C9" s="115">
        <v>193</v>
      </c>
      <c r="D9" s="115">
        <v>28</v>
      </c>
      <c r="E9" s="115">
        <v>44</v>
      </c>
      <c r="F9" s="115">
        <v>3</v>
      </c>
      <c r="G9" s="115">
        <v>9</v>
      </c>
      <c r="H9" s="115">
        <v>1</v>
      </c>
      <c r="I9" s="115">
        <v>7</v>
      </c>
      <c r="J9" s="115">
        <v>278</v>
      </c>
      <c r="K9" s="115" t="s">
        <v>200</v>
      </c>
      <c r="L9" s="115" t="s">
        <v>1171</v>
      </c>
      <c r="M9" s="115" t="s">
        <v>1177</v>
      </c>
      <c r="N9" s="115" t="s">
        <v>3046</v>
      </c>
      <c r="O9" s="115" t="s">
        <v>1299</v>
      </c>
      <c r="P9" s="115" t="s">
        <v>3047</v>
      </c>
      <c r="Q9" s="115">
        <v>70850366</v>
      </c>
      <c r="R9" s="115" t="s">
        <v>5456</v>
      </c>
      <c r="S9" s="115" t="s">
        <v>204</v>
      </c>
      <c r="T9" s="115" t="s">
        <v>206</v>
      </c>
      <c r="U9" s="115" t="s">
        <v>207</v>
      </c>
      <c r="V9" s="115" t="s">
        <v>1180</v>
      </c>
      <c r="W9" s="115" t="s">
        <v>207</v>
      </c>
      <c r="X9" s="115" t="s">
        <v>5457</v>
      </c>
      <c r="Y9" s="115" t="s">
        <v>5458</v>
      </c>
      <c r="Z9" s="115" t="s">
        <v>207</v>
      </c>
    </row>
    <row r="10" spans="1:26" x14ac:dyDescent="0.25">
      <c r="A10" s="115">
        <v>202410</v>
      </c>
      <c r="B10" s="115">
        <v>10191796</v>
      </c>
      <c r="C10" s="115">
        <v>73</v>
      </c>
      <c r="D10" s="115">
        <v>8</v>
      </c>
      <c r="E10" s="115">
        <v>20</v>
      </c>
      <c r="F10" s="115">
        <v>1</v>
      </c>
      <c r="G10" s="115">
        <v>7</v>
      </c>
      <c r="H10" s="115">
        <v>1</v>
      </c>
      <c r="I10" s="115">
        <v>3</v>
      </c>
      <c r="J10" s="115">
        <v>110</v>
      </c>
      <c r="K10" s="115" t="s">
        <v>200</v>
      </c>
      <c r="L10" s="115" t="s">
        <v>1171</v>
      </c>
      <c r="M10" s="115" t="s">
        <v>1177</v>
      </c>
      <c r="N10" s="115" t="s">
        <v>1178</v>
      </c>
      <c r="O10" s="115" t="s">
        <v>1299</v>
      </c>
      <c r="P10" s="115" t="s">
        <v>1179</v>
      </c>
      <c r="Q10" s="115">
        <v>70849832</v>
      </c>
      <c r="R10" s="115" t="s">
        <v>5456</v>
      </c>
      <c r="S10" s="115" t="s">
        <v>204</v>
      </c>
      <c r="T10" s="115" t="s">
        <v>206</v>
      </c>
      <c r="U10" s="115" t="s">
        <v>207</v>
      </c>
      <c r="V10" s="115" t="s">
        <v>1180</v>
      </c>
      <c r="W10" s="115" t="s">
        <v>207</v>
      </c>
      <c r="X10" s="115" t="s">
        <v>5457</v>
      </c>
      <c r="Y10" s="115" t="s">
        <v>5458</v>
      </c>
      <c r="Z10" s="115" t="s">
        <v>207</v>
      </c>
    </row>
    <row r="11" spans="1:26" x14ac:dyDescent="0.25">
      <c r="A11" s="115">
        <v>202410</v>
      </c>
      <c r="B11" s="115">
        <v>10191809</v>
      </c>
      <c r="C11" s="115">
        <v>50</v>
      </c>
      <c r="D11" s="115">
        <v>8</v>
      </c>
      <c r="E11" s="115">
        <v>20</v>
      </c>
      <c r="F11" s="115">
        <v>2</v>
      </c>
      <c r="G11" s="115">
        <v>8</v>
      </c>
      <c r="H11" s="115">
        <v>1</v>
      </c>
      <c r="I11" s="115">
        <v>3</v>
      </c>
      <c r="J11" s="115">
        <v>89</v>
      </c>
      <c r="K11" s="115" t="s">
        <v>200</v>
      </c>
      <c r="L11" s="115" t="s">
        <v>1171</v>
      </c>
      <c r="M11" s="115" t="s">
        <v>1177</v>
      </c>
      <c r="N11" s="115" t="s">
        <v>1181</v>
      </c>
      <c r="O11" s="115" t="s">
        <v>1299</v>
      </c>
      <c r="P11" s="115" t="s">
        <v>1182</v>
      </c>
      <c r="Q11" s="115">
        <v>70849838</v>
      </c>
      <c r="R11" s="115" t="s">
        <v>5456</v>
      </c>
      <c r="S11" s="115" t="s">
        <v>204</v>
      </c>
      <c r="T11" s="115" t="s">
        <v>206</v>
      </c>
      <c r="U11" s="115" t="s">
        <v>207</v>
      </c>
      <c r="V11" s="115" t="s">
        <v>1180</v>
      </c>
      <c r="W11" s="115" t="s">
        <v>207</v>
      </c>
      <c r="X11" s="115" t="s">
        <v>5457</v>
      </c>
      <c r="Y11" s="115" t="s">
        <v>5458</v>
      </c>
      <c r="Z11" s="115" t="s">
        <v>207</v>
      </c>
    </row>
    <row r="12" spans="1:26" x14ac:dyDescent="0.25">
      <c r="A12" s="115">
        <v>202410</v>
      </c>
      <c r="B12" s="115">
        <v>10197647</v>
      </c>
      <c r="C12" s="115">
        <v>70</v>
      </c>
      <c r="D12" s="115">
        <v>9</v>
      </c>
      <c r="E12" s="115">
        <v>34</v>
      </c>
      <c r="F12" s="115">
        <v>2</v>
      </c>
      <c r="G12" s="115">
        <v>8</v>
      </c>
      <c r="H12" s="115">
        <v>1</v>
      </c>
      <c r="I12" s="115">
        <v>3</v>
      </c>
      <c r="J12" s="115">
        <v>124</v>
      </c>
      <c r="K12" s="115" t="s">
        <v>200</v>
      </c>
      <c r="L12" s="115" t="s">
        <v>1171</v>
      </c>
      <c r="M12" s="115" t="s">
        <v>1177</v>
      </c>
      <c r="N12" s="115" t="s">
        <v>1181</v>
      </c>
      <c r="O12" s="115" t="s">
        <v>1299</v>
      </c>
      <c r="P12" s="115" t="s">
        <v>1183</v>
      </c>
      <c r="Q12" s="115">
        <v>70849836</v>
      </c>
      <c r="R12" s="115" t="s">
        <v>5456</v>
      </c>
      <c r="S12" s="115" t="s">
        <v>204</v>
      </c>
      <c r="T12" s="115" t="s">
        <v>206</v>
      </c>
      <c r="U12" s="115" t="s">
        <v>207</v>
      </c>
      <c r="V12" s="115" t="s">
        <v>1180</v>
      </c>
      <c r="W12" s="115" t="s">
        <v>207</v>
      </c>
      <c r="X12" s="115" t="s">
        <v>5457</v>
      </c>
      <c r="Y12" s="115" t="s">
        <v>5458</v>
      </c>
      <c r="Z12" s="115" t="s">
        <v>207</v>
      </c>
    </row>
    <row r="13" spans="1:26" x14ac:dyDescent="0.25">
      <c r="A13" s="115">
        <v>202410</v>
      </c>
      <c r="B13" s="115">
        <v>10198900</v>
      </c>
      <c r="C13" s="115">
        <v>48</v>
      </c>
      <c r="D13" s="115">
        <v>6</v>
      </c>
      <c r="E13" s="115">
        <v>17</v>
      </c>
      <c r="F13" s="115">
        <v>1</v>
      </c>
      <c r="G13" s="115">
        <v>10</v>
      </c>
      <c r="H13" s="115">
        <v>1</v>
      </c>
      <c r="I13" s="115">
        <v>3</v>
      </c>
      <c r="J13" s="115">
        <v>83</v>
      </c>
      <c r="K13" s="115" t="s">
        <v>200</v>
      </c>
      <c r="L13" s="115" t="s">
        <v>1171</v>
      </c>
      <c r="M13" s="115" t="s">
        <v>1177</v>
      </c>
      <c r="N13" s="115" t="s">
        <v>1185</v>
      </c>
      <c r="O13" s="115" t="s">
        <v>1299</v>
      </c>
      <c r="P13" s="115" t="s">
        <v>1186</v>
      </c>
      <c r="Q13" s="115">
        <v>70849830</v>
      </c>
      <c r="R13" s="115" t="s">
        <v>5456</v>
      </c>
      <c r="S13" s="115" t="s">
        <v>204</v>
      </c>
      <c r="T13" s="115" t="s">
        <v>206</v>
      </c>
      <c r="U13" s="115" t="s">
        <v>207</v>
      </c>
      <c r="V13" s="115" t="s">
        <v>1180</v>
      </c>
      <c r="W13" s="115" t="s">
        <v>207</v>
      </c>
      <c r="X13" s="115" t="s">
        <v>5457</v>
      </c>
      <c r="Y13" s="115" t="s">
        <v>5458</v>
      </c>
      <c r="Z13" s="115" t="s">
        <v>207</v>
      </c>
    </row>
    <row r="14" spans="1:26" x14ac:dyDescent="0.25">
      <c r="A14" s="115">
        <v>202410</v>
      </c>
      <c r="B14" s="115">
        <v>10199626</v>
      </c>
      <c r="C14" s="115">
        <v>65</v>
      </c>
      <c r="D14" s="115">
        <v>6</v>
      </c>
      <c r="E14" s="115">
        <v>19</v>
      </c>
      <c r="F14" s="115">
        <v>1</v>
      </c>
      <c r="G14" s="115">
        <v>10</v>
      </c>
      <c r="H14" s="115">
        <v>1</v>
      </c>
      <c r="I14" s="115">
        <v>3</v>
      </c>
      <c r="J14" s="115">
        <v>102</v>
      </c>
      <c r="K14" s="115" t="s">
        <v>200</v>
      </c>
      <c r="L14" s="115" t="s">
        <v>1171</v>
      </c>
      <c r="M14" s="115" t="s">
        <v>1177</v>
      </c>
      <c r="N14" s="115" t="s">
        <v>1178</v>
      </c>
      <c r="O14" s="115" t="s">
        <v>1299</v>
      </c>
      <c r="P14" s="115" t="s">
        <v>1187</v>
      </c>
      <c r="Q14" s="115">
        <v>70849835</v>
      </c>
      <c r="R14" s="115" t="s">
        <v>5456</v>
      </c>
      <c r="S14" s="115" t="s">
        <v>204</v>
      </c>
      <c r="T14" s="115" t="s">
        <v>206</v>
      </c>
      <c r="U14" s="115" t="s">
        <v>207</v>
      </c>
      <c r="V14" s="115" t="s">
        <v>1180</v>
      </c>
      <c r="W14" s="115" t="s">
        <v>207</v>
      </c>
      <c r="X14" s="115" t="s">
        <v>5457</v>
      </c>
      <c r="Y14" s="115" t="s">
        <v>5458</v>
      </c>
      <c r="Z14" s="115" t="s">
        <v>207</v>
      </c>
    </row>
    <row r="15" spans="1:26" x14ac:dyDescent="0.25">
      <c r="A15" s="115">
        <v>202410</v>
      </c>
      <c r="B15" s="115">
        <v>10200353</v>
      </c>
      <c r="C15" s="115">
        <v>45</v>
      </c>
      <c r="D15" s="115">
        <v>8</v>
      </c>
      <c r="E15" s="115">
        <v>19</v>
      </c>
      <c r="F15" s="115">
        <v>1</v>
      </c>
      <c r="G15" s="115">
        <v>3</v>
      </c>
      <c r="H15" s="115">
        <v>1</v>
      </c>
      <c r="I15" s="115">
        <v>3</v>
      </c>
      <c r="J15" s="115">
        <v>77</v>
      </c>
      <c r="K15" s="115" t="s">
        <v>200</v>
      </c>
      <c r="L15" s="115" t="s">
        <v>1171</v>
      </c>
      <c r="M15" s="115" t="s">
        <v>1177</v>
      </c>
      <c r="N15" s="115" t="s">
        <v>1185</v>
      </c>
      <c r="O15" s="115" t="s">
        <v>1299</v>
      </c>
      <c r="P15" s="115" t="s">
        <v>1189</v>
      </c>
      <c r="Q15" s="115">
        <v>70849837</v>
      </c>
      <c r="R15" s="115" t="s">
        <v>5456</v>
      </c>
      <c r="S15" s="115" t="s">
        <v>204</v>
      </c>
      <c r="T15" s="115" t="s">
        <v>206</v>
      </c>
      <c r="U15" s="115" t="s">
        <v>207</v>
      </c>
      <c r="V15" s="115" t="s">
        <v>1180</v>
      </c>
      <c r="W15" s="115" t="s">
        <v>207</v>
      </c>
      <c r="X15" s="115" t="s">
        <v>5457</v>
      </c>
      <c r="Y15" s="115" t="s">
        <v>5458</v>
      </c>
      <c r="Z15" s="115" t="s">
        <v>207</v>
      </c>
    </row>
    <row r="16" spans="1:26" x14ac:dyDescent="0.25">
      <c r="A16" s="115">
        <v>202410</v>
      </c>
      <c r="B16" s="115">
        <v>10203563</v>
      </c>
      <c r="C16" s="115">
        <v>76</v>
      </c>
      <c r="D16" s="115">
        <v>11</v>
      </c>
      <c r="E16" s="115">
        <v>37</v>
      </c>
      <c r="F16" s="115">
        <v>2</v>
      </c>
      <c r="G16" s="115">
        <v>9</v>
      </c>
      <c r="H16" s="115">
        <v>1</v>
      </c>
      <c r="I16" s="115">
        <v>4</v>
      </c>
      <c r="J16" s="115">
        <v>136</v>
      </c>
      <c r="K16" s="115" t="s">
        <v>200</v>
      </c>
      <c r="L16" s="115" t="s">
        <v>1171</v>
      </c>
      <c r="M16" s="115" t="s">
        <v>1177</v>
      </c>
      <c r="N16" s="115" t="s">
        <v>1185</v>
      </c>
      <c r="O16" s="115" t="s">
        <v>1299</v>
      </c>
      <c r="P16" s="115" t="s">
        <v>1190</v>
      </c>
      <c r="Q16" s="115">
        <v>70849831</v>
      </c>
      <c r="R16" s="115" t="s">
        <v>5456</v>
      </c>
      <c r="S16" s="115" t="s">
        <v>204</v>
      </c>
      <c r="T16" s="115" t="s">
        <v>206</v>
      </c>
      <c r="U16" s="115" t="s">
        <v>207</v>
      </c>
      <c r="V16" s="115" t="s">
        <v>1180</v>
      </c>
      <c r="W16" s="115" t="s">
        <v>207</v>
      </c>
      <c r="X16" s="115" t="s">
        <v>5457</v>
      </c>
      <c r="Y16" s="115" t="s">
        <v>5458</v>
      </c>
      <c r="Z16" s="115" t="s">
        <v>207</v>
      </c>
    </row>
    <row r="17" spans="1:26" x14ac:dyDescent="0.25">
      <c r="A17" s="115">
        <v>202410</v>
      </c>
      <c r="B17" s="115">
        <v>10203803</v>
      </c>
      <c r="C17" s="115">
        <v>58</v>
      </c>
      <c r="D17" s="115">
        <v>8</v>
      </c>
      <c r="E17" s="115">
        <v>18</v>
      </c>
      <c r="F17" s="115">
        <v>2</v>
      </c>
      <c r="G17" s="115">
        <v>4</v>
      </c>
      <c r="H17" s="115">
        <v>0</v>
      </c>
      <c r="I17" s="115">
        <v>2</v>
      </c>
      <c r="J17" s="115">
        <v>90</v>
      </c>
      <c r="K17" s="115" t="s">
        <v>200</v>
      </c>
      <c r="L17" s="115" t="s">
        <v>1171</v>
      </c>
      <c r="M17" s="115" t="s">
        <v>1177</v>
      </c>
      <c r="N17" s="115" t="s">
        <v>1178</v>
      </c>
      <c r="O17" s="115" t="s">
        <v>1299</v>
      </c>
      <c r="P17" s="115" t="s">
        <v>1195</v>
      </c>
      <c r="Q17" s="115">
        <v>70849839</v>
      </c>
      <c r="R17" s="115" t="s">
        <v>5456</v>
      </c>
      <c r="S17" s="115" t="s">
        <v>204</v>
      </c>
      <c r="T17" s="115" t="s">
        <v>206</v>
      </c>
      <c r="U17" s="115" t="s">
        <v>207</v>
      </c>
      <c r="V17" s="115" t="s">
        <v>1180</v>
      </c>
      <c r="W17" s="115" t="s">
        <v>207</v>
      </c>
      <c r="X17" s="115" t="s">
        <v>5457</v>
      </c>
      <c r="Y17" s="115" t="s">
        <v>5458</v>
      </c>
      <c r="Z17" s="115" t="s">
        <v>207</v>
      </c>
    </row>
    <row r="18" spans="1:26" x14ac:dyDescent="0.25">
      <c r="A18" s="115">
        <v>202410</v>
      </c>
      <c r="B18" s="115">
        <v>10205676</v>
      </c>
      <c r="C18" s="115">
        <v>86</v>
      </c>
      <c r="D18" s="115">
        <v>15</v>
      </c>
      <c r="E18" s="115">
        <v>31</v>
      </c>
      <c r="F18" s="115">
        <v>2</v>
      </c>
      <c r="G18" s="115">
        <v>6</v>
      </c>
      <c r="H18" s="115">
        <v>0</v>
      </c>
      <c r="I18" s="115">
        <v>2</v>
      </c>
      <c r="J18" s="115">
        <v>140</v>
      </c>
      <c r="K18" s="115" t="s">
        <v>200</v>
      </c>
      <c r="L18" s="115" t="s">
        <v>1171</v>
      </c>
      <c r="M18" s="115" t="s">
        <v>1177</v>
      </c>
      <c r="N18" s="115" t="s">
        <v>1178</v>
      </c>
      <c r="O18" s="115" t="s">
        <v>1299</v>
      </c>
      <c r="P18" s="115" t="s">
        <v>1197</v>
      </c>
      <c r="Q18" s="115">
        <v>70849833</v>
      </c>
      <c r="R18" s="115" t="s">
        <v>5456</v>
      </c>
      <c r="S18" s="115" t="s">
        <v>204</v>
      </c>
      <c r="T18" s="115" t="s">
        <v>206</v>
      </c>
      <c r="U18" s="115" t="s">
        <v>207</v>
      </c>
      <c r="V18" s="115" t="s">
        <v>1180</v>
      </c>
      <c r="W18" s="115" t="s">
        <v>207</v>
      </c>
      <c r="X18" s="115" t="s">
        <v>5457</v>
      </c>
      <c r="Y18" s="115" t="s">
        <v>5458</v>
      </c>
      <c r="Z18" s="115" t="s">
        <v>207</v>
      </c>
    </row>
    <row r="19" spans="1:26" x14ac:dyDescent="0.25">
      <c r="A19" s="115">
        <v>202410</v>
      </c>
      <c r="B19" s="115">
        <v>10207333</v>
      </c>
      <c r="C19" s="115">
        <v>78</v>
      </c>
      <c r="D19" s="115">
        <v>12</v>
      </c>
      <c r="E19" s="115">
        <v>29</v>
      </c>
      <c r="F19" s="115">
        <v>2</v>
      </c>
      <c r="G19" s="115">
        <v>14</v>
      </c>
      <c r="H19" s="115">
        <v>1</v>
      </c>
      <c r="I19" s="115">
        <v>4</v>
      </c>
      <c r="J19" s="115">
        <v>136</v>
      </c>
      <c r="K19" s="115" t="s">
        <v>200</v>
      </c>
      <c r="L19" s="115" t="s">
        <v>1171</v>
      </c>
      <c r="M19" s="115" t="s">
        <v>1177</v>
      </c>
      <c r="N19" s="115" t="s">
        <v>1181</v>
      </c>
      <c r="O19" s="115" t="s">
        <v>1299</v>
      </c>
      <c r="P19" s="115" t="s">
        <v>1198</v>
      </c>
      <c r="Q19" s="115">
        <v>70849834</v>
      </c>
      <c r="R19" s="115" t="s">
        <v>5456</v>
      </c>
      <c r="S19" s="115" t="s">
        <v>204</v>
      </c>
      <c r="T19" s="115" t="s">
        <v>206</v>
      </c>
      <c r="U19" s="115" t="s">
        <v>207</v>
      </c>
      <c r="V19" s="115" t="s">
        <v>1180</v>
      </c>
      <c r="W19" s="115" t="s">
        <v>207</v>
      </c>
      <c r="X19" s="115" t="s">
        <v>5457</v>
      </c>
      <c r="Y19" s="115" t="s">
        <v>5458</v>
      </c>
      <c r="Z19" s="115" t="s">
        <v>207</v>
      </c>
    </row>
    <row r="20" spans="1:26" x14ac:dyDescent="0.25">
      <c r="A20" s="115">
        <v>202410</v>
      </c>
      <c r="B20" s="115">
        <v>10204955</v>
      </c>
      <c r="C20" s="115">
        <v>109</v>
      </c>
      <c r="D20" s="115">
        <v>16</v>
      </c>
      <c r="E20" s="115">
        <v>49</v>
      </c>
      <c r="F20" s="115">
        <v>2</v>
      </c>
      <c r="G20" s="115">
        <v>18</v>
      </c>
      <c r="H20" s="115">
        <v>1</v>
      </c>
      <c r="I20" s="115">
        <v>5</v>
      </c>
      <c r="J20" s="115">
        <v>195</v>
      </c>
      <c r="K20" s="115" t="s">
        <v>200</v>
      </c>
      <c r="L20" s="115" t="s">
        <v>209</v>
      </c>
      <c r="M20" s="115" t="s">
        <v>230</v>
      </c>
      <c r="N20" s="115" t="s">
        <v>231</v>
      </c>
      <c r="O20" s="115" t="s">
        <v>226</v>
      </c>
      <c r="P20" s="115" t="s">
        <v>356</v>
      </c>
      <c r="Q20" s="115">
        <v>70818206</v>
      </c>
      <c r="R20" s="115" t="s">
        <v>5456</v>
      </c>
      <c r="S20" s="115" t="s">
        <v>204</v>
      </c>
      <c r="T20" s="115" t="s">
        <v>206</v>
      </c>
      <c r="U20" s="115" t="s">
        <v>207</v>
      </c>
      <c r="V20" s="115" t="s">
        <v>233</v>
      </c>
      <c r="W20" s="115" t="s">
        <v>207</v>
      </c>
      <c r="X20" s="115" t="s">
        <v>5457</v>
      </c>
      <c r="Y20" s="115" t="s">
        <v>5458</v>
      </c>
      <c r="Z20" s="115" t="s">
        <v>207</v>
      </c>
    </row>
    <row r="21" spans="1:26" x14ac:dyDescent="0.25">
      <c r="A21" s="115">
        <v>202410</v>
      </c>
      <c r="B21" s="115">
        <v>10206375</v>
      </c>
      <c r="C21" s="115">
        <v>62</v>
      </c>
      <c r="D21" s="115">
        <v>7</v>
      </c>
      <c r="E21" s="115">
        <v>24</v>
      </c>
      <c r="F21" s="115">
        <v>1</v>
      </c>
      <c r="G21" s="115">
        <v>5</v>
      </c>
      <c r="H21" s="115">
        <v>1</v>
      </c>
      <c r="I21" s="115">
        <v>2</v>
      </c>
      <c r="J21" s="115">
        <v>100</v>
      </c>
      <c r="K21" s="115" t="s">
        <v>200</v>
      </c>
      <c r="L21" s="115" t="s">
        <v>209</v>
      </c>
      <c r="M21" s="115" t="s">
        <v>230</v>
      </c>
      <c r="N21" s="115" t="s">
        <v>347</v>
      </c>
      <c r="O21" s="115" t="s">
        <v>226</v>
      </c>
      <c r="P21" s="115" t="s">
        <v>427</v>
      </c>
      <c r="Q21" s="115">
        <v>70818200</v>
      </c>
      <c r="R21" s="115" t="s">
        <v>5456</v>
      </c>
      <c r="S21" s="115" t="s">
        <v>204</v>
      </c>
      <c r="T21" s="115" t="s">
        <v>206</v>
      </c>
      <c r="U21" s="115" t="s">
        <v>207</v>
      </c>
      <c r="V21" s="115" t="s">
        <v>233</v>
      </c>
      <c r="W21" s="115" t="s">
        <v>207</v>
      </c>
      <c r="X21" s="115" t="s">
        <v>5457</v>
      </c>
      <c r="Y21" s="115" t="s">
        <v>5458</v>
      </c>
      <c r="Z21" s="115" t="s">
        <v>207</v>
      </c>
    </row>
    <row r="22" spans="1:26" x14ac:dyDescent="0.25">
      <c r="A22" s="115">
        <v>202410</v>
      </c>
      <c r="B22" s="115">
        <v>10207462</v>
      </c>
      <c r="C22" s="115">
        <v>49</v>
      </c>
      <c r="D22" s="115">
        <v>5</v>
      </c>
      <c r="E22" s="115">
        <v>21</v>
      </c>
      <c r="F22" s="115">
        <v>1</v>
      </c>
      <c r="G22" s="115">
        <v>11</v>
      </c>
      <c r="H22" s="115">
        <v>1</v>
      </c>
      <c r="I22" s="115">
        <v>2</v>
      </c>
      <c r="J22" s="115">
        <v>88</v>
      </c>
      <c r="K22" s="115" t="s">
        <v>200</v>
      </c>
      <c r="L22" s="115" t="s">
        <v>209</v>
      </c>
      <c r="M22" s="115" t="s">
        <v>230</v>
      </c>
      <c r="N22" s="115" t="s">
        <v>306</v>
      </c>
      <c r="O22" s="115" t="s">
        <v>226</v>
      </c>
      <c r="P22" s="115" t="s">
        <v>1093</v>
      </c>
      <c r="Q22" s="115">
        <v>70849282</v>
      </c>
      <c r="R22" s="115" t="s">
        <v>5456</v>
      </c>
      <c r="S22" s="115" t="s">
        <v>204</v>
      </c>
      <c r="T22" s="115" t="s">
        <v>206</v>
      </c>
      <c r="U22" s="115" t="s">
        <v>207</v>
      </c>
      <c r="V22" s="115" t="s">
        <v>233</v>
      </c>
      <c r="W22" s="115" t="s">
        <v>207</v>
      </c>
      <c r="X22" s="115" t="s">
        <v>5457</v>
      </c>
      <c r="Y22" s="115" t="s">
        <v>5458</v>
      </c>
      <c r="Z22" s="115" t="s">
        <v>207</v>
      </c>
    </row>
    <row r="23" spans="1:26" x14ac:dyDescent="0.25">
      <c r="A23" s="115">
        <v>202410</v>
      </c>
      <c r="B23" s="115">
        <v>10207577</v>
      </c>
      <c r="C23" s="115">
        <v>153</v>
      </c>
      <c r="D23" s="115">
        <v>20</v>
      </c>
      <c r="E23" s="115">
        <v>72</v>
      </c>
      <c r="F23" s="115">
        <v>3</v>
      </c>
      <c r="G23" s="115">
        <v>26</v>
      </c>
      <c r="H23" s="115">
        <v>2</v>
      </c>
      <c r="I23" s="115">
        <v>6</v>
      </c>
      <c r="J23" s="115">
        <v>276</v>
      </c>
      <c r="K23" s="115" t="s">
        <v>200</v>
      </c>
      <c r="L23" s="115" t="s">
        <v>209</v>
      </c>
      <c r="M23" s="115" t="s">
        <v>230</v>
      </c>
      <c r="N23" s="115" t="s">
        <v>231</v>
      </c>
      <c r="O23" s="115" t="s">
        <v>226</v>
      </c>
      <c r="P23" s="115" t="s">
        <v>346</v>
      </c>
      <c r="Q23" s="115">
        <v>70818207</v>
      </c>
      <c r="R23" s="115" t="s">
        <v>5456</v>
      </c>
      <c r="S23" s="115" t="s">
        <v>204</v>
      </c>
      <c r="T23" s="115" t="s">
        <v>206</v>
      </c>
      <c r="U23" s="115" t="s">
        <v>207</v>
      </c>
      <c r="V23" s="115" t="s">
        <v>233</v>
      </c>
      <c r="W23" s="115" t="s">
        <v>207</v>
      </c>
      <c r="X23" s="115" t="s">
        <v>5457</v>
      </c>
      <c r="Y23" s="115" t="s">
        <v>5458</v>
      </c>
      <c r="Z23" s="115" t="s">
        <v>207</v>
      </c>
    </row>
    <row r="24" spans="1:26" x14ac:dyDescent="0.25">
      <c r="A24" s="115">
        <v>202410</v>
      </c>
      <c r="B24" s="115">
        <v>10209898</v>
      </c>
      <c r="C24" s="115">
        <v>53</v>
      </c>
      <c r="D24" s="115">
        <v>2</v>
      </c>
      <c r="E24" s="115">
        <v>15</v>
      </c>
      <c r="F24" s="115">
        <v>1</v>
      </c>
      <c r="G24" s="115">
        <v>2</v>
      </c>
      <c r="H24" s="115">
        <v>0</v>
      </c>
      <c r="I24" s="115">
        <v>2</v>
      </c>
      <c r="J24" s="115">
        <v>73</v>
      </c>
      <c r="K24" s="115" t="s">
        <v>200</v>
      </c>
      <c r="L24" s="115" t="s">
        <v>209</v>
      </c>
      <c r="M24" s="115" t="s">
        <v>230</v>
      </c>
      <c r="N24" s="115" t="s">
        <v>306</v>
      </c>
      <c r="O24" s="115" t="s">
        <v>226</v>
      </c>
      <c r="P24" s="115" t="s">
        <v>390</v>
      </c>
      <c r="Q24" s="115">
        <v>70818212</v>
      </c>
      <c r="R24" s="115" t="s">
        <v>5456</v>
      </c>
      <c r="S24" s="115" t="s">
        <v>204</v>
      </c>
      <c r="T24" s="115" t="s">
        <v>206</v>
      </c>
      <c r="U24" s="115" t="s">
        <v>207</v>
      </c>
      <c r="V24" s="115" t="s">
        <v>233</v>
      </c>
      <c r="W24" s="115" t="s">
        <v>207</v>
      </c>
      <c r="X24" s="115" t="s">
        <v>5457</v>
      </c>
      <c r="Y24" s="115" t="s">
        <v>5458</v>
      </c>
      <c r="Z24" s="115" t="s">
        <v>207</v>
      </c>
    </row>
    <row r="25" spans="1:26" x14ac:dyDescent="0.25">
      <c r="A25" s="115">
        <v>202410</v>
      </c>
      <c r="B25" s="115">
        <v>10213033</v>
      </c>
      <c r="C25" s="115">
        <v>82</v>
      </c>
      <c r="D25" s="115">
        <v>6</v>
      </c>
      <c r="E25" s="115">
        <v>31</v>
      </c>
      <c r="F25" s="115">
        <v>2</v>
      </c>
      <c r="G25" s="115">
        <v>14</v>
      </c>
      <c r="H25" s="115">
        <v>1</v>
      </c>
      <c r="I25" s="115">
        <v>3</v>
      </c>
      <c r="J25" s="115">
        <v>136</v>
      </c>
      <c r="K25" s="115" t="s">
        <v>200</v>
      </c>
      <c r="L25" s="115" t="s">
        <v>209</v>
      </c>
      <c r="M25" s="115" t="s">
        <v>230</v>
      </c>
      <c r="N25" s="115" t="s">
        <v>306</v>
      </c>
      <c r="O25" s="115" t="s">
        <v>226</v>
      </c>
      <c r="P25" s="115" t="s">
        <v>391</v>
      </c>
      <c r="Q25" s="115">
        <v>70818198</v>
      </c>
      <c r="R25" s="115" t="s">
        <v>5456</v>
      </c>
      <c r="S25" s="115" t="s">
        <v>204</v>
      </c>
      <c r="T25" s="115" t="s">
        <v>206</v>
      </c>
      <c r="U25" s="115" t="s">
        <v>207</v>
      </c>
      <c r="V25" s="115" t="s">
        <v>233</v>
      </c>
      <c r="W25" s="115" t="s">
        <v>207</v>
      </c>
      <c r="X25" s="115" t="s">
        <v>5457</v>
      </c>
      <c r="Y25" s="115" t="s">
        <v>5458</v>
      </c>
      <c r="Z25" s="115" t="s">
        <v>207</v>
      </c>
    </row>
    <row r="26" spans="1:26" x14ac:dyDescent="0.25">
      <c r="A26" s="115">
        <v>202410</v>
      </c>
      <c r="B26" s="115">
        <v>10213671</v>
      </c>
      <c r="C26" s="115">
        <v>86</v>
      </c>
      <c r="D26" s="115">
        <v>9</v>
      </c>
      <c r="E26" s="115">
        <v>35</v>
      </c>
      <c r="F26" s="115">
        <v>2</v>
      </c>
      <c r="G26" s="115">
        <v>8</v>
      </c>
      <c r="H26" s="115">
        <v>0</v>
      </c>
      <c r="I26" s="115">
        <v>4</v>
      </c>
      <c r="J26" s="115">
        <v>140</v>
      </c>
      <c r="K26" s="115" t="s">
        <v>200</v>
      </c>
      <c r="L26" s="115" t="s">
        <v>209</v>
      </c>
      <c r="M26" s="115" t="s">
        <v>230</v>
      </c>
      <c r="N26" s="115" t="s">
        <v>231</v>
      </c>
      <c r="O26" s="115" t="s">
        <v>226</v>
      </c>
      <c r="P26" s="115" t="s">
        <v>232</v>
      </c>
      <c r="Q26" s="115">
        <v>70818205</v>
      </c>
      <c r="R26" s="115" t="s">
        <v>5456</v>
      </c>
      <c r="S26" s="115" t="s">
        <v>204</v>
      </c>
      <c r="T26" s="115" t="s">
        <v>206</v>
      </c>
      <c r="U26" s="115" t="s">
        <v>207</v>
      </c>
      <c r="V26" s="115" t="s">
        <v>233</v>
      </c>
      <c r="W26" s="115" t="s">
        <v>207</v>
      </c>
      <c r="X26" s="115" t="s">
        <v>5457</v>
      </c>
      <c r="Y26" s="115" t="s">
        <v>5458</v>
      </c>
      <c r="Z26" s="115" t="s">
        <v>207</v>
      </c>
    </row>
    <row r="27" spans="1:26" x14ac:dyDescent="0.25">
      <c r="A27" s="115">
        <v>202410</v>
      </c>
      <c r="B27" s="115">
        <v>10214442</v>
      </c>
      <c r="C27" s="115">
        <v>64</v>
      </c>
      <c r="D27" s="115">
        <v>9</v>
      </c>
      <c r="E27" s="115">
        <v>28</v>
      </c>
      <c r="F27" s="115">
        <v>2</v>
      </c>
      <c r="G27" s="115">
        <v>8</v>
      </c>
      <c r="H27" s="115">
        <v>0</v>
      </c>
      <c r="I27" s="115">
        <v>3</v>
      </c>
      <c r="J27" s="115">
        <v>111</v>
      </c>
      <c r="K27" s="115" t="s">
        <v>200</v>
      </c>
      <c r="L27" s="115" t="s">
        <v>209</v>
      </c>
      <c r="M27" s="115" t="s">
        <v>230</v>
      </c>
      <c r="N27" s="115" t="s">
        <v>347</v>
      </c>
      <c r="O27" s="115" t="s">
        <v>226</v>
      </c>
      <c r="P27" s="115" t="s">
        <v>348</v>
      </c>
      <c r="Q27" s="115">
        <v>70818203</v>
      </c>
      <c r="R27" s="115" t="s">
        <v>5456</v>
      </c>
      <c r="S27" s="115" t="s">
        <v>204</v>
      </c>
      <c r="T27" s="115" t="s">
        <v>206</v>
      </c>
      <c r="U27" s="115" t="s">
        <v>207</v>
      </c>
      <c r="V27" s="115" t="s">
        <v>233</v>
      </c>
      <c r="W27" s="115" t="s">
        <v>207</v>
      </c>
      <c r="X27" s="115" t="s">
        <v>5457</v>
      </c>
      <c r="Y27" s="115" t="s">
        <v>5458</v>
      </c>
      <c r="Z27" s="115" t="s">
        <v>207</v>
      </c>
    </row>
    <row r="28" spans="1:26" x14ac:dyDescent="0.25">
      <c r="A28" s="115">
        <v>202410</v>
      </c>
      <c r="B28" s="115">
        <v>10217161</v>
      </c>
      <c r="C28" s="115">
        <v>140</v>
      </c>
      <c r="D28" s="115">
        <v>17</v>
      </c>
      <c r="E28" s="115">
        <v>76</v>
      </c>
      <c r="F28" s="115">
        <v>4</v>
      </c>
      <c r="G28" s="115">
        <v>15</v>
      </c>
      <c r="H28" s="115">
        <v>1</v>
      </c>
      <c r="I28" s="115">
        <v>5</v>
      </c>
      <c r="J28" s="115">
        <v>253</v>
      </c>
      <c r="K28" s="115" t="s">
        <v>200</v>
      </c>
      <c r="L28" s="115" t="s">
        <v>209</v>
      </c>
      <c r="M28" s="115" t="s">
        <v>230</v>
      </c>
      <c r="N28" s="115" t="s">
        <v>249</v>
      </c>
      <c r="O28" s="115" t="s">
        <v>226</v>
      </c>
      <c r="P28" s="115" t="s">
        <v>402</v>
      </c>
      <c r="Q28" s="115">
        <v>70818190</v>
      </c>
      <c r="R28" s="115" t="s">
        <v>5456</v>
      </c>
      <c r="S28" s="115" t="s">
        <v>204</v>
      </c>
      <c r="T28" s="115" t="s">
        <v>206</v>
      </c>
      <c r="U28" s="115" t="s">
        <v>207</v>
      </c>
      <c r="V28" s="115" t="s">
        <v>233</v>
      </c>
      <c r="W28" s="115" t="s">
        <v>207</v>
      </c>
      <c r="X28" s="115" t="s">
        <v>5457</v>
      </c>
      <c r="Y28" s="115" t="s">
        <v>5458</v>
      </c>
      <c r="Z28" s="115" t="s">
        <v>207</v>
      </c>
    </row>
    <row r="29" spans="1:26" x14ac:dyDescent="0.25">
      <c r="A29" s="115">
        <v>202410</v>
      </c>
      <c r="B29" s="115">
        <v>10217162</v>
      </c>
      <c r="C29" s="115">
        <v>28</v>
      </c>
      <c r="D29" s="115">
        <v>3</v>
      </c>
      <c r="E29" s="115">
        <v>12</v>
      </c>
      <c r="F29" s="115">
        <v>1</v>
      </c>
      <c r="G29" s="115">
        <v>3</v>
      </c>
      <c r="H29" s="115">
        <v>0</v>
      </c>
      <c r="I29" s="115">
        <v>1</v>
      </c>
      <c r="J29" s="115">
        <v>47</v>
      </c>
      <c r="K29" s="115" t="s">
        <v>200</v>
      </c>
      <c r="L29" s="115" t="s">
        <v>209</v>
      </c>
      <c r="M29" s="115" t="s">
        <v>230</v>
      </c>
      <c r="N29" s="115" t="s">
        <v>249</v>
      </c>
      <c r="O29" s="115" t="s">
        <v>226</v>
      </c>
      <c r="P29" s="115" t="s">
        <v>250</v>
      </c>
      <c r="Q29" s="115">
        <v>70818191</v>
      </c>
      <c r="R29" s="115" t="s">
        <v>5456</v>
      </c>
      <c r="S29" s="115" t="s">
        <v>204</v>
      </c>
      <c r="T29" s="115" t="s">
        <v>206</v>
      </c>
      <c r="U29" s="115" t="s">
        <v>207</v>
      </c>
      <c r="V29" s="115" t="s">
        <v>233</v>
      </c>
      <c r="W29" s="115" t="s">
        <v>207</v>
      </c>
      <c r="X29" s="115" t="s">
        <v>5457</v>
      </c>
      <c r="Y29" s="115" t="s">
        <v>5458</v>
      </c>
      <c r="Z29" s="115" t="s">
        <v>207</v>
      </c>
    </row>
    <row r="30" spans="1:26" x14ac:dyDescent="0.25">
      <c r="A30" s="115">
        <v>202410</v>
      </c>
      <c r="B30" s="115">
        <v>10219295</v>
      </c>
      <c r="C30" s="115">
        <v>56</v>
      </c>
      <c r="D30" s="115">
        <v>8</v>
      </c>
      <c r="E30" s="115">
        <v>17</v>
      </c>
      <c r="F30" s="115">
        <v>1</v>
      </c>
      <c r="G30" s="115">
        <v>11</v>
      </c>
      <c r="H30" s="115">
        <v>1</v>
      </c>
      <c r="I30" s="115">
        <v>3</v>
      </c>
      <c r="J30" s="115">
        <v>94</v>
      </c>
      <c r="K30" s="115" t="s">
        <v>200</v>
      </c>
      <c r="L30" s="115" t="s">
        <v>209</v>
      </c>
      <c r="M30" s="115" t="s">
        <v>230</v>
      </c>
      <c r="N30" s="115" t="s">
        <v>306</v>
      </c>
      <c r="O30" s="115" t="s">
        <v>226</v>
      </c>
      <c r="P30" s="115" t="s">
        <v>428</v>
      </c>
      <c r="Q30" s="115">
        <v>70818213</v>
      </c>
      <c r="R30" s="115" t="s">
        <v>5456</v>
      </c>
      <c r="S30" s="115" t="s">
        <v>204</v>
      </c>
      <c r="T30" s="115" t="s">
        <v>206</v>
      </c>
      <c r="U30" s="115" t="s">
        <v>207</v>
      </c>
      <c r="V30" s="115" t="s">
        <v>233</v>
      </c>
      <c r="W30" s="115" t="s">
        <v>207</v>
      </c>
      <c r="X30" s="115" t="s">
        <v>5457</v>
      </c>
      <c r="Y30" s="115" t="s">
        <v>5458</v>
      </c>
      <c r="Z30" s="115" t="s">
        <v>207</v>
      </c>
    </row>
    <row r="31" spans="1:26" x14ac:dyDescent="0.25">
      <c r="A31" s="115">
        <v>202410</v>
      </c>
      <c r="B31" s="115">
        <v>10219333</v>
      </c>
      <c r="C31" s="115">
        <v>125</v>
      </c>
      <c r="D31" s="115">
        <v>18</v>
      </c>
      <c r="E31" s="115">
        <v>56</v>
      </c>
      <c r="F31" s="115">
        <v>3</v>
      </c>
      <c r="G31" s="115">
        <v>15</v>
      </c>
      <c r="H31" s="115">
        <v>1</v>
      </c>
      <c r="I31" s="115">
        <v>4</v>
      </c>
      <c r="J31" s="115">
        <v>218</v>
      </c>
      <c r="K31" s="115" t="s">
        <v>200</v>
      </c>
      <c r="L31" s="115" t="s">
        <v>209</v>
      </c>
      <c r="M31" s="115" t="s">
        <v>230</v>
      </c>
      <c r="N31" s="115" t="s">
        <v>306</v>
      </c>
      <c r="O31" s="115" t="s">
        <v>226</v>
      </c>
      <c r="P31" s="115" t="s">
        <v>409</v>
      </c>
      <c r="Q31" s="115">
        <v>70818214</v>
      </c>
      <c r="R31" s="115" t="s">
        <v>5456</v>
      </c>
      <c r="S31" s="115" t="s">
        <v>204</v>
      </c>
      <c r="T31" s="115" t="s">
        <v>206</v>
      </c>
      <c r="U31" s="115" t="s">
        <v>207</v>
      </c>
      <c r="V31" s="115" t="s">
        <v>233</v>
      </c>
      <c r="W31" s="115" t="s">
        <v>207</v>
      </c>
      <c r="X31" s="115" t="s">
        <v>5457</v>
      </c>
      <c r="Y31" s="115" t="s">
        <v>5458</v>
      </c>
      <c r="Z31" s="115" t="s">
        <v>207</v>
      </c>
    </row>
    <row r="32" spans="1:26" x14ac:dyDescent="0.25">
      <c r="A32" s="115">
        <v>202410</v>
      </c>
      <c r="B32" s="115">
        <v>10220133</v>
      </c>
      <c r="C32" s="115">
        <v>49</v>
      </c>
      <c r="D32" s="115">
        <v>6</v>
      </c>
      <c r="E32" s="115">
        <v>16</v>
      </c>
      <c r="F32" s="115">
        <v>1</v>
      </c>
      <c r="G32" s="115">
        <v>9</v>
      </c>
      <c r="H32" s="115">
        <v>1</v>
      </c>
      <c r="I32" s="115">
        <v>3</v>
      </c>
      <c r="J32" s="115">
        <v>82</v>
      </c>
      <c r="K32" s="115" t="s">
        <v>200</v>
      </c>
      <c r="L32" s="115" t="s">
        <v>209</v>
      </c>
      <c r="M32" s="115" t="s">
        <v>230</v>
      </c>
      <c r="N32" s="115" t="s">
        <v>347</v>
      </c>
      <c r="O32" s="115" t="s">
        <v>226</v>
      </c>
      <c r="P32" s="115" t="s">
        <v>392</v>
      </c>
      <c r="Q32" s="115">
        <v>70818210</v>
      </c>
      <c r="R32" s="115" t="s">
        <v>5456</v>
      </c>
      <c r="S32" s="115" t="s">
        <v>204</v>
      </c>
      <c r="T32" s="115" t="s">
        <v>206</v>
      </c>
      <c r="U32" s="115" t="s">
        <v>207</v>
      </c>
      <c r="V32" s="115" t="s">
        <v>233</v>
      </c>
      <c r="W32" s="115" t="s">
        <v>207</v>
      </c>
      <c r="X32" s="115" t="s">
        <v>5457</v>
      </c>
      <c r="Y32" s="115" t="s">
        <v>5458</v>
      </c>
      <c r="Z32" s="115" t="s">
        <v>207</v>
      </c>
    </row>
    <row r="33" spans="1:26" x14ac:dyDescent="0.25">
      <c r="A33" s="115">
        <v>202410</v>
      </c>
      <c r="B33" s="115">
        <v>10222302</v>
      </c>
      <c r="C33" s="115">
        <v>98</v>
      </c>
      <c r="D33" s="115">
        <v>13</v>
      </c>
      <c r="E33" s="115">
        <v>35</v>
      </c>
      <c r="F33" s="115">
        <v>1</v>
      </c>
      <c r="G33" s="115">
        <v>10</v>
      </c>
      <c r="H33" s="115">
        <v>1</v>
      </c>
      <c r="I33" s="115">
        <v>4</v>
      </c>
      <c r="J33" s="115">
        <v>158</v>
      </c>
      <c r="K33" s="115" t="s">
        <v>200</v>
      </c>
      <c r="L33" s="115" t="s">
        <v>209</v>
      </c>
      <c r="M33" s="115" t="s">
        <v>230</v>
      </c>
      <c r="N33" s="115" t="s">
        <v>231</v>
      </c>
      <c r="O33" s="115" t="s">
        <v>226</v>
      </c>
      <c r="P33" s="115" t="s">
        <v>349</v>
      </c>
      <c r="Q33" s="115">
        <v>70818199</v>
      </c>
      <c r="R33" s="115" t="s">
        <v>5456</v>
      </c>
      <c r="S33" s="115" t="s">
        <v>204</v>
      </c>
      <c r="T33" s="115" t="s">
        <v>206</v>
      </c>
      <c r="U33" s="115" t="s">
        <v>207</v>
      </c>
      <c r="V33" s="115" t="s">
        <v>233</v>
      </c>
      <c r="W33" s="115" t="s">
        <v>207</v>
      </c>
      <c r="X33" s="115" t="s">
        <v>5457</v>
      </c>
      <c r="Y33" s="115" t="s">
        <v>5458</v>
      </c>
      <c r="Z33" s="115" t="s">
        <v>207</v>
      </c>
    </row>
    <row r="34" spans="1:26" x14ac:dyDescent="0.25">
      <c r="A34" s="115">
        <v>202410</v>
      </c>
      <c r="B34" s="115">
        <v>10222325</v>
      </c>
      <c r="C34" s="115">
        <v>57</v>
      </c>
      <c r="D34" s="115">
        <v>6</v>
      </c>
      <c r="E34" s="115">
        <v>30</v>
      </c>
      <c r="F34" s="115">
        <v>1</v>
      </c>
      <c r="G34" s="115">
        <v>4</v>
      </c>
      <c r="H34" s="115">
        <v>1</v>
      </c>
      <c r="I34" s="115">
        <v>2</v>
      </c>
      <c r="J34" s="115">
        <v>99</v>
      </c>
      <c r="K34" s="115" t="s">
        <v>200</v>
      </c>
      <c r="L34" s="115" t="s">
        <v>209</v>
      </c>
      <c r="M34" s="115" t="s">
        <v>230</v>
      </c>
      <c r="N34" s="115" t="s">
        <v>417</v>
      </c>
      <c r="O34" s="115" t="s">
        <v>226</v>
      </c>
      <c r="P34" s="115" t="s">
        <v>418</v>
      </c>
      <c r="Q34" s="115">
        <v>70818197</v>
      </c>
      <c r="R34" s="115" t="s">
        <v>5456</v>
      </c>
      <c r="S34" s="115" t="s">
        <v>204</v>
      </c>
      <c r="T34" s="115" t="s">
        <v>206</v>
      </c>
      <c r="U34" s="115" t="s">
        <v>207</v>
      </c>
      <c r="V34" s="115" t="s">
        <v>233</v>
      </c>
      <c r="W34" s="115" t="s">
        <v>207</v>
      </c>
      <c r="X34" s="115" t="s">
        <v>5457</v>
      </c>
      <c r="Y34" s="115" t="s">
        <v>5458</v>
      </c>
      <c r="Z34" s="115" t="s">
        <v>207</v>
      </c>
    </row>
    <row r="35" spans="1:26" x14ac:dyDescent="0.25">
      <c r="A35" s="115">
        <v>202410</v>
      </c>
      <c r="B35" s="115">
        <v>10222439</v>
      </c>
      <c r="C35" s="115">
        <v>70</v>
      </c>
      <c r="D35" s="115">
        <v>11</v>
      </c>
      <c r="E35" s="115">
        <v>24</v>
      </c>
      <c r="F35" s="115">
        <v>2</v>
      </c>
      <c r="G35" s="115">
        <v>9</v>
      </c>
      <c r="H35" s="115">
        <v>1</v>
      </c>
      <c r="I35" s="115">
        <v>3</v>
      </c>
      <c r="J35" s="115">
        <v>117</v>
      </c>
      <c r="K35" s="115" t="s">
        <v>200</v>
      </c>
      <c r="L35" s="115" t="s">
        <v>209</v>
      </c>
      <c r="M35" s="115" t="s">
        <v>230</v>
      </c>
      <c r="N35" s="115" t="s">
        <v>347</v>
      </c>
      <c r="O35" s="115" t="s">
        <v>226</v>
      </c>
      <c r="P35" s="115" t="s">
        <v>360</v>
      </c>
      <c r="Q35" s="115">
        <v>70818215</v>
      </c>
      <c r="R35" s="115" t="s">
        <v>5456</v>
      </c>
      <c r="S35" s="115" t="s">
        <v>204</v>
      </c>
      <c r="T35" s="115" t="s">
        <v>206</v>
      </c>
      <c r="U35" s="115" t="s">
        <v>207</v>
      </c>
      <c r="V35" s="115" t="s">
        <v>233</v>
      </c>
      <c r="W35" s="115" t="s">
        <v>207</v>
      </c>
      <c r="X35" s="115" t="s">
        <v>5457</v>
      </c>
      <c r="Y35" s="115" t="s">
        <v>5458</v>
      </c>
      <c r="Z35" s="115" t="s">
        <v>207</v>
      </c>
    </row>
    <row r="36" spans="1:26" x14ac:dyDescent="0.25">
      <c r="A36" s="115">
        <v>202410</v>
      </c>
      <c r="B36" s="115">
        <v>10222651</v>
      </c>
      <c r="C36" s="115">
        <v>60</v>
      </c>
      <c r="D36" s="115">
        <v>7</v>
      </c>
      <c r="E36" s="115">
        <v>25</v>
      </c>
      <c r="F36" s="115">
        <v>2</v>
      </c>
      <c r="G36" s="115">
        <v>7</v>
      </c>
      <c r="H36" s="115">
        <v>0</v>
      </c>
      <c r="I36" s="115">
        <v>2</v>
      </c>
      <c r="J36" s="115">
        <v>101</v>
      </c>
      <c r="K36" s="115" t="s">
        <v>200</v>
      </c>
      <c r="L36" s="115" t="s">
        <v>209</v>
      </c>
      <c r="M36" s="115" t="s">
        <v>230</v>
      </c>
      <c r="N36" s="115" t="s">
        <v>307</v>
      </c>
      <c r="O36" s="115" t="s">
        <v>226</v>
      </c>
      <c r="P36" s="115" t="s">
        <v>308</v>
      </c>
      <c r="Q36" s="115">
        <v>70818192</v>
      </c>
      <c r="R36" s="115" t="s">
        <v>5456</v>
      </c>
      <c r="S36" s="115" t="s">
        <v>204</v>
      </c>
      <c r="T36" s="115" t="s">
        <v>206</v>
      </c>
      <c r="U36" s="115" t="s">
        <v>207</v>
      </c>
      <c r="V36" s="115" t="s">
        <v>233</v>
      </c>
      <c r="W36" s="115" t="s">
        <v>207</v>
      </c>
      <c r="X36" s="115" t="s">
        <v>5457</v>
      </c>
      <c r="Y36" s="115" t="s">
        <v>5458</v>
      </c>
      <c r="Z36" s="115" t="s">
        <v>207</v>
      </c>
    </row>
    <row r="37" spans="1:26" x14ac:dyDescent="0.25">
      <c r="A37" s="115">
        <v>202410</v>
      </c>
      <c r="B37" s="115">
        <v>10223840</v>
      </c>
      <c r="C37" s="115">
        <v>65</v>
      </c>
      <c r="D37" s="115">
        <v>9</v>
      </c>
      <c r="E37" s="115">
        <v>39</v>
      </c>
      <c r="F37" s="115">
        <v>1</v>
      </c>
      <c r="G37" s="115">
        <v>12</v>
      </c>
      <c r="H37" s="115">
        <v>1</v>
      </c>
      <c r="I37" s="115">
        <v>2</v>
      </c>
      <c r="J37" s="115">
        <v>127</v>
      </c>
      <c r="K37" s="115" t="s">
        <v>200</v>
      </c>
      <c r="L37" s="115" t="s">
        <v>209</v>
      </c>
      <c r="M37" s="115" t="s">
        <v>230</v>
      </c>
      <c r="N37" s="115" t="s">
        <v>249</v>
      </c>
      <c r="O37" s="115" t="s">
        <v>226</v>
      </c>
      <c r="P37" s="115" t="s">
        <v>396</v>
      </c>
      <c r="Q37" s="115">
        <v>70818193</v>
      </c>
      <c r="R37" s="115" t="s">
        <v>5456</v>
      </c>
      <c r="S37" s="115" t="s">
        <v>204</v>
      </c>
      <c r="T37" s="115" t="s">
        <v>206</v>
      </c>
      <c r="U37" s="115" t="s">
        <v>207</v>
      </c>
      <c r="V37" s="115" t="s">
        <v>233</v>
      </c>
      <c r="W37" s="115" t="s">
        <v>207</v>
      </c>
      <c r="X37" s="115" t="s">
        <v>5457</v>
      </c>
      <c r="Y37" s="115" t="s">
        <v>5458</v>
      </c>
      <c r="Z37" s="115" t="s">
        <v>207</v>
      </c>
    </row>
    <row r="38" spans="1:26" x14ac:dyDescent="0.25">
      <c r="A38" s="115">
        <v>202410</v>
      </c>
      <c r="B38" s="115">
        <v>10226819</v>
      </c>
      <c r="C38" s="115">
        <v>49</v>
      </c>
      <c r="D38" s="115">
        <v>6</v>
      </c>
      <c r="E38" s="115">
        <v>27</v>
      </c>
      <c r="F38" s="115">
        <v>2</v>
      </c>
      <c r="G38" s="115">
        <v>5</v>
      </c>
      <c r="H38" s="115">
        <v>0</v>
      </c>
      <c r="I38" s="115">
        <v>2</v>
      </c>
      <c r="J38" s="115">
        <v>89</v>
      </c>
      <c r="K38" s="115" t="s">
        <v>200</v>
      </c>
      <c r="L38" s="115" t="s">
        <v>209</v>
      </c>
      <c r="M38" s="115" t="s">
        <v>230</v>
      </c>
      <c r="N38" s="115" t="s">
        <v>307</v>
      </c>
      <c r="O38" s="115" t="s">
        <v>226</v>
      </c>
      <c r="P38" s="115" t="s">
        <v>353</v>
      </c>
      <c r="Q38" s="115">
        <v>70818194</v>
      </c>
      <c r="R38" s="115" t="s">
        <v>5456</v>
      </c>
      <c r="S38" s="115" t="s">
        <v>204</v>
      </c>
      <c r="T38" s="115" t="s">
        <v>206</v>
      </c>
      <c r="U38" s="115" t="s">
        <v>207</v>
      </c>
      <c r="V38" s="115" t="s">
        <v>233</v>
      </c>
      <c r="W38" s="115" t="s">
        <v>207</v>
      </c>
      <c r="X38" s="115" t="s">
        <v>5457</v>
      </c>
      <c r="Y38" s="115" t="s">
        <v>5458</v>
      </c>
      <c r="Z38" s="115" t="s">
        <v>207</v>
      </c>
    </row>
    <row r="39" spans="1:26" x14ac:dyDescent="0.25">
      <c r="A39" s="115">
        <v>202410</v>
      </c>
      <c r="B39" s="115">
        <v>10227590</v>
      </c>
      <c r="C39" s="115">
        <v>52</v>
      </c>
      <c r="D39" s="115">
        <v>8</v>
      </c>
      <c r="E39" s="115">
        <v>24</v>
      </c>
      <c r="F39" s="115">
        <v>1</v>
      </c>
      <c r="G39" s="115">
        <v>9</v>
      </c>
      <c r="H39" s="115">
        <v>1</v>
      </c>
      <c r="I39" s="115">
        <v>2</v>
      </c>
      <c r="J39" s="115">
        <v>95</v>
      </c>
      <c r="K39" s="115" t="s">
        <v>200</v>
      </c>
      <c r="L39" s="115" t="s">
        <v>209</v>
      </c>
      <c r="M39" s="115" t="s">
        <v>230</v>
      </c>
      <c r="N39" s="115" t="s">
        <v>306</v>
      </c>
      <c r="O39" s="115" t="s">
        <v>226</v>
      </c>
      <c r="P39" s="115" t="s">
        <v>378</v>
      </c>
      <c r="Q39" s="115">
        <v>70818202</v>
      </c>
      <c r="R39" s="115" t="s">
        <v>5456</v>
      </c>
      <c r="S39" s="115" t="s">
        <v>204</v>
      </c>
      <c r="T39" s="115" t="s">
        <v>206</v>
      </c>
      <c r="U39" s="115" t="s">
        <v>207</v>
      </c>
      <c r="V39" s="115" t="s">
        <v>233</v>
      </c>
      <c r="W39" s="115" t="s">
        <v>207</v>
      </c>
      <c r="X39" s="115" t="s">
        <v>5457</v>
      </c>
      <c r="Y39" s="115" t="s">
        <v>5458</v>
      </c>
      <c r="Z39" s="115" t="s">
        <v>207</v>
      </c>
    </row>
    <row r="40" spans="1:26" x14ac:dyDescent="0.25">
      <c r="A40" s="115">
        <v>202410</v>
      </c>
      <c r="B40" s="115">
        <v>10227593</v>
      </c>
      <c r="C40" s="115">
        <v>64</v>
      </c>
      <c r="D40" s="115">
        <v>9</v>
      </c>
      <c r="E40" s="115">
        <v>35</v>
      </c>
      <c r="F40" s="115">
        <v>2</v>
      </c>
      <c r="G40" s="115">
        <v>8</v>
      </c>
      <c r="H40" s="115">
        <v>1</v>
      </c>
      <c r="I40" s="115">
        <v>3</v>
      </c>
      <c r="J40" s="115">
        <v>119</v>
      </c>
      <c r="K40" s="115" t="s">
        <v>200</v>
      </c>
      <c r="L40" s="115" t="s">
        <v>209</v>
      </c>
      <c r="M40" s="115" t="s">
        <v>230</v>
      </c>
      <c r="N40" s="115" t="s">
        <v>231</v>
      </c>
      <c r="O40" s="115" t="s">
        <v>226</v>
      </c>
      <c r="P40" s="115" t="s">
        <v>379</v>
      </c>
      <c r="Q40" s="115">
        <v>70818209</v>
      </c>
      <c r="R40" s="115" t="s">
        <v>5456</v>
      </c>
      <c r="S40" s="115" t="s">
        <v>204</v>
      </c>
      <c r="T40" s="115" t="s">
        <v>206</v>
      </c>
      <c r="U40" s="115" t="s">
        <v>207</v>
      </c>
      <c r="V40" s="115" t="s">
        <v>233</v>
      </c>
      <c r="W40" s="115" t="s">
        <v>207</v>
      </c>
      <c r="X40" s="115" t="s">
        <v>5457</v>
      </c>
      <c r="Y40" s="115" t="s">
        <v>5458</v>
      </c>
      <c r="Z40" s="115" t="s">
        <v>207</v>
      </c>
    </row>
    <row r="41" spans="1:26" x14ac:dyDescent="0.25">
      <c r="A41" s="115">
        <v>202410</v>
      </c>
      <c r="B41" s="115">
        <v>10227594</v>
      </c>
      <c r="C41" s="115">
        <v>79</v>
      </c>
      <c r="D41" s="115">
        <v>9</v>
      </c>
      <c r="E41" s="115">
        <v>35</v>
      </c>
      <c r="F41" s="115">
        <v>2</v>
      </c>
      <c r="G41" s="115">
        <v>11</v>
      </c>
      <c r="H41" s="115">
        <v>1</v>
      </c>
      <c r="I41" s="115">
        <v>3</v>
      </c>
      <c r="J41" s="115">
        <v>137</v>
      </c>
      <c r="K41" s="115" t="s">
        <v>200</v>
      </c>
      <c r="L41" s="115" t="s">
        <v>209</v>
      </c>
      <c r="M41" s="115" t="s">
        <v>230</v>
      </c>
      <c r="N41" s="115" t="s">
        <v>347</v>
      </c>
      <c r="O41" s="115" t="s">
        <v>226</v>
      </c>
      <c r="P41" s="115" t="s">
        <v>354</v>
      </c>
      <c r="Q41" s="115">
        <v>70818204</v>
      </c>
      <c r="R41" s="115" t="s">
        <v>5456</v>
      </c>
      <c r="S41" s="115" t="s">
        <v>204</v>
      </c>
      <c r="T41" s="115" t="s">
        <v>206</v>
      </c>
      <c r="U41" s="115" t="s">
        <v>207</v>
      </c>
      <c r="V41" s="115" t="s">
        <v>233</v>
      </c>
      <c r="W41" s="115" t="s">
        <v>207</v>
      </c>
      <c r="X41" s="115" t="s">
        <v>5457</v>
      </c>
      <c r="Y41" s="115" t="s">
        <v>5458</v>
      </c>
      <c r="Z41" s="115" t="s">
        <v>207</v>
      </c>
    </row>
    <row r="42" spans="1:26" x14ac:dyDescent="0.25">
      <c r="A42" s="115">
        <v>202410</v>
      </c>
      <c r="B42" s="115">
        <v>10228204</v>
      </c>
      <c r="C42" s="115">
        <v>64</v>
      </c>
      <c r="D42" s="115">
        <v>5</v>
      </c>
      <c r="E42" s="115">
        <v>19</v>
      </c>
      <c r="F42" s="115">
        <v>1</v>
      </c>
      <c r="G42" s="115">
        <v>9</v>
      </c>
      <c r="H42" s="115">
        <v>1</v>
      </c>
      <c r="I42" s="115">
        <v>3</v>
      </c>
      <c r="J42" s="115">
        <v>99</v>
      </c>
      <c r="K42" s="115" t="s">
        <v>200</v>
      </c>
      <c r="L42" s="115" t="s">
        <v>209</v>
      </c>
      <c r="M42" s="115" t="s">
        <v>230</v>
      </c>
      <c r="N42" s="115" t="s">
        <v>231</v>
      </c>
      <c r="O42" s="115" t="s">
        <v>226</v>
      </c>
      <c r="P42" s="115" t="s">
        <v>380</v>
      </c>
      <c r="Q42" s="115">
        <v>70818208</v>
      </c>
      <c r="R42" s="115" t="s">
        <v>5456</v>
      </c>
      <c r="S42" s="115" t="s">
        <v>204</v>
      </c>
      <c r="T42" s="115" t="s">
        <v>206</v>
      </c>
      <c r="U42" s="115" t="s">
        <v>207</v>
      </c>
      <c r="V42" s="115" t="s">
        <v>233</v>
      </c>
      <c r="W42" s="115" t="s">
        <v>207</v>
      </c>
      <c r="X42" s="115" t="s">
        <v>5457</v>
      </c>
      <c r="Y42" s="115" t="s">
        <v>5458</v>
      </c>
      <c r="Z42" s="115" t="s">
        <v>207</v>
      </c>
    </row>
    <row r="43" spans="1:26" x14ac:dyDescent="0.25">
      <c r="A43" s="115">
        <v>202410</v>
      </c>
      <c r="B43" s="115">
        <v>10234012</v>
      </c>
      <c r="C43" s="115">
        <v>63</v>
      </c>
      <c r="D43" s="115">
        <v>6</v>
      </c>
      <c r="E43" s="115">
        <v>34</v>
      </c>
      <c r="F43" s="115">
        <v>4</v>
      </c>
      <c r="G43" s="115">
        <v>12</v>
      </c>
      <c r="H43" s="115">
        <v>1</v>
      </c>
      <c r="I43" s="115">
        <v>3</v>
      </c>
      <c r="J43" s="115">
        <v>120</v>
      </c>
      <c r="K43" s="115" t="s">
        <v>200</v>
      </c>
      <c r="L43" s="115" t="s">
        <v>209</v>
      </c>
      <c r="M43" s="115" t="s">
        <v>230</v>
      </c>
      <c r="N43" s="115" t="s">
        <v>347</v>
      </c>
      <c r="O43" s="115" t="s">
        <v>226</v>
      </c>
      <c r="P43" s="115" t="s">
        <v>381</v>
      </c>
      <c r="Q43" s="115">
        <v>70818201</v>
      </c>
      <c r="R43" s="115" t="s">
        <v>5456</v>
      </c>
      <c r="S43" s="115" t="s">
        <v>204</v>
      </c>
      <c r="T43" s="115" t="s">
        <v>206</v>
      </c>
      <c r="U43" s="115" t="s">
        <v>207</v>
      </c>
      <c r="V43" s="115" t="s">
        <v>233</v>
      </c>
      <c r="W43" s="115" t="s">
        <v>207</v>
      </c>
      <c r="X43" s="115" t="s">
        <v>5457</v>
      </c>
      <c r="Y43" s="115" t="s">
        <v>5458</v>
      </c>
      <c r="Z43" s="115" t="s">
        <v>207</v>
      </c>
    </row>
    <row r="44" spans="1:26" x14ac:dyDescent="0.25">
      <c r="A44" s="115">
        <v>202410</v>
      </c>
      <c r="B44" s="115">
        <v>10194068</v>
      </c>
      <c r="C44" s="115">
        <v>58</v>
      </c>
      <c r="D44" s="115">
        <v>13</v>
      </c>
      <c r="E44" s="115">
        <v>20</v>
      </c>
      <c r="F44" s="115">
        <v>1</v>
      </c>
      <c r="G44" s="115">
        <v>6</v>
      </c>
      <c r="H44" s="115">
        <v>0</v>
      </c>
      <c r="I44" s="115">
        <v>4</v>
      </c>
      <c r="J44" s="115">
        <v>98</v>
      </c>
      <c r="K44" s="115" t="s">
        <v>200</v>
      </c>
      <c r="L44" s="115" t="s">
        <v>5459</v>
      </c>
      <c r="M44" s="115" t="s">
        <v>5476</v>
      </c>
      <c r="N44" s="115" t="s">
        <v>5477</v>
      </c>
      <c r="O44" s="115" t="s">
        <v>5462</v>
      </c>
      <c r="P44" s="115" t="s">
        <v>5478</v>
      </c>
      <c r="Q44" s="115">
        <v>70851119</v>
      </c>
      <c r="R44" s="115" t="s">
        <v>5456</v>
      </c>
      <c r="S44" s="115" t="s">
        <v>204</v>
      </c>
      <c r="T44" s="115" t="s">
        <v>206</v>
      </c>
      <c r="U44" s="115" t="s">
        <v>207</v>
      </c>
      <c r="V44" s="115" t="s">
        <v>5479</v>
      </c>
      <c r="W44" s="115" t="s">
        <v>207</v>
      </c>
      <c r="X44" s="115" t="s">
        <v>5457</v>
      </c>
      <c r="Y44" s="115" t="s">
        <v>5458</v>
      </c>
      <c r="Z44" s="115" t="s">
        <v>207</v>
      </c>
    </row>
    <row r="45" spans="1:26" x14ac:dyDescent="0.25">
      <c r="A45" s="115">
        <v>202410</v>
      </c>
      <c r="B45" s="115">
        <v>10225796</v>
      </c>
      <c r="C45" s="115">
        <v>51</v>
      </c>
      <c r="D45" s="115">
        <v>9</v>
      </c>
      <c r="E45" s="115">
        <v>18</v>
      </c>
      <c r="F45" s="115">
        <v>2</v>
      </c>
      <c r="G45" s="115">
        <v>8</v>
      </c>
      <c r="H45" s="115">
        <v>1</v>
      </c>
      <c r="I45" s="115">
        <v>2</v>
      </c>
      <c r="J45" s="115">
        <v>89</v>
      </c>
      <c r="K45" s="115" t="s">
        <v>200</v>
      </c>
      <c r="L45" s="115" t="s">
        <v>1171</v>
      </c>
      <c r="M45" s="115" t="s">
        <v>1177</v>
      </c>
      <c r="N45" s="115" t="s">
        <v>1178</v>
      </c>
      <c r="O45" s="115" t="s">
        <v>1299</v>
      </c>
      <c r="P45" s="115" t="s">
        <v>1199</v>
      </c>
      <c r="Q45" s="115">
        <v>70849840</v>
      </c>
      <c r="R45" s="115" t="s">
        <v>5456</v>
      </c>
      <c r="S45" s="115" t="s">
        <v>204</v>
      </c>
      <c r="T45" s="115" t="s">
        <v>206</v>
      </c>
      <c r="U45" s="115" t="s">
        <v>207</v>
      </c>
      <c r="V45" s="115" t="s">
        <v>1180</v>
      </c>
      <c r="W45" s="115" t="s">
        <v>207</v>
      </c>
      <c r="X45" s="115" t="s">
        <v>5457</v>
      </c>
      <c r="Y45" s="115" t="s">
        <v>5458</v>
      </c>
      <c r="Z45" s="115" t="s">
        <v>207</v>
      </c>
    </row>
    <row r="46" spans="1:26" x14ac:dyDescent="0.25">
      <c r="A46" s="115">
        <v>202410</v>
      </c>
      <c r="B46" s="115">
        <v>10188010</v>
      </c>
      <c r="C46" s="115">
        <v>38</v>
      </c>
      <c r="D46" s="115">
        <v>6</v>
      </c>
      <c r="E46" s="115">
        <v>20</v>
      </c>
      <c r="F46" s="115">
        <v>1</v>
      </c>
      <c r="G46" s="115">
        <v>4</v>
      </c>
      <c r="H46" s="115">
        <v>0</v>
      </c>
      <c r="I46" s="115">
        <v>1</v>
      </c>
      <c r="J46" s="115">
        <v>69</v>
      </c>
      <c r="K46" s="115" t="s">
        <v>200</v>
      </c>
      <c r="L46" s="115" t="s">
        <v>209</v>
      </c>
      <c r="M46" s="115" t="s">
        <v>213</v>
      </c>
      <c r="N46" s="115" t="s">
        <v>219</v>
      </c>
      <c r="O46" s="115" t="s">
        <v>236</v>
      </c>
      <c r="P46" s="115" t="s">
        <v>359</v>
      </c>
      <c r="Q46" s="115">
        <v>70816752</v>
      </c>
      <c r="R46" s="115" t="s">
        <v>5456</v>
      </c>
      <c r="S46" s="115" t="s">
        <v>204</v>
      </c>
      <c r="T46" s="115" t="s">
        <v>206</v>
      </c>
      <c r="U46" s="115" t="s">
        <v>207</v>
      </c>
      <c r="V46" s="115" t="s">
        <v>216</v>
      </c>
      <c r="W46" s="115" t="s">
        <v>207</v>
      </c>
      <c r="X46" s="115" t="s">
        <v>5457</v>
      </c>
      <c r="Y46" s="115" t="s">
        <v>5458</v>
      </c>
      <c r="Z46" s="115" t="s">
        <v>207</v>
      </c>
    </row>
    <row r="47" spans="1:26" x14ac:dyDescent="0.25">
      <c r="A47" s="115">
        <v>202410</v>
      </c>
      <c r="B47" s="115">
        <v>10188016</v>
      </c>
      <c r="C47" s="115">
        <v>45</v>
      </c>
      <c r="D47" s="115">
        <v>5</v>
      </c>
      <c r="E47" s="115">
        <v>27</v>
      </c>
      <c r="F47" s="115">
        <v>2</v>
      </c>
      <c r="G47" s="115">
        <v>4</v>
      </c>
      <c r="H47" s="115">
        <v>0</v>
      </c>
      <c r="I47" s="115">
        <v>2</v>
      </c>
      <c r="J47" s="115">
        <v>83</v>
      </c>
      <c r="K47" s="115" t="s">
        <v>200</v>
      </c>
      <c r="L47" s="115" t="s">
        <v>209</v>
      </c>
      <c r="M47" s="115" t="s">
        <v>213</v>
      </c>
      <c r="N47" s="115" t="s">
        <v>219</v>
      </c>
      <c r="O47" s="115" t="s">
        <v>236</v>
      </c>
      <c r="P47" s="115" t="s">
        <v>324</v>
      </c>
      <c r="Q47" s="115">
        <v>70816755</v>
      </c>
      <c r="R47" s="115" t="s">
        <v>5456</v>
      </c>
      <c r="S47" s="115" t="s">
        <v>204</v>
      </c>
      <c r="T47" s="115" t="s">
        <v>206</v>
      </c>
      <c r="U47" s="115" t="s">
        <v>207</v>
      </c>
      <c r="V47" s="115" t="s">
        <v>216</v>
      </c>
      <c r="W47" s="115" t="s">
        <v>207</v>
      </c>
      <c r="X47" s="115" t="s">
        <v>5457</v>
      </c>
      <c r="Y47" s="115" t="s">
        <v>5458</v>
      </c>
      <c r="Z47" s="115" t="s">
        <v>207</v>
      </c>
    </row>
    <row r="48" spans="1:26" x14ac:dyDescent="0.25">
      <c r="A48" s="115">
        <v>202410</v>
      </c>
      <c r="B48" s="115">
        <v>10188114</v>
      </c>
      <c r="C48" s="115">
        <v>44</v>
      </c>
      <c r="D48" s="115">
        <v>8</v>
      </c>
      <c r="E48" s="115">
        <v>18</v>
      </c>
      <c r="F48" s="115">
        <v>1</v>
      </c>
      <c r="G48" s="115">
        <v>6</v>
      </c>
      <c r="H48" s="115">
        <v>0</v>
      </c>
      <c r="I48" s="115">
        <v>1</v>
      </c>
      <c r="J48" s="115">
        <v>77</v>
      </c>
      <c r="K48" s="115" t="s">
        <v>200</v>
      </c>
      <c r="L48" s="115" t="s">
        <v>209</v>
      </c>
      <c r="M48" s="115" t="s">
        <v>213</v>
      </c>
      <c r="N48" s="115" t="s">
        <v>322</v>
      </c>
      <c r="O48" s="115" t="s">
        <v>236</v>
      </c>
      <c r="P48" s="115" t="s">
        <v>415</v>
      </c>
      <c r="Q48" s="115">
        <v>70815999</v>
      </c>
      <c r="R48" s="115" t="s">
        <v>5456</v>
      </c>
      <c r="S48" s="115" t="s">
        <v>204</v>
      </c>
      <c r="T48" s="115" t="s">
        <v>206</v>
      </c>
      <c r="U48" s="115" t="s">
        <v>207</v>
      </c>
      <c r="V48" s="115" t="s">
        <v>216</v>
      </c>
      <c r="W48" s="115" t="s">
        <v>207</v>
      </c>
      <c r="X48" s="115" t="s">
        <v>5457</v>
      </c>
      <c r="Y48" s="115" t="s">
        <v>5458</v>
      </c>
      <c r="Z48" s="115" t="s">
        <v>207</v>
      </c>
    </row>
    <row r="49" spans="1:26" x14ac:dyDescent="0.25">
      <c r="A49" s="115">
        <v>202410</v>
      </c>
      <c r="B49" s="115">
        <v>10188115</v>
      </c>
      <c r="C49" s="115">
        <v>72</v>
      </c>
      <c r="D49" s="115">
        <v>11</v>
      </c>
      <c r="E49" s="115">
        <v>30</v>
      </c>
      <c r="F49" s="115">
        <v>1</v>
      </c>
      <c r="G49" s="115">
        <v>8</v>
      </c>
      <c r="H49" s="115">
        <v>1</v>
      </c>
      <c r="I49" s="115">
        <v>3</v>
      </c>
      <c r="J49" s="115">
        <v>123</v>
      </c>
      <c r="K49" s="115" t="s">
        <v>200</v>
      </c>
      <c r="L49" s="115" t="s">
        <v>209</v>
      </c>
      <c r="M49" s="115" t="s">
        <v>213</v>
      </c>
      <c r="N49" s="115" t="s">
        <v>322</v>
      </c>
      <c r="O49" s="115" t="s">
        <v>236</v>
      </c>
      <c r="P49" s="115" t="s">
        <v>323</v>
      </c>
      <c r="Q49" s="115">
        <v>70816004</v>
      </c>
      <c r="R49" s="115" t="s">
        <v>5456</v>
      </c>
      <c r="S49" s="115" t="s">
        <v>204</v>
      </c>
      <c r="T49" s="115" t="s">
        <v>206</v>
      </c>
      <c r="U49" s="115" t="s">
        <v>207</v>
      </c>
      <c r="V49" s="115" t="s">
        <v>216</v>
      </c>
      <c r="W49" s="115" t="s">
        <v>207</v>
      </c>
      <c r="X49" s="115" t="s">
        <v>5457</v>
      </c>
      <c r="Y49" s="115" t="s">
        <v>5458</v>
      </c>
      <c r="Z49" s="115" t="s">
        <v>207</v>
      </c>
    </row>
    <row r="50" spans="1:26" x14ac:dyDescent="0.25">
      <c r="A50" s="115">
        <v>202410</v>
      </c>
      <c r="B50" s="115">
        <v>10221015</v>
      </c>
      <c r="C50" s="115">
        <v>73</v>
      </c>
      <c r="D50" s="115">
        <v>11</v>
      </c>
      <c r="E50" s="115">
        <v>21</v>
      </c>
      <c r="F50" s="115">
        <v>1</v>
      </c>
      <c r="G50" s="115">
        <v>5</v>
      </c>
      <c r="H50" s="115">
        <v>0</v>
      </c>
      <c r="I50" s="115">
        <v>5</v>
      </c>
      <c r="J50" s="115">
        <v>111</v>
      </c>
      <c r="K50" s="115" t="s">
        <v>200</v>
      </c>
      <c r="L50" s="115" t="s">
        <v>209</v>
      </c>
      <c r="M50" s="115" t="s">
        <v>213</v>
      </c>
      <c r="N50" s="115" t="s">
        <v>214</v>
      </c>
      <c r="O50" s="115" t="s">
        <v>421</v>
      </c>
      <c r="P50" s="115" t="s">
        <v>422</v>
      </c>
      <c r="Q50" s="115">
        <v>70816756</v>
      </c>
      <c r="R50" s="115" t="s">
        <v>5456</v>
      </c>
      <c r="S50" s="115" t="s">
        <v>204</v>
      </c>
      <c r="T50" s="115" t="s">
        <v>206</v>
      </c>
      <c r="U50" s="115" t="s">
        <v>207</v>
      </c>
      <c r="V50" s="115" t="s">
        <v>216</v>
      </c>
      <c r="W50" s="115" t="s">
        <v>207</v>
      </c>
      <c r="X50" s="115" t="s">
        <v>5457</v>
      </c>
      <c r="Y50" s="115" t="s">
        <v>5458</v>
      </c>
      <c r="Z50" s="115" t="s">
        <v>207</v>
      </c>
    </row>
    <row r="51" spans="1:26" x14ac:dyDescent="0.25">
      <c r="A51" s="115">
        <v>202410</v>
      </c>
      <c r="B51" s="115">
        <v>10225708</v>
      </c>
      <c r="C51" s="115">
        <v>39</v>
      </c>
      <c r="D51" s="115">
        <v>7</v>
      </c>
      <c r="E51" s="115">
        <v>17</v>
      </c>
      <c r="F51" s="115">
        <v>1</v>
      </c>
      <c r="G51" s="115">
        <v>6</v>
      </c>
      <c r="H51" s="115">
        <v>0</v>
      </c>
      <c r="I51" s="115">
        <v>1</v>
      </c>
      <c r="J51" s="115">
        <v>70</v>
      </c>
      <c r="K51" s="115" t="s">
        <v>200</v>
      </c>
      <c r="L51" s="115" t="s">
        <v>209</v>
      </c>
      <c r="M51" s="115" t="s">
        <v>213</v>
      </c>
      <c r="N51" s="115" t="s">
        <v>219</v>
      </c>
      <c r="O51" s="115" t="s">
        <v>236</v>
      </c>
      <c r="P51" s="115" t="s">
        <v>401</v>
      </c>
      <c r="Q51" s="115">
        <v>70816001</v>
      </c>
      <c r="R51" s="115" t="s">
        <v>5456</v>
      </c>
      <c r="S51" s="115" t="s">
        <v>204</v>
      </c>
      <c r="T51" s="115" t="s">
        <v>206</v>
      </c>
      <c r="U51" s="115" t="s">
        <v>207</v>
      </c>
      <c r="V51" s="115" t="s">
        <v>216</v>
      </c>
      <c r="W51" s="115" t="s">
        <v>207</v>
      </c>
      <c r="X51" s="115" t="s">
        <v>5457</v>
      </c>
      <c r="Y51" s="115" t="s">
        <v>5458</v>
      </c>
      <c r="Z51" s="115" t="s">
        <v>207</v>
      </c>
    </row>
    <row r="52" spans="1:26" x14ac:dyDescent="0.25">
      <c r="A52" s="115">
        <v>202410</v>
      </c>
      <c r="B52" s="115">
        <v>10232412</v>
      </c>
      <c r="C52" s="115">
        <v>57</v>
      </c>
      <c r="D52" s="115">
        <v>7</v>
      </c>
      <c r="E52" s="115">
        <v>22</v>
      </c>
      <c r="F52" s="115">
        <v>1</v>
      </c>
      <c r="G52" s="115">
        <v>7</v>
      </c>
      <c r="H52" s="115">
        <v>0</v>
      </c>
      <c r="I52" s="115">
        <v>2</v>
      </c>
      <c r="J52" s="115">
        <v>94</v>
      </c>
      <c r="K52" s="115" t="s">
        <v>200</v>
      </c>
      <c r="L52" s="115" t="s">
        <v>209</v>
      </c>
      <c r="M52" s="115" t="s">
        <v>213</v>
      </c>
      <c r="N52" s="115" t="s">
        <v>419</v>
      </c>
      <c r="O52" s="115" t="s">
        <v>259</v>
      </c>
      <c r="P52" s="115" t="s">
        <v>420</v>
      </c>
      <c r="Q52" s="115">
        <v>70816003</v>
      </c>
      <c r="R52" s="115" t="s">
        <v>5456</v>
      </c>
      <c r="S52" s="115" t="s">
        <v>204</v>
      </c>
      <c r="T52" s="115" t="s">
        <v>206</v>
      </c>
      <c r="U52" s="115" t="s">
        <v>207</v>
      </c>
      <c r="V52" s="115" t="s">
        <v>216</v>
      </c>
      <c r="W52" s="115" t="s">
        <v>207</v>
      </c>
      <c r="X52" s="115" t="s">
        <v>5457</v>
      </c>
      <c r="Y52" s="115" t="s">
        <v>5458</v>
      </c>
      <c r="Z52" s="115" t="s">
        <v>207</v>
      </c>
    </row>
    <row r="53" spans="1:26" x14ac:dyDescent="0.25">
      <c r="A53" s="115">
        <v>202410</v>
      </c>
      <c r="B53" s="115">
        <v>10328895</v>
      </c>
      <c r="C53" s="115">
        <v>204</v>
      </c>
      <c r="D53" s="115">
        <v>20</v>
      </c>
      <c r="E53" s="115">
        <v>106</v>
      </c>
      <c r="F53" s="115">
        <v>4</v>
      </c>
      <c r="G53" s="115">
        <v>13</v>
      </c>
      <c r="H53" s="115">
        <v>1</v>
      </c>
      <c r="I53" s="115">
        <v>6</v>
      </c>
      <c r="J53" s="115">
        <v>348</v>
      </c>
      <c r="K53" s="115" t="s">
        <v>200</v>
      </c>
      <c r="L53" s="115" t="s">
        <v>209</v>
      </c>
      <c r="M53" s="115" t="s">
        <v>213</v>
      </c>
      <c r="N53" s="115" t="s">
        <v>214</v>
      </c>
      <c r="O53" s="115" t="s">
        <v>204</v>
      </c>
      <c r="P53" s="115" t="s">
        <v>215</v>
      </c>
      <c r="Q53" s="115">
        <v>70846838</v>
      </c>
      <c r="R53" s="115" t="s">
        <v>5456</v>
      </c>
      <c r="S53" s="115" t="s">
        <v>204</v>
      </c>
      <c r="T53" s="115" t="s">
        <v>206</v>
      </c>
      <c r="U53" s="115" t="s">
        <v>207</v>
      </c>
      <c r="V53" s="115" t="s">
        <v>216</v>
      </c>
      <c r="W53" s="115" t="s">
        <v>207</v>
      </c>
      <c r="X53" s="115" t="s">
        <v>5457</v>
      </c>
      <c r="Y53" s="115" t="s">
        <v>5458</v>
      </c>
      <c r="Z53" s="115" t="s">
        <v>207</v>
      </c>
    </row>
    <row r="54" spans="1:26" x14ac:dyDescent="0.25">
      <c r="A54" s="115">
        <v>202410</v>
      </c>
      <c r="B54" s="115">
        <v>10328897</v>
      </c>
      <c r="C54" s="115">
        <v>133</v>
      </c>
      <c r="D54" s="115">
        <v>13</v>
      </c>
      <c r="E54" s="115">
        <v>53</v>
      </c>
      <c r="F54" s="115">
        <v>3</v>
      </c>
      <c r="G54" s="115">
        <v>17</v>
      </c>
      <c r="H54" s="115">
        <v>2</v>
      </c>
      <c r="I54" s="115">
        <v>6</v>
      </c>
      <c r="J54" s="115">
        <v>221</v>
      </c>
      <c r="K54" s="115" t="s">
        <v>200</v>
      </c>
      <c r="L54" s="115" t="s">
        <v>209</v>
      </c>
      <c r="M54" s="115" t="s">
        <v>213</v>
      </c>
      <c r="N54" s="115" t="s">
        <v>219</v>
      </c>
      <c r="O54" s="115" t="s">
        <v>204</v>
      </c>
      <c r="P54" s="115" t="s">
        <v>220</v>
      </c>
      <c r="Q54" s="115">
        <v>70846840</v>
      </c>
      <c r="R54" s="115" t="s">
        <v>5456</v>
      </c>
      <c r="S54" s="115" t="s">
        <v>204</v>
      </c>
      <c r="T54" s="115" t="s">
        <v>206</v>
      </c>
      <c r="U54" s="115" t="s">
        <v>207</v>
      </c>
      <c r="V54" s="115" t="s">
        <v>216</v>
      </c>
      <c r="W54" s="115" t="s">
        <v>207</v>
      </c>
      <c r="X54" s="115" t="s">
        <v>5457</v>
      </c>
      <c r="Y54" s="115" t="s">
        <v>5458</v>
      </c>
      <c r="Z54" s="115" t="s">
        <v>207</v>
      </c>
    </row>
    <row r="55" spans="1:26" x14ac:dyDescent="0.25">
      <c r="A55" s="115">
        <v>202410</v>
      </c>
      <c r="B55" s="115">
        <v>10187635</v>
      </c>
      <c r="C55" s="115">
        <v>50</v>
      </c>
      <c r="D55" s="115">
        <v>9</v>
      </c>
      <c r="E55" s="115">
        <v>16</v>
      </c>
      <c r="F55" s="115">
        <v>1</v>
      </c>
      <c r="G55" s="115">
        <v>7</v>
      </c>
      <c r="H55" s="115">
        <v>0</v>
      </c>
      <c r="I55" s="115">
        <v>3</v>
      </c>
      <c r="J55" s="115">
        <v>83</v>
      </c>
      <c r="K55" s="115" t="s">
        <v>200</v>
      </c>
      <c r="L55" s="115" t="s">
        <v>1171</v>
      </c>
      <c r="M55" s="115" t="s">
        <v>1172</v>
      </c>
      <c r="N55" s="115" t="s">
        <v>1173</v>
      </c>
      <c r="O55" s="115" t="s">
        <v>1299</v>
      </c>
      <c r="P55" s="115" t="s">
        <v>1174</v>
      </c>
      <c r="Q55" s="115">
        <v>70849784</v>
      </c>
      <c r="R55" s="115" t="s">
        <v>5456</v>
      </c>
      <c r="S55" s="115" t="s">
        <v>204</v>
      </c>
      <c r="T55" s="115" t="s">
        <v>206</v>
      </c>
      <c r="U55" s="115" t="s">
        <v>207</v>
      </c>
      <c r="V55" s="115" t="s">
        <v>1175</v>
      </c>
      <c r="W55" s="115" t="s">
        <v>207</v>
      </c>
      <c r="X55" s="115" t="s">
        <v>5457</v>
      </c>
      <c r="Y55" s="115" t="s">
        <v>5458</v>
      </c>
      <c r="Z55" s="115" t="s">
        <v>207</v>
      </c>
    </row>
    <row r="56" spans="1:26" x14ac:dyDescent="0.25">
      <c r="A56" s="115">
        <v>202410</v>
      </c>
      <c r="B56" s="115">
        <v>10194670</v>
      </c>
      <c r="C56" s="115">
        <v>53</v>
      </c>
      <c r="D56" s="115">
        <v>6</v>
      </c>
      <c r="E56" s="115">
        <v>16</v>
      </c>
      <c r="F56" s="115">
        <v>1</v>
      </c>
      <c r="G56" s="115">
        <v>7</v>
      </c>
      <c r="H56" s="115">
        <v>0</v>
      </c>
      <c r="I56" s="115">
        <v>3</v>
      </c>
      <c r="J56" s="115">
        <v>83</v>
      </c>
      <c r="K56" s="115" t="s">
        <v>200</v>
      </c>
      <c r="L56" s="115" t="s">
        <v>5459</v>
      </c>
      <c r="M56" s="115" t="s">
        <v>5467</v>
      </c>
      <c r="N56" s="115" t="s">
        <v>5468</v>
      </c>
      <c r="O56" s="115" t="s">
        <v>5462</v>
      </c>
      <c r="P56" s="115" t="s">
        <v>5469</v>
      </c>
      <c r="Q56" s="115">
        <v>70851120</v>
      </c>
      <c r="R56" s="115" t="s">
        <v>5456</v>
      </c>
      <c r="S56" s="115" t="s">
        <v>204</v>
      </c>
      <c r="T56" s="115" t="s">
        <v>206</v>
      </c>
      <c r="U56" s="115" t="s">
        <v>207</v>
      </c>
      <c r="V56" s="115" t="s">
        <v>5470</v>
      </c>
      <c r="W56" s="115" t="s">
        <v>207</v>
      </c>
      <c r="X56" s="115" t="s">
        <v>5457</v>
      </c>
      <c r="Y56" s="115" t="s">
        <v>5458</v>
      </c>
      <c r="Z56" s="115" t="s">
        <v>207</v>
      </c>
    </row>
    <row r="57" spans="1:26" x14ac:dyDescent="0.25">
      <c r="A57" s="115">
        <v>202410</v>
      </c>
      <c r="B57" s="115">
        <v>10195043</v>
      </c>
      <c r="C57" s="115">
        <v>57</v>
      </c>
      <c r="D57" s="115">
        <v>10</v>
      </c>
      <c r="E57" s="115">
        <v>15</v>
      </c>
      <c r="F57" s="115">
        <v>1</v>
      </c>
      <c r="G57" s="115">
        <v>7</v>
      </c>
      <c r="H57" s="115">
        <v>1</v>
      </c>
      <c r="I57" s="115">
        <v>3</v>
      </c>
      <c r="J57" s="115">
        <v>91</v>
      </c>
      <c r="K57" s="115" t="s">
        <v>200</v>
      </c>
      <c r="L57" s="115" t="s">
        <v>5459</v>
      </c>
      <c r="M57" s="115" t="s">
        <v>5467</v>
      </c>
      <c r="N57" s="115" t="s">
        <v>5483</v>
      </c>
      <c r="O57" s="115" t="s">
        <v>5462</v>
      </c>
      <c r="P57" s="115" t="s">
        <v>5484</v>
      </c>
      <c r="Q57" s="115">
        <v>70851121</v>
      </c>
      <c r="R57" s="115" t="s">
        <v>5456</v>
      </c>
      <c r="S57" s="115" t="s">
        <v>204</v>
      </c>
      <c r="T57" s="115" t="s">
        <v>206</v>
      </c>
      <c r="U57" s="115" t="s">
        <v>207</v>
      </c>
      <c r="V57" s="115" t="s">
        <v>5470</v>
      </c>
      <c r="W57" s="115" t="s">
        <v>207</v>
      </c>
      <c r="X57" s="115" t="s">
        <v>5457</v>
      </c>
      <c r="Y57" s="115" t="s">
        <v>5458</v>
      </c>
      <c r="Z57" s="115" t="s">
        <v>207</v>
      </c>
    </row>
    <row r="58" spans="1:26" x14ac:dyDescent="0.25">
      <c r="A58" s="115">
        <v>202410</v>
      </c>
      <c r="B58" s="115">
        <v>10195585</v>
      </c>
      <c r="C58" s="115">
        <v>69</v>
      </c>
      <c r="D58" s="115">
        <v>10</v>
      </c>
      <c r="E58" s="115">
        <v>19</v>
      </c>
      <c r="F58" s="115">
        <v>1</v>
      </c>
      <c r="G58" s="115">
        <v>6</v>
      </c>
      <c r="H58" s="115">
        <v>1</v>
      </c>
      <c r="I58" s="115">
        <v>4</v>
      </c>
      <c r="J58" s="115">
        <v>106</v>
      </c>
      <c r="K58" s="115" t="s">
        <v>200</v>
      </c>
      <c r="L58" s="115" t="s">
        <v>5459</v>
      </c>
      <c r="M58" s="115" t="s">
        <v>5467</v>
      </c>
      <c r="N58" s="115" t="s">
        <v>5488</v>
      </c>
      <c r="O58" s="115" t="s">
        <v>5462</v>
      </c>
      <c r="P58" s="115" t="s">
        <v>5489</v>
      </c>
      <c r="Q58" s="115">
        <v>70851122</v>
      </c>
      <c r="R58" s="115" t="s">
        <v>5456</v>
      </c>
      <c r="S58" s="115" t="s">
        <v>204</v>
      </c>
      <c r="T58" s="115" t="s">
        <v>206</v>
      </c>
      <c r="U58" s="115" t="s">
        <v>207</v>
      </c>
      <c r="V58" s="115" t="s">
        <v>5470</v>
      </c>
      <c r="W58" s="115" t="s">
        <v>207</v>
      </c>
      <c r="X58" s="115" t="s">
        <v>5457</v>
      </c>
      <c r="Y58" s="115" t="s">
        <v>5458</v>
      </c>
      <c r="Z58" s="115" t="s">
        <v>207</v>
      </c>
    </row>
    <row r="59" spans="1:26" x14ac:dyDescent="0.25">
      <c r="A59" s="115">
        <v>202410</v>
      </c>
      <c r="B59" s="115">
        <v>10196921</v>
      </c>
      <c r="C59" s="115">
        <v>109</v>
      </c>
      <c r="D59" s="115">
        <v>22</v>
      </c>
      <c r="E59" s="115">
        <v>44</v>
      </c>
      <c r="F59" s="115">
        <v>2</v>
      </c>
      <c r="G59" s="115">
        <v>15</v>
      </c>
      <c r="H59" s="115">
        <v>1</v>
      </c>
      <c r="I59" s="115">
        <v>9</v>
      </c>
      <c r="J59" s="115">
        <v>193</v>
      </c>
      <c r="K59" s="115" t="s">
        <v>200</v>
      </c>
      <c r="L59" s="115" t="s">
        <v>5459</v>
      </c>
      <c r="M59" s="115" t="s">
        <v>5460</v>
      </c>
      <c r="N59" s="115" t="s">
        <v>5461</v>
      </c>
      <c r="O59" s="115" t="s">
        <v>5462</v>
      </c>
      <c r="P59" s="115" t="s">
        <v>5465</v>
      </c>
      <c r="Q59" s="115">
        <v>70851114</v>
      </c>
      <c r="R59" s="115" t="s">
        <v>5456</v>
      </c>
      <c r="S59" s="115" t="s">
        <v>204</v>
      </c>
      <c r="T59" s="115" t="s">
        <v>206</v>
      </c>
      <c r="U59" s="115" t="s">
        <v>207</v>
      </c>
      <c r="V59" s="115" t="s">
        <v>5464</v>
      </c>
      <c r="W59" s="115" t="s">
        <v>207</v>
      </c>
      <c r="X59" s="115" t="s">
        <v>5457</v>
      </c>
      <c r="Y59" s="115" t="s">
        <v>5458</v>
      </c>
      <c r="Z59" s="115" t="s">
        <v>207</v>
      </c>
    </row>
    <row r="60" spans="1:26" x14ac:dyDescent="0.25">
      <c r="A60" s="115">
        <v>202410</v>
      </c>
      <c r="B60" s="115">
        <v>10197038</v>
      </c>
      <c r="C60" s="115">
        <v>26</v>
      </c>
      <c r="D60" s="115">
        <v>7</v>
      </c>
      <c r="E60" s="115">
        <v>10</v>
      </c>
      <c r="F60" s="115">
        <v>1</v>
      </c>
      <c r="G60" s="115">
        <v>2</v>
      </c>
      <c r="H60" s="115">
        <v>0</v>
      </c>
      <c r="I60" s="115">
        <v>3</v>
      </c>
      <c r="J60" s="115">
        <v>46</v>
      </c>
      <c r="K60" s="115" t="s">
        <v>200</v>
      </c>
      <c r="L60" s="115" t="s">
        <v>5459</v>
      </c>
      <c r="M60" s="115" t="s">
        <v>5460</v>
      </c>
      <c r="N60" s="115" t="s">
        <v>5461</v>
      </c>
      <c r="O60" s="115" t="s">
        <v>5462</v>
      </c>
      <c r="P60" s="115" t="s">
        <v>5472</v>
      </c>
      <c r="Q60" s="115">
        <v>70851115</v>
      </c>
      <c r="R60" s="115" t="s">
        <v>5456</v>
      </c>
      <c r="S60" s="115" t="s">
        <v>204</v>
      </c>
      <c r="T60" s="115" t="s">
        <v>206</v>
      </c>
      <c r="U60" s="115" t="s">
        <v>207</v>
      </c>
      <c r="V60" s="115" t="s">
        <v>5464</v>
      </c>
      <c r="W60" s="115" t="s">
        <v>207</v>
      </c>
      <c r="X60" s="115" t="s">
        <v>5457</v>
      </c>
      <c r="Y60" s="115" t="s">
        <v>5458</v>
      </c>
      <c r="Z60" s="115" t="s">
        <v>207</v>
      </c>
    </row>
    <row r="61" spans="1:26" x14ac:dyDescent="0.25">
      <c r="A61" s="115">
        <v>202410</v>
      </c>
      <c r="B61" s="115">
        <v>10199386</v>
      </c>
      <c r="C61" s="115">
        <v>61</v>
      </c>
      <c r="D61" s="115">
        <v>10</v>
      </c>
      <c r="E61" s="115">
        <v>16</v>
      </c>
      <c r="F61" s="115">
        <v>1</v>
      </c>
      <c r="G61" s="115">
        <v>8</v>
      </c>
      <c r="H61" s="115">
        <v>1</v>
      </c>
      <c r="I61" s="115">
        <v>3</v>
      </c>
      <c r="J61" s="115">
        <v>97</v>
      </c>
      <c r="K61" s="115" t="s">
        <v>200</v>
      </c>
      <c r="L61" s="115" t="s">
        <v>5459</v>
      </c>
      <c r="M61" s="115" t="s">
        <v>5460</v>
      </c>
      <c r="N61" s="115" t="s">
        <v>5485</v>
      </c>
      <c r="O61" s="115" t="s">
        <v>5462</v>
      </c>
      <c r="P61" s="115" t="s">
        <v>5486</v>
      </c>
      <c r="Q61" s="115">
        <v>70851154</v>
      </c>
      <c r="R61" s="115" t="s">
        <v>5456</v>
      </c>
      <c r="S61" s="115" t="s">
        <v>204</v>
      </c>
      <c r="T61" s="115" t="s">
        <v>206</v>
      </c>
      <c r="U61" s="115" t="s">
        <v>207</v>
      </c>
      <c r="V61" s="115" t="s">
        <v>5464</v>
      </c>
      <c r="W61" s="115" t="s">
        <v>207</v>
      </c>
      <c r="X61" s="115" t="s">
        <v>5457</v>
      </c>
      <c r="Y61" s="115" t="s">
        <v>5458</v>
      </c>
      <c r="Z61" s="115" t="s">
        <v>207</v>
      </c>
    </row>
    <row r="62" spans="1:26" x14ac:dyDescent="0.25">
      <c r="A62" s="115">
        <v>202410</v>
      </c>
      <c r="B62" s="115">
        <v>10201562</v>
      </c>
      <c r="C62" s="115">
        <v>103</v>
      </c>
      <c r="D62" s="115">
        <v>21</v>
      </c>
      <c r="E62" s="115">
        <v>43</v>
      </c>
      <c r="F62" s="115">
        <v>2</v>
      </c>
      <c r="G62" s="115">
        <v>9</v>
      </c>
      <c r="H62" s="115">
        <v>1</v>
      </c>
      <c r="I62" s="115">
        <v>9</v>
      </c>
      <c r="J62" s="115">
        <v>179</v>
      </c>
      <c r="K62" s="115" t="s">
        <v>200</v>
      </c>
      <c r="L62" s="115" t="s">
        <v>5459</v>
      </c>
      <c r="M62" s="115" t="s">
        <v>5460</v>
      </c>
      <c r="N62" s="115" t="s">
        <v>5461</v>
      </c>
      <c r="O62" s="115" t="s">
        <v>5462</v>
      </c>
      <c r="P62" s="115" t="s">
        <v>5463</v>
      </c>
      <c r="Q62" s="115">
        <v>70851117</v>
      </c>
      <c r="R62" s="115" t="s">
        <v>5456</v>
      </c>
      <c r="S62" s="115" t="s">
        <v>204</v>
      </c>
      <c r="T62" s="115" t="s">
        <v>206</v>
      </c>
      <c r="U62" s="115" t="s">
        <v>207</v>
      </c>
      <c r="V62" s="115" t="s">
        <v>5464</v>
      </c>
      <c r="W62" s="115" t="s">
        <v>207</v>
      </c>
      <c r="X62" s="115" t="s">
        <v>5457</v>
      </c>
      <c r="Y62" s="115" t="s">
        <v>5458</v>
      </c>
      <c r="Z62" s="115" t="s">
        <v>207</v>
      </c>
    </row>
    <row r="63" spans="1:26" x14ac:dyDescent="0.25">
      <c r="A63" s="115">
        <v>202410</v>
      </c>
      <c r="B63" s="115">
        <v>10203598</v>
      </c>
      <c r="C63" s="115">
        <v>88</v>
      </c>
      <c r="D63" s="115">
        <v>20</v>
      </c>
      <c r="E63" s="115">
        <v>29</v>
      </c>
      <c r="F63" s="115">
        <v>1</v>
      </c>
      <c r="G63" s="115">
        <v>7</v>
      </c>
      <c r="H63" s="115">
        <v>1</v>
      </c>
      <c r="I63" s="115">
        <v>6</v>
      </c>
      <c r="J63" s="115">
        <v>146</v>
      </c>
      <c r="K63" s="115" t="s">
        <v>200</v>
      </c>
      <c r="L63" s="115" t="s">
        <v>5459</v>
      </c>
      <c r="M63" s="115" t="s">
        <v>5460</v>
      </c>
      <c r="N63" s="115" t="s">
        <v>5461</v>
      </c>
      <c r="O63" s="115" t="s">
        <v>5462</v>
      </c>
      <c r="P63" s="115" t="s">
        <v>5471</v>
      </c>
      <c r="Q63" s="115">
        <v>70851123</v>
      </c>
      <c r="R63" s="115" t="s">
        <v>5456</v>
      </c>
      <c r="S63" s="115" t="s">
        <v>204</v>
      </c>
      <c r="T63" s="115" t="s">
        <v>206</v>
      </c>
      <c r="U63" s="115" t="s">
        <v>207</v>
      </c>
      <c r="V63" s="115" t="s">
        <v>5464</v>
      </c>
      <c r="W63" s="115" t="s">
        <v>207</v>
      </c>
      <c r="X63" s="115" t="s">
        <v>5457</v>
      </c>
      <c r="Y63" s="115" t="s">
        <v>5458</v>
      </c>
      <c r="Z63" s="115" t="s">
        <v>207</v>
      </c>
    </row>
    <row r="64" spans="1:26" x14ac:dyDescent="0.25">
      <c r="A64" s="115">
        <v>202410</v>
      </c>
      <c r="B64" s="115">
        <v>10207893</v>
      </c>
      <c r="C64" s="115">
        <v>33</v>
      </c>
      <c r="D64" s="115">
        <v>8</v>
      </c>
      <c r="E64" s="115">
        <v>10</v>
      </c>
      <c r="F64" s="115">
        <v>1</v>
      </c>
      <c r="G64" s="115">
        <v>3</v>
      </c>
      <c r="H64" s="115">
        <v>0</v>
      </c>
      <c r="I64" s="115">
        <v>3</v>
      </c>
      <c r="J64" s="115">
        <v>55</v>
      </c>
      <c r="K64" s="115" t="s">
        <v>200</v>
      </c>
      <c r="L64" s="115" t="s">
        <v>5459</v>
      </c>
      <c r="M64" s="115" t="s">
        <v>5460</v>
      </c>
      <c r="N64" s="115" t="s">
        <v>5461</v>
      </c>
      <c r="O64" s="115" t="s">
        <v>5462</v>
      </c>
      <c r="P64" s="115" t="s">
        <v>5487</v>
      </c>
      <c r="Q64" s="115">
        <v>70851118</v>
      </c>
      <c r="R64" s="115" t="s">
        <v>5456</v>
      </c>
      <c r="S64" s="115" t="s">
        <v>204</v>
      </c>
      <c r="T64" s="115" t="s">
        <v>206</v>
      </c>
      <c r="U64" s="115" t="s">
        <v>207</v>
      </c>
      <c r="V64" s="115" t="s">
        <v>5464</v>
      </c>
      <c r="W64" s="115" t="s">
        <v>207</v>
      </c>
      <c r="X64" s="115" t="s">
        <v>5457</v>
      </c>
      <c r="Y64" s="115" t="s">
        <v>5458</v>
      </c>
      <c r="Z64" s="115" t="s">
        <v>207</v>
      </c>
    </row>
    <row r="65" spans="1:26" x14ac:dyDescent="0.25">
      <c r="A65" s="115">
        <v>202410</v>
      </c>
      <c r="B65" s="115">
        <v>10209761</v>
      </c>
      <c r="C65" s="115">
        <v>28</v>
      </c>
      <c r="D65" s="115">
        <v>7</v>
      </c>
      <c r="E65" s="115">
        <v>5</v>
      </c>
      <c r="F65" s="115">
        <v>0</v>
      </c>
      <c r="G65" s="115">
        <v>2</v>
      </c>
      <c r="H65" s="115">
        <v>0</v>
      </c>
      <c r="I65" s="115">
        <v>2</v>
      </c>
      <c r="J65" s="115">
        <v>42</v>
      </c>
      <c r="K65" s="115" t="s">
        <v>200</v>
      </c>
      <c r="L65" s="115" t="s">
        <v>5459</v>
      </c>
      <c r="M65" s="115" t="s">
        <v>5460</v>
      </c>
      <c r="N65" s="115" t="s">
        <v>5461</v>
      </c>
      <c r="O65" s="115" t="s">
        <v>5462</v>
      </c>
      <c r="P65" s="115" t="s">
        <v>5466</v>
      </c>
      <c r="Q65" s="115">
        <v>70851113</v>
      </c>
      <c r="R65" s="115" t="s">
        <v>5456</v>
      </c>
      <c r="S65" s="115" t="s">
        <v>204</v>
      </c>
      <c r="T65" s="115" t="s">
        <v>206</v>
      </c>
      <c r="U65" s="115" t="s">
        <v>207</v>
      </c>
      <c r="V65" s="115" t="s">
        <v>5464</v>
      </c>
      <c r="W65" s="115" t="s">
        <v>207</v>
      </c>
      <c r="X65" s="115" t="s">
        <v>5457</v>
      </c>
      <c r="Y65" s="115" t="s">
        <v>5458</v>
      </c>
      <c r="Z65" s="115" t="s">
        <v>207</v>
      </c>
    </row>
    <row r="66" spans="1:26" x14ac:dyDescent="0.25">
      <c r="A66" s="115">
        <v>202410</v>
      </c>
      <c r="B66" s="115">
        <v>10220231</v>
      </c>
      <c r="C66" s="115">
        <v>64</v>
      </c>
      <c r="D66" s="115">
        <v>16</v>
      </c>
      <c r="E66" s="115">
        <v>20</v>
      </c>
      <c r="F66" s="115">
        <v>1</v>
      </c>
      <c r="G66" s="115">
        <v>5</v>
      </c>
      <c r="H66" s="115">
        <v>0</v>
      </c>
      <c r="I66" s="115">
        <v>6</v>
      </c>
      <c r="J66" s="115">
        <v>106</v>
      </c>
      <c r="K66" s="115" t="s">
        <v>200</v>
      </c>
      <c r="L66" s="115" t="s">
        <v>5459</v>
      </c>
      <c r="M66" s="115" t="s">
        <v>5460</v>
      </c>
      <c r="N66" s="115" t="s">
        <v>5461</v>
      </c>
      <c r="O66" s="115" t="s">
        <v>5462</v>
      </c>
      <c r="P66" s="115" t="s">
        <v>5490</v>
      </c>
      <c r="Q66" s="115">
        <v>70851116</v>
      </c>
      <c r="R66" s="115" t="s">
        <v>5456</v>
      </c>
      <c r="S66" s="115" t="s">
        <v>204</v>
      </c>
      <c r="T66" s="115" t="s">
        <v>206</v>
      </c>
      <c r="U66" s="115" t="s">
        <v>207</v>
      </c>
      <c r="V66" s="115" t="s">
        <v>5464</v>
      </c>
      <c r="W66" s="115" t="s">
        <v>207</v>
      </c>
      <c r="X66" s="115" t="s">
        <v>5457</v>
      </c>
      <c r="Y66" s="115" t="s">
        <v>5458</v>
      </c>
      <c r="Z66" s="115" t="s">
        <v>207</v>
      </c>
    </row>
    <row r="67" spans="1:26" x14ac:dyDescent="0.25">
      <c r="A67" s="115">
        <v>202410</v>
      </c>
      <c r="B67" s="115">
        <v>10207262</v>
      </c>
      <c r="C67" s="115">
        <v>182</v>
      </c>
      <c r="D67" s="115">
        <v>23</v>
      </c>
      <c r="E67" s="115">
        <v>75</v>
      </c>
      <c r="F67" s="115">
        <v>3</v>
      </c>
      <c r="G67" s="115">
        <v>10</v>
      </c>
      <c r="H67" s="115">
        <v>1</v>
      </c>
      <c r="I67" s="115">
        <v>7</v>
      </c>
      <c r="J67" s="115">
        <v>294</v>
      </c>
      <c r="K67" s="115" t="s">
        <v>200</v>
      </c>
      <c r="L67" s="115" t="s">
        <v>201</v>
      </c>
      <c r="M67" s="115" t="s">
        <v>202</v>
      </c>
      <c r="N67" s="115" t="s">
        <v>295</v>
      </c>
      <c r="O67" s="115" t="s">
        <v>259</v>
      </c>
      <c r="P67" s="115" t="s">
        <v>300</v>
      </c>
      <c r="Q67" s="115">
        <v>70816621</v>
      </c>
      <c r="R67" s="115" t="s">
        <v>5456</v>
      </c>
      <c r="S67" s="115" t="s">
        <v>204</v>
      </c>
      <c r="T67" s="115" t="s">
        <v>206</v>
      </c>
      <c r="U67" s="115" t="s">
        <v>207</v>
      </c>
      <c r="V67" s="115" t="s">
        <v>208</v>
      </c>
      <c r="W67" s="115" t="s">
        <v>207</v>
      </c>
      <c r="X67" s="115" t="s">
        <v>5457</v>
      </c>
      <c r="Y67" s="115" t="s">
        <v>5458</v>
      </c>
      <c r="Z67" s="115" t="s">
        <v>207</v>
      </c>
    </row>
    <row r="68" spans="1:26" x14ac:dyDescent="0.25">
      <c r="A68" s="115">
        <v>202410</v>
      </c>
      <c r="B68" s="115">
        <v>10207502</v>
      </c>
      <c r="C68" s="115">
        <v>43</v>
      </c>
      <c r="D68" s="115">
        <v>6</v>
      </c>
      <c r="E68" s="115">
        <v>15</v>
      </c>
      <c r="F68" s="115">
        <v>1</v>
      </c>
      <c r="G68" s="115">
        <v>9</v>
      </c>
      <c r="H68" s="115">
        <v>1</v>
      </c>
      <c r="I68" s="115">
        <v>2</v>
      </c>
      <c r="J68" s="115">
        <v>75</v>
      </c>
      <c r="K68" s="115" t="s">
        <v>200</v>
      </c>
      <c r="L68" s="115" t="s">
        <v>201</v>
      </c>
      <c r="M68" s="115" t="s">
        <v>202</v>
      </c>
      <c r="N68" s="115" t="s">
        <v>295</v>
      </c>
      <c r="O68" s="115" t="s">
        <v>259</v>
      </c>
      <c r="P68" s="115" t="s">
        <v>318</v>
      </c>
      <c r="Q68" s="115">
        <v>70816622</v>
      </c>
      <c r="R68" s="115" t="s">
        <v>5456</v>
      </c>
      <c r="S68" s="115" t="s">
        <v>204</v>
      </c>
      <c r="T68" s="115" t="s">
        <v>206</v>
      </c>
      <c r="U68" s="115" t="s">
        <v>207</v>
      </c>
      <c r="V68" s="115" t="s">
        <v>208</v>
      </c>
      <c r="W68" s="115" t="s">
        <v>207</v>
      </c>
      <c r="X68" s="115" t="s">
        <v>5457</v>
      </c>
      <c r="Y68" s="115" t="s">
        <v>5458</v>
      </c>
      <c r="Z68" s="115" t="s">
        <v>207</v>
      </c>
    </row>
    <row r="69" spans="1:26" x14ac:dyDescent="0.25">
      <c r="A69" s="115">
        <v>202410</v>
      </c>
      <c r="B69" s="115">
        <v>10207573</v>
      </c>
      <c r="C69" s="115">
        <v>81</v>
      </c>
      <c r="D69" s="115">
        <v>7</v>
      </c>
      <c r="E69" s="115">
        <v>22</v>
      </c>
      <c r="F69" s="115">
        <v>1</v>
      </c>
      <c r="G69" s="115">
        <v>14</v>
      </c>
      <c r="H69" s="115">
        <v>1</v>
      </c>
      <c r="I69" s="115">
        <v>3</v>
      </c>
      <c r="J69" s="115">
        <v>126</v>
      </c>
      <c r="K69" s="115" t="s">
        <v>200</v>
      </c>
      <c r="L69" s="115" t="s">
        <v>201</v>
      </c>
      <c r="M69" s="115" t="s">
        <v>202</v>
      </c>
      <c r="N69" s="115" t="s">
        <v>369</v>
      </c>
      <c r="O69" s="115" t="s">
        <v>222</v>
      </c>
      <c r="P69" s="115" t="s">
        <v>397</v>
      </c>
      <c r="Q69" s="115">
        <v>70818172</v>
      </c>
      <c r="R69" s="115" t="s">
        <v>5456</v>
      </c>
      <c r="S69" s="115" t="s">
        <v>204</v>
      </c>
      <c r="T69" s="115" t="s">
        <v>206</v>
      </c>
      <c r="U69" s="115" t="s">
        <v>207</v>
      </c>
      <c r="V69" s="115" t="s">
        <v>208</v>
      </c>
      <c r="W69" s="115" t="s">
        <v>207</v>
      </c>
      <c r="X69" s="115" t="s">
        <v>5457</v>
      </c>
      <c r="Y69" s="115" t="s">
        <v>5458</v>
      </c>
      <c r="Z69" s="115" t="s">
        <v>207</v>
      </c>
    </row>
    <row r="70" spans="1:26" x14ac:dyDescent="0.25">
      <c r="A70" s="115">
        <v>202410</v>
      </c>
      <c r="B70" s="115">
        <v>10207666</v>
      </c>
      <c r="C70" s="115">
        <v>63</v>
      </c>
      <c r="D70" s="115">
        <v>8</v>
      </c>
      <c r="E70" s="115">
        <v>17</v>
      </c>
      <c r="F70" s="115">
        <v>1</v>
      </c>
      <c r="G70" s="115">
        <v>9</v>
      </c>
      <c r="H70" s="115">
        <v>1</v>
      </c>
      <c r="I70" s="115">
        <v>3</v>
      </c>
      <c r="J70" s="115">
        <v>99</v>
      </c>
      <c r="K70" s="115" t="s">
        <v>200</v>
      </c>
      <c r="L70" s="115" t="s">
        <v>201</v>
      </c>
      <c r="M70" s="115" t="s">
        <v>202</v>
      </c>
      <c r="N70" s="115" t="s">
        <v>203</v>
      </c>
      <c r="O70" s="115" t="s">
        <v>222</v>
      </c>
      <c r="P70" s="115" t="s">
        <v>229</v>
      </c>
      <c r="Q70" s="115">
        <v>70818175</v>
      </c>
      <c r="R70" s="115" t="s">
        <v>5456</v>
      </c>
      <c r="S70" s="115" t="s">
        <v>204</v>
      </c>
      <c r="T70" s="115" t="s">
        <v>206</v>
      </c>
      <c r="U70" s="115" t="s">
        <v>207</v>
      </c>
      <c r="V70" s="115" t="s">
        <v>208</v>
      </c>
      <c r="W70" s="115" t="s">
        <v>207</v>
      </c>
      <c r="X70" s="115" t="s">
        <v>5457</v>
      </c>
      <c r="Y70" s="115" t="s">
        <v>5458</v>
      </c>
      <c r="Z70" s="115" t="s">
        <v>207</v>
      </c>
    </row>
    <row r="71" spans="1:26" x14ac:dyDescent="0.25">
      <c r="A71" s="115">
        <v>202410</v>
      </c>
      <c r="B71" s="115">
        <v>10207667</v>
      </c>
      <c r="C71" s="115">
        <v>48</v>
      </c>
      <c r="D71" s="115">
        <v>6</v>
      </c>
      <c r="E71" s="115">
        <v>29</v>
      </c>
      <c r="F71" s="115">
        <v>1</v>
      </c>
      <c r="G71" s="115">
        <v>8</v>
      </c>
      <c r="H71" s="115">
        <v>0</v>
      </c>
      <c r="I71" s="115">
        <v>2</v>
      </c>
      <c r="J71" s="115">
        <v>92</v>
      </c>
      <c r="K71" s="115" t="s">
        <v>200</v>
      </c>
      <c r="L71" s="115" t="s">
        <v>201</v>
      </c>
      <c r="M71" s="115" t="s">
        <v>202</v>
      </c>
      <c r="N71" s="115" t="s">
        <v>221</v>
      </c>
      <c r="O71" s="115" t="s">
        <v>222</v>
      </c>
      <c r="P71" s="115" t="s">
        <v>361</v>
      </c>
      <c r="Q71" s="115">
        <v>70818176</v>
      </c>
      <c r="R71" s="115" t="s">
        <v>5456</v>
      </c>
      <c r="S71" s="115" t="s">
        <v>204</v>
      </c>
      <c r="T71" s="115" t="s">
        <v>206</v>
      </c>
      <c r="U71" s="115" t="s">
        <v>207</v>
      </c>
      <c r="V71" s="115" t="s">
        <v>208</v>
      </c>
      <c r="W71" s="115" t="s">
        <v>207</v>
      </c>
      <c r="X71" s="115" t="s">
        <v>5457</v>
      </c>
      <c r="Y71" s="115" t="s">
        <v>5458</v>
      </c>
      <c r="Z71" s="115" t="s">
        <v>207</v>
      </c>
    </row>
    <row r="72" spans="1:26" x14ac:dyDescent="0.25">
      <c r="A72" s="115">
        <v>202410</v>
      </c>
      <c r="B72" s="115">
        <v>10207668</v>
      </c>
      <c r="C72" s="115">
        <v>112</v>
      </c>
      <c r="D72" s="115">
        <v>13</v>
      </c>
      <c r="E72" s="115">
        <v>40</v>
      </c>
      <c r="F72" s="115">
        <v>2</v>
      </c>
      <c r="G72" s="115">
        <v>12</v>
      </c>
      <c r="H72" s="115">
        <v>1</v>
      </c>
      <c r="I72" s="115">
        <v>4</v>
      </c>
      <c r="J72" s="115">
        <v>180</v>
      </c>
      <c r="K72" s="115" t="s">
        <v>200</v>
      </c>
      <c r="L72" s="115" t="s">
        <v>201</v>
      </c>
      <c r="M72" s="115" t="s">
        <v>202</v>
      </c>
      <c r="N72" s="115" t="s">
        <v>369</v>
      </c>
      <c r="O72" s="115" t="s">
        <v>222</v>
      </c>
      <c r="P72" s="115" t="s">
        <v>370</v>
      </c>
      <c r="Q72" s="115">
        <v>70818177</v>
      </c>
      <c r="R72" s="115" t="s">
        <v>5456</v>
      </c>
      <c r="S72" s="115" t="s">
        <v>204</v>
      </c>
      <c r="T72" s="115" t="s">
        <v>206</v>
      </c>
      <c r="U72" s="115" t="s">
        <v>207</v>
      </c>
      <c r="V72" s="115" t="s">
        <v>208</v>
      </c>
      <c r="W72" s="115" t="s">
        <v>207</v>
      </c>
      <c r="X72" s="115" t="s">
        <v>5457</v>
      </c>
      <c r="Y72" s="115" t="s">
        <v>5458</v>
      </c>
      <c r="Z72" s="115" t="s">
        <v>207</v>
      </c>
    </row>
    <row r="73" spans="1:26" x14ac:dyDescent="0.25">
      <c r="A73" s="115">
        <v>202410</v>
      </c>
      <c r="B73" s="115">
        <v>10207948</v>
      </c>
      <c r="C73" s="115">
        <v>68</v>
      </c>
      <c r="D73" s="115">
        <v>7</v>
      </c>
      <c r="E73" s="115">
        <v>19</v>
      </c>
      <c r="F73" s="115">
        <v>1</v>
      </c>
      <c r="G73" s="115">
        <v>7</v>
      </c>
      <c r="H73" s="115">
        <v>1</v>
      </c>
      <c r="I73" s="115">
        <v>3</v>
      </c>
      <c r="J73" s="115">
        <v>103</v>
      </c>
      <c r="K73" s="115" t="s">
        <v>200</v>
      </c>
      <c r="L73" s="115" t="s">
        <v>201</v>
      </c>
      <c r="M73" s="115" t="s">
        <v>202</v>
      </c>
      <c r="N73" s="115" t="s">
        <v>221</v>
      </c>
      <c r="O73" s="115" t="s">
        <v>222</v>
      </c>
      <c r="P73" s="115" t="s">
        <v>223</v>
      </c>
      <c r="Q73" s="115">
        <v>70818178</v>
      </c>
      <c r="R73" s="115" t="s">
        <v>5456</v>
      </c>
      <c r="S73" s="115" t="s">
        <v>204</v>
      </c>
      <c r="T73" s="115" t="s">
        <v>206</v>
      </c>
      <c r="U73" s="115" t="s">
        <v>207</v>
      </c>
      <c r="V73" s="115" t="s">
        <v>208</v>
      </c>
      <c r="W73" s="115" t="s">
        <v>207</v>
      </c>
      <c r="X73" s="115" t="s">
        <v>5457</v>
      </c>
      <c r="Y73" s="115" t="s">
        <v>5458</v>
      </c>
      <c r="Z73" s="115" t="s">
        <v>207</v>
      </c>
    </row>
    <row r="74" spans="1:26" x14ac:dyDescent="0.25">
      <c r="A74" s="115">
        <v>202410</v>
      </c>
      <c r="B74" s="115">
        <v>10208447</v>
      </c>
      <c r="C74" s="115">
        <v>79</v>
      </c>
      <c r="D74" s="115">
        <v>15</v>
      </c>
      <c r="E74" s="115">
        <v>21</v>
      </c>
      <c r="F74" s="115">
        <v>2</v>
      </c>
      <c r="G74" s="115">
        <v>9</v>
      </c>
      <c r="H74" s="115">
        <v>0</v>
      </c>
      <c r="I74" s="115">
        <v>4</v>
      </c>
      <c r="J74" s="115">
        <v>126</v>
      </c>
      <c r="K74" s="115" t="s">
        <v>200</v>
      </c>
      <c r="L74" s="115" t="s">
        <v>201</v>
      </c>
      <c r="M74" s="115" t="s">
        <v>202</v>
      </c>
      <c r="N74" s="115" t="s">
        <v>203</v>
      </c>
      <c r="O74" s="115" t="s">
        <v>222</v>
      </c>
      <c r="P74" s="115" t="s">
        <v>305</v>
      </c>
      <c r="Q74" s="115">
        <v>70818179</v>
      </c>
      <c r="R74" s="115" t="s">
        <v>5456</v>
      </c>
      <c r="S74" s="115" t="s">
        <v>204</v>
      </c>
      <c r="T74" s="115" t="s">
        <v>206</v>
      </c>
      <c r="U74" s="115" t="s">
        <v>207</v>
      </c>
      <c r="V74" s="115" t="s">
        <v>208</v>
      </c>
      <c r="W74" s="115" t="s">
        <v>207</v>
      </c>
      <c r="X74" s="115" t="s">
        <v>5457</v>
      </c>
      <c r="Y74" s="115" t="s">
        <v>5458</v>
      </c>
      <c r="Z74" s="115" t="s">
        <v>207</v>
      </c>
    </row>
    <row r="75" spans="1:26" x14ac:dyDescent="0.25">
      <c r="A75" s="115">
        <v>202410</v>
      </c>
      <c r="B75" s="115">
        <v>10208556</v>
      </c>
      <c r="C75" s="115">
        <v>98</v>
      </c>
      <c r="D75" s="115">
        <v>11</v>
      </c>
      <c r="E75" s="115">
        <v>38</v>
      </c>
      <c r="F75" s="115">
        <v>2</v>
      </c>
      <c r="G75" s="115">
        <v>11</v>
      </c>
      <c r="H75" s="115">
        <v>1</v>
      </c>
      <c r="I75" s="115">
        <v>5</v>
      </c>
      <c r="J75" s="115">
        <v>161</v>
      </c>
      <c r="K75" s="115" t="s">
        <v>200</v>
      </c>
      <c r="L75" s="115" t="s">
        <v>201</v>
      </c>
      <c r="M75" s="115" t="s">
        <v>202</v>
      </c>
      <c r="N75" s="115" t="s">
        <v>221</v>
      </c>
      <c r="O75" s="115" t="s">
        <v>222</v>
      </c>
      <c r="P75" s="115" t="s">
        <v>371</v>
      </c>
      <c r="Q75" s="115">
        <v>70818180</v>
      </c>
      <c r="R75" s="115" t="s">
        <v>5456</v>
      </c>
      <c r="S75" s="115" t="s">
        <v>204</v>
      </c>
      <c r="T75" s="115" t="s">
        <v>206</v>
      </c>
      <c r="U75" s="115" t="s">
        <v>207</v>
      </c>
      <c r="V75" s="115" t="s">
        <v>208</v>
      </c>
      <c r="W75" s="115" t="s">
        <v>207</v>
      </c>
      <c r="X75" s="115" t="s">
        <v>5457</v>
      </c>
      <c r="Y75" s="115" t="s">
        <v>5458</v>
      </c>
      <c r="Z75" s="115" t="s">
        <v>207</v>
      </c>
    </row>
    <row r="76" spans="1:26" x14ac:dyDescent="0.25">
      <c r="A76" s="115">
        <v>202410</v>
      </c>
      <c r="B76" s="115">
        <v>10208652</v>
      </c>
      <c r="C76" s="115">
        <v>61</v>
      </c>
      <c r="D76" s="115">
        <v>10</v>
      </c>
      <c r="E76" s="115">
        <v>23</v>
      </c>
      <c r="F76" s="115">
        <v>1</v>
      </c>
      <c r="G76" s="115">
        <v>12</v>
      </c>
      <c r="H76" s="115">
        <v>1</v>
      </c>
      <c r="I76" s="115">
        <v>3</v>
      </c>
      <c r="J76" s="115">
        <v>108</v>
      </c>
      <c r="K76" s="115" t="s">
        <v>200</v>
      </c>
      <c r="L76" s="115" t="s">
        <v>201</v>
      </c>
      <c r="M76" s="115" t="s">
        <v>202</v>
      </c>
      <c r="N76" s="115" t="s">
        <v>295</v>
      </c>
      <c r="O76" s="115" t="s">
        <v>259</v>
      </c>
      <c r="P76" s="115" t="s">
        <v>410</v>
      </c>
      <c r="Q76" s="115">
        <v>70816623</v>
      </c>
      <c r="R76" s="115" t="s">
        <v>5456</v>
      </c>
      <c r="S76" s="115" t="s">
        <v>204</v>
      </c>
      <c r="T76" s="115" t="s">
        <v>206</v>
      </c>
      <c r="U76" s="115" t="s">
        <v>207</v>
      </c>
      <c r="V76" s="115" t="s">
        <v>208</v>
      </c>
      <c r="W76" s="115" t="s">
        <v>207</v>
      </c>
      <c r="X76" s="115" t="s">
        <v>5457</v>
      </c>
      <c r="Y76" s="115" t="s">
        <v>5458</v>
      </c>
      <c r="Z76" s="115" t="s">
        <v>207</v>
      </c>
    </row>
    <row r="77" spans="1:26" x14ac:dyDescent="0.25">
      <c r="A77" s="115">
        <v>202410</v>
      </c>
      <c r="B77" s="115">
        <v>10209016</v>
      </c>
      <c r="C77" s="115">
        <v>105</v>
      </c>
      <c r="D77" s="115">
        <v>13</v>
      </c>
      <c r="E77" s="115">
        <v>47</v>
      </c>
      <c r="F77" s="115">
        <v>2</v>
      </c>
      <c r="G77" s="115">
        <v>10</v>
      </c>
      <c r="H77" s="115">
        <v>1</v>
      </c>
      <c r="I77" s="115">
        <v>4</v>
      </c>
      <c r="J77" s="115">
        <v>178</v>
      </c>
      <c r="K77" s="115" t="s">
        <v>200</v>
      </c>
      <c r="L77" s="115" t="s">
        <v>201</v>
      </c>
      <c r="M77" s="115" t="s">
        <v>202</v>
      </c>
      <c r="N77" s="115" t="s">
        <v>295</v>
      </c>
      <c r="O77" s="115" t="s">
        <v>259</v>
      </c>
      <c r="P77" s="115" t="s">
        <v>366</v>
      </c>
      <c r="Q77" s="115">
        <v>70816624</v>
      </c>
      <c r="R77" s="115" t="s">
        <v>5456</v>
      </c>
      <c r="S77" s="115" t="s">
        <v>204</v>
      </c>
      <c r="T77" s="115" t="s">
        <v>206</v>
      </c>
      <c r="U77" s="115" t="s">
        <v>207</v>
      </c>
      <c r="V77" s="115" t="s">
        <v>208</v>
      </c>
      <c r="W77" s="115" t="s">
        <v>207</v>
      </c>
      <c r="X77" s="115" t="s">
        <v>5457</v>
      </c>
      <c r="Y77" s="115" t="s">
        <v>5458</v>
      </c>
      <c r="Z77" s="115" t="s">
        <v>207</v>
      </c>
    </row>
    <row r="78" spans="1:26" x14ac:dyDescent="0.25">
      <c r="A78" s="115">
        <v>202410</v>
      </c>
      <c r="B78" s="115">
        <v>10210050</v>
      </c>
      <c r="C78" s="115">
        <v>100</v>
      </c>
      <c r="D78" s="115">
        <v>12</v>
      </c>
      <c r="E78" s="115">
        <v>27</v>
      </c>
      <c r="F78" s="115">
        <v>2</v>
      </c>
      <c r="G78" s="115">
        <v>18</v>
      </c>
      <c r="H78" s="115">
        <v>1</v>
      </c>
      <c r="I78" s="115">
        <v>4</v>
      </c>
      <c r="J78" s="115">
        <v>160</v>
      </c>
      <c r="K78" s="115" t="s">
        <v>200</v>
      </c>
      <c r="L78" s="115" t="s">
        <v>201</v>
      </c>
      <c r="M78" s="115" t="s">
        <v>202</v>
      </c>
      <c r="N78" s="115" t="s">
        <v>376</v>
      </c>
      <c r="O78" s="115" t="s">
        <v>222</v>
      </c>
      <c r="P78" s="115" t="s">
        <v>411</v>
      </c>
      <c r="Q78" s="115">
        <v>70818173</v>
      </c>
      <c r="R78" s="115" t="s">
        <v>5456</v>
      </c>
      <c r="S78" s="115" t="s">
        <v>204</v>
      </c>
      <c r="T78" s="115" t="s">
        <v>206</v>
      </c>
      <c r="U78" s="115" t="s">
        <v>207</v>
      </c>
      <c r="V78" s="115" t="s">
        <v>208</v>
      </c>
      <c r="W78" s="115" t="s">
        <v>207</v>
      </c>
      <c r="X78" s="115" t="s">
        <v>5457</v>
      </c>
      <c r="Y78" s="115" t="s">
        <v>5458</v>
      </c>
      <c r="Z78" s="115" t="s">
        <v>207</v>
      </c>
    </row>
    <row r="79" spans="1:26" x14ac:dyDescent="0.25">
      <c r="A79" s="115">
        <v>202410</v>
      </c>
      <c r="B79" s="115">
        <v>10210110</v>
      </c>
      <c r="C79" s="115">
        <v>236</v>
      </c>
      <c r="D79" s="115">
        <v>29</v>
      </c>
      <c r="E79" s="115">
        <v>49</v>
      </c>
      <c r="F79" s="115">
        <v>3</v>
      </c>
      <c r="G79" s="115">
        <v>28</v>
      </c>
      <c r="H79" s="115">
        <v>2</v>
      </c>
      <c r="I79" s="115">
        <v>8</v>
      </c>
      <c r="J79" s="115">
        <v>347</v>
      </c>
      <c r="K79" s="115" t="s">
        <v>200</v>
      </c>
      <c r="L79" s="115" t="s">
        <v>201</v>
      </c>
      <c r="M79" s="115" t="s">
        <v>202</v>
      </c>
      <c r="N79" s="115" t="s">
        <v>376</v>
      </c>
      <c r="O79" s="115" t="s">
        <v>222</v>
      </c>
      <c r="P79" s="115" t="s">
        <v>398</v>
      </c>
      <c r="Q79" s="115">
        <v>70818174</v>
      </c>
      <c r="R79" s="115" t="s">
        <v>5456</v>
      </c>
      <c r="S79" s="115" t="s">
        <v>204</v>
      </c>
      <c r="T79" s="115" t="s">
        <v>206</v>
      </c>
      <c r="U79" s="115" t="s">
        <v>207</v>
      </c>
      <c r="V79" s="115" t="s">
        <v>208</v>
      </c>
      <c r="W79" s="115" t="s">
        <v>207</v>
      </c>
      <c r="X79" s="115" t="s">
        <v>5457</v>
      </c>
      <c r="Y79" s="115" t="s">
        <v>5458</v>
      </c>
      <c r="Z79" s="115" t="s">
        <v>207</v>
      </c>
    </row>
    <row r="80" spans="1:26" x14ac:dyDescent="0.25">
      <c r="A80" s="115">
        <v>202410</v>
      </c>
      <c r="B80" s="115">
        <v>10211791</v>
      </c>
      <c r="C80" s="115">
        <v>48</v>
      </c>
      <c r="D80" s="115">
        <v>5</v>
      </c>
      <c r="E80" s="115">
        <v>12</v>
      </c>
      <c r="F80" s="115">
        <v>1</v>
      </c>
      <c r="G80" s="115">
        <v>7</v>
      </c>
      <c r="H80" s="115">
        <v>0</v>
      </c>
      <c r="I80" s="115">
        <v>2</v>
      </c>
      <c r="J80" s="115">
        <v>73</v>
      </c>
      <c r="K80" s="115" t="s">
        <v>200</v>
      </c>
      <c r="L80" s="115" t="s">
        <v>201</v>
      </c>
      <c r="M80" s="115" t="s">
        <v>202</v>
      </c>
      <c r="N80" s="115" t="s">
        <v>266</v>
      </c>
      <c r="O80" s="115" t="s">
        <v>259</v>
      </c>
      <c r="P80" s="115" t="s">
        <v>423</v>
      </c>
      <c r="Q80" s="115">
        <v>70816617</v>
      </c>
      <c r="R80" s="115" t="s">
        <v>5456</v>
      </c>
      <c r="S80" s="115" t="s">
        <v>204</v>
      </c>
      <c r="T80" s="115" t="s">
        <v>206</v>
      </c>
      <c r="U80" s="115" t="s">
        <v>207</v>
      </c>
      <c r="V80" s="115" t="s">
        <v>208</v>
      </c>
      <c r="W80" s="115" t="s">
        <v>207</v>
      </c>
      <c r="X80" s="115" t="s">
        <v>5457</v>
      </c>
      <c r="Y80" s="115" t="s">
        <v>5458</v>
      </c>
      <c r="Z80" s="115" t="s">
        <v>207</v>
      </c>
    </row>
    <row r="81" spans="1:26" x14ac:dyDescent="0.25">
      <c r="A81" s="115">
        <v>202410</v>
      </c>
      <c r="B81" s="115">
        <v>10211944</v>
      </c>
      <c r="C81" s="115">
        <v>65</v>
      </c>
      <c r="D81" s="115">
        <v>10</v>
      </c>
      <c r="E81" s="115">
        <v>31</v>
      </c>
      <c r="F81" s="115">
        <v>1</v>
      </c>
      <c r="G81" s="115">
        <v>7</v>
      </c>
      <c r="H81" s="115">
        <v>0</v>
      </c>
      <c r="I81" s="115">
        <v>2</v>
      </c>
      <c r="J81" s="115">
        <v>114</v>
      </c>
      <c r="K81" s="115" t="s">
        <v>200</v>
      </c>
      <c r="L81" s="115" t="s">
        <v>201</v>
      </c>
      <c r="M81" s="115" t="s">
        <v>202</v>
      </c>
      <c r="N81" s="115" t="s">
        <v>295</v>
      </c>
      <c r="O81" s="115" t="s">
        <v>259</v>
      </c>
      <c r="P81" s="115" t="s">
        <v>296</v>
      </c>
      <c r="Q81" s="115">
        <v>70816618</v>
      </c>
      <c r="R81" s="115" t="s">
        <v>5456</v>
      </c>
      <c r="S81" s="115" t="s">
        <v>204</v>
      </c>
      <c r="T81" s="115" t="s">
        <v>206</v>
      </c>
      <c r="U81" s="115" t="s">
        <v>207</v>
      </c>
      <c r="V81" s="115" t="s">
        <v>208</v>
      </c>
      <c r="W81" s="115" t="s">
        <v>207</v>
      </c>
      <c r="X81" s="115" t="s">
        <v>5457</v>
      </c>
      <c r="Y81" s="115" t="s">
        <v>5458</v>
      </c>
      <c r="Z81" s="115" t="s">
        <v>207</v>
      </c>
    </row>
    <row r="82" spans="1:26" x14ac:dyDescent="0.25">
      <c r="A82" s="115">
        <v>202410</v>
      </c>
      <c r="B82" s="115">
        <v>10221350</v>
      </c>
      <c r="C82" s="115">
        <v>36</v>
      </c>
      <c r="D82" s="115">
        <v>5</v>
      </c>
      <c r="E82" s="115">
        <v>15</v>
      </c>
      <c r="F82" s="115">
        <v>1</v>
      </c>
      <c r="G82" s="115">
        <v>8</v>
      </c>
      <c r="H82" s="115">
        <v>0</v>
      </c>
      <c r="I82" s="115">
        <v>2</v>
      </c>
      <c r="J82" s="115">
        <v>65</v>
      </c>
      <c r="K82" s="115" t="s">
        <v>200</v>
      </c>
      <c r="L82" s="115" t="s">
        <v>201</v>
      </c>
      <c r="M82" s="115" t="s">
        <v>202</v>
      </c>
      <c r="N82" s="115" t="s">
        <v>266</v>
      </c>
      <c r="O82" s="115" t="s">
        <v>259</v>
      </c>
      <c r="P82" s="115" t="s">
        <v>412</v>
      </c>
      <c r="Q82" s="115">
        <v>70816619</v>
      </c>
      <c r="R82" s="115" t="s">
        <v>5456</v>
      </c>
      <c r="S82" s="115" t="s">
        <v>204</v>
      </c>
      <c r="T82" s="115" t="s">
        <v>206</v>
      </c>
      <c r="U82" s="115" t="s">
        <v>207</v>
      </c>
      <c r="V82" s="115" t="s">
        <v>208</v>
      </c>
      <c r="W82" s="115" t="s">
        <v>207</v>
      </c>
      <c r="X82" s="115" t="s">
        <v>5457</v>
      </c>
      <c r="Y82" s="115" t="s">
        <v>5458</v>
      </c>
      <c r="Z82" s="115" t="s">
        <v>207</v>
      </c>
    </row>
    <row r="83" spans="1:26" x14ac:dyDescent="0.25">
      <c r="A83" s="115">
        <v>202410</v>
      </c>
      <c r="B83" s="115">
        <v>10224834</v>
      </c>
      <c r="C83" s="115">
        <v>33</v>
      </c>
      <c r="D83" s="115">
        <v>3</v>
      </c>
      <c r="E83" s="115">
        <v>12</v>
      </c>
      <c r="F83" s="115">
        <v>0</v>
      </c>
      <c r="G83" s="115">
        <v>8</v>
      </c>
      <c r="H83" s="115">
        <v>0</v>
      </c>
      <c r="I83" s="115">
        <v>1</v>
      </c>
      <c r="J83" s="115">
        <v>56</v>
      </c>
      <c r="K83" s="115" t="s">
        <v>200</v>
      </c>
      <c r="L83" s="115" t="s">
        <v>201</v>
      </c>
      <c r="M83" s="115" t="s">
        <v>202</v>
      </c>
      <c r="N83" s="115" t="s">
        <v>266</v>
      </c>
      <c r="O83" s="115" t="s">
        <v>259</v>
      </c>
      <c r="P83" s="115" t="s">
        <v>267</v>
      </c>
      <c r="Q83" s="115">
        <v>70816620</v>
      </c>
      <c r="R83" s="115" t="s">
        <v>5456</v>
      </c>
      <c r="S83" s="115" t="s">
        <v>204</v>
      </c>
      <c r="T83" s="115" t="s">
        <v>206</v>
      </c>
      <c r="U83" s="115" t="s">
        <v>207</v>
      </c>
      <c r="V83" s="115" t="s">
        <v>208</v>
      </c>
      <c r="W83" s="115" t="s">
        <v>207</v>
      </c>
      <c r="X83" s="115" t="s">
        <v>5457</v>
      </c>
      <c r="Y83" s="115" t="s">
        <v>5458</v>
      </c>
      <c r="Z83" s="115" t="s">
        <v>207</v>
      </c>
    </row>
    <row r="84" spans="1:26" x14ac:dyDescent="0.25">
      <c r="A84" s="115">
        <v>202410</v>
      </c>
      <c r="B84" s="115">
        <v>10220453</v>
      </c>
      <c r="C84" s="115">
        <v>56</v>
      </c>
      <c r="D84" s="115">
        <v>7</v>
      </c>
      <c r="E84" s="115">
        <v>30</v>
      </c>
      <c r="F84" s="115">
        <v>2</v>
      </c>
      <c r="G84" s="115">
        <v>8</v>
      </c>
      <c r="H84" s="115">
        <v>0</v>
      </c>
      <c r="I84" s="115">
        <v>2</v>
      </c>
      <c r="J84" s="115">
        <v>103</v>
      </c>
      <c r="K84" s="115" t="s">
        <v>200</v>
      </c>
      <c r="L84" s="115" t="s">
        <v>209</v>
      </c>
      <c r="M84" s="115" t="s">
        <v>387</v>
      </c>
      <c r="N84" s="115" t="s">
        <v>3048</v>
      </c>
      <c r="O84" s="115" t="s">
        <v>226</v>
      </c>
      <c r="P84" s="115" t="s">
        <v>424</v>
      </c>
      <c r="Q84" s="115">
        <v>70818189</v>
      </c>
      <c r="R84" s="115" t="s">
        <v>5456</v>
      </c>
      <c r="S84" s="115" t="s">
        <v>204</v>
      </c>
      <c r="T84" s="115" t="s">
        <v>206</v>
      </c>
      <c r="U84" s="115" t="s">
        <v>207</v>
      </c>
      <c r="V84" s="115" t="s">
        <v>389</v>
      </c>
      <c r="W84" s="115" t="s">
        <v>207</v>
      </c>
      <c r="X84" s="115" t="s">
        <v>5457</v>
      </c>
      <c r="Y84" s="115" t="s">
        <v>5458</v>
      </c>
      <c r="Z84" s="115" t="s">
        <v>207</v>
      </c>
    </row>
    <row r="85" spans="1:26" x14ac:dyDescent="0.25">
      <c r="A85" s="115">
        <v>202410</v>
      </c>
      <c r="B85" s="115">
        <v>10222323</v>
      </c>
      <c r="C85" s="115">
        <v>44</v>
      </c>
      <c r="D85" s="115">
        <v>5</v>
      </c>
      <c r="E85" s="115">
        <v>16</v>
      </c>
      <c r="F85" s="115">
        <v>1</v>
      </c>
      <c r="G85" s="115">
        <v>7</v>
      </c>
      <c r="H85" s="115">
        <v>1</v>
      </c>
      <c r="I85" s="115">
        <v>2</v>
      </c>
      <c r="J85" s="115">
        <v>74</v>
      </c>
      <c r="K85" s="115" t="s">
        <v>200</v>
      </c>
      <c r="L85" s="115" t="s">
        <v>209</v>
      </c>
      <c r="M85" s="115" t="s">
        <v>387</v>
      </c>
      <c r="N85" s="115" t="s">
        <v>3048</v>
      </c>
      <c r="O85" s="115" t="s">
        <v>226</v>
      </c>
      <c r="P85" s="115" t="s">
        <v>388</v>
      </c>
      <c r="Q85" s="115">
        <v>70818187</v>
      </c>
      <c r="R85" s="115" t="s">
        <v>5456</v>
      </c>
      <c r="S85" s="115" t="s">
        <v>204</v>
      </c>
      <c r="T85" s="115" t="s">
        <v>206</v>
      </c>
      <c r="U85" s="115" t="s">
        <v>207</v>
      </c>
      <c r="V85" s="115" t="s">
        <v>389</v>
      </c>
      <c r="W85" s="115" t="s">
        <v>207</v>
      </c>
      <c r="X85" s="115" t="s">
        <v>5457</v>
      </c>
      <c r="Y85" s="115" t="s">
        <v>5458</v>
      </c>
      <c r="Z85" s="115" t="s">
        <v>207</v>
      </c>
    </row>
    <row r="86" spans="1:26" x14ac:dyDescent="0.25">
      <c r="A86" s="115">
        <v>202410</v>
      </c>
      <c r="B86" s="115">
        <v>10224045</v>
      </c>
      <c r="C86" s="115">
        <v>16</v>
      </c>
      <c r="D86" s="115">
        <v>2</v>
      </c>
      <c r="E86" s="115">
        <v>9</v>
      </c>
      <c r="F86" s="115">
        <v>0</v>
      </c>
      <c r="G86" s="115">
        <v>3</v>
      </c>
      <c r="H86" s="115">
        <v>0</v>
      </c>
      <c r="I86" s="115">
        <v>1</v>
      </c>
      <c r="J86" s="115">
        <v>30</v>
      </c>
      <c r="K86" s="115" t="s">
        <v>200</v>
      </c>
      <c r="L86" s="115" t="s">
        <v>209</v>
      </c>
      <c r="M86" s="115" t="s">
        <v>387</v>
      </c>
      <c r="N86" s="115" t="s">
        <v>3048</v>
      </c>
      <c r="O86" s="115" t="s">
        <v>226</v>
      </c>
      <c r="P86" s="115" t="s">
        <v>425</v>
      </c>
      <c r="Q86" s="115">
        <v>70818188</v>
      </c>
      <c r="R86" s="115" t="s">
        <v>5456</v>
      </c>
      <c r="S86" s="115" t="s">
        <v>204</v>
      </c>
      <c r="T86" s="115" t="s">
        <v>206</v>
      </c>
      <c r="U86" s="115" t="s">
        <v>207</v>
      </c>
      <c r="V86" s="115" t="s">
        <v>389</v>
      </c>
      <c r="W86" s="115" t="s">
        <v>207</v>
      </c>
      <c r="X86" s="115" t="s">
        <v>5457</v>
      </c>
      <c r="Y86" s="115" t="s">
        <v>5458</v>
      </c>
      <c r="Z86" s="115" t="s">
        <v>207</v>
      </c>
    </row>
    <row r="87" spans="1:26" x14ac:dyDescent="0.25">
      <c r="A87" s="115">
        <v>202410</v>
      </c>
      <c r="B87" s="115">
        <v>10233638</v>
      </c>
      <c r="C87" s="115">
        <v>101</v>
      </c>
      <c r="D87" s="115">
        <v>10</v>
      </c>
      <c r="E87" s="115">
        <v>24</v>
      </c>
      <c r="F87" s="115">
        <v>1</v>
      </c>
      <c r="G87" s="115">
        <v>13</v>
      </c>
      <c r="H87" s="115">
        <v>1</v>
      </c>
      <c r="I87" s="115">
        <v>5</v>
      </c>
      <c r="J87" s="115">
        <v>150</v>
      </c>
      <c r="K87" s="115" t="s">
        <v>200</v>
      </c>
      <c r="L87" s="115" t="s">
        <v>201</v>
      </c>
      <c r="M87" s="115" t="s">
        <v>202</v>
      </c>
      <c r="N87" s="115" t="s">
        <v>376</v>
      </c>
      <c r="O87" s="115" t="s">
        <v>222</v>
      </c>
      <c r="P87" s="115" t="s">
        <v>377</v>
      </c>
      <c r="Q87" s="115">
        <v>70847228</v>
      </c>
      <c r="R87" s="115" t="s">
        <v>5456</v>
      </c>
      <c r="S87" s="115" t="s">
        <v>204</v>
      </c>
      <c r="T87" s="115" t="s">
        <v>206</v>
      </c>
      <c r="U87" s="115" t="s">
        <v>207</v>
      </c>
      <c r="V87" s="115" t="s">
        <v>208</v>
      </c>
      <c r="W87" s="115" t="s">
        <v>207</v>
      </c>
      <c r="X87" s="115" t="s">
        <v>5457</v>
      </c>
      <c r="Y87" s="115" t="s">
        <v>5458</v>
      </c>
      <c r="Z87" s="115" t="s">
        <v>207</v>
      </c>
    </row>
    <row r="88" spans="1:26" x14ac:dyDescent="0.25">
      <c r="A88" s="115">
        <v>202410</v>
      </c>
      <c r="B88" s="115">
        <v>10275829</v>
      </c>
      <c r="C88" s="115">
        <v>85</v>
      </c>
      <c r="D88" s="115">
        <v>12</v>
      </c>
      <c r="E88" s="115">
        <v>19</v>
      </c>
      <c r="F88" s="115">
        <v>1</v>
      </c>
      <c r="G88" s="115">
        <v>5</v>
      </c>
      <c r="H88" s="115">
        <v>0</v>
      </c>
      <c r="I88" s="115">
        <v>4</v>
      </c>
      <c r="J88" s="115">
        <v>122</v>
      </c>
      <c r="K88" s="115" t="s">
        <v>200</v>
      </c>
      <c r="L88" s="115" t="s">
        <v>201</v>
      </c>
      <c r="M88" s="115" t="s">
        <v>202</v>
      </c>
      <c r="N88" s="115" t="s">
        <v>203</v>
      </c>
      <c r="O88" s="115" t="s">
        <v>222</v>
      </c>
      <c r="P88" s="115" t="s">
        <v>330</v>
      </c>
      <c r="Q88" s="115">
        <v>70818181</v>
      </c>
      <c r="R88" s="115" t="s">
        <v>5456</v>
      </c>
      <c r="S88" s="115" t="s">
        <v>204</v>
      </c>
      <c r="T88" s="115" t="s">
        <v>206</v>
      </c>
      <c r="U88" s="115" t="s">
        <v>207</v>
      </c>
      <c r="V88" s="115" t="s">
        <v>208</v>
      </c>
      <c r="W88" s="115" t="s">
        <v>207</v>
      </c>
      <c r="X88" s="115" t="s">
        <v>5457</v>
      </c>
      <c r="Y88" s="115" t="s">
        <v>5458</v>
      </c>
      <c r="Z88" s="115" t="s">
        <v>207</v>
      </c>
    </row>
    <row r="89" spans="1:26" x14ac:dyDescent="0.25">
      <c r="A89" s="115">
        <v>202410</v>
      </c>
      <c r="B89" s="115">
        <v>10328893</v>
      </c>
      <c r="C89" s="115">
        <v>164</v>
      </c>
      <c r="D89" s="115">
        <v>14</v>
      </c>
      <c r="E89" s="115">
        <v>42</v>
      </c>
      <c r="F89" s="115">
        <v>3</v>
      </c>
      <c r="G89" s="115">
        <v>24</v>
      </c>
      <c r="H89" s="115">
        <v>2</v>
      </c>
      <c r="I89" s="115">
        <v>7</v>
      </c>
      <c r="J89" s="115">
        <v>249</v>
      </c>
      <c r="K89" s="115" t="s">
        <v>200</v>
      </c>
      <c r="L89" s="115" t="s">
        <v>201</v>
      </c>
      <c r="M89" s="115" t="s">
        <v>202</v>
      </c>
      <c r="N89" s="115" t="s">
        <v>203</v>
      </c>
      <c r="O89" s="115" t="s">
        <v>204</v>
      </c>
      <c r="P89" s="115" t="s">
        <v>205</v>
      </c>
      <c r="Q89" s="115">
        <v>70846836</v>
      </c>
      <c r="R89" s="115" t="s">
        <v>5456</v>
      </c>
      <c r="S89" s="115" t="s">
        <v>204</v>
      </c>
      <c r="T89" s="115" t="s">
        <v>206</v>
      </c>
      <c r="U89" s="115" t="s">
        <v>207</v>
      </c>
      <c r="V89" s="115" t="s">
        <v>208</v>
      </c>
      <c r="W89" s="115" t="s">
        <v>207</v>
      </c>
      <c r="X89" s="115" t="s">
        <v>5457</v>
      </c>
      <c r="Y89" s="115" t="s">
        <v>5458</v>
      </c>
      <c r="Z89" s="115" t="s">
        <v>207</v>
      </c>
    </row>
    <row r="90" spans="1:26" x14ac:dyDescent="0.25">
      <c r="A90" s="115">
        <v>202410</v>
      </c>
      <c r="B90" s="115">
        <v>10188012</v>
      </c>
      <c r="C90" s="115">
        <v>50</v>
      </c>
      <c r="D90" s="115">
        <v>9</v>
      </c>
      <c r="E90" s="115">
        <v>34</v>
      </c>
      <c r="F90" s="115">
        <v>4</v>
      </c>
      <c r="G90" s="115">
        <v>5</v>
      </c>
      <c r="H90" s="115">
        <v>0</v>
      </c>
      <c r="I90" s="115">
        <v>2</v>
      </c>
      <c r="J90" s="115">
        <v>102</v>
      </c>
      <c r="K90" s="115" t="s">
        <v>200</v>
      </c>
      <c r="L90" s="115" t="s">
        <v>209</v>
      </c>
      <c r="M90" s="115" t="s">
        <v>234</v>
      </c>
      <c r="N90" s="115" t="s">
        <v>351</v>
      </c>
      <c r="O90" s="115" t="s">
        <v>236</v>
      </c>
      <c r="P90" s="115" t="s">
        <v>352</v>
      </c>
      <c r="Q90" s="115">
        <v>70816753</v>
      </c>
      <c r="R90" s="115" t="s">
        <v>5456</v>
      </c>
      <c r="S90" s="115" t="s">
        <v>204</v>
      </c>
      <c r="T90" s="115" t="s">
        <v>206</v>
      </c>
      <c r="U90" s="115" t="s">
        <v>207</v>
      </c>
      <c r="V90" s="115" t="s">
        <v>3036</v>
      </c>
      <c r="W90" s="115" t="s">
        <v>207</v>
      </c>
      <c r="X90" s="115" t="s">
        <v>5457</v>
      </c>
      <c r="Y90" s="115" t="s">
        <v>5458</v>
      </c>
      <c r="Z90" s="115" t="s">
        <v>207</v>
      </c>
    </row>
    <row r="91" spans="1:26" x14ac:dyDescent="0.25">
      <c r="A91" s="115">
        <v>202410</v>
      </c>
      <c r="B91" s="115">
        <v>10188014</v>
      </c>
      <c r="C91" s="115">
        <v>69</v>
      </c>
      <c r="D91" s="115">
        <v>12</v>
      </c>
      <c r="E91" s="115">
        <v>36</v>
      </c>
      <c r="F91" s="115">
        <v>2</v>
      </c>
      <c r="G91" s="115">
        <v>5</v>
      </c>
      <c r="H91" s="115">
        <v>1</v>
      </c>
      <c r="I91" s="115">
        <v>3</v>
      </c>
      <c r="J91" s="115">
        <v>125</v>
      </c>
      <c r="K91" s="115" t="s">
        <v>200</v>
      </c>
      <c r="L91" s="115" t="s">
        <v>209</v>
      </c>
      <c r="M91" s="115" t="s">
        <v>234</v>
      </c>
      <c r="N91" s="115" t="s">
        <v>351</v>
      </c>
      <c r="O91" s="115" t="s">
        <v>236</v>
      </c>
      <c r="P91" s="115" t="s">
        <v>440</v>
      </c>
      <c r="Q91" s="115">
        <v>70816754</v>
      </c>
      <c r="R91" s="115" t="s">
        <v>5456</v>
      </c>
      <c r="S91" s="115" t="s">
        <v>204</v>
      </c>
      <c r="T91" s="115" t="s">
        <v>206</v>
      </c>
      <c r="U91" s="115" t="s">
        <v>207</v>
      </c>
      <c r="V91" s="115" t="s">
        <v>3036</v>
      </c>
      <c r="W91" s="115" t="s">
        <v>207</v>
      </c>
      <c r="X91" s="115" t="s">
        <v>5457</v>
      </c>
      <c r="Y91" s="115" t="s">
        <v>5458</v>
      </c>
      <c r="Z91" s="115" t="s">
        <v>207</v>
      </c>
    </row>
    <row r="92" spans="1:26" x14ac:dyDescent="0.25">
      <c r="A92" s="115">
        <v>202410</v>
      </c>
      <c r="B92" s="115">
        <v>10188102</v>
      </c>
      <c r="C92" s="115">
        <v>58</v>
      </c>
      <c r="D92" s="115">
        <v>10</v>
      </c>
      <c r="E92" s="115">
        <v>22</v>
      </c>
      <c r="F92" s="115">
        <v>1</v>
      </c>
      <c r="G92" s="115">
        <v>5</v>
      </c>
      <c r="H92" s="115">
        <v>0</v>
      </c>
      <c r="I92" s="115">
        <v>2</v>
      </c>
      <c r="J92" s="115">
        <v>96</v>
      </c>
      <c r="K92" s="115" t="s">
        <v>200</v>
      </c>
      <c r="L92" s="115" t="s">
        <v>209</v>
      </c>
      <c r="M92" s="115" t="s">
        <v>234</v>
      </c>
      <c r="N92" s="115" t="s">
        <v>240</v>
      </c>
      <c r="O92" s="115" t="s">
        <v>236</v>
      </c>
      <c r="P92" s="115" t="s">
        <v>241</v>
      </c>
      <c r="Q92" s="115">
        <v>70815998</v>
      </c>
      <c r="R92" s="115" t="s">
        <v>5456</v>
      </c>
      <c r="S92" s="115" t="s">
        <v>204</v>
      </c>
      <c r="T92" s="115" t="s">
        <v>206</v>
      </c>
      <c r="U92" s="115" t="s">
        <v>207</v>
      </c>
      <c r="V92" s="115" t="s">
        <v>3036</v>
      </c>
      <c r="W92" s="115" t="s">
        <v>207</v>
      </c>
      <c r="X92" s="115" t="s">
        <v>5457</v>
      </c>
      <c r="Y92" s="115" t="s">
        <v>5458</v>
      </c>
      <c r="Z92" s="115" t="s">
        <v>207</v>
      </c>
    </row>
    <row r="93" spans="1:26" x14ac:dyDescent="0.25">
      <c r="A93" s="115">
        <v>202410</v>
      </c>
      <c r="B93" s="115">
        <v>10188126</v>
      </c>
      <c r="C93" s="115">
        <v>108</v>
      </c>
      <c r="D93" s="115">
        <v>16</v>
      </c>
      <c r="E93" s="115">
        <v>59</v>
      </c>
      <c r="F93" s="115">
        <v>3</v>
      </c>
      <c r="G93" s="115">
        <v>20</v>
      </c>
      <c r="H93" s="115">
        <v>1</v>
      </c>
      <c r="I93" s="115">
        <v>5</v>
      </c>
      <c r="J93" s="115">
        <v>207</v>
      </c>
      <c r="K93" s="115" t="s">
        <v>200</v>
      </c>
      <c r="L93" s="115" t="s">
        <v>209</v>
      </c>
      <c r="M93" s="115" t="s">
        <v>234</v>
      </c>
      <c r="N93" s="115" t="s">
        <v>319</v>
      </c>
      <c r="O93" s="115" t="s">
        <v>320</v>
      </c>
      <c r="P93" s="115" t="s">
        <v>321</v>
      </c>
      <c r="Q93" s="115">
        <v>70848673</v>
      </c>
      <c r="R93" s="115" t="s">
        <v>5456</v>
      </c>
      <c r="S93" s="115" t="s">
        <v>204</v>
      </c>
      <c r="T93" s="115" t="s">
        <v>206</v>
      </c>
      <c r="U93" s="115" t="s">
        <v>207</v>
      </c>
      <c r="V93" s="115" t="s">
        <v>3036</v>
      </c>
      <c r="W93" s="115" t="s">
        <v>207</v>
      </c>
      <c r="X93" s="115" t="s">
        <v>5457</v>
      </c>
      <c r="Y93" s="115" t="s">
        <v>5458</v>
      </c>
      <c r="Z93" s="115" t="s">
        <v>207</v>
      </c>
    </row>
    <row r="94" spans="1:26" x14ac:dyDescent="0.25">
      <c r="A94" s="115">
        <v>202410</v>
      </c>
      <c r="B94" s="115">
        <v>10225041</v>
      </c>
      <c r="C94" s="115">
        <v>60</v>
      </c>
      <c r="D94" s="115">
        <v>14</v>
      </c>
      <c r="E94" s="115">
        <v>22</v>
      </c>
      <c r="F94" s="115">
        <v>2</v>
      </c>
      <c r="G94" s="115">
        <v>7</v>
      </c>
      <c r="H94" s="115">
        <v>1</v>
      </c>
      <c r="I94" s="115">
        <v>5</v>
      </c>
      <c r="J94" s="115">
        <v>106</v>
      </c>
      <c r="K94" s="115" t="s">
        <v>200</v>
      </c>
      <c r="L94" s="115" t="s">
        <v>1171</v>
      </c>
      <c r="M94" s="115" t="s">
        <v>6138</v>
      </c>
      <c r="N94" s="115" t="s">
        <v>6139</v>
      </c>
      <c r="O94" s="115" t="s">
        <v>6140</v>
      </c>
      <c r="P94" s="115" t="s">
        <v>6141</v>
      </c>
      <c r="Q94" s="115">
        <v>70851575</v>
      </c>
      <c r="R94" s="115" t="s">
        <v>5456</v>
      </c>
      <c r="S94" s="115" t="s">
        <v>204</v>
      </c>
      <c r="T94" s="115" t="s">
        <v>206</v>
      </c>
      <c r="U94" s="115" t="s">
        <v>207</v>
      </c>
      <c r="V94" s="115" t="s">
        <v>6142</v>
      </c>
      <c r="W94" s="115" t="s">
        <v>207</v>
      </c>
      <c r="X94" s="115" t="s">
        <v>5457</v>
      </c>
      <c r="Y94" s="115" t="s">
        <v>5458</v>
      </c>
      <c r="Z94" s="115" t="s">
        <v>207</v>
      </c>
    </row>
    <row r="95" spans="1:26" x14ac:dyDescent="0.25">
      <c r="A95" s="115">
        <v>202410</v>
      </c>
      <c r="B95" s="115">
        <v>10202679</v>
      </c>
      <c r="C95" s="115">
        <v>64</v>
      </c>
      <c r="D95" s="115">
        <v>10</v>
      </c>
      <c r="E95" s="115">
        <v>32</v>
      </c>
      <c r="F95" s="115">
        <v>2</v>
      </c>
      <c r="G95" s="115">
        <v>8</v>
      </c>
      <c r="H95" s="115">
        <v>1</v>
      </c>
      <c r="I95" s="115">
        <v>2</v>
      </c>
      <c r="J95" s="115">
        <v>117</v>
      </c>
      <c r="K95" s="115" t="s">
        <v>200</v>
      </c>
      <c r="L95" s="115" t="s">
        <v>209</v>
      </c>
      <c r="M95" s="115" t="s">
        <v>234</v>
      </c>
      <c r="N95" s="115" t="s">
        <v>235</v>
      </c>
      <c r="O95" s="115" t="s">
        <v>236</v>
      </c>
      <c r="P95" s="115" t="s">
        <v>329</v>
      </c>
      <c r="Q95" s="115">
        <v>70816000</v>
      </c>
      <c r="R95" s="115" t="s">
        <v>5456</v>
      </c>
      <c r="S95" s="115" t="s">
        <v>204</v>
      </c>
      <c r="T95" s="115" t="s">
        <v>206</v>
      </c>
      <c r="U95" s="115" t="s">
        <v>207</v>
      </c>
      <c r="V95" s="115" t="s">
        <v>3036</v>
      </c>
      <c r="W95" s="115" t="s">
        <v>207</v>
      </c>
      <c r="X95" s="115" t="s">
        <v>5457</v>
      </c>
      <c r="Y95" s="115" t="s">
        <v>5458</v>
      </c>
      <c r="Z95" s="115" t="s">
        <v>207</v>
      </c>
    </row>
    <row r="96" spans="1:26" x14ac:dyDescent="0.25">
      <c r="A96" s="115">
        <v>202410</v>
      </c>
      <c r="B96" s="115">
        <v>10223301</v>
      </c>
      <c r="C96" s="115">
        <v>55</v>
      </c>
      <c r="D96" s="115">
        <v>10</v>
      </c>
      <c r="E96" s="115">
        <v>23</v>
      </c>
      <c r="F96" s="115">
        <v>2</v>
      </c>
      <c r="G96" s="115">
        <v>15</v>
      </c>
      <c r="H96" s="115">
        <v>1</v>
      </c>
      <c r="I96" s="115">
        <v>2</v>
      </c>
      <c r="J96" s="115">
        <v>106</v>
      </c>
      <c r="K96" s="115" t="s">
        <v>200</v>
      </c>
      <c r="L96" s="115" t="s">
        <v>209</v>
      </c>
      <c r="M96" s="115" t="s">
        <v>234</v>
      </c>
      <c r="N96" s="115" t="s">
        <v>238</v>
      </c>
      <c r="O96" s="115" t="s">
        <v>236</v>
      </c>
      <c r="P96" s="115" t="s">
        <v>372</v>
      </c>
      <c r="Q96" s="115">
        <v>70818364</v>
      </c>
      <c r="R96" s="115" t="s">
        <v>5456</v>
      </c>
      <c r="S96" s="115" t="s">
        <v>204</v>
      </c>
      <c r="T96" s="115" t="s">
        <v>206</v>
      </c>
      <c r="U96" s="115" t="s">
        <v>207</v>
      </c>
      <c r="V96" s="115" t="s">
        <v>3036</v>
      </c>
      <c r="W96" s="115" t="s">
        <v>207</v>
      </c>
      <c r="X96" s="115" t="s">
        <v>5457</v>
      </c>
      <c r="Y96" s="115" t="s">
        <v>5458</v>
      </c>
      <c r="Z96" s="115" t="s">
        <v>207</v>
      </c>
    </row>
    <row r="97" spans="1:26" x14ac:dyDescent="0.25">
      <c r="A97" s="115">
        <v>202410</v>
      </c>
      <c r="B97" s="115">
        <v>10223304</v>
      </c>
      <c r="C97" s="115">
        <v>33</v>
      </c>
      <c r="D97" s="115">
        <v>5</v>
      </c>
      <c r="E97" s="115">
        <v>15</v>
      </c>
      <c r="F97" s="115">
        <v>2</v>
      </c>
      <c r="G97" s="115">
        <v>6</v>
      </c>
      <c r="H97" s="115">
        <v>1</v>
      </c>
      <c r="I97" s="115">
        <v>2</v>
      </c>
      <c r="J97" s="115">
        <v>62</v>
      </c>
      <c r="K97" s="115" t="s">
        <v>200</v>
      </c>
      <c r="L97" s="115" t="s">
        <v>209</v>
      </c>
      <c r="M97" s="115" t="s">
        <v>234</v>
      </c>
      <c r="N97" s="115" t="s">
        <v>238</v>
      </c>
      <c r="O97" s="115" t="s">
        <v>236</v>
      </c>
      <c r="P97" s="115" t="s">
        <v>258</v>
      </c>
      <c r="Q97" s="115">
        <v>70818365</v>
      </c>
      <c r="R97" s="115" t="s">
        <v>5456</v>
      </c>
      <c r="S97" s="115" t="s">
        <v>204</v>
      </c>
      <c r="T97" s="115" t="s">
        <v>206</v>
      </c>
      <c r="U97" s="115" t="s">
        <v>207</v>
      </c>
      <c r="V97" s="115" t="s">
        <v>3036</v>
      </c>
      <c r="W97" s="115" t="s">
        <v>207</v>
      </c>
      <c r="X97" s="115" t="s">
        <v>5457</v>
      </c>
      <c r="Y97" s="115" t="s">
        <v>5458</v>
      </c>
      <c r="Z97" s="115" t="s">
        <v>207</v>
      </c>
    </row>
    <row r="98" spans="1:26" x14ac:dyDescent="0.25">
      <c r="A98" s="115">
        <v>202410</v>
      </c>
      <c r="B98" s="115">
        <v>10224679</v>
      </c>
      <c r="C98" s="115">
        <v>31</v>
      </c>
      <c r="D98" s="115">
        <v>4</v>
      </c>
      <c r="E98" s="115">
        <v>13</v>
      </c>
      <c r="F98" s="115">
        <v>1</v>
      </c>
      <c r="G98" s="115">
        <v>6</v>
      </c>
      <c r="H98" s="115">
        <v>0</v>
      </c>
      <c r="I98" s="115">
        <v>1</v>
      </c>
      <c r="J98" s="115">
        <v>55</v>
      </c>
      <c r="K98" s="115" t="s">
        <v>200</v>
      </c>
      <c r="L98" s="115" t="s">
        <v>209</v>
      </c>
      <c r="M98" s="115" t="s">
        <v>234</v>
      </c>
      <c r="N98" s="115" t="s">
        <v>238</v>
      </c>
      <c r="O98" s="115" t="s">
        <v>236</v>
      </c>
      <c r="P98" s="115" t="s">
        <v>251</v>
      </c>
      <c r="Q98" s="115">
        <v>70818367</v>
      </c>
      <c r="R98" s="115" t="s">
        <v>5456</v>
      </c>
      <c r="S98" s="115" t="s">
        <v>204</v>
      </c>
      <c r="T98" s="115" t="s">
        <v>206</v>
      </c>
      <c r="U98" s="115" t="s">
        <v>207</v>
      </c>
      <c r="V98" s="115" t="s">
        <v>3036</v>
      </c>
      <c r="W98" s="115" t="s">
        <v>207</v>
      </c>
      <c r="X98" s="115" t="s">
        <v>5457</v>
      </c>
      <c r="Y98" s="115" t="s">
        <v>5458</v>
      </c>
      <c r="Z98" s="115" t="s">
        <v>207</v>
      </c>
    </row>
    <row r="99" spans="1:26" x14ac:dyDescent="0.25">
      <c r="A99" s="115">
        <v>202410</v>
      </c>
      <c r="B99" s="115">
        <v>10227555</v>
      </c>
      <c r="C99" s="115">
        <v>33</v>
      </c>
      <c r="D99" s="115">
        <v>4</v>
      </c>
      <c r="E99" s="115">
        <v>16</v>
      </c>
      <c r="F99" s="115">
        <v>1</v>
      </c>
      <c r="G99" s="115">
        <v>4</v>
      </c>
      <c r="H99" s="115">
        <v>0</v>
      </c>
      <c r="I99" s="115">
        <v>1</v>
      </c>
      <c r="J99" s="115">
        <v>58</v>
      </c>
      <c r="K99" s="115" t="s">
        <v>200</v>
      </c>
      <c r="L99" s="115" t="s">
        <v>209</v>
      </c>
      <c r="M99" s="115" t="s">
        <v>234</v>
      </c>
      <c r="N99" s="115" t="s">
        <v>235</v>
      </c>
      <c r="O99" s="115" t="s">
        <v>236</v>
      </c>
      <c r="P99" s="115" t="s">
        <v>237</v>
      </c>
      <c r="Q99" s="115">
        <v>70816002</v>
      </c>
      <c r="R99" s="115" t="s">
        <v>5456</v>
      </c>
      <c r="S99" s="115" t="s">
        <v>204</v>
      </c>
      <c r="T99" s="115" t="s">
        <v>206</v>
      </c>
      <c r="U99" s="115" t="s">
        <v>207</v>
      </c>
      <c r="V99" s="115" t="s">
        <v>3036</v>
      </c>
      <c r="W99" s="115" t="s">
        <v>207</v>
      </c>
      <c r="X99" s="115" t="s">
        <v>5457</v>
      </c>
      <c r="Y99" s="115" t="s">
        <v>5458</v>
      </c>
      <c r="Z99" s="115" t="s">
        <v>207</v>
      </c>
    </row>
    <row r="100" spans="1:26" x14ac:dyDescent="0.25">
      <c r="A100" s="115">
        <v>202410</v>
      </c>
      <c r="B100" s="115">
        <v>10229457</v>
      </c>
      <c r="C100" s="115">
        <v>114</v>
      </c>
      <c r="D100" s="115">
        <v>14</v>
      </c>
      <c r="E100" s="115">
        <v>63</v>
      </c>
      <c r="F100" s="115">
        <v>2</v>
      </c>
      <c r="G100" s="115">
        <v>30</v>
      </c>
      <c r="H100" s="115">
        <v>2</v>
      </c>
      <c r="I100" s="115">
        <v>4</v>
      </c>
      <c r="J100" s="115">
        <v>225</v>
      </c>
      <c r="K100" s="115" t="s">
        <v>200</v>
      </c>
      <c r="L100" s="115" t="s">
        <v>209</v>
      </c>
      <c r="M100" s="115" t="s">
        <v>234</v>
      </c>
      <c r="N100" s="115" t="s">
        <v>238</v>
      </c>
      <c r="O100" s="115" t="s">
        <v>204</v>
      </c>
      <c r="P100" s="115" t="s">
        <v>239</v>
      </c>
      <c r="Q100" s="115">
        <v>70816711</v>
      </c>
      <c r="R100" s="115" t="s">
        <v>5456</v>
      </c>
      <c r="S100" s="115" t="s">
        <v>204</v>
      </c>
      <c r="T100" s="115" t="s">
        <v>206</v>
      </c>
      <c r="U100" s="115" t="s">
        <v>207</v>
      </c>
      <c r="V100" s="115" t="s">
        <v>3036</v>
      </c>
      <c r="W100" s="115" t="s">
        <v>207</v>
      </c>
      <c r="X100" s="115" t="s">
        <v>5457</v>
      </c>
      <c r="Y100" s="115" t="s">
        <v>5458</v>
      </c>
      <c r="Z100" s="115" t="s">
        <v>207</v>
      </c>
    </row>
    <row r="101" spans="1:26" x14ac:dyDescent="0.25">
      <c r="A101" s="115">
        <v>202410</v>
      </c>
      <c r="B101" s="115">
        <v>10229458</v>
      </c>
      <c r="C101" s="115">
        <v>64</v>
      </c>
      <c r="D101" s="115">
        <v>5</v>
      </c>
      <c r="E101" s="115">
        <v>24</v>
      </c>
      <c r="F101" s="115">
        <v>2</v>
      </c>
      <c r="G101" s="115">
        <v>11</v>
      </c>
      <c r="H101" s="115">
        <v>0</v>
      </c>
      <c r="I101" s="115">
        <v>2</v>
      </c>
      <c r="J101" s="115">
        <v>106</v>
      </c>
      <c r="K101" s="115" t="s">
        <v>200</v>
      </c>
      <c r="L101" s="115" t="s">
        <v>209</v>
      </c>
      <c r="M101" s="115" t="s">
        <v>234</v>
      </c>
      <c r="N101" s="115" t="s">
        <v>238</v>
      </c>
      <c r="O101" s="115" t="s">
        <v>204</v>
      </c>
      <c r="P101" s="115" t="s">
        <v>436</v>
      </c>
      <c r="Q101" s="115">
        <v>70816712</v>
      </c>
      <c r="R101" s="115" t="s">
        <v>5456</v>
      </c>
      <c r="S101" s="115" t="s">
        <v>204</v>
      </c>
      <c r="T101" s="115" t="s">
        <v>206</v>
      </c>
      <c r="U101" s="115" t="s">
        <v>207</v>
      </c>
      <c r="V101" s="115" t="s">
        <v>3036</v>
      </c>
      <c r="W101" s="115" t="s">
        <v>207</v>
      </c>
      <c r="X101" s="115" t="s">
        <v>5457</v>
      </c>
      <c r="Y101" s="115" t="s">
        <v>5458</v>
      </c>
      <c r="Z101" s="115" t="s">
        <v>207</v>
      </c>
    </row>
    <row r="102" spans="1:26" x14ac:dyDescent="0.25">
      <c r="A102" s="115">
        <v>202410</v>
      </c>
      <c r="B102" s="115">
        <v>10229460</v>
      </c>
      <c r="C102" s="115">
        <v>83</v>
      </c>
      <c r="D102" s="115">
        <v>11</v>
      </c>
      <c r="E102" s="115">
        <v>33</v>
      </c>
      <c r="F102" s="115">
        <v>2</v>
      </c>
      <c r="G102" s="115">
        <v>14</v>
      </c>
      <c r="H102" s="115">
        <v>1</v>
      </c>
      <c r="I102" s="115">
        <v>2</v>
      </c>
      <c r="J102" s="115">
        <v>144</v>
      </c>
      <c r="K102" s="115" t="s">
        <v>200</v>
      </c>
      <c r="L102" s="115" t="s">
        <v>209</v>
      </c>
      <c r="M102" s="115" t="s">
        <v>234</v>
      </c>
      <c r="N102" s="115" t="s">
        <v>238</v>
      </c>
      <c r="O102" s="115" t="s">
        <v>204</v>
      </c>
      <c r="P102" s="115" t="s">
        <v>257</v>
      </c>
      <c r="Q102" s="115">
        <v>70816713</v>
      </c>
      <c r="R102" s="115" t="s">
        <v>5456</v>
      </c>
      <c r="S102" s="115" t="s">
        <v>204</v>
      </c>
      <c r="T102" s="115" t="s">
        <v>206</v>
      </c>
      <c r="U102" s="115" t="s">
        <v>207</v>
      </c>
      <c r="V102" s="115" t="s">
        <v>3036</v>
      </c>
      <c r="W102" s="115" t="s">
        <v>207</v>
      </c>
      <c r="X102" s="115" t="s">
        <v>5457</v>
      </c>
      <c r="Y102" s="115" t="s">
        <v>5458</v>
      </c>
      <c r="Z102" s="115" t="s">
        <v>207</v>
      </c>
    </row>
    <row r="103" spans="1:26" x14ac:dyDescent="0.25">
      <c r="A103" s="115">
        <v>202410</v>
      </c>
      <c r="B103" s="115">
        <v>10229463</v>
      </c>
      <c r="C103" s="115">
        <v>47</v>
      </c>
      <c r="D103" s="115">
        <v>8</v>
      </c>
      <c r="E103" s="115">
        <v>19</v>
      </c>
      <c r="F103" s="115">
        <v>1</v>
      </c>
      <c r="G103" s="115">
        <v>7</v>
      </c>
      <c r="H103" s="115">
        <v>0</v>
      </c>
      <c r="I103" s="115">
        <v>2</v>
      </c>
      <c r="J103" s="115">
        <v>82</v>
      </c>
      <c r="K103" s="115" t="s">
        <v>200</v>
      </c>
      <c r="L103" s="115" t="s">
        <v>209</v>
      </c>
      <c r="M103" s="115" t="s">
        <v>234</v>
      </c>
      <c r="N103" s="115" t="s">
        <v>238</v>
      </c>
      <c r="O103" s="115" t="s">
        <v>259</v>
      </c>
      <c r="P103" s="115" t="s">
        <v>260</v>
      </c>
      <c r="Q103" s="115">
        <v>70816715</v>
      </c>
      <c r="R103" s="115" t="s">
        <v>5456</v>
      </c>
      <c r="S103" s="115" t="s">
        <v>204</v>
      </c>
      <c r="T103" s="115" t="s">
        <v>206</v>
      </c>
      <c r="U103" s="115" t="s">
        <v>207</v>
      </c>
      <c r="V103" s="115" t="s">
        <v>3036</v>
      </c>
      <c r="W103" s="115" t="s">
        <v>207</v>
      </c>
      <c r="X103" s="115" t="s">
        <v>5457</v>
      </c>
      <c r="Y103" s="115" t="s">
        <v>5458</v>
      </c>
      <c r="Z103" s="115" t="s">
        <v>207</v>
      </c>
    </row>
    <row r="104" spans="1:26" x14ac:dyDescent="0.25">
      <c r="A104" s="115">
        <v>202410</v>
      </c>
      <c r="B104" s="115">
        <v>10231501</v>
      </c>
      <c r="C104" s="115">
        <v>108</v>
      </c>
      <c r="D104" s="115">
        <v>28</v>
      </c>
      <c r="E104" s="115">
        <v>33</v>
      </c>
      <c r="F104" s="115">
        <v>2</v>
      </c>
      <c r="G104" s="115">
        <v>13</v>
      </c>
      <c r="H104" s="115">
        <v>1</v>
      </c>
      <c r="I104" s="115">
        <v>9</v>
      </c>
      <c r="J104" s="115">
        <v>185</v>
      </c>
      <c r="K104" s="115" t="s">
        <v>200</v>
      </c>
      <c r="L104" s="115" t="s">
        <v>1171</v>
      </c>
      <c r="M104" s="115" t="s">
        <v>6138</v>
      </c>
      <c r="N104" s="115" t="s">
        <v>6139</v>
      </c>
      <c r="O104" s="115" t="s">
        <v>6140</v>
      </c>
      <c r="P104" s="115" t="s">
        <v>6143</v>
      </c>
      <c r="Q104" s="115">
        <v>70851579</v>
      </c>
      <c r="R104" s="115" t="s">
        <v>5456</v>
      </c>
      <c r="S104" s="115" t="s">
        <v>204</v>
      </c>
      <c r="T104" s="115" t="s">
        <v>206</v>
      </c>
      <c r="U104" s="115" t="s">
        <v>207</v>
      </c>
      <c r="V104" s="115" t="s">
        <v>6142</v>
      </c>
      <c r="W104" s="115" t="s">
        <v>207</v>
      </c>
      <c r="X104" s="115" t="s">
        <v>5457</v>
      </c>
      <c r="Y104" s="115" t="s">
        <v>5458</v>
      </c>
      <c r="Z104" s="115" t="s">
        <v>207</v>
      </c>
    </row>
    <row r="105" spans="1:26" x14ac:dyDescent="0.25">
      <c r="A105" s="115">
        <v>202410</v>
      </c>
      <c r="B105" s="115">
        <v>10188109</v>
      </c>
      <c r="C105" s="115">
        <v>44</v>
      </c>
      <c r="D105" s="115">
        <v>5</v>
      </c>
      <c r="E105" s="115">
        <v>23</v>
      </c>
      <c r="F105" s="115">
        <v>1</v>
      </c>
      <c r="G105" s="115">
        <v>4</v>
      </c>
      <c r="H105" s="115">
        <v>0</v>
      </c>
      <c r="I105" s="115">
        <v>1</v>
      </c>
      <c r="J105" s="115">
        <v>77</v>
      </c>
      <c r="K105" s="115" t="s">
        <v>200</v>
      </c>
      <c r="L105" s="115" t="s">
        <v>209</v>
      </c>
      <c r="M105" s="115" t="s">
        <v>210</v>
      </c>
      <c r="N105" s="115" t="s">
        <v>211</v>
      </c>
      <c r="O105" s="115" t="s">
        <v>236</v>
      </c>
      <c r="P105" s="115" t="s">
        <v>339</v>
      </c>
      <c r="Q105" s="115">
        <v>70815995</v>
      </c>
      <c r="R105" s="115" t="s">
        <v>5456</v>
      </c>
      <c r="S105" s="115" t="s">
        <v>204</v>
      </c>
      <c r="T105" s="115" t="s">
        <v>206</v>
      </c>
      <c r="U105" s="115" t="s">
        <v>207</v>
      </c>
      <c r="V105" s="115" t="s">
        <v>3034</v>
      </c>
      <c r="W105" s="115" t="s">
        <v>207</v>
      </c>
      <c r="X105" s="115" t="s">
        <v>5457</v>
      </c>
      <c r="Y105" s="115" t="s">
        <v>5458</v>
      </c>
      <c r="Z105" s="115" t="s">
        <v>207</v>
      </c>
    </row>
    <row r="106" spans="1:26" x14ac:dyDescent="0.25">
      <c r="A106" s="115">
        <v>202410</v>
      </c>
      <c r="B106" s="115">
        <v>10195428</v>
      </c>
      <c r="C106" s="115">
        <v>154</v>
      </c>
      <c r="D106" s="115">
        <v>16</v>
      </c>
      <c r="E106" s="115">
        <v>90</v>
      </c>
      <c r="F106" s="115">
        <v>5</v>
      </c>
      <c r="G106" s="115">
        <v>19</v>
      </c>
      <c r="H106" s="115">
        <v>1</v>
      </c>
      <c r="I106" s="115">
        <v>5</v>
      </c>
      <c r="J106" s="115">
        <v>285</v>
      </c>
      <c r="K106" s="115" t="s">
        <v>200</v>
      </c>
      <c r="L106" s="115" t="s">
        <v>209</v>
      </c>
      <c r="M106" s="115" t="s">
        <v>210</v>
      </c>
      <c r="N106" s="115" t="s">
        <v>252</v>
      </c>
      <c r="O106" s="115" t="s">
        <v>236</v>
      </c>
      <c r="P106" s="115" t="s">
        <v>253</v>
      </c>
      <c r="Q106" s="115">
        <v>70815997</v>
      </c>
      <c r="R106" s="115" t="s">
        <v>5456</v>
      </c>
      <c r="S106" s="115" t="s">
        <v>204</v>
      </c>
      <c r="T106" s="115" t="s">
        <v>206</v>
      </c>
      <c r="U106" s="115" t="s">
        <v>207</v>
      </c>
      <c r="V106" s="115" t="s">
        <v>3034</v>
      </c>
      <c r="W106" s="115" t="s">
        <v>207</v>
      </c>
      <c r="X106" s="115" t="s">
        <v>5457</v>
      </c>
      <c r="Y106" s="115" t="s">
        <v>5458</v>
      </c>
      <c r="Z106" s="115" t="s">
        <v>207</v>
      </c>
    </row>
    <row r="107" spans="1:26" x14ac:dyDescent="0.25">
      <c r="A107" s="115">
        <v>202410</v>
      </c>
      <c r="B107" s="115">
        <v>10203793</v>
      </c>
      <c r="C107" s="115">
        <v>119</v>
      </c>
      <c r="D107" s="115">
        <v>18</v>
      </c>
      <c r="E107" s="115">
        <v>56</v>
      </c>
      <c r="F107" s="115">
        <v>5</v>
      </c>
      <c r="G107" s="115">
        <v>13</v>
      </c>
      <c r="H107" s="115">
        <v>1</v>
      </c>
      <c r="I107" s="115">
        <v>4</v>
      </c>
      <c r="J107" s="115">
        <v>212</v>
      </c>
      <c r="K107" s="115" t="s">
        <v>200</v>
      </c>
      <c r="L107" s="115" t="s">
        <v>209</v>
      </c>
      <c r="M107" s="115" t="s">
        <v>210</v>
      </c>
      <c r="N107" s="115" t="s">
        <v>252</v>
      </c>
      <c r="O107" s="115" t="s">
        <v>236</v>
      </c>
      <c r="P107" s="115" t="s">
        <v>350</v>
      </c>
      <c r="Q107" s="115">
        <v>70815996</v>
      </c>
      <c r="R107" s="115" t="s">
        <v>5456</v>
      </c>
      <c r="S107" s="115" t="s">
        <v>204</v>
      </c>
      <c r="T107" s="115" t="s">
        <v>206</v>
      </c>
      <c r="U107" s="115" t="s">
        <v>207</v>
      </c>
      <c r="V107" s="115" t="s">
        <v>3034</v>
      </c>
      <c r="W107" s="115" t="s">
        <v>207</v>
      </c>
      <c r="X107" s="115" t="s">
        <v>5457</v>
      </c>
      <c r="Y107" s="115" t="s">
        <v>5458</v>
      </c>
      <c r="Z107" s="115" t="s">
        <v>207</v>
      </c>
    </row>
    <row r="108" spans="1:26" x14ac:dyDescent="0.25">
      <c r="A108" s="115">
        <v>202410</v>
      </c>
      <c r="B108" s="115">
        <v>10221017</v>
      </c>
      <c r="C108" s="115">
        <v>38</v>
      </c>
      <c r="D108" s="115">
        <v>9</v>
      </c>
      <c r="E108" s="115">
        <v>5</v>
      </c>
      <c r="F108" s="115">
        <v>1</v>
      </c>
      <c r="G108" s="115">
        <v>2</v>
      </c>
      <c r="H108" s="115">
        <v>0</v>
      </c>
      <c r="I108" s="115">
        <v>1</v>
      </c>
      <c r="J108" s="115">
        <v>55</v>
      </c>
      <c r="K108" s="115" t="s">
        <v>200</v>
      </c>
      <c r="L108" s="115" t="s">
        <v>209</v>
      </c>
      <c r="M108" s="115" t="s">
        <v>210</v>
      </c>
      <c r="N108" s="115" t="s">
        <v>254</v>
      </c>
      <c r="O108" s="115" t="s">
        <v>255</v>
      </c>
      <c r="P108" s="115" t="s">
        <v>256</v>
      </c>
      <c r="Q108" s="115">
        <v>70816757</v>
      </c>
      <c r="R108" s="115" t="s">
        <v>5456</v>
      </c>
      <c r="S108" s="115" t="s">
        <v>204</v>
      </c>
      <c r="T108" s="115" t="s">
        <v>206</v>
      </c>
      <c r="U108" s="115" t="s">
        <v>207</v>
      </c>
      <c r="V108" s="115" t="s">
        <v>3034</v>
      </c>
      <c r="W108" s="115" t="s">
        <v>207</v>
      </c>
      <c r="X108" s="115" t="s">
        <v>5457</v>
      </c>
      <c r="Y108" s="115" t="s">
        <v>5458</v>
      </c>
      <c r="Z108" s="115" t="s">
        <v>207</v>
      </c>
    </row>
    <row r="109" spans="1:26" x14ac:dyDescent="0.25">
      <c r="A109" s="115">
        <v>202410</v>
      </c>
      <c r="B109" s="115">
        <v>10328894</v>
      </c>
      <c r="C109" s="115">
        <v>95</v>
      </c>
      <c r="D109" s="115">
        <v>8</v>
      </c>
      <c r="E109" s="115">
        <v>50</v>
      </c>
      <c r="F109" s="115">
        <v>1</v>
      </c>
      <c r="G109" s="115">
        <v>12</v>
      </c>
      <c r="H109" s="115">
        <v>1</v>
      </c>
      <c r="I109" s="115">
        <v>3</v>
      </c>
      <c r="J109" s="115">
        <v>167</v>
      </c>
      <c r="K109" s="115" t="s">
        <v>200</v>
      </c>
      <c r="L109" s="115" t="s">
        <v>209</v>
      </c>
      <c r="M109" s="115" t="s">
        <v>210</v>
      </c>
      <c r="N109" s="115" t="s">
        <v>211</v>
      </c>
      <c r="O109" s="115" t="s">
        <v>204</v>
      </c>
      <c r="P109" s="115" t="s">
        <v>212</v>
      </c>
      <c r="Q109" s="115">
        <v>70846837</v>
      </c>
      <c r="R109" s="115" t="s">
        <v>5456</v>
      </c>
      <c r="S109" s="115" t="s">
        <v>204</v>
      </c>
      <c r="T109" s="115" t="s">
        <v>206</v>
      </c>
      <c r="U109" s="115" t="s">
        <v>207</v>
      </c>
      <c r="V109" s="115" t="s">
        <v>3034</v>
      </c>
      <c r="W109" s="115" t="s">
        <v>207</v>
      </c>
      <c r="X109" s="115" t="s">
        <v>5457</v>
      </c>
      <c r="Y109" s="115" t="s">
        <v>5458</v>
      </c>
      <c r="Z109" s="115" t="s">
        <v>207</v>
      </c>
    </row>
    <row r="110" spans="1:26" x14ac:dyDescent="0.25">
      <c r="A110" s="115">
        <v>202410</v>
      </c>
      <c r="B110" s="115">
        <v>10328896</v>
      </c>
      <c r="C110" s="115">
        <v>177</v>
      </c>
      <c r="D110" s="115">
        <v>17</v>
      </c>
      <c r="E110" s="115">
        <v>139</v>
      </c>
      <c r="F110" s="115">
        <v>5</v>
      </c>
      <c r="G110" s="115">
        <v>21</v>
      </c>
      <c r="H110" s="115">
        <v>2</v>
      </c>
      <c r="I110" s="115">
        <v>6</v>
      </c>
      <c r="J110" s="115">
        <v>361</v>
      </c>
      <c r="K110" s="115" t="s">
        <v>200</v>
      </c>
      <c r="L110" s="115" t="s">
        <v>209</v>
      </c>
      <c r="M110" s="115" t="s">
        <v>210</v>
      </c>
      <c r="N110" s="115" t="s">
        <v>217</v>
      </c>
      <c r="O110" s="115" t="s">
        <v>204</v>
      </c>
      <c r="P110" s="115" t="s">
        <v>218</v>
      </c>
      <c r="Q110" s="115">
        <v>70846839</v>
      </c>
      <c r="R110" s="115" t="s">
        <v>5456</v>
      </c>
      <c r="S110" s="115" t="s">
        <v>204</v>
      </c>
      <c r="T110" s="115" t="s">
        <v>206</v>
      </c>
      <c r="U110" s="115" t="s">
        <v>207</v>
      </c>
      <c r="V110" s="115" t="s">
        <v>3034</v>
      </c>
      <c r="W110" s="115" t="s">
        <v>207</v>
      </c>
      <c r="X110" s="115" t="s">
        <v>5457</v>
      </c>
      <c r="Y110" s="115" t="s">
        <v>5458</v>
      </c>
      <c r="Z110" s="115" t="s">
        <v>207</v>
      </c>
    </row>
    <row r="111" spans="1:26" x14ac:dyDescent="0.25">
      <c r="A111" s="115">
        <v>202410</v>
      </c>
      <c r="B111" s="115">
        <v>10196149</v>
      </c>
      <c r="C111" s="115">
        <v>44</v>
      </c>
      <c r="D111" s="115">
        <v>16</v>
      </c>
      <c r="E111" s="115">
        <v>15</v>
      </c>
      <c r="F111" s="115">
        <v>1</v>
      </c>
      <c r="G111" s="115">
        <v>3</v>
      </c>
      <c r="H111" s="115">
        <v>0</v>
      </c>
      <c r="I111" s="115">
        <v>3</v>
      </c>
      <c r="J111" s="115">
        <v>79</v>
      </c>
      <c r="K111" s="115" t="s">
        <v>200</v>
      </c>
      <c r="L111" s="115" t="s">
        <v>1171</v>
      </c>
      <c r="M111" s="115" t="s">
        <v>6144</v>
      </c>
      <c r="N111" s="115" t="s">
        <v>6145</v>
      </c>
      <c r="O111" s="115" t="s">
        <v>6140</v>
      </c>
      <c r="P111" s="115" t="s">
        <v>6146</v>
      </c>
      <c r="Q111" s="115">
        <v>70851571</v>
      </c>
      <c r="R111" s="115" t="s">
        <v>5456</v>
      </c>
      <c r="S111" s="115" t="s">
        <v>204</v>
      </c>
      <c r="T111" s="115" t="s">
        <v>206</v>
      </c>
      <c r="U111" s="115" t="s">
        <v>207</v>
      </c>
      <c r="V111" s="115" t="s">
        <v>6147</v>
      </c>
      <c r="W111" s="115" t="s">
        <v>207</v>
      </c>
      <c r="X111" s="115" t="s">
        <v>5457</v>
      </c>
      <c r="Y111" s="115" t="s">
        <v>5458</v>
      </c>
      <c r="Z111" s="115" t="s">
        <v>207</v>
      </c>
    </row>
    <row r="112" spans="1:26" x14ac:dyDescent="0.25">
      <c r="A112" s="115">
        <v>202410</v>
      </c>
      <c r="B112" s="115">
        <v>10196154</v>
      </c>
      <c r="C112" s="115">
        <v>42</v>
      </c>
      <c r="D112" s="115">
        <v>10</v>
      </c>
      <c r="E112" s="115">
        <v>15</v>
      </c>
      <c r="F112" s="115">
        <v>1</v>
      </c>
      <c r="G112" s="115">
        <v>7</v>
      </c>
      <c r="H112" s="115">
        <v>1</v>
      </c>
      <c r="I112" s="115">
        <v>3</v>
      </c>
      <c r="J112" s="115">
        <v>76</v>
      </c>
      <c r="K112" s="115" t="s">
        <v>200</v>
      </c>
      <c r="L112" s="115" t="s">
        <v>1171</v>
      </c>
      <c r="M112" s="115" t="s">
        <v>6144</v>
      </c>
      <c r="N112" s="115" t="s">
        <v>6148</v>
      </c>
      <c r="O112" s="115" t="s">
        <v>6140</v>
      </c>
      <c r="P112" s="115" t="s">
        <v>6149</v>
      </c>
      <c r="Q112" s="115">
        <v>70851572</v>
      </c>
      <c r="R112" s="115" t="s">
        <v>5456</v>
      </c>
      <c r="S112" s="115" t="s">
        <v>204</v>
      </c>
      <c r="T112" s="115" t="s">
        <v>206</v>
      </c>
      <c r="U112" s="115" t="s">
        <v>207</v>
      </c>
      <c r="V112" s="115" t="s">
        <v>6147</v>
      </c>
      <c r="W112" s="115" t="s">
        <v>207</v>
      </c>
      <c r="X112" s="115" t="s">
        <v>5457</v>
      </c>
      <c r="Y112" s="115" t="s">
        <v>5458</v>
      </c>
      <c r="Z112" s="115" t="s">
        <v>207</v>
      </c>
    </row>
    <row r="113" spans="1:26" x14ac:dyDescent="0.25">
      <c r="A113" s="115">
        <v>202410</v>
      </c>
      <c r="B113" s="115">
        <v>10196824</v>
      </c>
      <c r="C113" s="115">
        <v>121</v>
      </c>
      <c r="D113" s="115">
        <v>30</v>
      </c>
      <c r="E113" s="115">
        <v>54</v>
      </c>
      <c r="F113" s="115">
        <v>3</v>
      </c>
      <c r="G113" s="115">
        <v>14</v>
      </c>
      <c r="H113" s="115">
        <v>1</v>
      </c>
      <c r="I113" s="115">
        <v>12</v>
      </c>
      <c r="J113" s="115">
        <v>223</v>
      </c>
      <c r="K113" s="115" t="s">
        <v>200</v>
      </c>
      <c r="L113" s="115" t="s">
        <v>1171</v>
      </c>
      <c r="M113" s="115" t="s">
        <v>6144</v>
      </c>
      <c r="N113" s="115" t="s">
        <v>6145</v>
      </c>
      <c r="O113" s="115" t="s">
        <v>6140</v>
      </c>
      <c r="P113" s="115" t="s">
        <v>6150</v>
      </c>
      <c r="Q113" s="115">
        <v>70851573</v>
      </c>
      <c r="R113" s="115" t="s">
        <v>5456</v>
      </c>
      <c r="S113" s="115" t="s">
        <v>204</v>
      </c>
      <c r="T113" s="115" t="s">
        <v>206</v>
      </c>
      <c r="U113" s="115" t="s">
        <v>207</v>
      </c>
      <c r="V113" s="115" t="s">
        <v>6147</v>
      </c>
      <c r="W113" s="115" t="s">
        <v>207</v>
      </c>
      <c r="X113" s="115" t="s">
        <v>5457</v>
      </c>
      <c r="Y113" s="115" t="s">
        <v>5458</v>
      </c>
      <c r="Z113" s="115" t="s">
        <v>207</v>
      </c>
    </row>
    <row r="114" spans="1:26" x14ac:dyDescent="0.25">
      <c r="A114" s="115">
        <v>202410</v>
      </c>
      <c r="B114" s="115">
        <v>10211127</v>
      </c>
      <c r="C114" s="115">
        <v>104</v>
      </c>
      <c r="D114" s="115">
        <v>20</v>
      </c>
      <c r="E114" s="115">
        <v>33</v>
      </c>
      <c r="F114" s="115">
        <v>1</v>
      </c>
      <c r="G114" s="115">
        <v>13</v>
      </c>
      <c r="H114" s="115">
        <v>1</v>
      </c>
      <c r="I114" s="115">
        <v>8</v>
      </c>
      <c r="J114" s="115">
        <v>172</v>
      </c>
      <c r="K114" s="115" t="s">
        <v>200</v>
      </c>
      <c r="L114" s="115" t="s">
        <v>1171</v>
      </c>
      <c r="M114" s="115" t="s">
        <v>6144</v>
      </c>
      <c r="N114" s="115" t="s">
        <v>6148</v>
      </c>
      <c r="O114" s="115" t="s">
        <v>6140</v>
      </c>
      <c r="P114" s="115" t="s">
        <v>6151</v>
      </c>
      <c r="Q114" s="115">
        <v>70851570</v>
      </c>
      <c r="R114" s="115" t="s">
        <v>5456</v>
      </c>
      <c r="S114" s="115" t="s">
        <v>204</v>
      </c>
      <c r="T114" s="115" t="s">
        <v>206</v>
      </c>
      <c r="U114" s="115" t="s">
        <v>207</v>
      </c>
      <c r="V114" s="115" t="s">
        <v>6147</v>
      </c>
      <c r="W114" s="115" t="s">
        <v>207</v>
      </c>
      <c r="X114" s="115" t="s">
        <v>5457</v>
      </c>
      <c r="Y114" s="115" t="s">
        <v>5458</v>
      </c>
      <c r="Z114" s="115" t="s">
        <v>207</v>
      </c>
    </row>
    <row r="115" spans="1:26" x14ac:dyDescent="0.25">
      <c r="A115" s="115">
        <v>202410</v>
      </c>
      <c r="B115" s="115">
        <v>10225040</v>
      </c>
      <c r="C115" s="115">
        <v>74</v>
      </c>
      <c r="D115" s="115">
        <v>18</v>
      </c>
      <c r="E115" s="115">
        <v>30</v>
      </c>
      <c r="F115" s="115">
        <v>2</v>
      </c>
      <c r="G115" s="115">
        <v>9</v>
      </c>
      <c r="H115" s="115">
        <v>1</v>
      </c>
      <c r="I115" s="115">
        <v>8</v>
      </c>
      <c r="J115" s="115">
        <v>134</v>
      </c>
      <c r="K115" s="115" t="s">
        <v>200</v>
      </c>
      <c r="L115" s="115" t="s">
        <v>1171</v>
      </c>
      <c r="M115" s="115" t="s">
        <v>6144</v>
      </c>
      <c r="N115" s="115" t="s">
        <v>6145</v>
      </c>
      <c r="O115" s="115" t="s">
        <v>6140</v>
      </c>
      <c r="P115" s="115" t="s">
        <v>6152</v>
      </c>
      <c r="Q115" s="115">
        <v>70851574</v>
      </c>
      <c r="R115" s="115" t="s">
        <v>5456</v>
      </c>
      <c r="S115" s="115" t="s">
        <v>204</v>
      </c>
      <c r="T115" s="115" t="s">
        <v>206</v>
      </c>
      <c r="U115" s="115" t="s">
        <v>207</v>
      </c>
      <c r="V115" s="115" t="s">
        <v>6147</v>
      </c>
      <c r="W115" s="115" t="s">
        <v>207</v>
      </c>
      <c r="X115" s="115" t="s">
        <v>5457</v>
      </c>
      <c r="Y115" s="115" t="s">
        <v>5458</v>
      </c>
      <c r="Z115" s="115" t="s">
        <v>207</v>
      </c>
    </row>
    <row r="116" spans="1:26" x14ac:dyDescent="0.25">
      <c r="A116" s="115">
        <v>202410</v>
      </c>
      <c r="B116" s="115">
        <v>10225042</v>
      </c>
      <c r="C116" s="115">
        <v>36</v>
      </c>
      <c r="D116" s="115">
        <v>6</v>
      </c>
      <c r="E116" s="115">
        <v>18</v>
      </c>
      <c r="F116" s="115">
        <v>1</v>
      </c>
      <c r="G116" s="115">
        <v>5</v>
      </c>
      <c r="H116" s="115">
        <v>0</v>
      </c>
      <c r="I116" s="115">
        <v>2</v>
      </c>
      <c r="J116" s="115">
        <v>66</v>
      </c>
      <c r="K116" s="115" t="s">
        <v>200</v>
      </c>
      <c r="L116" s="115" t="s">
        <v>1171</v>
      </c>
      <c r="M116" s="115" t="s">
        <v>6144</v>
      </c>
      <c r="N116" s="115" t="s">
        <v>6148</v>
      </c>
      <c r="O116" s="115" t="s">
        <v>6140</v>
      </c>
      <c r="P116" s="115" t="s">
        <v>6153</v>
      </c>
      <c r="Q116" s="115">
        <v>70851576</v>
      </c>
      <c r="R116" s="115" t="s">
        <v>5456</v>
      </c>
      <c r="S116" s="115" t="s">
        <v>204</v>
      </c>
      <c r="T116" s="115" t="s">
        <v>206</v>
      </c>
      <c r="U116" s="115" t="s">
        <v>207</v>
      </c>
      <c r="V116" s="115" t="s">
        <v>6147</v>
      </c>
      <c r="W116" s="115" t="s">
        <v>207</v>
      </c>
      <c r="X116" s="115" t="s">
        <v>5457</v>
      </c>
      <c r="Y116" s="115" t="s">
        <v>5458</v>
      </c>
      <c r="Z116" s="115" t="s">
        <v>207</v>
      </c>
    </row>
    <row r="117" spans="1:26" x14ac:dyDescent="0.25">
      <c r="A117" s="115">
        <v>202410</v>
      </c>
      <c r="B117" s="115">
        <v>10225044</v>
      </c>
      <c r="C117" s="115">
        <v>50</v>
      </c>
      <c r="D117" s="115">
        <v>11</v>
      </c>
      <c r="E117" s="115">
        <v>18</v>
      </c>
      <c r="F117" s="115">
        <v>1</v>
      </c>
      <c r="G117" s="115">
        <v>5</v>
      </c>
      <c r="H117" s="115">
        <v>0</v>
      </c>
      <c r="I117" s="115">
        <v>5</v>
      </c>
      <c r="J117" s="115">
        <v>85</v>
      </c>
      <c r="K117" s="115" t="s">
        <v>200</v>
      </c>
      <c r="L117" s="115" t="s">
        <v>1171</v>
      </c>
      <c r="M117" s="115" t="s">
        <v>6144</v>
      </c>
      <c r="N117" s="115" t="s">
        <v>6154</v>
      </c>
      <c r="O117" s="115" t="s">
        <v>6140</v>
      </c>
      <c r="P117" s="115" t="s">
        <v>6155</v>
      </c>
      <c r="Q117" s="115">
        <v>70851577</v>
      </c>
      <c r="R117" s="115" t="s">
        <v>5456</v>
      </c>
      <c r="S117" s="115" t="s">
        <v>204</v>
      </c>
      <c r="T117" s="115" t="s">
        <v>206</v>
      </c>
      <c r="U117" s="115" t="s">
        <v>207</v>
      </c>
      <c r="V117" s="115" t="s">
        <v>6147</v>
      </c>
      <c r="W117" s="115" t="s">
        <v>207</v>
      </c>
      <c r="X117" s="115" t="s">
        <v>5457</v>
      </c>
      <c r="Y117" s="115" t="s">
        <v>5458</v>
      </c>
      <c r="Z117" s="115" t="s">
        <v>207</v>
      </c>
    </row>
    <row r="118" spans="1:26" x14ac:dyDescent="0.25">
      <c r="A118" s="115">
        <v>202410</v>
      </c>
      <c r="B118" s="115">
        <v>10230360</v>
      </c>
      <c r="C118" s="115">
        <v>73</v>
      </c>
      <c r="D118" s="115">
        <v>17</v>
      </c>
      <c r="E118" s="115">
        <v>20</v>
      </c>
      <c r="F118" s="115">
        <v>1</v>
      </c>
      <c r="G118" s="115">
        <v>7</v>
      </c>
      <c r="H118" s="115">
        <v>0</v>
      </c>
      <c r="I118" s="115">
        <v>6</v>
      </c>
      <c r="J118" s="115">
        <v>118</v>
      </c>
      <c r="K118" s="115" t="s">
        <v>200</v>
      </c>
      <c r="L118" s="115" t="s">
        <v>1171</v>
      </c>
      <c r="M118" s="115" t="s">
        <v>6144</v>
      </c>
      <c r="N118" s="115" t="s">
        <v>6154</v>
      </c>
      <c r="O118" s="115" t="s">
        <v>6140</v>
      </c>
      <c r="P118" s="115" t="s">
        <v>6156</v>
      </c>
      <c r="Q118" s="115">
        <v>70851578</v>
      </c>
      <c r="R118" s="115" t="s">
        <v>5456</v>
      </c>
      <c r="S118" s="115" t="s">
        <v>204</v>
      </c>
      <c r="T118" s="115" t="s">
        <v>206</v>
      </c>
      <c r="U118" s="115" t="s">
        <v>207</v>
      </c>
      <c r="V118" s="115" t="s">
        <v>6147</v>
      </c>
      <c r="W118" s="115" t="s">
        <v>207</v>
      </c>
      <c r="X118" s="115" t="s">
        <v>5457</v>
      </c>
      <c r="Y118" s="115" t="s">
        <v>5458</v>
      </c>
      <c r="Z118" s="115" t="s">
        <v>207</v>
      </c>
    </row>
    <row r="119" spans="1:26" x14ac:dyDescent="0.25">
      <c r="A119" s="115">
        <v>202410</v>
      </c>
      <c r="B119" s="115">
        <v>10216574</v>
      </c>
      <c r="C119" s="115">
        <v>45</v>
      </c>
      <c r="D119" s="115">
        <v>9</v>
      </c>
      <c r="E119" s="115">
        <v>17</v>
      </c>
      <c r="F119" s="115">
        <v>1</v>
      </c>
      <c r="G119" s="115">
        <v>7</v>
      </c>
      <c r="H119" s="115">
        <v>1</v>
      </c>
      <c r="I119" s="115">
        <v>2</v>
      </c>
      <c r="J119" s="115">
        <v>80</v>
      </c>
      <c r="K119" s="115" t="s">
        <v>200</v>
      </c>
      <c r="L119" s="115" t="s">
        <v>209</v>
      </c>
      <c r="M119" s="115" t="s">
        <v>986</v>
      </c>
      <c r="N119" s="115" t="s">
        <v>987</v>
      </c>
      <c r="O119" s="115" t="s">
        <v>1091</v>
      </c>
      <c r="P119" s="115" t="s">
        <v>1094</v>
      </c>
      <c r="Q119" s="115">
        <v>70849473</v>
      </c>
      <c r="R119" s="115" t="s">
        <v>5456</v>
      </c>
      <c r="S119" s="115" t="s">
        <v>204</v>
      </c>
      <c r="T119" s="115" t="s">
        <v>206</v>
      </c>
      <c r="U119" s="115" t="s">
        <v>207</v>
      </c>
      <c r="V119" s="115" t="s">
        <v>989</v>
      </c>
      <c r="W119" s="115" t="s">
        <v>207</v>
      </c>
      <c r="X119" s="115" t="s">
        <v>5457</v>
      </c>
      <c r="Y119" s="115" t="s">
        <v>5458</v>
      </c>
      <c r="Z119" s="115" t="s">
        <v>207</v>
      </c>
    </row>
    <row r="120" spans="1:26" x14ac:dyDescent="0.25">
      <c r="A120" s="115">
        <v>202410</v>
      </c>
      <c r="B120" s="115">
        <v>10216952</v>
      </c>
      <c r="C120" s="115">
        <v>28</v>
      </c>
      <c r="D120" s="115">
        <v>5</v>
      </c>
      <c r="E120" s="115">
        <v>18</v>
      </c>
      <c r="F120" s="115">
        <v>1</v>
      </c>
      <c r="G120" s="115">
        <v>3</v>
      </c>
      <c r="H120" s="115">
        <v>0</v>
      </c>
      <c r="I120" s="115">
        <v>2</v>
      </c>
      <c r="J120" s="115">
        <v>55</v>
      </c>
      <c r="K120" s="115" t="s">
        <v>200</v>
      </c>
      <c r="L120" s="115" t="s">
        <v>209</v>
      </c>
      <c r="M120" s="115" t="s">
        <v>986</v>
      </c>
      <c r="N120" s="115" t="s">
        <v>987</v>
      </c>
      <c r="O120" s="115" t="s">
        <v>1091</v>
      </c>
      <c r="P120" s="115" t="s">
        <v>1214</v>
      </c>
      <c r="Q120" s="115">
        <v>70849555</v>
      </c>
      <c r="R120" s="115" t="s">
        <v>5456</v>
      </c>
      <c r="S120" s="115" t="s">
        <v>204</v>
      </c>
      <c r="T120" s="115" t="s">
        <v>206</v>
      </c>
      <c r="U120" s="115" t="s">
        <v>207</v>
      </c>
      <c r="V120" s="115" t="s">
        <v>989</v>
      </c>
      <c r="W120" s="115" t="s">
        <v>207</v>
      </c>
      <c r="X120" s="115" t="s">
        <v>5457</v>
      </c>
      <c r="Y120" s="115" t="s">
        <v>5458</v>
      </c>
      <c r="Z120" s="115" t="s">
        <v>207</v>
      </c>
    </row>
    <row r="121" spans="1:26" x14ac:dyDescent="0.25">
      <c r="A121" s="115">
        <v>202410</v>
      </c>
      <c r="B121" s="115">
        <v>10216956</v>
      </c>
      <c r="C121" s="115">
        <v>47</v>
      </c>
      <c r="D121" s="115">
        <v>7</v>
      </c>
      <c r="E121" s="115">
        <v>20</v>
      </c>
      <c r="F121" s="115">
        <v>1</v>
      </c>
      <c r="G121" s="115">
        <v>7</v>
      </c>
      <c r="H121" s="115">
        <v>0</v>
      </c>
      <c r="I121" s="115">
        <v>3</v>
      </c>
      <c r="J121" s="115">
        <v>82</v>
      </c>
      <c r="K121" s="115" t="s">
        <v>200</v>
      </c>
      <c r="L121" s="115" t="s">
        <v>209</v>
      </c>
      <c r="M121" s="115" t="s">
        <v>986</v>
      </c>
      <c r="N121" s="115" t="s">
        <v>987</v>
      </c>
      <c r="O121" s="115" t="s">
        <v>1091</v>
      </c>
      <c r="P121" s="115" t="s">
        <v>995</v>
      </c>
      <c r="Q121" s="115">
        <v>70849475</v>
      </c>
      <c r="R121" s="115" t="s">
        <v>5456</v>
      </c>
      <c r="S121" s="115" t="s">
        <v>204</v>
      </c>
      <c r="T121" s="115" t="s">
        <v>206</v>
      </c>
      <c r="U121" s="115" t="s">
        <v>207</v>
      </c>
      <c r="V121" s="115" t="s">
        <v>989</v>
      </c>
      <c r="W121" s="115" t="s">
        <v>207</v>
      </c>
      <c r="X121" s="115" t="s">
        <v>5457</v>
      </c>
      <c r="Y121" s="115" t="s">
        <v>5458</v>
      </c>
      <c r="Z121" s="115" t="s">
        <v>207</v>
      </c>
    </row>
    <row r="122" spans="1:26" x14ac:dyDescent="0.25">
      <c r="A122" s="115">
        <v>202410</v>
      </c>
      <c r="B122" s="115">
        <v>10216957</v>
      </c>
      <c r="C122" s="115">
        <v>33</v>
      </c>
      <c r="D122" s="115">
        <v>5</v>
      </c>
      <c r="E122" s="115">
        <v>15</v>
      </c>
      <c r="F122" s="115">
        <v>1</v>
      </c>
      <c r="G122" s="115">
        <v>7</v>
      </c>
      <c r="H122" s="115">
        <v>0</v>
      </c>
      <c r="I122" s="115">
        <v>2</v>
      </c>
      <c r="J122" s="115">
        <v>61</v>
      </c>
      <c r="K122" s="115" t="s">
        <v>200</v>
      </c>
      <c r="L122" s="115" t="s">
        <v>209</v>
      </c>
      <c r="M122" s="115" t="s">
        <v>986</v>
      </c>
      <c r="N122" s="115" t="s">
        <v>987</v>
      </c>
      <c r="O122" s="115" t="s">
        <v>1091</v>
      </c>
      <c r="P122" s="115" t="s">
        <v>999</v>
      </c>
      <c r="Q122" s="115">
        <v>70849476</v>
      </c>
      <c r="R122" s="115" t="s">
        <v>5456</v>
      </c>
      <c r="S122" s="115" t="s">
        <v>204</v>
      </c>
      <c r="T122" s="115" t="s">
        <v>206</v>
      </c>
      <c r="U122" s="115" t="s">
        <v>207</v>
      </c>
      <c r="V122" s="115" t="s">
        <v>989</v>
      </c>
      <c r="W122" s="115" t="s">
        <v>207</v>
      </c>
      <c r="X122" s="115" t="s">
        <v>5457</v>
      </c>
      <c r="Y122" s="115" t="s">
        <v>5458</v>
      </c>
      <c r="Z122" s="115" t="s">
        <v>207</v>
      </c>
    </row>
    <row r="123" spans="1:26" x14ac:dyDescent="0.25">
      <c r="A123" s="115">
        <v>202410</v>
      </c>
      <c r="B123" s="115">
        <v>10216958</v>
      </c>
      <c r="C123" s="115">
        <v>78</v>
      </c>
      <c r="D123" s="115">
        <v>13</v>
      </c>
      <c r="E123" s="115">
        <v>23</v>
      </c>
      <c r="F123" s="115">
        <v>2</v>
      </c>
      <c r="G123" s="115">
        <v>13</v>
      </c>
      <c r="H123" s="115">
        <v>1</v>
      </c>
      <c r="I123" s="115">
        <v>3</v>
      </c>
      <c r="J123" s="115">
        <v>130</v>
      </c>
      <c r="K123" s="115" t="s">
        <v>200</v>
      </c>
      <c r="L123" s="115" t="s">
        <v>209</v>
      </c>
      <c r="M123" s="115" t="s">
        <v>986</v>
      </c>
      <c r="N123" s="115" t="s">
        <v>987</v>
      </c>
      <c r="O123" s="115" t="s">
        <v>1091</v>
      </c>
      <c r="P123" s="115" t="s">
        <v>988</v>
      </c>
      <c r="Q123" s="115">
        <v>70849477</v>
      </c>
      <c r="R123" s="115" t="s">
        <v>5456</v>
      </c>
      <c r="S123" s="115" t="s">
        <v>204</v>
      </c>
      <c r="T123" s="115" t="s">
        <v>206</v>
      </c>
      <c r="U123" s="115" t="s">
        <v>207</v>
      </c>
      <c r="V123" s="115" t="s">
        <v>989</v>
      </c>
      <c r="W123" s="115" t="s">
        <v>207</v>
      </c>
      <c r="X123" s="115" t="s">
        <v>5457</v>
      </c>
      <c r="Y123" s="115" t="s">
        <v>5458</v>
      </c>
      <c r="Z123" s="115" t="s">
        <v>207</v>
      </c>
    </row>
    <row r="124" spans="1:26" x14ac:dyDescent="0.25">
      <c r="A124" s="115">
        <v>202410</v>
      </c>
      <c r="B124" s="115">
        <v>10216960</v>
      </c>
      <c r="C124" s="115">
        <v>49</v>
      </c>
      <c r="D124" s="115">
        <v>9</v>
      </c>
      <c r="E124" s="115">
        <v>15</v>
      </c>
      <c r="F124" s="115">
        <v>1</v>
      </c>
      <c r="G124" s="115">
        <v>10</v>
      </c>
      <c r="H124" s="115">
        <v>1</v>
      </c>
      <c r="I124" s="115">
        <v>2</v>
      </c>
      <c r="J124" s="115">
        <v>85</v>
      </c>
      <c r="K124" s="115" t="s">
        <v>200</v>
      </c>
      <c r="L124" s="115" t="s">
        <v>209</v>
      </c>
      <c r="M124" s="115" t="s">
        <v>986</v>
      </c>
      <c r="N124" s="115" t="s">
        <v>994</v>
      </c>
      <c r="O124" s="115" t="s">
        <v>1091</v>
      </c>
      <c r="P124" s="115" t="s">
        <v>1002</v>
      </c>
      <c r="Q124" s="115">
        <v>70849478</v>
      </c>
      <c r="R124" s="115" t="s">
        <v>5456</v>
      </c>
      <c r="S124" s="115" t="s">
        <v>204</v>
      </c>
      <c r="T124" s="115" t="s">
        <v>206</v>
      </c>
      <c r="U124" s="115" t="s">
        <v>207</v>
      </c>
      <c r="V124" s="115" t="s">
        <v>989</v>
      </c>
      <c r="W124" s="115" t="s">
        <v>207</v>
      </c>
      <c r="X124" s="115" t="s">
        <v>5457</v>
      </c>
      <c r="Y124" s="115" t="s">
        <v>5458</v>
      </c>
      <c r="Z124" s="115" t="s">
        <v>207</v>
      </c>
    </row>
    <row r="125" spans="1:26" x14ac:dyDescent="0.25">
      <c r="A125" s="115">
        <v>202410</v>
      </c>
      <c r="B125" s="115">
        <v>10216962</v>
      </c>
      <c r="C125" s="115">
        <v>39</v>
      </c>
      <c r="D125" s="115">
        <v>6</v>
      </c>
      <c r="E125" s="115">
        <v>13</v>
      </c>
      <c r="F125" s="115">
        <v>1</v>
      </c>
      <c r="G125" s="115">
        <v>4</v>
      </c>
      <c r="H125" s="115">
        <v>0</v>
      </c>
      <c r="I125" s="115">
        <v>2</v>
      </c>
      <c r="J125" s="115">
        <v>63</v>
      </c>
      <c r="K125" s="115" t="s">
        <v>200</v>
      </c>
      <c r="L125" s="115" t="s">
        <v>209</v>
      </c>
      <c r="M125" s="115" t="s">
        <v>986</v>
      </c>
      <c r="N125" s="115" t="s">
        <v>987</v>
      </c>
      <c r="O125" s="115" t="s">
        <v>1091</v>
      </c>
      <c r="P125" s="115" t="s">
        <v>1000</v>
      </c>
      <c r="Q125" s="115">
        <v>70849479</v>
      </c>
      <c r="R125" s="115" t="s">
        <v>5456</v>
      </c>
      <c r="S125" s="115" t="s">
        <v>204</v>
      </c>
      <c r="T125" s="115" t="s">
        <v>206</v>
      </c>
      <c r="U125" s="115" t="s">
        <v>207</v>
      </c>
      <c r="V125" s="115" t="s">
        <v>989</v>
      </c>
      <c r="W125" s="115" t="s">
        <v>207</v>
      </c>
      <c r="X125" s="115" t="s">
        <v>5457</v>
      </c>
      <c r="Y125" s="115" t="s">
        <v>5458</v>
      </c>
      <c r="Z125" s="115" t="s">
        <v>207</v>
      </c>
    </row>
    <row r="126" spans="1:26" x14ac:dyDescent="0.25">
      <c r="A126" s="115">
        <v>202410</v>
      </c>
      <c r="B126" s="115">
        <v>10220124</v>
      </c>
      <c r="C126" s="115">
        <v>54</v>
      </c>
      <c r="D126" s="115">
        <v>10</v>
      </c>
      <c r="E126" s="115">
        <v>22</v>
      </c>
      <c r="F126" s="115">
        <v>1</v>
      </c>
      <c r="G126" s="115">
        <v>10</v>
      </c>
      <c r="H126" s="115">
        <v>1</v>
      </c>
      <c r="I126" s="115">
        <v>3</v>
      </c>
      <c r="J126" s="115">
        <v>98</v>
      </c>
      <c r="K126" s="115" t="s">
        <v>200</v>
      </c>
      <c r="L126" s="115" t="s">
        <v>209</v>
      </c>
      <c r="M126" s="115" t="s">
        <v>986</v>
      </c>
      <c r="N126" s="115" t="s">
        <v>987</v>
      </c>
      <c r="O126" s="115" t="s">
        <v>1091</v>
      </c>
      <c r="P126" s="115" t="s">
        <v>996</v>
      </c>
      <c r="Q126" s="115">
        <v>70849482</v>
      </c>
      <c r="R126" s="115" t="s">
        <v>5456</v>
      </c>
      <c r="S126" s="115" t="s">
        <v>204</v>
      </c>
      <c r="T126" s="115" t="s">
        <v>206</v>
      </c>
      <c r="U126" s="115" t="s">
        <v>207</v>
      </c>
      <c r="V126" s="115" t="s">
        <v>989</v>
      </c>
      <c r="W126" s="115" t="s">
        <v>207</v>
      </c>
      <c r="X126" s="115" t="s">
        <v>5457</v>
      </c>
      <c r="Y126" s="115" t="s">
        <v>5458</v>
      </c>
      <c r="Z126" s="115" t="s">
        <v>207</v>
      </c>
    </row>
    <row r="127" spans="1:26" x14ac:dyDescent="0.25">
      <c r="A127" s="115">
        <v>202410</v>
      </c>
      <c r="B127" s="115">
        <v>10221217</v>
      </c>
      <c r="C127" s="115">
        <v>37</v>
      </c>
      <c r="D127" s="115">
        <v>6</v>
      </c>
      <c r="E127" s="115">
        <v>9</v>
      </c>
      <c r="F127" s="115">
        <v>1</v>
      </c>
      <c r="G127" s="115">
        <v>6</v>
      </c>
      <c r="H127" s="115">
        <v>0</v>
      </c>
      <c r="I127" s="115">
        <v>2</v>
      </c>
      <c r="J127" s="115">
        <v>59</v>
      </c>
      <c r="K127" s="115" t="s">
        <v>200</v>
      </c>
      <c r="L127" s="115" t="s">
        <v>209</v>
      </c>
      <c r="M127" s="115" t="s">
        <v>986</v>
      </c>
      <c r="N127" s="115" t="s">
        <v>987</v>
      </c>
      <c r="O127" s="115" t="s">
        <v>1091</v>
      </c>
      <c r="P127" s="115" t="s">
        <v>1001</v>
      </c>
      <c r="Q127" s="115">
        <v>70849472</v>
      </c>
      <c r="R127" s="115" t="s">
        <v>5456</v>
      </c>
      <c r="S127" s="115" t="s">
        <v>204</v>
      </c>
      <c r="T127" s="115" t="s">
        <v>206</v>
      </c>
      <c r="U127" s="115" t="s">
        <v>207</v>
      </c>
      <c r="V127" s="115" t="s">
        <v>989</v>
      </c>
      <c r="W127" s="115" t="s">
        <v>207</v>
      </c>
      <c r="X127" s="115" t="s">
        <v>5457</v>
      </c>
      <c r="Y127" s="115" t="s">
        <v>5458</v>
      </c>
      <c r="Z127" s="115" t="s">
        <v>207</v>
      </c>
    </row>
    <row r="128" spans="1:26" x14ac:dyDescent="0.25">
      <c r="A128" s="115">
        <v>202410</v>
      </c>
      <c r="B128" s="115">
        <v>10223481</v>
      </c>
      <c r="C128" s="115">
        <v>30</v>
      </c>
      <c r="D128" s="115">
        <v>4</v>
      </c>
      <c r="E128" s="115">
        <v>22</v>
      </c>
      <c r="F128" s="115">
        <v>1</v>
      </c>
      <c r="G128" s="115">
        <v>4</v>
      </c>
      <c r="H128" s="115">
        <v>0</v>
      </c>
      <c r="I128" s="115">
        <v>2</v>
      </c>
      <c r="J128" s="115">
        <v>61</v>
      </c>
      <c r="K128" s="115" t="s">
        <v>200</v>
      </c>
      <c r="L128" s="115" t="s">
        <v>209</v>
      </c>
      <c r="M128" s="115" t="s">
        <v>986</v>
      </c>
      <c r="N128" s="115" t="s">
        <v>994</v>
      </c>
      <c r="O128" s="115" t="s">
        <v>1091</v>
      </c>
      <c r="P128" s="115" t="s">
        <v>997</v>
      </c>
      <c r="Q128" s="115">
        <v>70849474</v>
      </c>
      <c r="R128" s="115" t="s">
        <v>5456</v>
      </c>
      <c r="S128" s="115" t="s">
        <v>204</v>
      </c>
      <c r="T128" s="115" t="s">
        <v>206</v>
      </c>
      <c r="U128" s="115" t="s">
        <v>207</v>
      </c>
      <c r="V128" s="115" t="s">
        <v>989</v>
      </c>
      <c r="W128" s="115" t="s">
        <v>207</v>
      </c>
      <c r="X128" s="115" t="s">
        <v>5457</v>
      </c>
      <c r="Y128" s="115" t="s">
        <v>5458</v>
      </c>
      <c r="Z128" s="115" t="s">
        <v>207</v>
      </c>
    </row>
    <row r="129" spans="1:26" x14ac:dyDescent="0.25">
      <c r="A129" s="115">
        <v>202410</v>
      </c>
      <c r="B129" s="115">
        <v>10223776</v>
      </c>
      <c r="C129" s="115">
        <v>71</v>
      </c>
      <c r="D129" s="115">
        <v>10</v>
      </c>
      <c r="E129" s="115">
        <v>33</v>
      </c>
      <c r="F129" s="115">
        <v>2</v>
      </c>
      <c r="G129" s="115">
        <v>18</v>
      </c>
      <c r="H129" s="115">
        <v>2</v>
      </c>
      <c r="I129" s="115">
        <v>4</v>
      </c>
      <c r="J129" s="115">
        <v>136</v>
      </c>
      <c r="K129" s="115" t="s">
        <v>200</v>
      </c>
      <c r="L129" s="115" t="s">
        <v>209</v>
      </c>
      <c r="M129" s="115" t="s">
        <v>986</v>
      </c>
      <c r="N129" s="115" t="s">
        <v>987</v>
      </c>
      <c r="O129" s="115" t="s">
        <v>4042</v>
      </c>
      <c r="P129" s="115" t="s">
        <v>4047</v>
      </c>
      <c r="Q129" s="115">
        <v>70850837</v>
      </c>
      <c r="R129" s="115" t="s">
        <v>5456</v>
      </c>
      <c r="S129" s="115" t="s">
        <v>204</v>
      </c>
      <c r="T129" s="115" t="s">
        <v>206</v>
      </c>
      <c r="U129" s="115" t="s">
        <v>207</v>
      </c>
      <c r="V129" s="115" t="s">
        <v>989</v>
      </c>
      <c r="W129" s="115" t="s">
        <v>207</v>
      </c>
      <c r="X129" s="115" t="s">
        <v>5457</v>
      </c>
      <c r="Y129" s="115" t="s">
        <v>5458</v>
      </c>
      <c r="Z129" s="115" t="s">
        <v>207</v>
      </c>
    </row>
    <row r="130" spans="1:26" x14ac:dyDescent="0.25">
      <c r="A130" s="115">
        <v>202410</v>
      </c>
      <c r="B130" s="115">
        <v>10204433</v>
      </c>
      <c r="C130" s="115">
        <v>47</v>
      </c>
      <c r="D130" s="115">
        <v>7</v>
      </c>
      <c r="E130" s="115">
        <v>17</v>
      </c>
      <c r="F130" s="115">
        <v>1</v>
      </c>
      <c r="G130" s="115">
        <v>3</v>
      </c>
      <c r="H130" s="115">
        <v>0</v>
      </c>
      <c r="I130" s="115">
        <v>2</v>
      </c>
      <c r="J130" s="115">
        <v>75</v>
      </c>
      <c r="K130" s="115" t="s">
        <v>200</v>
      </c>
      <c r="L130" s="115" t="s">
        <v>209</v>
      </c>
      <c r="M130" s="115" t="s">
        <v>224</v>
      </c>
      <c r="N130" s="115" t="s">
        <v>282</v>
      </c>
      <c r="O130" s="115" t="s">
        <v>3049</v>
      </c>
      <c r="P130" s="115" t="s">
        <v>357</v>
      </c>
      <c r="Q130" s="115">
        <v>70850661</v>
      </c>
      <c r="R130" s="115" t="s">
        <v>5456</v>
      </c>
      <c r="S130" s="115" t="s">
        <v>204</v>
      </c>
      <c r="T130" s="115" t="s">
        <v>206</v>
      </c>
      <c r="U130" s="115" t="s">
        <v>207</v>
      </c>
      <c r="V130" s="115" t="s">
        <v>228</v>
      </c>
      <c r="W130" s="115" t="s">
        <v>207</v>
      </c>
      <c r="X130" s="115" t="s">
        <v>5457</v>
      </c>
      <c r="Y130" s="115" t="s">
        <v>5458</v>
      </c>
      <c r="Z130" s="115" t="s">
        <v>207</v>
      </c>
    </row>
    <row r="131" spans="1:26" x14ac:dyDescent="0.25">
      <c r="A131" s="115">
        <v>202410</v>
      </c>
      <c r="B131" s="115">
        <v>10204435</v>
      </c>
      <c r="C131" s="115">
        <v>37</v>
      </c>
      <c r="D131" s="115">
        <v>6</v>
      </c>
      <c r="E131" s="115">
        <v>22</v>
      </c>
      <c r="F131" s="115">
        <v>2</v>
      </c>
      <c r="G131" s="115">
        <v>7</v>
      </c>
      <c r="H131" s="115">
        <v>0</v>
      </c>
      <c r="I131" s="115">
        <v>2</v>
      </c>
      <c r="J131" s="115">
        <v>74</v>
      </c>
      <c r="K131" s="115" t="s">
        <v>200</v>
      </c>
      <c r="L131" s="115" t="s">
        <v>209</v>
      </c>
      <c r="M131" s="115" t="s">
        <v>224</v>
      </c>
      <c r="N131" s="115" t="s">
        <v>284</v>
      </c>
      <c r="O131" s="115" t="s">
        <v>413</v>
      </c>
      <c r="P131" s="115" t="s">
        <v>1213</v>
      </c>
      <c r="Q131" s="115">
        <v>70818296</v>
      </c>
      <c r="R131" s="115" t="s">
        <v>5456</v>
      </c>
      <c r="S131" s="115" t="s">
        <v>204</v>
      </c>
      <c r="T131" s="115" t="s">
        <v>206</v>
      </c>
      <c r="U131" s="115" t="s">
        <v>207</v>
      </c>
      <c r="V131" s="115" t="s">
        <v>228</v>
      </c>
      <c r="W131" s="115" t="s">
        <v>207</v>
      </c>
      <c r="X131" s="115" t="s">
        <v>5457</v>
      </c>
      <c r="Y131" s="115" t="s">
        <v>5458</v>
      </c>
      <c r="Z131" s="115" t="s">
        <v>207</v>
      </c>
    </row>
    <row r="132" spans="1:26" x14ac:dyDescent="0.25">
      <c r="A132" s="115">
        <v>202410</v>
      </c>
      <c r="B132" s="115">
        <v>10204439</v>
      </c>
      <c r="C132" s="115">
        <v>114</v>
      </c>
      <c r="D132" s="115">
        <v>14</v>
      </c>
      <c r="E132" s="115">
        <v>59</v>
      </c>
      <c r="F132" s="115">
        <v>4</v>
      </c>
      <c r="G132" s="115">
        <v>14</v>
      </c>
      <c r="H132" s="115">
        <v>2</v>
      </c>
      <c r="I132" s="115">
        <v>4</v>
      </c>
      <c r="J132" s="115">
        <v>207</v>
      </c>
      <c r="K132" s="115" t="s">
        <v>200</v>
      </c>
      <c r="L132" s="115" t="s">
        <v>209</v>
      </c>
      <c r="M132" s="115" t="s">
        <v>224</v>
      </c>
      <c r="N132" s="115" t="s">
        <v>224</v>
      </c>
      <c r="O132" s="115" t="s">
        <v>226</v>
      </c>
      <c r="P132" s="115" t="s">
        <v>403</v>
      </c>
      <c r="Q132" s="115">
        <v>70818222</v>
      </c>
      <c r="R132" s="115" t="s">
        <v>5456</v>
      </c>
      <c r="S132" s="115" t="s">
        <v>204</v>
      </c>
      <c r="T132" s="115" t="s">
        <v>206</v>
      </c>
      <c r="U132" s="115" t="s">
        <v>207</v>
      </c>
      <c r="V132" s="115" t="s">
        <v>228</v>
      </c>
      <c r="W132" s="115" t="s">
        <v>207</v>
      </c>
      <c r="X132" s="115" t="s">
        <v>5457</v>
      </c>
      <c r="Y132" s="115" t="s">
        <v>5458</v>
      </c>
      <c r="Z132" s="115" t="s">
        <v>207</v>
      </c>
    </row>
    <row r="133" spans="1:26" x14ac:dyDescent="0.25">
      <c r="A133" s="115">
        <v>202410</v>
      </c>
      <c r="B133" s="115">
        <v>10204443</v>
      </c>
      <c r="C133" s="115">
        <v>75</v>
      </c>
      <c r="D133" s="115">
        <v>11</v>
      </c>
      <c r="E133" s="115">
        <v>17</v>
      </c>
      <c r="F133" s="115">
        <v>2</v>
      </c>
      <c r="G133" s="115">
        <v>9</v>
      </c>
      <c r="H133" s="115">
        <v>0</v>
      </c>
      <c r="I133" s="115">
        <v>2</v>
      </c>
      <c r="J133" s="115">
        <v>114</v>
      </c>
      <c r="K133" s="115" t="s">
        <v>200</v>
      </c>
      <c r="L133" s="115" t="s">
        <v>209</v>
      </c>
      <c r="M133" s="115" t="s">
        <v>224</v>
      </c>
      <c r="N133" s="115" t="s">
        <v>225</v>
      </c>
      <c r="O133" s="115" t="s">
        <v>226</v>
      </c>
      <c r="P133" s="115" t="s">
        <v>404</v>
      </c>
      <c r="Q133" s="115">
        <v>70818264</v>
      </c>
      <c r="R133" s="115" t="s">
        <v>5456</v>
      </c>
      <c r="S133" s="115" t="s">
        <v>204</v>
      </c>
      <c r="T133" s="115" t="s">
        <v>206</v>
      </c>
      <c r="U133" s="115" t="s">
        <v>207</v>
      </c>
      <c r="V133" s="115" t="s">
        <v>228</v>
      </c>
      <c r="W133" s="115" t="s">
        <v>207</v>
      </c>
      <c r="X133" s="115" t="s">
        <v>5457</v>
      </c>
      <c r="Y133" s="115" t="s">
        <v>5458</v>
      </c>
      <c r="Z133" s="115" t="s">
        <v>207</v>
      </c>
    </row>
    <row r="134" spans="1:26" x14ac:dyDescent="0.25">
      <c r="A134" s="115">
        <v>202410</v>
      </c>
      <c r="B134" s="115">
        <v>10204445</v>
      </c>
      <c r="C134" s="115">
        <v>95</v>
      </c>
      <c r="D134" s="115">
        <v>14</v>
      </c>
      <c r="E134" s="115">
        <v>26</v>
      </c>
      <c r="F134" s="115">
        <v>2</v>
      </c>
      <c r="G134" s="115">
        <v>13</v>
      </c>
      <c r="H134" s="115">
        <v>1</v>
      </c>
      <c r="I134" s="115">
        <v>4</v>
      </c>
      <c r="J134" s="115">
        <v>151</v>
      </c>
      <c r="K134" s="115" t="s">
        <v>200</v>
      </c>
      <c r="L134" s="115" t="s">
        <v>209</v>
      </c>
      <c r="M134" s="115" t="s">
        <v>224</v>
      </c>
      <c r="N134" s="115" t="s">
        <v>225</v>
      </c>
      <c r="O134" s="115" t="s">
        <v>226</v>
      </c>
      <c r="P134" s="115" t="s">
        <v>227</v>
      </c>
      <c r="Q134" s="115">
        <v>70818249</v>
      </c>
      <c r="R134" s="115" t="s">
        <v>5456</v>
      </c>
      <c r="S134" s="115" t="s">
        <v>204</v>
      </c>
      <c r="T134" s="115" t="s">
        <v>206</v>
      </c>
      <c r="U134" s="115" t="s">
        <v>207</v>
      </c>
      <c r="V134" s="115" t="s">
        <v>228</v>
      </c>
      <c r="W134" s="115" t="s">
        <v>207</v>
      </c>
      <c r="X134" s="115" t="s">
        <v>5457</v>
      </c>
      <c r="Y134" s="115" t="s">
        <v>5458</v>
      </c>
      <c r="Z134" s="115" t="s">
        <v>207</v>
      </c>
    </row>
    <row r="135" spans="1:26" x14ac:dyDescent="0.25">
      <c r="A135" s="115">
        <v>202410</v>
      </c>
      <c r="B135" s="115">
        <v>10204450</v>
      </c>
      <c r="C135" s="115">
        <v>67</v>
      </c>
      <c r="D135" s="115">
        <v>11</v>
      </c>
      <c r="E135" s="115">
        <v>20</v>
      </c>
      <c r="F135" s="115">
        <v>1</v>
      </c>
      <c r="G135" s="115">
        <v>9</v>
      </c>
      <c r="H135" s="115">
        <v>0</v>
      </c>
      <c r="I135" s="115">
        <v>2</v>
      </c>
      <c r="J135" s="115">
        <v>108</v>
      </c>
      <c r="K135" s="115" t="s">
        <v>200</v>
      </c>
      <c r="L135" s="115" t="s">
        <v>209</v>
      </c>
      <c r="M135" s="115" t="s">
        <v>224</v>
      </c>
      <c r="N135" s="115" t="s">
        <v>225</v>
      </c>
      <c r="O135" s="115" t="s">
        <v>226</v>
      </c>
      <c r="P135" s="115" t="s">
        <v>382</v>
      </c>
      <c r="Q135" s="115">
        <v>70818265</v>
      </c>
      <c r="R135" s="115" t="s">
        <v>5456</v>
      </c>
      <c r="S135" s="115" t="s">
        <v>204</v>
      </c>
      <c r="T135" s="115" t="s">
        <v>206</v>
      </c>
      <c r="U135" s="115" t="s">
        <v>207</v>
      </c>
      <c r="V135" s="115" t="s">
        <v>228</v>
      </c>
      <c r="W135" s="115" t="s">
        <v>207</v>
      </c>
      <c r="X135" s="115" t="s">
        <v>5457</v>
      </c>
      <c r="Y135" s="115" t="s">
        <v>5458</v>
      </c>
      <c r="Z135" s="115" t="s">
        <v>207</v>
      </c>
    </row>
    <row r="136" spans="1:26" x14ac:dyDescent="0.25">
      <c r="A136" s="115">
        <v>202410</v>
      </c>
      <c r="B136" s="115">
        <v>10205049</v>
      </c>
      <c r="C136" s="115">
        <v>88</v>
      </c>
      <c r="D136" s="115">
        <v>10</v>
      </c>
      <c r="E136" s="115">
        <v>38</v>
      </c>
      <c r="F136" s="115">
        <v>2</v>
      </c>
      <c r="G136" s="115">
        <v>14</v>
      </c>
      <c r="H136" s="115">
        <v>1</v>
      </c>
      <c r="I136" s="115">
        <v>4</v>
      </c>
      <c r="J136" s="115">
        <v>153</v>
      </c>
      <c r="K136" s="115" t="s">
        <v>200</v>
      </c>
      <c r="L136" s="115" t="s">
        <v>209</v>
      </c>
      <c r="M136" s="115" t="s">
        <v>224</v>
      </c>
      <c r="N136" s="115" t="s">
        <v>224</v>
      </c>
      <c r="O136" s="115" t="s">
        <v>226</v>
      </c>
      <c r="P136" s="115" t="s">
        <v>279</v>
      </c>
      <c r="Q136" s="115">
        <v>70818223</v>
      </c>
      <c r="R136" s="115" t="s">
        <v>5456</v>
      </c>
      <c r="S136" s="115" t="s">
        <v>204</v>
      </c>
      <c r="T136" s="115" t="s">
        <v>206</v>
      </c>
      <c r="U136" s="115" t="s">
        <v>207</v>
      </c>
      <c r="V136" s="115" t="s">
        <v>228</v>
      </c>
      <c r="W136" s="115" t="s">
        <v>207</v>
      </c>
      <c r="X136" s="115" t="s">
        <v>5457</v>
      </c>
      <c r="Y136" s="115" t="s">
        <v>5458</v>
      </c>
      <c r="Z136" s="115" t="s">
        <v>207</v>
      </c>
    </row>
    <row r="137" spans="1:26" x14ac:dyDescent="0.25">
      <c r="A137" s="115">
        <v>202410</v>
      </c>
      <c r="B137" s="115">
        <v>10205056</v>
      </c>
      <c r="C137" s="115">
        <v>61</v>
      </c>
      <c r="D137" s="115">
        <v>8</v>
      </c>
      <c r="E137" s="115">
        <v>23</v>
      </c>
      <c r="F137" s="115">
        <v>2</v>
      </c>
      <c r="G137" s="115">
        <v>12</v>
      </c>
      <c r="H137" s="115">
        <v>1</v>
      </c>
      <c r="I137" s="115">
        <v>2</v>
      </c>
      <c r="J137" s="115">
        <v>107</v>
      </c>
      <c r="K137" s="115" t="s">
        <v>200</v>
      </c>
      <c r="L137" s="115" t="s">
        <v>209</v>
      </c>
      <c r="M137" s="115" t="s">
        <v>224</v>
      </c>
      <c r="N137" s="115" t="s">
        <v>225</v>
      </c>
      <c r="O137" s="115" t="s">
        <v>247</v>
      </c>
      <c r="P137" s="115" t="s">
        <v>310</v>
      </c>
      <c r="Q137" s="115">
        <v>70818254</v>
      </c>
      <c r="R137" s="115" t="s">
        <v>5456</v>
      </c>
      <c r="S137" s="115" t="s">
        <v>204</v>
      </c>
      <c r="T137" s="115" t="s">
        <v>206</v>
      </c>
      <c r="U137" s="115" t="s">
        <v>207</v>
      </c>
      <c r="V137" s="115" t="s">
        <v>228</v>
      </c>
      <c r="W137" s="115" t="s">
        <v>207</v>
      </c>
      <c r="X137" s="115" t="s">
        <v>5457</v>
      </c>
      <c r="Y137" s="115" t="s">
        <v>5458</v>
      </c>
      <c r="Z137" s="115" t="s">
        <v>207</v>
      </c>
    </row>
    <row r="138" spans="1:26" x14ac:dyDescent="0.25">
      <c r="A138" s="115">
        <v>202410</v>
      </c>
      <c r="B138" s="115">
        <v>10205058</v>
      </c>
      <c r="C138" s="115">
        <v>130</v>
      </c>
      <c r="D138" s="115">
        <v>15</v>
      </c>
      <c r="E138" s="115">
        <v>40</v>
      </c>
      <c r="F138" s="115">
        <v>2</v>
      </c>
      <c r="G138" s="115">
        <v>18</v>
      </c>
      <c r="H138" s="115">
        <v>1</v>
      </c>
      <c r="I138" s="115">
        <v>4</v>
      </c>
      <c r="J138" s="115">
        <v>206</v>
      </c>
      <c r="K138" s="115" t="s">
        <v>200</v>
      </c>
      <c r="L138" s="115" t="s">
        <v>209</v>
      </c>
      <c r="M138" s="115" t="s">
        <v>224</v>
      </c>
      <c r="N138" s="115" t="s">
        <v>224</v>
      </c>
      <c r="O138" s="115" t="s">
        <v>247</v>
      </c>
      <c r="P138" s="115" t="s">
        <v>294</v>
      </c>
      <c r="Q138" s="115">
        <v>70818225</v>
      </c>
      <c r="R138" s="115" t="s">
        <v>5456</v>
      </c>
      <c r="S138" s="115" t="s">
        <v>204</v>
      </c>
      <c r="T138" s="115" t="s">
        <v>206</v>
      </c>
      <c r="U138" s="115" t="s">
        <v>207</v>
      </c>
      <c r="V138" s="115" t="s">
        <v>228</v>
      </c>
      <c r="W138" s="115" t="s">
        <v>207</v>
      </c>
      <c r="X138" s="115" t="s">
        <v>5457</v>
      </c>
      <c r="Y138" s="115" t="s">
        <v>5458</v>
      </c>
      <c r="Z138" s="115" t="s">
        <v>207</v>
      </c>
    </row>
    <row r="139" spans="1:26" x14ac:dyDescent="0.25">
      <c r="A139" s="115">
        <v>202410</v>
      </c>
      <c r="B139" s="115">
        <v>10205561</v>
      </c>
      <c r="C139" s="115">
        <v>34</v>
      </c>
      <c r="D139" s="115">
        <v>7</v>
      </c>
      <c r="E139" s="115">
        <v>7</v>
      </c>
      <c r="F139" s="115">
        <v>1</v>
      </c>
      <c r="G139" s="115">
        <v>5</v>
      </c>
      <c r="H139" s="115">
        <v>1</v>
      </c>
      <c r="I139" s="115">
        <v>2</v>
      </c>
      <c r="J139" s="115">
        <v>55</v>
      </c>
      <c r="K139" s="115" t="s">
        <v>200</v>
      </c>
      <c r="L139" s="115" t="s">
        <v>209</v>
      </c>
      <c r="M139" s="115" t="s">
        <v>224</v>
      </c>
      <c r="N139" s="115" t="s">
        <v>282</v>
      </c>
      <c r="O139" s="115" t="s">
        <v>226</v>
      </c>
      <c r="P139" s="115" t="s">
        <v>313</v>
      </c>
      <c r="Q139" s="115">
        <v>70818294</v>
      </c>
      <c r="R139" s="115" t="s">
        <v>5456</v>
      </c>
      <c r="S139" s="115" t="s">
        <v>204</v>
      </c>
      <c r="T139" s="115" t="s">
        <v>206</v>
      </c>
      <c r="U139" s="115" t="s">
        <v>207</v>
      </c>
      <c r="V139" s="115" t="s">
        <v>228</v>
      </c>
      <c r="W139" s="115" t="s">
        <v>207</v>
      </c>
      <c r="X139" s="115" t="s">
        <v>5457</v>
      </c>
      <c r="Y139" s="115" t="s">
        <v>5458</v>
      </c>
      <c r="Z139" s="115" t="s">
        <v>207</v>
      </c>
    </row>
    <row r="140" spans="1:26" x14ac:dyDescent="0.25">
      <c r="A140" s="115">
        <v>202410</v>
      </c>
      <c r="B140" s="115">
        <v>10206502</v>
      </c>
      <c r="C140" s="115">
        <v>93</v>
      </c>
      <c r="D140" s="115">
        <v>10</v>
      </c>
      <c r="E140" s="115">
        <v>17</v>
      </c>
      <c r="F140" s="115">
        <v>1</v>
      </c>
      <c r="G140" s="115">
        <v>11</v>
      </c>
      <c r="H140" s="115">
        <v>0</v>
      </c>
      <c r="I140" s="115">
        <v>3</v>
      </c>
      <c r="J140" s="115">
        <v>132</v>
      </c>
      <c r="K140" s="115" t="s">
        <v>200</v>
      </c>
      <c r="L140" s="115" t="s">
        <v>209</v>
      </c>
      <c r="M140" s="115" t="s">
        <v>224</v>
      </c>
      <c r="N140" s="115" t="s">
        <v>225</v>
      </c>
      <c r="O140" s="115" t="s">
        <v>244</v>
      </c>
      <c r="P140" s="115" t="s">
        <v>326</v>
      </c>
      <c r="Q140" s="115">
        <v>70818220</v>
      </c>
      <c r="R140" s="115" t="s">
        <v>5456</v>
      </c>
      <c r="S140" s="115" t="s">
        <v>204</v>
      </c>
      <c r="T140" s="115" t="s">
        <v>206</v>
      </c>
      <c r="U140" s="115" t="s">
        <v>207</v>
      </c>
      <c r="V140" s="115" t="s">
        <v>228</v>
      </c>
      <c r="W140" s="115" t="s">
        <v>207</v>
      </c>
      <c r="X140" s="115" t="s">
        <v>5457</v>
      </c>
      <c r="Y140" s="115" t="s">
        <v>5458</v>
      </c>
      <c r="Z140" s="115" t="s">
        <v>207</v>
      </c>
    </row>
    <row r="141" spans="1:26" x14ac:dyDescent="0.25">
      <c r="A141" s="115">
        <v>202410</v>
      </c>
      <c r="B141" s="115">
        <v>10206622</v>
      </c>
      <c r="C141" s="115">
        <v>117</v>
      </c>
      <c r="D141" s="115">
        <v>14</v>
      </c>
      <c r="E141" s="115">
        <v>49</v>
      </c>
      <c r="F141" s="115">
        <v>3</v>
      </c>
      <c r="G141" s="115">
        <v>7</v>
      </c>
      <c r="H141" s="115">
        <v>0</v>
      </c>
      <c r="I141" s="115">
        <v>3</v>
      </c>
      <c r="J141" s="115">
        <v>190</v>
      </c>
      <c r="K141" s="115" t="s">
        <v>200</v>
      </c>
      <c r="L141" s="115" t="s">
        <v>209</v>
      </c>
      <c r="M141" s="115" t="s">
        <v>224</v>
      </c>
      <c r="N141" s="115" t="s">
        <v>224</v>
      </c>
      <c r="O141" s="115" t="s">
        <v>226</v>
      </c>
      <c r="P141" s="115" t="s">
        <v>327</v>
      </c>
      <c r="Q141" s="115">
        <v>70818236</v>
      </c>
      <c r="R141" s="115" t="s">
        <v>5456</v>
      </c>
      <c r="S141" s="115" t="s">
        <v>204</v>
      </c>
      <c r="T141" s="115" t="s">
        <v>206</v>
      </c>
      <c r="U141" s="115" t="s">
        <v>207</v>
      </c>
      <c r="V141" s="115" t="s">
        <v>228</v>
      </c>
      <c r="W141" s="115" t="s">
        <v>207</v>
      </c>
      <c r="X141" s="115" t="s">
        <v>5457</v>
      </c>
      <c r="Y141" s="115" t="s">
        <v>5458</v>
      </c>
      <c r="Z141" s="115" t="s">
        <v>207</v>
      </c>
    </row>
    <row r="142" spans="1:26" x14ac:dyDescent="0.25">
      <c r="A142" s="115">
        <v>202410</v>
      </c>
      <c r="B142" s="115">
        <v>10206793</v>
      </c>
      <c r="C142" s="115">
        <v>68</v>
      </c>
      <c r="D142" s="115">
        <v>11</v>
      </c>
      <c r="E142" s="115">
        <v>25</v>
      </c>
      <c r="F142" s="115">
        <v>1</v>
      </c>
      <c r="G142" s="115">
        <v>9</v>
      </c>
      <c r="H142" s="115">
        <v>1</v>
      </c>
      <c r="I142" s="115">
        <v>3</v>
      </c>
      <c r="J142" s="115">
        <v>115</v>
      </c>
      <c r="K142" s="115" t="s">
        <v>200</v>
      </c>
      <c r="L142" s="115" t="s">
        <v>209</v>
      </c>
      <c r="M142" s="115" t="s">
        <v>224</v>
      </c>
      <c r="N142" s="115" t="s">
        <v>224</v>
      </c>
      <c r="O142" s="115" t="s">
        <v>226</v>
      </c>
      <c r="P142" s="115" t="s">
        <v>288</v>
      </c>
      <c r="Q142" s="115">
        <v>70818253</v>
      </c>
      <c r="R142" s="115" t="s">
        <v>5456</v>
      </c>
      <c r="S142" s="115" t="s">
        <v>204</v>
      </c>
      <c r="T142" s="115" t="s">
        <v>206</v>
      </c>
      <c r="U142" s="115" t="s">
        <v>207</v>
      </c>
      <c r="V142" s="115" t="s">
        <v>228</v>
      </c>
      <c r="W142" s="115" t="s">
        <v>207</v>
      </c>
      <c r="X142" s="115" t="s">
        <v>5457</v>
      </c>
      <c r="Y142" s="115" t="s">
        <v>5458</v>
      </c>
      <c r="Z142" s="115" t="s">
        <v>207</v>
      </c>
    </row>
    <row r="143" spans="1:26" x14ac:dyDescent="0.25">
      <c r="A143" s="115">
        <v>202410</v>
      </c>
      <c r="B143" s="115">
        <v>10187749</v>
      </c>
      <c r="C143" s="115">
        <v>63</v>
      </c>
      <c r="D143" s="115">
        <v>9</v>
      </c>
      <c r="E143" s="115">
        <v>19</v>
      </c>
      <c r="F143" s="115">
        <v>2</v>
      </c>
      <c r="G143" s="115">
        <v>7</v>
      </c>
      <c r="H143" s="115">
        <v>1</v>
      </c>
      <c r="I143" s="115">
        <v>3</v>
      </c>
      <c r="J143" s="115">
        <v>101</v>
      </c>
      <c r="K143" s="115" t="s">
        <v>200</v>
      </c>
      <c r="L143" s="115" t="s">
        <v>1171</v>
      </c>
      <c r="M143" s="115" t="s">
        <v>1192</v>
      </c>
      <c r="N143" s="115" t="s">
        <v>6157</v>
      </c>
      <c r="O143" s="115" t="s">
        <v>1299</v>
      </c>
      <c r="P143" s="115" t="s">
        <v>1176</v>
      </c>
      <c r="Q143" s="115">
        <v>70849783</v>
      </c>
      <c r="R143" s="115" t="s">
        <v>5456</v>
      </c>
      <c r="S143" s="115" t="s">
        <v>204</v>
      </c>
      <c r="T143" s="115" t="s">
        <v>206</v>
      </c>
      <c r="U143" s="115" t="s">
        <v>207</v>
      </c>
      <c r="V143" s="115" t="s">
        <v>1194</v>
      </c>
      <c r="W143" s="115" t="s">
        <v>207</v>
      </c>
      <c r="X143" s="115" t="s">
        <v>5457</v>
      </c>
      <c r="Y143" s="115" t="s">
        <v>5458</v>
      </c>
      <c r="Z143" s="115" t="s">
        <v>207</v>
      </c>
    </row>
    <row r="144" spans="1:26" x14ac:dyDescent="0.25">
      <c r="A144" s="115">
        <v>202410</v>
      </c>
      <c r="B144" s="115">
        <v>10198613</v>
      </c>
      <c r="C144" s="115">
        <v>50</v>
      </c>
      <c r="D144" s="115">
        <v>8</v>
      </c>
      <c r="E144" s="115">
        <v>15</v>
      </c>
      <c r="F144" s="115">
        <v>1</v>
      </c>
      <c r="G144" s="115">
        <v>9</v>
      </c>
      <c r="H144" s="115">
        <v>1</v>
      </c>
      <c r="I144" s="115">
        <v>2</v>
      </c>
      <c r="J144" s="115">
        <v>84</v>
      </c>
      <c r="K144" s="115" t="s">
        <v>200</v>
      </c>
      <c r="L144" s="115" t="s">
        <v>1171</v>
      </c>
      <c r="M144" s="115" t="s">
        <v>1192</v>
      </c>
      <c r="N144" s="115" t="s">
        <v>6157</v>
      </c>
      <c r="O144" s="115" t="s">
        <v>1299</v>
      </c>
      <c r="P144" s="115" t="s">
        <v>1184</v>
      </c>
      <c r="Q144" s="115">
        <v>70849789</v>
      </c>
      <c r="R144" s="115" t="s">
        <v>5456</v>
      </c>
      <c r="S144" s="115" t="s">
        <v>204</v>
      </c>
      <c r="T144" s="115" t="s">
        <v>206</v>
      </c>
      <c r="U144" s="115" t="s">
        <v>207</v>
      </c>
      <c r="V144" s="115" t="s">
        <v>1194</v>
      </c>
      <c r="W144" s="115" t="s">
        <v>207</v>
      </c>
      <c r="X144" s="115" t="s">
        <v>5457</v>
      </c>
      <c r="Y144" s="115" t="s">
        <v>5458</v>
      </c>
      <c r="Z144" s="115" t="s">
        <v>207</v>
      </c>
    </row>
    <row r="145" spans="1:26" x14ac:dyDescent="0.25">
      <c r="A145" s="115">
        <v>202410</v>
      </c>
      <c r="B145" s="115">
        <v>10200260</v>
      </c>
      <c r="C145" s="115">
        <v>65</v>
      </c>
      <c r="D145" s="115">
        <v>8</v>
      </c>
      <c r="E145" s="115">
        <v>18</v>
      </c>
      <c r="F145" s="115">
        <v>2</v>
      </c>
      <c r="G145" s="115">
        <v>9</v>
      </c>
      <c r="H145" s="115">
        <v>1</v>
      </c>
      <c r="I145" s="115">
        <v>2</v>
      </c>
      <c r="J145" s="115">
        <v>103</v>
      </c>
      <c r="K145" s="115" t="s">
        <v>200</v>
      </c>
      <c r="L145" s="115" t="s">
        <v>1171</v>
      </c>
      <c r="M145" s="115" t="s">
        <v>1192</v>
      </c>
      <c r="N145" s="115" t="s">
        <v>6157</v>
      </c>
      <c r="O145" s="115" t="s">
        <v>1299</v>
      </c>
      <c r="P145" s="115" t="s">
        <v>1188</v>
      </c>
      <c r="Q145" s="115">
        <v>70849790</v>
      </c>
      <c r="R145" s="115" t="s">
        <v>5456</v>
      </c>
      <c r="S145" s="115" t="s">
        <v>204</v>
      </c>
      <c r="T145" s="115" t="s">
        <v>206</v>
      </c>
      <c r="U145" s="115" t="s">
        <v>207</v>
      </c>
      <c r="V145" s="115" t="s">
        <v>1194</v>
      </c>
      <c r="W145" s="115" t="s">
        <v>207</v>
      </c>
      <c r="X145" s="115" t="s">
        <v>5457</v>
      </c>
      <c r="Y145" s="115" t="s">
        <v>5458</v>
      </c>
      <c r="Z145" s="115" t="s">
        <v>207</v>
      </c>
    </row>
    <row r="146" spans="1:26" x14ac:dyDescent="0.25">
      <c r="A146" s="115">
        <v>202410</v>
      </c>
      <c r="B146" s="115">
        <v>10203576</v>
      </c>
      <c r="C146" s="115">
        <v>73</v>
      </c>
      <c r="D146" s="115">
        <v>9</v>
      </c>
      <c r="E146" s="115">
        <v>29</v>
      </c>
      <c r="F146" s="115">
        <v>2</v>
      </c>
      <c r="G146" s="115">
        <v>11</v>
      </c>
      <c r="H146" s="115">
        <v>1</v>
      </c>
      <c r="I146" s="115">
        <v>3</v>
      </c>
      <c r="J146" s="115">
        <v>125</v>
      </c>
      <c r="K146" s="115" t="s">
        <v>200</v>
      </c>
      <c r="L146" s="115" t="s">
        <v>1171</v>
      </c>
      <c r="M146" s="115" t="s">
        <v>1192</v>
      </c>
      <c r="N146" s="115" t="s">
        <v>6157</v>
      </c>
      <c r="O146" s="115" t="s">
        <v>1299</v>
      </c>
      <c r="P146" s="115" t="s">
        <v>1191</v>
      </c>
      <c r="Q146" s="115">
        <v>70849785</v>
      </c>
      <c r="R146" s="115" t="s">
        <v>5456</v>
      </c>
      <c r="S146" s="115" t="s">
        <v>204</v>
      </c>
      <c r="T146" s="115" t="s">
        <v>206</v>
      </c>
      <c r="U146" s="115" t="s">
        <v>207</v>
      </c>
      <c r="V146" s="115" t="s">
        <v>1194</v>
      </c>
      <c r="W146" s="115" t="s">
        <v>207</v>
      </c>
      <c r="X146" s="115" t="s">
        <v>5457</v>
      </c>
      <c r="Y146" s="115" t="s">
        <v>5458</v>
      </c>
      <c r="Z146" s="115" t="s">
        <v>207</v>
      </c>
    </row>
    <row r="147" spans="1:26" x14ac:dyDescent="0.25">
      <c r="A147" s="115">
        <v>202410</v>
      </c>
      <c r="B147" s="115">
        <v>10203587</v>
      </c>
      <c r="C147" s="115">
        <v>45</v>
      </c>
      <c r="D147" s="115">
        <v>7</v>
      </c>
      <c r="E147" s="115">
        <v>11</v>
      </c>
      <c r="F147" s="115">
        <v>1</v>
      </c>
      <c r="G147" s="115">
        <v>6</v>
      </c>
      <c r="H147" s="115">
        <v>0</v>
      </c>
      <c r="I147" s="115">
        <v>3</v>
      </c>
      <c r="J147" s="115">
        <v>70</v>
      </c>
      <c r="K147" s="115" t="s">
        <v>200</v>
      </c>
      <c r="L147" s="115" t="s">
        <v>1171</v>
      </c>
      <c r="M147" s="115" t="s">
        <v>1192</v>
      </c>
      <c r="N147" s="115" t="s">
        <v>6157</v>
      </c>
      <c r="O147" s="115" t="s">
        <v>1299</v>
      </c>
      <c r="P147" s="115" t="s">
        <v>1193</v>
      </c>
      <c r="Q147" s="115">
        <v>70849788</v>
      </c>
      <c r="R147" s="115" t="s">
        <v>5456</v>
      </c>
      <c r="S147" s="115" t="s">
        <v>204</v>
      </c>
      <c r="T147" s="115" t="s">
        <v>206</v>
      </c>
      <c r="U147" s="115" t="s">
        <v>207</v>
      </c>
      <c r="V147" s="115" t="s">
        <v>1194</v>
      </c>
      <c r="W147" s="115" t="s">
        <v>207</v>
      </c>
      <c r="X147" s="115" t="s">
        <v>5457</v>
      </c>
      <c r="Y147" s="115" t="s">
        <v>5458</v>
      </c>
      <c r="Z147" s="115" t="s">
        <v>207</v>
      </c>
    </row>
    <row r="148" spans="1:26" x14ac:dyDescent="0.25">
      <c r="A148" s="115">
        <v>202410</v>
      </c>
      <c r="B148" s="115">
        <v>10204086</v>
      </c>
      <c r="C148" s="115">
        <v>60</v>
      </c>
      <c r="D148" s="115">
        <v>7</v>
      </c>
      <c r="E148" s="115">
        <v>14</v>
      </c>
      <c r="F148" s="115">
        <v>2</v>
      </c>
      <c r="G148" s="115">
        <v>11</v>
      </c>
      <c r="H148" s="115">
        <v>1</v>
      </c>
      <c r="I148" s="115">
        <v>3</v>
      </c>
      <c r="J148" s="115">
        <v>95</v>
      </c>
      <c r="K148" s="115" t="s">
        <v>200</v>
      </c>
      <c r="L148" s="115" t="s">
        <v>1171</v>
      </c>
      <c r="M148" s="115" t="s">
        <v>1192</v>
      </c>
      <c r="N148" s="115" t="s">
        <v>6157</v>
      </c>
      <c r="O148" s="115" t="s">
        <v>1299</v>
      </c>
      <c r="P148" s="115" t="s">
        <v>1196</v>
      </c>
      <c r="Q148" s="115">
        <v>70849786</v>
      </c>
      <c r="R148" s="115" t="s">
        <v>5456</v>
      </c>
      <c r="S148" s="115" t="s">
        <v>204</v>
      </c>
      <c r="T148" s="115" t="s">
        <v>206</v>
      </c>
      <c r="U148" s="115" t="s">
        <v>207</v>
      </c>
      <c r="V148" s="115" t="s">
        <v>1194</v>
      </c>
      <c r="W148" s="115" t="s">
        <v>207</v>
      </c>
      <c r="X148" s="115" t="s">
        <v>5457</v>
      </c>
      <c r="Y148" s="115" t="s">
        <v>5458</v>
      </c>
      <c r="Z148" s="115" t="s">
        <v>207</v>
      </c>
    </row>
    <row r="149" spans="1:26" x14ac:dyDescent="0.25">
      <c r="A149" s="115">
        <v>202410</v>
      </c>
      <c r="B149" s="115">
        <v>10229138</v>
      </c>
      <c r="C149" s="115">
        <v>84</v>
      </c>
      <c r="D149" s="115">
        <v>11</v>
      </c>
      <c r="E149" s="115">
        <v>21</v>
      </c>
      <c r="F149" s="115">
        <v>1</v>
      </c>
      <c r="G149" s="115">
        <v>5</v>
      </c>
      <c r="H149" s="115">
        <v>0</v>
      </c>
      <c r="I149" s="115">
        <v>4</v>
      </c>
      <c r="J149" s="115">
        <v>122</v>
      </c>
      <c r="K149" s="115" t="s">
        <v>200</v>
      </c>
      <c r="L149" s="115" t="s">
        <v>1171</v>
      </c>
      <c r="M149" s="115" t="s">
        <v>1192</v>
      </c>
      <c r="N149" s="115" t="s">
        <v>6157</v>
      </c>
      <c r="O149" s="115" t="s">
        <v>1299</v>
      </c>
      <c r="P149" s="115" t="s">
        <v>1200</v>
      </c>
      <c r="Q149" s="115">
        <v>70849787</v>
      </c>
      <c r="R149" s="115" t="s">
        <v>5456</v>
      </c>
      <c r="S149" s="115" t="s">
        <v>204</v>
      </c>
      <c r="T149" s="115" t="s">
        <v>206</v>
      </c>
      <c r="U149" s="115" t="s">
        <v>207</v>
      </c>
      <c r="V149" s="115" t="s">
        <v>1194</v>
      </c>
      <c r="W149" s="115" t="s">
        <v>207</v>
      </c>
      <c r="X149" s="115" t="s">
        <v>5457</v>
      </c>
      <c r="Y149" s="115" t="s">
        <v>5458</v>
      </c>
      <c r="Z149" s="115" t="s">
        <v>207</v>
      </c>
    </row>
    <row r="150" spans="1:26" x14ac:dyDescent="0.25">
      <c r="A150" s="115">
        <v>202410</v>
      </c>
      <c r="B150" s="115">
        <v>10207454</v>
      </c>
      <c r="C150" s="115">
        <v>136</v>
      </c>
      <c r="D150" s="115">
        <v>23</v>
      </c>
      <c r="E150" s="115">
        <v>49</v>
      </c>
      <c r="F150" s="115">
        <v>3</v>
      </c>
      <c r="G150" s="115">
        <v>20</v>
      </c>
      <c r="H150" s="115">
        <v>2</v>
      </c>
      <c r="I150" s="115">
        <v>10</v>
      </c>
      <c r="J150" s="115">
        <v>233</v>
      </c>
      <c r="K150" s="115" t="s">
        <v>200</v>
      </c>
      <c r="L150" s="115" t="s">
        <v>201</v>
      </c>
      <c r="M150" s="115" t="s">
        <v>261</v>
      </c>
      <c r="N150" s="115" t="s">
        <v>1201</v>
      </c>
      <c r="O150" s="115" t="s">
        <v>1202</v>
      </c>
      <c r="P150" s="115" t="s">
        <v>1203</v>
      </c>
      <c r="Q150" s="115">
        <v>70849648</v>
      </c>
      <c r="R150" s="115" t="s">
        <v>5456</v>
      </c>
      <c r="S150" s="115" t="s">
        <v>204</v>
      </c>
      <c r="T150" s="115" t="s">
        <v>206</v>
      </c>
      <c r="U150" s="115" t="s">
        <v>207</v>
      </c>
      <c r="V150" s="115" t="s">
        <v>265</v>
      </c>
      <c r="W150" s="115" t="s">
        <v>207</v>
      </c>
      <c r="X150" s="115" t="s">
        <v>5457</v>
      </c>
      <c r="Y150" s="115" t="s">
        <v>5458</v>
      </c>
      <c r="Z150" s="115" t="s">
        <v>207</v>
      </c>
    </row>
    <row r="151" spans="1:26" x14ac:dyDescent="0.25">
      <c r="A151" s="115">
        <v>202410</v>
      </c>
      <c r="B151" s="115">
        <v>10207455</v>
      </c>
      <c r="C151" s="115">
        <v>84</v>
      </c>
      <c r="D151" s="115">
        <v>17</v>
      </c>
      <c r="E151" s="115">
        <v>26</v>
      </c>
      <c r="F151" s="115">
        <v>2</v>
      </c>
      <c r="G151" s="115">
        <v>7</v>
      </c>
      <c r="H151" s="115">
        <v>0</v>
      </c>
      <c r="I151" s="115">
        <v>4</v>
      </c>
      <c r="J151" s="115">
        <v>136</v>
      </c>
      <c r="K151" s="115" t="s">
        <v>200</v>
      </c>
      <c r="L151" s="115" t="s">
        <v>201</v>
      </c>
      <c r="M151" s="115" t="s">
        <v>261</v>
      </c>
      <c r="N151" s="115" t="s">
        <v>1201</v>
      </c>
      <c r="O151" s="115" t="s">
        <v>1202</v>
      </c>
      <c r="P151" s="115" t="s">
        <v>1204</v>
      </c>
      <c r="Q151" s="115">
        <v>70849649</v>
      </c>
      <c r="R151" s="115" t="s">
        <v>5456</v>
      </c>
      <c r="S151" s="115" t="s">
        <v>204</v>
      </c>
      <c r="T151" s="115" t="s">
        <v>206</v>
      </c>
      <c r="U151" s="115" t="s">
        <v>207</v>
      </c>
      <c r="V151" s="115" t="s">
        <v>265</v>
      </c>
      <c r="W151" s="115" t="s">
        <v>207</v>
      </c>
      <c r="X151" s="115" t="s">
        <v>5457</v>
      </c>
      <c r="Y151" s="115" t="s">
        <v>5458</v>
      </c>
      <c r="Z151" s="115" t="s">
        <v>207</v>
      </c>
    </row>
    <row r="152" spans="1:26" x14ac:dyDescent="0.25">
      <c r="A152" s="115">
        <v>202410</v>
      </c>
      <c r="B152" s="115">
        <v>10208716</v>
      </c>
      <c r="C152" s="115">
        <v>32</v>
      </c>
      <c r="D152" s="115">
        <v>8</v>
      </c>
      <c r="E152" s="115">
        <v>12</v>
      </c>
      <c r="F152" s="115">
        <v>1</v>
      </c>
      <c r="G152" s="115">
        <v>5</v>
      </c>
      <c r="H152" s="115">
        <v>0</v>
      </c>
      <c r="I152" s="115">
        <v>2</v>
      </c>
      <c r="J152" s="115">
        <v>58</v>
      </c>
      <c r="K152" s="115" t="s">
        <v>200</v>
      </c>
      <c r="L152" s="115" t="s">
        <v>201</v>
      </c>
      <c r="M152" s="115" t="s">
        <v>261</v>
      </c>
      <c r="N152" s="115" t="s">
        <v>1205</v>
      </c>
      <c r="O152" s="115" t="s">
        <v>1202</v>
      </c>
      <c r="P152" s="115" t="s">
        <v>1206</v>
      </c>
      <c r="Q152" s="115">
        <v>70849650</v>
      </c>
      <c r="R152" s="115" t="s">
        <v>5456</v>
      </c>
      <c r="S152" s="115" t="s">
        <v>204</v>
      </c>
      <c r="T152" s="115" t="s">
        <v>206</v>
      </c>
      <c r="U152" s="115" t="s">
        <v>207</v>
      </c>
      <c r="V152" s="115" t="s">
        <v>265</v>
      </c>
      <c r="W152" s="115" t="s">
        <v>207</v>
      </c>
      <c r="X152" s="115" t="s">
        <v>5457</v>
      </c>
      <c r="Y152" s="115" t="s">
        <v>5458</v>
      </c>
      <c r="Z152" s="115" t="s">
        <v>207</v>
      </c>
    </row>
    <row r="153" spans="1:26" x14ac:dyDescent="0.25">
      <c r="A153" s="115">
        <v>202410</v>
      </c>
      <c r="B153" s="115">
        <v>10208717</v>
      </c>
      <c r="C153" s="115">
        <v>35</v>
      </c>
      <c r="D153" s="115">
        <v>5</v>
      </c>
      <c r="E153" s="115">
        <v>10</v>
      </c>
      <c r="F153" s="115">
        <v>1</v>
      </c>
      <c r="G153" s="115">
        <v>5</v>
      </c>
      <c r="H153" s="115">
        <v>0</v>
      </c>
      <c r="I153" s="115">
        <v>2</v>
      </c>
      <c r="J153" s="115">
        <v>56</v>
      </c>
      <c r="K153" s="115" t="s">
        <v>200</v>
      </c>
      <c r="L153" s="115" t="s">
        <v>201</v>
      </c>
      <c r="M153" s="115" t="s">
        <v>261</v>
      </c>
      <c r="N153" s="115" t="s">
        <v>1205</v>
      </c>
      <c r="O153" s="115" t="s">
        <v>1202</v>
      </c>
      <c r="P153" s="115" t="s">
        <v>1207</v>
      </c>
      <c r="Q153" s="115">
        <v>70849644</v>
      </c>
      <c r="R153" s="115" t="s">
        <v>5456</v>
      </c>
      <c r="S153" s="115" t="s">
        <v>204</v>
      </c>
      <c r="T153" s="115" t="s">
        <v>206</v>
      </c>
      <c r="U153" s="115" t="s">
        <v>207</v>
      </c>
      <c r="V153" s="115" t="s">
        <v>265</v>
      </c>
      <c r="W153" s="115" t="s">
        <v>207</v>
      </c>
      <c r="X153" s="115" t="s">
        <v>5457</v>
      </c>
      <c r="Y153" s="115" t="s">
        <v>5458</v>
      </c>
      <c r="Z153" s="115" t="s">
        <v>207</v>
      </c>
    </row>
    <row r="154" spans="1:26" x14ac:dyDescent="0.25">
      <c r="A154" s="115">
        <v>202410</v>
      </c>
      <c r="B154" s="115">
        <v>10208857</v>
      </c>
      <c r="C154" s="115">
        <v>91</v>
      </c>
      <c r="D154" s="115">
        <v>23</v>
      </c>
      <c r="E154" s="115">
        <v>31</v>
      </c>
      <c r="F154" s="115">
        <v>2</v>
      </c>
      <c r="G154" s="115">
        <v>9</v>
      </c>
      <c r="H154" s="115">
        <v>1</v>
      </c>
      <c r="I154" s="115">
        <v>5</v>
      </c>
      <c r="J154" s="115">
        <v>157</v>
      </c>
      <c r="K154" s="115" t="s">
        <v>200</v>
      </c>
      <c r="L154" s="115" t="s">
        <v>201</v>
      </c>
      <c r="M154" s="115" t="s">
        <v>261</v>
      </c>
      <c r="N154" s="115" t="s">
        <v>1201</v>
      </c>
      <c r="O154" s="115" t="s">
        <v>1202</v>
      </c>
      <c r="P154" s="115" t="s">
        <v>1208</v>
      </c>
      <c r="Q154" s="115">
        <v>70849651</v>
      </c>
      <c r="R154" s="115" t="s">
        <v>5456</v>
      </c>
      <c r="S154" s="115" t="s">
        <v>204</v>
      </c>
      <c r="T154" s="115" t="s">
        <v>206</v>
      </c>
      <c r="U154" s="115" t="s">
        <v>207</v>
      </c>
      <c r="V154" s="115" t="s">
        <v>265</v>
      </c>
      <c r="W154" s="115" t="s">
        <v>207</v>
      </c>
      <c r="X154" s="115" t="s">
        <v>5457</v>
      </c>
      <c r="Y154" s="115" t="s">
        <v>5458</v>
      </c>
      <c r="Z154" s="115" t="s">
        <v>207</v>
      </c>
    </row>
    <row r="155" spans="1:26" x14ac:dyDescent="0.25">
      <c r="A155" s="115">
        <v>202410</v>
      </c>
      <c r="B155" s="115">
        <v>10211456</v>
      </c>
      <c r="C155" s="115">
        <v>65</v>
      </c>
      <c r="D155" s="115">
        <v>7</v>
      </c>
      <c r="E155" s="115">
        <v>28</v>
      </c>
      <c r="F155" s="115">
        <v>1</v>
      </c>
      <c r="G155" s="115">
        <v>8</v>
      </c>
      <c r="H155" s="115">
        <v>1</v>
      </c>
      <c r="I155" s="115">
        <v>2</v>
      </c>
      <c r="J155" s="115">
        <v>110</v>
      </c>
      <c r="K155" s="115" t="s">
        <v>200</v>
      </c>
      <c r="L155" s="115" t="s">
        <v>201</v>
      </c>
      <c r="M155" s="115" t="s">
        <v>261</v>
      </c>
      <c r="N155" s="115" t="s">
        <v>262</v>
      </c>
      <c r="O155" s="115" t="s">
        <v>263</v>
      </c>
      <c r="P155" s="115" t="s">
        <v>264</v>
      </c>
      <c r="Q155" s="115">
        <v>70847414</v>
      </c>
      <c r="R155" s="115" t="s">
        <v>5456</v>
      </c>
      <c r="S155" s="115" t="s">
        <v>204</v>
      </c>
      <c r="T155" s="115" t="s">
        <v>206</v>
      </c>
      <c r="U155" s="115" t="s">
        <v>207</v>
      </c>
      <c r="V155" s="115" t="s">
        <v>265</v>
      </c>
      <c r="W155" s="115" t="s">
        <v>207</v>
      </c>
      <c r="X155" s="115" t="s">
        <v>5457</v>
      </c>
      <c r="Y155" s="115" t="s">
        <v>5458</v>
      </c>
      <c r="Z155" s="115" t="s">
        <v>207</v>
      </c>
    </row>
    <row r="156" spans="1:26" x14ac:dyDescent="0.25">
      <c r="A156" s="115">
        <v>202410</v>
      </c>
      <c r="B156" s="115">
        <v>10211460</v>
      </c>
      <c r="C156" s="115">
        <v>46</v>
      </c>
      <c r="D156" s="115">
        <v>7</v>
      </c>
      <c r="E156" s="115">
        <v>26</v>
      </c>
      <c r="F156" s="115">
        <v>1</v>
      </c>
      <c r="G156" s="115">
        <v>7</v>
      </c>
      <c r="H156" s="115">
        <v>1</v>
      </c>
      <c r="I156" s="115">
        <v>2</v>
      </c>
      <c r="J156" s="115">
        <v>88</v>
      </c>
      <c r="K156" s="115" t="s">
        <v>200</v>
      </c>
      <c r="L156" s="115" t="s">
        <v>201</v>
      </c>
      <c r="M156" s="115" t="s">
        <v>261</v>
      </c>
      <c r="N156" s="115" t="s">
        <v>262</v>
      </c>
      <c r="O156" s="115" t="s">
        <v>263</v>
      </c>
      <c r="P156" s="115" t="s">
        <v>362</v>
      </c>
      <c r="Q156" s="115">
        <v>70847415</v>
      </c>
      <c r="R156" s="115" t="s">
        <v>5456</v>
      </c>
      <c r="S156" s="115" t="s">
        <v>204</v>
      </c>
      <c r="T156" s="115" t="s">
        <v>206</v>
      </c>
      <c r="U156" s="115" t="s">
        <v>207</v>
      </c>
      <c r="V156" s="115" t="s">
        <v>265</v>
      </c>
      <c r="W156" s="115" t="s">
        <v>207</v>
      </c>
      <c r="X156" s="115" t="s">
        <v>5457</v>
      </c>
      <c r="Y156" s="115" t="s">
        <v>5458</v>
      </c>
      <c r="Z156" s="115" t="s">
        <v>207</v>
      </c>
    </row>
    <row r="157" spans="1:26" x14ac:dyDescent="0.25">
      <c r="A157" s="115">
        <v>202410</v>
      </c>
      <c r="B157" s="115">
        <v>10212768</v>
      </c>
      <c r="C157" s="115">
        <v>58</v>
      </c>
      <c r="D157" s="115">
        <v>10</v>
      </c>
      <c r="E157" s="115">
        <v>20</v>
      </c>
      <c r="F157" s="115">
        <v>1</v>
      </c>
      <c r="G157" s="115">
        <v>8</v>
      </c>
      <c r="H157" s="115">
        <v>1</v>
      </c>
      <c r="I157" s="115">
        <v>2</v>
      </c>
      <c r="J157" s="115">
        <v>98</v>
      </c>
      <c r="K157" s="115" t="s">
        <v>200</v>
      </c>
      <c r="L157" s="115" t="s">
        <v>201</v>
      </c>
      <c r="M157" s="115" t="s">
        <v>261</v>
      </c>
      <c r="N157" s="115" t="s">
        <v>343</v>
      </c>
      <c r="O157" s="115" t="s">
        <v>263</v>
      </c>
      <c r="P157" s="115" t="s">
        <v>400</v>
      </c>
      <c r="Q157" s="115">
        <v>70847416</v>
      </c>
      <c r="R157" s="115" t="s">
        <v>5456</v>
      </c>
      <c r="S157" s="115" t="s">
        <v>204</v>
      </c>
      <c r="T157" s="115" t="s">
        <v>206</v>
      </c>
      <c r="U157" s="115" t="s">
        <v>207</v>
      </c>
      <c r="V157" s="115" t="s">
        <v>265</v>
      </c>
      <c r="W157" s="115" t="s">
        <v>207</v>
      </c>
      <c r="X157" s="115" t="s">
        <v>5457</v>
      </c>
      <c r="Y157" s="115" t="s">
        <v>5458</v>
      </c>
      <c r="Z157" s="115" t="s">
        <v>207</v>
      </c>
    </row>
    <row r="158" spans="1:26" x14ac:dyDescent="0.25">
      <c r="A158" s="115">
        <v>202410</v>
      </c>
      <c r="B158" s="115">
        <v>10215225</v>
      </c>
      <c r="C158" s="115">
        <v>38</v>
      </c>
      <c r="D158" s="115">
        <v>8</v>
      </c>
      <c r="E158" s="115">
        <v>12</v>
      </c>
      <c r="F158" s="115">
        <v>1</v>
      </c>
      <c r="G158" s="115">
        <v>3</v>
      </c>
      <c r="H158" s="115">
        <v>0</v>
      </c>
      <c r="I158" s="115">
        <v>2</v>
      </c>
      <c r="J158" s="115">
        <v>62</v>
      </c>
      <c r="K158" s="115" t="s">
        <v>200</v>
      </c>
      <c r="L158" s="115" t="s">
        <v>201</v>
      </c>
      <c r="M158" s="115" t="s">
        <v>261</v>
      </c>
      <c r="N158" s="115" t="s">
        <v>1205</v>
      </c>
      <c r="O158" s="115" t="s">
        <v>1202</v>
      </c>
      <c r="P158" s="115" t="s">
        <v>1209</v>
      </c>
      <c r="Q158" s="115">
        <v>70849643</v>
      </c>
      <c r="R158" s="115" t="s">
        <v>5456</v>
      </c>
      <c r="S158" s="115" t="s">
        <v>204</v>
      </c>
      <c r="T158" s="115" t="s">
        <v>206</v>
      </c>
      <c r="U158" s="115" t="s">
        <v>207</v>
      </c>
      <c r="V158" s="115" t="s">
        <v>265</v>
      </c>
      <c r="W158" s="115" t="s">
        <v>207</v>
      </c>
      <c r="X158" s="115" t="s">
        <v>5457</v>
      </c>
      <c r="Y158" s="115" t="s">
        <v>5458</v>
      </c>
      <c r="Z158" s="115" t="s">
        <v>207</v>
      </c>
    </row>
    <row r="159" spans="1:26" x14ac:dyDescent="0.25">
      <c r="A159" s="115">
        <v>202410</v>
      </c>
      <c r="B159" s="115">
        <v>10215421</v>
      </c>
      <c r="C159" s="115">
        <v>84</v>
      </c>
      <c r="D159" s="115">
        <v>15</v>
      </c>
      <c r="E159" s="115">
        <v>27</v>
      </c>
      <c r="F159" s="115">
        <v>2</v>
      </c>
      <c r="G159" s="115">
        <v>15</v>
      </c>
      <c r="H159" s="115">
        <v>1</v>
      </c>
      <c r="I159" s="115">
        <v>4</v>
      </c>
      <c r="J159" s="115">
        <v>144</v>
      </c>
      <c r="K159" s="115" t="s">
        <v>200</v>
      </c>
      <c r="L159" s="115" t="s">
        <v>201</v>
      </c>
      <c r="M159" s="115" t="s">
        <v>261</v>
      </c>
      <c r="N159" s="115" t="s">
        <v>292</v>
      </c>
      <c r="O159" s="115" t="s">
        <v>263</v>
      </c>
      <c r="P159" s="115" t="s">
        <v>363</v>
      </c>
      <c r="Q159" s="115">
        <v>70847417</v>
      </c>
      <c r="R159" s="115" t="s">
        <v>5456</v>
      </c>
      <c r="S159" s="115" t="s">
        <v>204</v>
      </c>
      <c r="T159" s="115" t="s">
        <v>206</v>
      </c>
      <c r="U159" s="115" t="s">
        <v>207</v>
      </c>
      <c r="V159" s="115" t="s">
        <v>265</v>
      </c>
      <c r="W159" s="115" t="s">
        <v>207</v>
      </c>
      <c r="X159" s="115" t="s">
        <v>5457</v>
      </c>
      <c r="Y159" s="115" t="s">
        <v>5458</v>
      </c>
      <c r="Z159" s="115" t="s">
        <v>207</v>
      </c>
    </row>
    <row r="160" spans="1:26" x14ac:dyDescent="0.25">
      <c r="A160" s="115">
        <v>202410</v>
      </c>
      <c r="B160" s="115">
        <v>10217603</v>
      </c>
      <c r="C160" s="115">
        <v>95</v>
      </c>
      <c r="D160" s="115">
        <v>15</v>
      </c>
      <c r="E160" s="115">
        <v>37</v>
      </c>
      <c r="F160" s="115">
        <v>3</v>
      </c>
      <c r="G160" s="115">
        <v>17</v>
      </c>
      <c r="H160" s="115">
        <v>2</v>
      </c>
      <c r="I160" s="115">
        <v>4</v>
      </c>
      <c r="J160" s="115">
        <v>169</v>
      </c>
      <c r="K160" s="115" t="s">
        <v>200</v>
      </c>
      <c r="L160" s="115" t="s">
        <v>201</v>
      </c>
      <c r="M160" s="115" t="s">
        <v>261</v>
      </c>
      <c r="N160" s="115" t="s">
        <v>292</v>
      </c>
      <c r="O160" s="115" t="s">
        <v>407</v>
      </c>
      <c r="P160" s="115" t="s">
        <v>408</v>
      </c>
      <c r="Q160" s="115">
        <v>70819169</v>
      </c>
      <c r="R160" s="115" t="s">
        <v>5456</v>
      </c>
      <c r="S160" s="115" t="s">
        <v>204</v>
      </c>
      <c r="T160" s="115" t="s">
        <v>206</v>
      </c>
      <c r="U160" s="115" t="s">
        <v>207</v>
      </c>
      <c r="V160" s="115" t="s">
        <v>265</v>
      </c>
      <c r="W160" s="115" t="s">
        <v>207</v>
      </c>
      <c r="X160" s="115" t="s">
        <v>5457</v>
      </c>
      <c r="Y160" s="115" t="s">
        <v>5458</v>
      </c>
      <c r="Z160" s="115" t="s">
        <v>207</v>
      </c>
    </row>
    <row r="161" spans="1:26" x14ac:dyDescent="0.25">
      <c r="A161" s="115">
        <v>202410</v>
      </c>
      <c r="B161" s="115">
        <v>10217832</v>
      </c>
      <c r="C161" s="115">
        <v>50</v>
      </c>
      <c r="D161" s="115">
        <v>6</v>
      </c>
      <c r="E161" s="115">
        <v>21</v>
      </c>
      <c r="F161" s="115">
        <v>1</v>
      </c>
      <c r="G161" s="115">
        <v>8</v>
      </c>
      <c r="H161" s="115">
        <v>1</v>
      </c>
      <c r="I161" s="115">
        <v>2</v>
      </c>
      <c r="J161" s="115">
        <v>87</v>
      </c>
      <c r="K161" s="115" t="s">
        <v>200</v>
      </c>
      <c r="L161" s="115" t="s">
        <v>201</v>
      </c>
      <c r="M161" s="115" t="s">
        <v>261</v>
      </c>
      <c r="N161" s="115" t="s">
        <v>262</v>
      </c>
      <c r="O161" s="115" t="s">
        <v>263</v>
      </c>
      <c r="P161" s="115" t="s">
        <v>364</v>
      </c>
      <c r="Q161" s="115">
        <v>70847418</v>
      </c>
      <c r="R161" s="115" t="s">
        <v>5456</v>
      </c>
      <c r="S161" s="115" t="s">
        <v>204</v>
      </c>
      <c r="T161" s="115" t="s">
        <v>206</v>
      </c>
      <c r="U161" s="115" t="s">
        <v>207</v>
      </c>
      <c r="V161" s="115" t="s">
        <v>265</v>
      </c>
      <c r="W161" s="115" t="s">
        <v>207</v>
      </c>
      <c r="X161" s="115" t="s">
        <v>5457</v>
      </c>
      <c r="Y161" s="115" t="s">
        <v>5458</v>
      </c>
      <c r="Z161" s="115" t="s">
        <v>207</v>
      </c>
    </row>
    <row r="162" spans="1:26" x14ac:dyDescent="0.25">
      <c r="A162" s="115">
        <v>202410</v>
      </c>
      <c r="B162" s="115">
        <v>10218113</v>
      </c>
      <c r="C162" s="115">
        <v>47</v>
      </c>
      <c r="D162" s="115">
        <v>6</v>
      </c>
      <c r="E162" s="115">
        <v>18</v>
      </c>
      <c r="F162" s="115">
        <v>2</v>
      </c>
      <c r="G162" s="115">
        <v>5</v>
      </c>
      <c r="H162" s="115">
        <v>0</v>
      </c>
      <c r="I162" s="115">
        <v>2</v>
      </c>
      <c r="J162" s="115">
        <v>78</v>
      </c>
      <c r="K162" s="115" t="s">
        <v>200</v>
      </c>
      <c r="L162" s="115" t="s">
        <v>201</v>
      </c>
      <c r="M162" s="115" t="s">
        <v>261</v>
      </c>
      <c r="N162" s="115" t="s">
        <v>292</v>
      </c>
      <c r="O162" s="115" t="s">
        <v>263</v>
      </c>
      <c r="P162" s="115" t="s">
        <v>293</v>
      </c>
      <c r="Q162" s="115">
        <v>70847419</v>
      </c>
      <c r="R162" s="115" t="s">
        <v>5456</v>
      </c>
      <c r="S162" s="115" t="s">
        <v>204</v>
      </c>
      <c r="T162" s="115" t="s">
        <v>206</v>
      </c>
      <c r="U162" s="115" t="s">
        <v>207</v>
      </c>
      <c r="V162" s="115" t="s">
        <v>265</v>
      </c>
      <c r="W162" s="115" t="s">
        <v>207</v>
      </c>
      <c r="X162" s="115" t="s">
        <v>5457</v>
      </c>
      <c r="Y162" s="115" t="s">
        <v>5458</v>
      </c>
      <c r="Z162" s="115" t="s">
        <v>207</v>
      </c>
    </row>
    <row r="163" spans="1:26" x14ac:dyDescent="0.25">
      <c r="A163" s="115">
        <v>202410</v>
      </c>
      <c r="B163" s="115">
        <v>10221540</v>
      </c>
      <c r="C163" s="115">
        <v>59</v>
      </c>
      <c r="D163" s="115">
        <v>8</v>
      </c>
      <c r="E163" s="115">
        <v>32</v>
      </c>
      <c r="F163" s="115">
        <v>1</v>
      </c>
      <c r="G163" s="115">
        <v>10</v>
      </c>
      <c r="H163" s="115">
        <v>1</v>
      </c>
      <c r="I163" s="115">
        <v>2</v>
      </c>
      <c r="J163" s="115">
        <v>111</v>
      </c>
      <c r="K163" s="115" t="s">
        <v>200</v>
      </c>
      <c r="L163" s="115" t="s">
        <v>201</v>
      </c>
      <c r="M163" s="115" t="s">
        <v>261</v>
      </c>
      <c r="N163" s="115" t="s">
        <v>262</v>
      </c>
      <c r="O163" s="115" t="s">
        <v>263</v>
      </c>
      <c r="P163" s="115" t="s">
        <v>268</v>
      </c>
      <c r="Q163" s="115">
        <v>70847420</v>
      </c>
      <c r="R163" s="115" t="s">
        <v>5456</v>
      </c>
      <c r="S163" s="115" t="s">
        <v>204</v>
      </c>
      <c r="T163" s="115" t="s">
        <v>206</v>
      </c>
      <c r="U163" s="115" t="s">
        <v>207</v>
      </c>
      <c r="V163" s="115" t="s">
        <v>265</v>
      </c>
      <c r="W163" s="115" t="s">
        <v>207</v>
      </c>
      <c r="X163" s="115" t="s">
        <v>5457</v>
      </c>
      <c r="Y163" s="115" t="s">
        <v>5458</v>
      </c>
      <c r="Z163" s="115" t="s">
        <v>207</v>
      </c>
    </row>
    <row r="164" spans="1:26" x14ac:dyDescent="0.25">
      <c r="A164" s="115">
        <v>202410</v>
      </c>
      <c r="B164" s="115">
        <v>10222424</v>
      </c>
      <c r="C164" s="115">
        <v>28</v>
      </c>
      <c r="D164" s="115">
        <v>4</v>
      </c>
      <c r="E164" s="115">
        <v>11</v>
      </c>
      <c r="F164" s="115">
        <v>1</v>
      </c>
      <c r="G164" s="115">
        <v>5</v>
      </c>
      <c r="H164" s="115">
        <v>0</v>
      </c>
      <c r="I164" s="115">
        <v>1</v>
      </c>
      <c r="J164" s="115">
        <v>49</v>
      </c>
      <c r="K164" s="115" t="s">
        <v>200</v>
      </c>
      <c r="L164" s="115" t="s">
        <v>201</v>
      </c>
      <c r="M164" s="115" t="s">
        <v>261</v>
      </c>
      <c r="N164" s="115" t="s">
        <v>292</v>
      </c>
      <c r="O164" s="115" t="s">
        <v>263</v>
      </c>
      <c r="P164" s="115" t="s">
        <v>309</v>
      </c>
      <c r="Q164" s="115">
        <v>70849284</v>
      </c>
      <c r="R164" s="115" t="s">
        <v>5456</v>
      </c>
      <c r="S164" s="115" t="s">
        <v>204</v>
      </c>
      <c r="T164" s="115" t="s">
        <v>206</v>
      </c>
      <c r="U164" s="115" t="s">
        <v>207</v>
      </c>
      <c r="V164" s="115" t="s">
        <v>265</v>
      </c>
      <c r="W164" s="115" t="s">
        <v>207</v>
      </c>
      <c r="X164" s="115" t="s">
        <v>5457</v>
      </c>
      <c r="Y164" s="115" t="s">
        <v>5458</v>
      </c>
      <c r="Z164" s="115" t="s">
        <v>207</v>
      </c>
    </row>
    <row r="165" spans="1:26" x14ac:dyDescent="0.25">
      <c r="A165" s="115">
        <v>202410</v>
      </c>
      <c r="B165" s="115">
        <v>10223007</v>
      </c>
      <c r="C165" s="115">
        <v>47</v>
      </c>
      <c r="D165" s="115">
        <v>7</v>
      </c>
      <c r="E165" s="115">
        <v>14</v>
      </c>
      <c r="F165" s="115">
        <v>1</v>
      </c>
      <c r="G165" s="115">
        <v>3</v>
      </c>
      <c r="H165" s="115">
        <v>0</v>
      </c>
      <c r="I165" s="115">
        <v>3</v>
      </c>
      <c r="J165" s="115">
        <v>72</v>
      </c>
      <c r="K165" s="115" t="s">
        <v>200</v>
      </c>
      <c r="L165" s="115" t="s">
        <v>201</v>
      </c>
      <c r="M165" s="115" t="s">
        <v>261</v>
      </c>
      <c r="N165" s="115" t="s">
        <v>1205</v>
      </c>
      <c r="O165" s="115" t="s">
        <v>1202</v>
      </c>
      <c r="P165" s="115" t="s">
        <v>1210</v>
      </c>
      <c r="Q165" s="115">
        <v>70849645</v>
      </c>
      <c r="R165" s="115" t="s">
        <v>5456</v>
      </c>
      <c r="S165" s="115" t="s">
        <v>204</v>
      </c>
      <c r="T165" s="115" t="s">
        <v>206</v>
      </c>
      <c r="U165" s="115" t="s">
        <v>207</v>
      </c>
      <c r="V165" s="115" t="s">
        <v>265</v>
      </c>
      <c r="W165" s="115" t="s">
        <v>207</v>
      </c>
      <c r="X165" s="115" t="s">
        <v>5457</v>
      </c>
      <c r="Y165" s="115" t="s">
        <v>5458</v>
      </c>
      <c r="Z165" s="115" t="s">
        <v>207</v>
      </c>
    </row>
    <row r="166" spans="1:26" x14ac:dyDescent="0.25">
      <c r="A166" s="115">
        <v>202410</v>
      </c>
      <c r="B166" s="115">
        <v>10223114</v>
      </c>
      <c r="C166" s="115">
        <v>3</v>
      </c>
      <c r="D166" s="115">
        <v>0</v>
      </c>
      <c r="E166" s="115">
        <v>0</v>
      </c>
      <c r="F166" s="115">
        <v>0</v>
      </c>
      <c r="G166" s="115">
        <v>4</v>
      </c>
      <c r="H166" s="115">
        <v>0</v>
      </c>
      <c r="I166" s="115">
        <v>1</v>
      </c>
      <c r="J166" s="115">
        <v>7</v>
      </c>
      <c r="K166" s="115" t="s">
        <v>200</v>
      </c>
      <c r="L166" s="115" t="s">
        <v>201</v>
      </c>
      <c r="M166" s="115" t="s">
        <v>261</v>
      </c>
      <c r="N166" s="115" t="s">
        <v>1201</v>
      </c>
      <c r="O166" s="115" t="s">
        <v>1202</v>
      </c>
      <c r="P166" s="115" t="s">
        <v>1211</v>
      </c>
      <c r="Q166" s="115">
        <v>70849646</v>
      </c>
      <c r="R166" s="115" t="s">
        <v>5456</v>
      </c>
      <c r="S166" s="115" t="s">
        <v>204</v>
      </c>
      <c r="T166" s="115" t="s">
        <v>206</v>
      </c>
      <c r="U166" s="115" t="s">
        <v>207</v>
      </c>
      <c r="V166" s="115" t="s">
        <v>265</v>
      </c>
      <c r="W166" s="115" t="s">
        <v>207</v>
      </c>
      <c r="X166" s="115" t="s">
        <v>5457</v>
      </c>
      <c r="Y166" s="115" t="s">
        <v>5458</v>
      </c>
      <c r="Z166" s="115" t="s">
        <v>207</v>
      </c>
    </row>
    <row r="167" spans="1:26" x14ac:dyDescent="0.25">
      <c r="A167" s="115">
        <v>202410</v>
      </c>
      <c r="B167" s="115">
        <v>10226945</v>
      </c>
      <c r="C167" s="115">
        <v>34</v>
      </c>
      <c r="D167" s="115">
        <v>8</v>
      </c>
      <c r="E167" s="115">
        <v>4</v>
      </c>
      <c r="F167" s="115">
        <v>1</v>
      </c>
      <c r="G167" s="115">
        <v>5</v>
      </c>
      <c r="H167" s="115">
        <v>0</v>
      </c>
      <c r="I167" s="115">
        <v>3</v>
      </c>
      <c r="J167" s="115">
        <v>52</v>
      </c>
      <c r="K167" s="115" t="s">
        <v>200</v>
      </c>
      <c r="L167" s="115" t="s">
        <v>201</v>
      </c>
      <c r="M167" s="115" t="s">
        <v>261</v>
      </c>
      <c r="N167" s="115" t="s">
        <v>292</v>
      </c>
      <c r="O167" s="115" t="s">
        <v>331</v>
      </c>
      <c r="P167" s="115" t="s">
        <v>332</v>
      </c>
      <c r="Q167" s="115">
        <v>70819172</v>
      </c>
      <c r="R167" s="115" t="s">
        <v>5456</v>
      </c>
      <c r="S167" s="115" t="s">
        <v>204</v>
      </c>
      <c r="T167" s="115" t="s">
        <v>206</v>
      </c>
      <c r="U167" s="115" t="s">
        <v>207</v>
      </c>
      <c r="V167" s="115" t="s">
        <v>265</v>
      </c>
      <c r="W167" s="115" t="s">
        <v>207</v>
      </c>
      <c r="X167" s="115" t="s">
        <v>5457</v>
      </c>
      <c r="Y167" s="115" t="s">
        <v>5458</v>
      </c>
      <c r="Z167" s="115" t="s">
        <v>207</v>
      </c>
    </row>
    <row r="168" spans="1:26" x14ac:dyDescent="0.25">
      <c r="A168" s="115">
        <v>202410</v>
      </c>
      <c r="B168" s="115">
        <v>10228388</v>
      </c>
      <c r="C168" s="115">
        <v>67</v>
      </c>
      <c r="D168" s="115">
        <v>10</v>
      </c>
      <c r="E168" s="115">
        <v>21</v>
      </c>
      <c r="F168" s="115">
        <v>1</v>
      </c>
      <c r="G168" s="115">
        <v>6</v>
      </c>
      <c r="H168" s="115">
        <v>1</v>
      </c>
      <c r="I168" s="115">
        <v>3</v>
      </c>
      <c r="J168" s="115">
        <v>106</v>
      </c>
      <c r="K168" s="115" t="s">
        <v>200</v>
      </c>
      <c r="L168" s="115" t="s">
        <v>201</v>
      </c>
      <c r="M168" s="115" t="s">
        <v>261</v>
      </c>
      <c r="N168" s="115" t="s">
        <v>1201</v>
      </c>
      <c r="O168" s="115" t="s">
        <v>1202</v>
      </c>
      <c r="P168" s="115" t="s">
        <v>1212</v>
      </c>
      <c r="Q168" s="115">
        <v>70849647</v>
      </c>
      <c r="R168" s="115" t="s">
        <v>5456</v>
      </c>
      <c r="S168" s="115" t="s">
        <v>204</v>
      </c>
      <c r="T168" s="115" t="s">
        <v>206</v>
      </c>
      <c r="U168" s="115" t="s">
        <v>207</v>
      </c>
      <c r="V168" s="115" t="s">
        <v>265</v>
      </c>
      <c r="W168" s="115" t="s">
        <v>207</v>
      </c>
      <c r="X168" s="115" t="s">
        <v>5457</v>
      </c>
      <c r="Y168" s="115" t="s">
        <v>5458</v>
      </c>
      <c r="Z168" s="115" t="s">
        <v>207</v>
      </c>
    </row>
    <row r="169" spans="1:26" x14ac:dyDescent="0.25">
      <c r="A169" s="115">
        <v>202410</v>
      </c>
      <c r="B169" s="115">
        <v>10229703</v>
      </c>
      <c r="C169" s="115">
        <v>170</v>
      </c>
      <c r="D169" s="115">
        <v>23</v>
      </c>
      <c r="E169" s="115">
        <v>77</v>
      </c>
      <c r="F169" s="115">
        <v>4</v>
      </c>
      <c r="G169" s="115">
        <v>18</v>
      </c>
      <c r="H169" s="115">
        <v>2</v>
      </c>
      <c r="I169" s="115">
        <v>10</v>
      </c>
      <c r="J169" s="115">
        <v>294</v>
      </c>
      <c r="K169" s="115" t="s">
        <v>200</v>
      </c>
      <c r="L169" s="115" t="s">
        <v>201</v>
      </c>
      <c r="M169" s="115" t="s">
        <v>261</v>
      </c>
      <c r="N169" s="115" t="s">
        <v>343</v>
      </c>
      <c r="O169" s="115" t="s">
        <v>344</v>
      </c>
      <c r="P169" s="115" t="s">
        <v>426</v>
      </c>
      <c r="Q169" s="115">
        <v>70818182</v>
      </c>
      <c r="R169" s="115" t="s">
        <v>5456</v>
      </c>
      <c r="S169" s="115" t="s">
        <v>204</v>
      </c>
      <c r="T169" s="115" t="s">
        <v>206</v>
      </c>
      <c r="U169" s="115" t="s">
        <v>207</v>
      </c>
      <c r="V169" s="115" t="s">
        <v>265</v>
      </c>
      <c r="W169" s="115" t="s">
        <v>207</v>
      </c>
      <c r="X169" s="115" t="s">
        <v>5457</v>
      </c>
      <c r="Y169" s="115" t="s">
        <v>5458</v>
      </c>
      <c r="Z169" s="115" t="s">
        <v>207</v>
      </c>
    </row>
    <row r="170" spans="1:26" x14ac:dyDescent="0.25">
      <c r="A170" s="115">
        <v>202410</v>
      </c>
      <c r="B170" s="115">
        <v>10229855</v>
      </c>
      <c r="C170" s="115">
        <v>102</v>
      </c>
      <c r="D170" s="115">
        <v>15</v>
      </c>
      <c r="E170" s="115">
        <v>42</v>
      </c>
      <c r="F170" s="115">
        <v>1</v>
      </c>
      <c r="G170" s="115">
        <v>19</v>
      </c>
      <c r="H170" s="115">
        <v>2</v>
      </c>
      <c r="I170" s="115">
        <v>6</v>
      </c>
      <c r="J170" s="115">
        <v>181</v>
      </c>
      <c r="K170" s="115" t="s">
        <v>200</v>
      </c>
      <c r="L170" s="115" t="s">
        <v>201</v>
      </c>
      <c r="M170" s="115" t="s">
        <v>261</v>
      </c>
      <c r="N170" s="115" t="s">
        <v>343</v>
      </c>
      <c r="O170" s="115" t="s">
        <v>344</v>
      </c>
      <c r="P170" s="115" t="s">
        <v>345</v>
      </c>
      <c r="Q170" s="115">
        <v>70818183</v>
      </c>
      <c r="R170" s="115" t="s">
        <v>5456</v>
      </c>
      <c r="S170" s="115" t="s">
        <v>204</v>
      </c>
      <c r="T170" s="115" t="s">
        <v>206</v>
      </c>
      <c r="U170" s="115" t="s">
        <v>207</v>
      </c>
      <c r="V170" s="115" t="s">
        <v>265</v>
      </c>
      <c r="W170" s="115" t="s">
        <v>207</v>
      </c>
      <c r="X170" s="115" t="s">
        <v>5457</v>
      </c>
      <c r="Y170" s="115" t="s">
        <v>5458</v>
      </c>
      <c r="Z170" s="115" t="s">
        <v>207</v>
      </c>
    </row>
    <row r="171" spans="1:26" x14ac:dyDescent="0.25">
      <c r="A171" s="115">
        <v>202410</v>
      </c>
      <c r="B171" s="115">
        <v>10231060</v>
      </c>
      <c r="C171" s="115">
        <v>39</v>
      </c>
      <c r="D171" s="115">
        <v>6</v>
      </c>
      <c r="E171" s="115">
        <v>11</v>
      </c>
      <c r="F171" s="115">
        <v>1</v>
      </c>
      <c r="G171" s="115">
        <v>5</v>
      </c>
      <c r="H171" s="115">
        <v>0</v>
      </c>
      <c r="I171" s="115">
        <v>2</v>
      </c>
      <c r="J171" s="115">
        <v>62</v>
      </c>
      <c r="K171" s="115" t="s">
        <v>200</v>
      </c>
      <c r="L171" s="115" t="s">
        <v>201</v>
      </c>
      <c r="M171" s="115" t="s">
        <v>261</v>
      </c>
      <c r="N171" s="115" t="s">
        <v>343</v>
      </c>
      <c r="O171" s="115" t="s">
        <v>344</v>
      </c>
      <c r="P171" s="115" t="s">
        <v>365</v>
      </c>
      <c r="Q171" s="115">
        <v>70848421</v>
      </c>
      <c r="R171" s="115" t="s">
        <v>5456</v>
      </c>
      <c r="S171" s="115" t="s">
        <v>204</v>
      </c>
      <c r="T171" s="115" t="s">
        <v>206</v>
      </c>
      <c r="U171" s="115" t="s">
        <v>207</v>
      </c>
      <c r="V171" s="115" t="s">
        <v>265</v>
      </c>
      <c r="W171" s="115" t="s">
        <v>207</v>
      </c>
      <c r="X171" s="115" t="s">
        <v>5457</v>
      </c>
      <c r="Y171" s="115" t="s">
        <v>5458</v>
      </c>
      <c r="Z171" s="115" t="s">
        <v>207</v>
      </c>
    </row>
    <row r="172" spans="1:26" x14ac:dyDescent="0.25">
      <c r="A172" s="115">
        <v>202410</v>
      </c>
      <c r="B172" s="115">
        <v>10199374</v>
      </c>
      <c r="C172" s="115">
        <v>40</v>
      </c>
      <c r="D172" s="115">
        <v>7</v>
      </c>
      <c r="E172" s="115">
        <v>13</v>
      </c>
      <c r="F172" s="115">
        <v>1</v>
      </c>
      <c r="G172" s="115">
        <v>3</v>
      </c>
      <c r="H172" s="115">
        <v>0</v>
      </c>
      <c r="I172" s="115">
        <v>3</v>
      </c>
      <c r="J172" s="115">
        <v>64</v>
      </c>
      <c r="K172" s="115" t="s">
        <v>200</v>
      </c>
      <c r="L172" s="115" t="s">
        <v>5459</v>
      </c>
      <c r="M172" s="115" t="s">
        <v>5473</v>
      </c>
      <c r="N172" s="115" t="s">
        <v>5480</v>
      </c>
      <c r="O172" s="115" t="s">
        <v>5462</v>
      </c>
      <c r="P172" s="115" t="s">
        <v>5474</v>
      </c>
      <c r="Q172" s="115">
        <v>70851152</v>
      </c>
      <c r="R172" s="115" t="s">
        <v>5456</v>
      </c>
      <c r="S172" s="115" t="s">
        <v>204</v>
      </c>
      <c r="T172" s="115" t="s">
        <v>206</v>
      </c>
      <c r="U172" s="115" t="s">
        <v>207</v>
      </c>
      <c r="V172" s="115" t="s">
        <v>5475</v>
      </c>
      <c r="W172" s="115" t="s">
        <v>207</v>
      </c>
      <c r="X172" s="115" t="s">
        <v>5457</v>
      </c>
      <c r="Y172" s="115" t="s">
        <v>5458</v>
      </c>
      <c r="Z172" s="115" t="s">
        <v>207</v>
      </c>
    </row>
    <row r="173" spans="1:26" x14ac:dyDescent="0.25">
      <c r="A173" s="115">
        <v>202410</v>
      </c>
      <c r="B173" s="115">
        <v>10204368</v>
      </c>
      <c r="C173" s="115">
        <v>97</v>
      </c>
      <c r="D173" s="115">
        <v>21</v>
      </c>
      <c r="E173" s="115">
        <v>22</v>
      </c>
      <c r="F173" s="115">
        <v>2</v>
      </c>
      <c r="G173" s="115">
        <v>5</v>
      </c>
      <c r="H173" s="115">
        <v>0</v>
      </c>
      <c r="I173" s="115">
        <v>7</v>
      </c>
      <c r="J173" s="115">
        <v>147</v>
      </c>
      <c r="K173" s="115" t="s">
        <v>200</v>
      </c>
      <c r="L173" s="115" t="s">
        <v>5459</v>
      </c>
      <c r="M173" s="115" t="s">
        <v>5473</v>
      </c>
      <c r="N173" s="115" t="s">
        <v>5480</v>
      </c>
      <c r="O173" s="115" t="s">
        <v>5462</v>
      </c>
      <c r="P173" s="115" t="s">
        <v>5482</v>
      </c>
      <c r="Q173" s="115">
        <v>70851153</v>
      </c>
      <c r="R173" s="115" t="s">
        <v>5456</v>
      </c>
      <c r="S173" s="115" t="s">
        <v>204</v>
      </c>
      <c r="T173" s="115" t="s">
        <v>206</v>
      </c>
      <c r="U173" s="115" t="s">
        <v>207</v>
      </c>
      <c r="V173" s="115" t="s">
        <v>5475</v>
      </c>
      <c r="W173" s="115" t="s">
        <v>207</v>
      </c>
      <c r="X173" s="115" t="s">
        <v>5457</v>
      </c>
      <c r="Y173" s="115" t="s">
        <v>5458</v>
      </c>
      <c r="Z173" s="115" t="s">
        <v>207</v>
      </c>
    </row>
    <row r="174" spans="1:26" x14ac:dyDescent="0.25">
      <c r="A174" s="115">
        <v>202410</v>
      </c>
      <c r="B174" s="115">
        <v>10207978</v>
      </c>
      <c r="C174" s="115">
        <v>97</v>
      </c>
      <c r="D174" s="115">
        <v>17</v>
      </c>
      <c r="E174" s="115">
        <v>24</v>
      </c>
      <c r="F174" s="115">
        <v>2</v>
      </c>
      <c r="G174" s="115">
        <v>16</v>
      </c>
      <c r="H174" s="115">
        <v>1</v>
      </c>
      <c r="I174" s="115">
        <v>4</v>
      </c>
      <c r="J174" s="115">
        <v>157</v>
      </c>
      <c r="K174" s="115" t="s">
        <v>200</v>
      </c>
      <c r="L174" s="115" t="s">
        <v>209</v>
      </c>
      <c r="M174" s="115" t="s">
        <v>224</v>
      </c>
      <c r="N174" s="115" t="s">
        <v>225</v>
      </c>
      <c r="O174" s="115" t="s">
        <v>269</v>
      </c>
      <c r="P174" s="115" t="s">
        <v>395</v>
      </c>
      <c r="Q174" s="115">
        <v>70846909</v>
      </c>
      <c r="R174" s="115" t="s">
        <v>5456</v>
      </c>
      <c r="S174" s="115" t="s">
        <v>204</v>
      </c>
      <c r="T174" s="115" t="s">
        <v>206</v>
      </c>
      <c r="U174" s="115" t="s">
        <v>207</v>
      </c>
      <c r="V174" s="115" t="s">
        <v>228</v>
      </c>
      <c r="W174" s="115" t="s">
        <v>207</v>
      </c>
      <c r="X174" s="115" t="s">
        <v>5457</v>
      </c>
      <c r="Y174" s="115" t="s">
        <v>5458</v>
      </c>
      <c r="Z174" s="115" t="s">
        <v>207</v>
      </c>
    </row>
    <row r="175" spans="1:26" x14ac:dyDescent="0.25">
      <c r="A175" s="115">
        <v>202410</v>
      </c>
      <c r="B175" s="115">
        <v>10208971</v>
      </c>
      <c r="C175" s="115">
        <v>141</v>
      </c>
      <c r="D175" s="115">
        <v>21</v>
      </c>
      <c r="E175" s="115">
        <v>45</v>
      </c>
      <c r="F175" s="115">
        <v>3</v>
      </c>
      <c r="G175" s="115">
        <v>10</v>
      </c>
      <c r="H175" s="115">
        <v>1</v>
      </c>
      <c r="I175" s="115">
        <v>5</v>
      </c>
      <c r="J175" s="115">
        <v>221</v>
      </c>
      <c r="K175" s="115" t="s">
        <v>200</v>
      </c>
      <c r="L175" s="115" t="s">
        <v>209</v>
      </c>
      <c r="M175" s="115" t="s">
        <v>224</v>
      </c>
      <c r="N175" s="115" t="s">
        <v>311</v>
      </c>
      <c r="O175" s="115" t="s">
        <v>247</v>
      </c>
      <c r="P175" s="115" t="s">
        <v>312</v>
      </c>
      <c r="Q175" s="115">
        <v>70818224</v>
      </c>
      <c r="R175" s="115" t="s">
        <v>5456</v>
      </c>
      <c r="S175" s="115" t="s">
        <v>204</v>
      </c>
      <c r="T175" s="115" t="s">
        <v>206</v>
      </c>
      <c r="U175" s="115" t="s">
        <v>207</v>
      </c>
      <c r="V175" s="115" t="s">
        <v>228</v>
      </c>
      <c r="W175" s="115" t="s">
        <v>207</v>
      </c>
      <c r="X175" s="115" t="s">
        <v>5457</v>
      </c>
      <c r="Y175" s="115" t="s">
        <v>5458</v>
      </c>
      <c r="Z175" s="115" t="s">
        <v>207</v>
      </c>
    </row>
    <row r="176" spans="1:26" x14ac:dyDescent="0.25">
      <c r="A176" s="115">
        <v>202410</v>
      </c>
      <c r="B176" s="115">
        <v>10209433</v>
      </c>
      <c r="C176" s="115">
        <v>30</v>
      </c>
      <c r="D176" s="115">
        <v>7</v>
      </c>
      <c r="E176" s="115">
        <v>4</v>
      </c>
      <c r="F176" s="115">
        <v>1</v>
      </c>
      <c r="G176" s="115">
        <v>4</v>
      </c>
      <c r="H176" s="115">
        <v>0</v>
      </c>
      <c r="I176" s="115">
        <v>2</v>
      </c>
      <c r="J176" s="115">
        <v>46</v>
      </c>
      <c r="K176" s="115" t="s">
        <v>200</v>
      </c>
      <c r="L176" s="115" t="s">
        <v>209</v>
      </c>
      <c r="M176" s="115" t="s">
        <v>224</v>
      </c>
      <c r="N176" s="115" t="s">
        <v>224</v>
      </c>
      <c r="O176" s="115" t="s">
        <v>280</v>
      </c>
      <c r="P176" s="115" t="s">
        <v>281</v>
      </c>
      <c r="Q176" s="115">
        <v>70818295</v>
      </c>
      <c r="R176" s="115" t="s">
        <v>5456</v>
      </c>
      <c r="S176" s="115" t="s">
        <v>204</v>
      </c>
      <c r="T176" s="115" t="s">
        <v>206</v>
      </c>
      <c r="U176" s="115" t="s">
        <v>207</v>
      </c>
      <c r="V176" s="115" t="s">
        <v>228</v>
      </c>
      <c r="W176" s="115" t="s">
        <v>207</v>
      </c>
      <c r="X176" s="115" t="s">
        <v>5457</v>
      </c>
      <c r="Y176" s="115" t="s">
        <v>5458</v>
      </c>
      <c r="Z176" s="115" t="s">
        <v>207</v>
      </c>
    </row>
    <row r="177" spans="1:26" x14ac:dyDescent="0.25">
      <c r="A177" s="115">
        <v>202410</v>
      </c>
      <c r="B177" s="115">
        <v>10209693</v>
      </c>
      <c r="C177" s="115">
        <v>98</v>
      </c>
      <c r="D177" s="115">
        <v>13</v>
      </c>
      <c r="E177" s="115">
        <v>28</v>
      </c>
      <c r="F177" s="115">
        <v>3</v>
      </c>
      <c r="G177" s="115">
        <v>14</v>
      </c>
      <c r="H177" s="115">
        <v>1</v>
      </c>
      <c r="I177" s="115">
        <v>4</v>
      </c>
      <c r="J177" s="115">
        <v>157</v>
      </c>
      <c r="K177" s="115" t="s">
        <v>200</v>
      </c>
      <c r="L177" s="115" t="s">
        <v>209</v>
      </c>
      <c r="M177" s="115" t="s">
        <v>224</v>
      </c>
      <c r="N177" s="115" t="s">
        <v>282</v>
      </c>
      <c r="O177" s="115" t="s">
        <v>247</v>
      </c>
      <c r="P177" s="115" t="s">
        <v>283</v>
      </c>
      <c r="Q177" s="115">
        <v>70818239</v>
      </c>
      <c r="R177" s="115" t="s">
        <v>5456</v>
      </c>
      <c r="S177" s="115" t="s">
        <v>204</v>
      </c>
      <c r="T177" s="115" t="s">
        <v>206</v>
      </c>
      <c r="U177" s="115" t="s">
        <v>207</v>
      </c>
      <c r="V177" s="115" t="s">
        <v>228</v>
      </c>
      <c r="W177" s="115" t="s">
        <v>207</v>
      </c>
      <c r="X177" s="115" t="s">
        <v>5457</v>
      </c>
      <c r="Y177" s="115" t="s">
        <v>5458</v>
      </c>
      <c r="Z177" s="115" t="s">
        <v>207</v>
      </c>
    </row>
    <row r="178" spans="1:26" x14ac:dyDescent="0.25">
      <c r="A178" s="115">
        <v>202410</v>
      </c>
      <c r="B178" s="115">
        <v>10209889</v>
      </c>
      <c r="C178" s="115">
        <v>55</v>
      </c>
      <c r="D178" s="115">
        <v>8</v>
      </c>
      <c r="E178" s="115">
        <v>21</v>
      </c>
      <c r="F178" s="115">
        <v>1</v>
      </c>
      <c r="G178" s="115">
        <v>5</v>
      </c>
      <c r="H178" s="115">
        <v>0</v>
      </c>
      <c r="I178" s="115">
        <v>2</v>
      </c>
      <c r="J178" s="115">
        <v>90</v>
      </c>
      <c r="K178" s="115" t="s">
        <v>200</v>
      </c>
      <c r="L178" s="115" t="s">
        <v>209</v>
      </c>
      <c r="M178" s="115" t="s">
        <v>224</v>
      </c>
      <c r="N178" s="115" t="s">
        <v>224</v>
      </c>
      <c r="O178" s="115" t="s">
        <v>226</v>
      </c>
      <c r="P178" s="115" t="s">
        <v>271</v>
      </c>
      <c r="Q178" s="115">
        <v>70818279</v>
      </c>
      <c r="R178" s="115" t="s">
        <v>5456</v>
      </c>
      <c r="S178" s="115" t="s">
        <v>204</v>
      </c>
      <c r="T178" s="115" t="s">
        <v>206</v>
      </c>
      <c r="U178" s="115" t="s">
        <v>207</v>
      </c>
      <c r="V178" s="115" t="s">
        <v>228</v>
      </c>
      <c r="W178" s="115" t="s">
        <v>207</v>
      </c>
      <c r="X178" s="115" t="s">
        <v>5457</v>
      </c>
      <c r="Y178" s="115" t="s">
        <v>5458</v>
      </c>
      <c r="Z178" s="115" t="s">
        <v>207</v>
      </c>
    </row>
    <row r="179" spans="1:26" x14ac:dyDescent="0.25">
      <c r="A179" s="115">
        <v>202410</v>
      </c>
      <c r="B179" s="115">
        <v>10210983</v>
      </c>
      <c r="C179" s="115">
        <v>38</v>
      </c>
      <c r="D179" s="115">
        <v>6</v>
      </c>
      <c r="E179" s="115">
        <v>12</v>
      </c>
      <c r="F179" s="115">
        <v>1</v>
      </c>
      <c r="G179" s="115">
        <v>5</v>
      </c>
      <c r="H179" s="115">
        <v>0</v>
      </c>
      <c r="I179" s="115">
        <v>2</v>
      </c>
      <c r="J179" s="115">
        <v>62</v>
      </c>
      <c r="K179" s="115" t="s">
        <v>200</v>
      </c>
      <c r="L179" s="115" t="s">
        <v>209</v>
      </c>
      <c r="M179" s="115" t="s">
        <v>224</v>
      </c>
      <c r="N179" s="115" t="s">
        <v>284</v>
      </c>
      <c r="O179" s="115" t="s">
        <v>269</v>
      </c>
      <c r="P179" s="115" t="s">
        <v>285</v>
      </c>
      <c r="Q179" s="115">
        <v>70846906</v>
      </c>
      <c r="R179" s="115" t="s">
        <v>5456</v>
      </c>
      <c r="S179" s="115" t="s">
        <v>204</v>
      </c>
      <c r="T179" s="115" t="s">
        <v>206</v>
      </c>
      <c r="U179" s="115" t="s">
        <v>207</v>
      </c>
      <c r="V179" s="115" t="s">
        <v>228</v>
      </c>
      <c r="W179" s="115" t="s">
        <v>207</v>
      </c>
      <c r="X179" s="115" t="s">
        <v>5457</v>
      </c>
      <c r="Y179" s="115" t="s">
        <v>5458</v>
      </c>
      <c r="Z179" s="115" t="s">
        <v>207</v>
      </c>
    </row>
    <row r="180" spans="1:26" x14ac:dyDescent="0.25">
      <c r="A180" s="115">
        <v>202410</v>
      </c>
      <c r="B180" s="115">
        <v>10213893</v>
      </c>
      <c r="C180" s="115">
        <v>64</v>
      </c>
      <c r="D180" s="115">
        <v>7</v>
      </c>
      <c r="E180" s="115">
        <v>14</v>
      </c>
      <c r="F180" s="115">
        <v>1</v>
      </c>
      <c r="G180" s="115">
        <v>5</v>
      </c>
      <c r="H180" s="115">
        <v>0</v>
      </c>
      <c r="I180" s="115">
        <v>2</v>
      </c>
      <c r="J180" s="115">
        <v>91</v>
      </c>
      <c r="K180" s="115" t="s">
        <v>200</v>
      </c>
      <c r="L180" s="115" t="s">
        <v>209</v>
      </c>
      <c r="M180" s="115" t="s">
        <v>224</v>
      </c>
      <c r="N180" s="115" t="s">
        <v>286</v>
      </c>
      <c r="O180" s="115" t="s">
        <v>247</v>
      </c>
      <c r="P180" s="115" t="s">
        <v>287</v>
      </c>
      <c r="Q180" s="115">
        <v>70818286</v>
      </c>
      <c r="R180" s="115" t="s">
        <v>5456</v>
      </c>
      <c r="S180" s="115" t="s">
        <v>204</v>
      </c>
      <c r="T180" s="115" t="s">
        <v>206</v>
      </c>
      <c r="U180" s="115" t="s">
        <v>207</v>
      </c>
      <c r="V180" s="115" t="s">
        <v>228</v>
      </c>
      <c r="W180" s="115" t="s">
        <v>207</v>
      </c>
      <c r="X180" s="115" t="s">
        <v>5457</v>
      </c>
      <c r="Y180" s="115" t="s">
        <v>5458</v>
      </c>
      <c r="Z180" s="115" t="s">
        <v>207</v>
      </c>
    </row>
    <row r="181" spans="1:26" x14ac:dyDescent="0.25">
      <c r="A181" s="115">
        <v>202410</v>
      </c>
      <c r="B181" s="115">
        <v>10215383</v>
      </c>
      <c r="C181" s="115">
        <v>126</v>
      </c>
      <c r="D181" s="115">
        <v>15</v>
      </c>
      <c r="E181" s="115">
        <v>42</v>
      </c>
      <c r="F181" s="115">
        <v>3</v>
      </c>
      <c r="G181" s="115">
        <v>16</v>
      </c>
      <c r="H181" s="115">
        <v>1</v>
      </c>
      <c r="I181" s="115">
        <v>4</v>
      </c>
      <c r="J181" s="115">
        <v>203</v>
      </c>
      <c r="K181" s="115" t="s">
        <v>200</v>
      </c>
      <c r="L181" s="115" t="s">
        <v>209</v>
      </c>
      <c r="M181" s="115" t="s">
        <v>224</v>
      </c>
      <c r="N181" s="115" t="s">
        <v>224</v>
      </c>
      <c r="O181" s="115" t="s">
        <v>204</v>
      </c>
      <c r="P181" s="115" t="s">
        <v>445</v>
      </c>
      <c r="Q181" s="115">
        <v>70818221</v>
      </c>
      <c r="R181" s="115" t="s">
        <v>5456</v>
      </c>
      <c r="S181" s="115" t="s">
        <v>204</v>
      </c>
      <c r="T181" s="115" t="s">
        <v>206</v>
      </c>
      <c r="U181" s="115" t="s">
        <v>207</v>
      </c>
      <c r="V181" s="115" t="s">
        <v>228</v>
      </c>
      <c r="W181" s="115" t="s">
        <v>207</v>
      </c>
      <c r="X181" s="115" t="s">
        <v>5457</v>
      </c>
      <c r="Y181" s="115" t="s">
        <v>5458</v>
      </c>
      <c r="Z181" s="115" t="s">
        <v>207</v>
      </c>
    </row>
    <row r="182" spans="1:26" x14ac:dyDescent="0.25">
      <c r="A182" s="115">
        <v>202410</v>
      </c>
      <c r="B182" s="115">
        <v>10216531</v>
      </c>
      <c r="C182" s="115">
        <v>71</v>
      </c>
      <c r="D182" s="115">
        <v>9</v>
      </c>
      <c r="E182" s="115">
        <v>23</v>
      </c>
      <c r="F182" s="115">
        <v>1</v>
      </c>
      <c r="G182" s="115">
        <v>10</v>
      </c>
      <c r="H182" s="115">
        <v>1</v>
      </c>
      <c r="I182" s="115">
        <v>2</v>
      </c>
      <c r="J182" s="115">
        <v>115</v>
      </c>
      <c r="K182" s="115" t="s">
        <v>200</v>
      </c>
      <c r="L182" s="115" t="s">
        <v>209</v>
      </c>
      <c r="M182" s="115" t="s">
        <v>224</v>
      </c>
      <c r="N182" s="115" t="s">
        <v>224</v>
      </c>
      <c r="O182" s="115" t="s">
        <v>226</v>
      </c>
      <c r="P182" s="115" t="s">
        <v>328</v>
      </c>
      <c r="Q182" s="115">
        <v>70818237</v>
      </c>
      <c r="R182" s="115" t="s">
        <v>5456</v>
      </c>
      <c r="S182" s="115" t="s">
        <v>204</v>
      </c>
      <c r="T182" s="115" t="s">
        <v>206</v>
      </c>
      <c r="U182" s="115" t="s">
        <v>207</v>
      </c>
      <c r="V182" s="115" t="s">
        <v>228</v>
      </c>
      <c r="W182" s="115" t="s">
        <v>207</v>
      </c>
      <c r="X182" s="115" t="s">
        <v>5457</v>
      </c>
      <c r="Y182" s="115" t="s">
        <v>5458</v>
      </c>
      <c r="Z182" s="115" t="s">
        <v>207</v>
      </c>
    </row>
    <row r="183" spans="1:26" x14ac:dyDescent="0.25">
      <c r="A183" s="115">
        <v>202410</v>
      </c>
      <c r="B183" s="115">
        <v>10220280</v>
      </c>
      <c r="C183" s="115">
        <v>33</v>
      </c>
      <c r="D183" s="115">
        <v>3</v>
      </c>
      <c r="E183" s="115">
        <v>7</v>
      </c>
      <c r="F183" s="115">
        <v>1</v>
      </c>
      <c r="G183" s="115">
        <v>5</v>
      </c>
      <c r="H183" s="115">
        <v>0</v>
      </c>
      <c r="I183" s="115">
        <v>1</v>
      </c>
      <c r="J183" s="115">
        <v>49</v>
      </c>
      <c r="K183" s="115" t="s">
        <v>200</v>
      </c>
      <c r="L183" s="115" t="s">
        <v>209</v>
      </c>
      <c r="M183" s="115" t="s">
        <v>224</v>
      </c>
      <c r="N183" s="115" t="s">
        <v>282</v>
      </c>
      <c r="O183" s="115" t="s">
        <v>247</v>
      </c>
      <c r="P183" s="115" t="s">
        <v>990</v>
      </c>
      <c r="Q183" s="115">
        <v>70849367</v>
      </c>
      <c r="R183" s="115" t="s">
        <v>5456</v>
      </c>
      <c r="S183" s="115" t="s">
        <v>204</v>
      </c>
      <c r="T183" s="115" t="s">
        <v>206</v>
      </c>
      <c r="U183" s="115" t="s">
        <v>207</v>
      </c>
      <c r="V183" s="115" t="s">
        <v>228</v>
      </c>
      <c r="W183" s="115" t="s">
        <v>207</v>
      </c>
      <c r="X183" s="115" t="s">
        <v>5457</v>
      </c>
      <c r="Y183" s="115" t="s">
        <v>5458</v>
      </c>
      <c r="Z183" s="115" t="s">
        <v>207</v>
      </c>
    </row>
    <row r="184" spans="1:26" x14ac:dyDescent="0.25">
      <c r="A184" s="115">
        <v>202410</v>
      </c>
      <c r="B184" s="115">
        <v>10220767</v>
      </c>
      <c r="C184" s="115">
        <v>77</v>
      </c>
      <c r="D184" s="115">
        <v>10</v>
      </c>
      <c r="E184" s="115">
        <v>17</v>
      </c>
      <c r="F184" s="115">
        <v>1</v>
      </c>
      <c r="G184" s="115">
        <v>8</v>
      </c>
      <c r="H184" s="115">
        <v>1</v>
      </c>
      <c r="I184" s="115">
        <v>3</v>
      </c>
      <c r="J184" s="115">
        <v>114</v>
      </c>
      <c r="K184" s="115" t="s">
        <v>200</v>
      </c>
      <c r="L184" s="115" t="s">
        <v>209</v>
      </c>
      <c r="M184" s="115" t="s">
        <v>224</v>
      </c>
      <c r="N184" s="115" t="s">
        <v>286</v>
      </c>
      <c r="O184" s="115" t="s">
        <v>301</v>
      </c>
      <c r="P184" s="115" t="s">
        <v>375</v>
      </c>
      <c r="Q184" s="115">
        <v>70818238</v>
      </c>
      <c r="R184" s="115" t="s">
        <v>5456</v>
      </c>
      <c r="S184" s="115" t="s">
        <v>204</v>
      </c>
      <c r="T184" s="115" t="s">
        <v>206</v>
      </c>
      <c r="U184" s="115" t="s">
        <v>207</v>
      </c>
      <c r="V184" s="115" t="s">
        <v>228</v>
      </c>
      <c r="W184" s="115" t="s">
        <v>207</v>
      </c>
      <c r="X184" s="115" t="s">
        <v>5457</v>
      </c>
      <c r="Y184" s="115" t="s">
        <v>5458</v>
      </c>
      <c r="Z184" s="115" t="s">
        <v>207</v>
      </c>
    </row>
    <row r="185" spans="1:26" x14ac:dyDescent="0.25">
      <c r="A185" s="115">
        <v>202410</v>
      </c>
      <c r="B185" s="115">
        <v>10223571</v>
      </c>
      <c r="C185" s="115">
        <v>44</v>
      </c>
      <c r="D185" s="115">
        <v>8</v>
      </c>
      <c r="E185" s="115">
        <v>13</v>
      </c>
      <c r="F185" s="115">
        <v>1</v>
      </c>
      <c r="G185" s="115">
        <v>6</v>
      </c>
      <c r="H185" s="115">
        <v>1</v>
      </c>
      <c r="I185" s="115">
        <v>2</v>
      </c>
      <c r="J185" s="115">
        <v>73</v>
      </c>
      <c r="K185" s="115" t="s">
        <v>200</v>
      </c>
      <c r="L185" s="115" t="s">
        <v>209</v>
      </c>
      <c r="M185" s="115" t="s">
        <v>224</v>
      </c>
      <c r="N185" s="115" t="s">
        <v>282</v>
      </c>
      <c r="O185" s="115" t="s">
        <v>3049</v>
      </c>
      <c r="P185" s="115" t="s">
        <v>303</v>
      </c>
      <c r="Q185" s="115">
        <v>70850660</v>
      </c>
      <c r="R185" s="115" t="s">
        <v>5456</v>
      </c>
      <c r="S185" s="115" t="s">
        <v>204</v>
      </c>
      <c r="T185" s="115" t="s">
        <v>206</v>
      </c>
      <c r="U185" s="115" t="s">
        <v>207</v>
      </c>
      <c r="V185" s="115" t="s">
        <v>228</v>
      </c>
      <c r="W185" s="115" t="s">
        <v>207</v>
      </c>
      <c r="X185" s="115" t="s">
        <v>5457</v>
      </c>
      <c r="Y185" s="115" t="s">
        <v>5458</v>
      </c>
      <c r="Z185" s="115" t="s">
        <v>207</v>
      </c>
    </row>
    <row r="186" spans="1:26" x14ac:dyDescent="0.25">
      <c r="A186" s="115">
        <v>202410</v>
      </c>
      <c r="B186" s="115">
        <v>10223572</v>
      </c>
      <c r="C186" s="115">
        <v>71</v>
      </c>
      <c r="D186" s="115">
        <v>9</v>
      </c>
      <c r="E186" s="115">
        <v>28</v>
      </c>
      <c r="F186" s="115">
        <v>2</v>
      </c>
      <c r="G186" s="115">
        <v>8</v>
      </c>
      <c r="H186" s="115">
        <v>1</v>
      </c>
      <c r="I186" s="115">
        <v>3</v>
      </c>
      <c r="J186" s="115">
        <v>119</v>
      </c>
      <c r="K186" s="115" t="s">
        <v>200</v>
      </c>
      <c r="L186" s="115" t="s">
        <v>209</v>
      </c>
      <c r="M186" s="115" t="s">
        <v>224</v>
      </c>
      <c r="N186" s="115" t="s">
        <v>224</v>
      </c>
      <c r="O186" s="115" t="s">
        <v>226</v>
      </c>
      <c r="P186" s="115" t="s">
        <v>297</v>
      </c>
      <c r="Q186" s="115">
        <v>70818251</v>
      </c>
      <c r="R186" s="115" t="s">
        <v>5456</v>
      </c>
      <c r="S186" s="115" t="s">
        <v>204</v>
      </c>
      <c r="T186" s="115" t="s">
        <v>206</v>
      </c>
      <c r="U186" s="115" t="s">
        <v>207</v>
      </c>
      <c r="V186" s="115" t="s">
        <v>228</v>
      </c>
      <c r="W186" s="115" t="s">
        <v>207</v>
      </c>
      <c r="X186" s="115" t="s">
        <v>5457</v>
      </c>
      <c r="Y186" s="115" t="s">
        <v>5458</v>
      </c>
      <c r="Z186" s="115" t="s">
        <v>207</v>
      </c>
    </row>
    <row r="187" spans="1:26" x14ac:dyDescent="0.25">
      <c r="A187" s="115">
        <v>202410</v>
      </c>
      <c r="B187" s="115">
        <v>10227743</v>
      </c>
      <c r="C187" s="115">
        <v>43</v>
      </c>
      <c r="D187" s="115">
        <v>7</v>
      </c>
      <c r="E187" s="115">
        <v>18</v>
      </c>
      <c r="F187" s="115">
        <v>1</v>
      </c>
      <c r="G187" s="115">
        <v>4</v>
      </c>
      <c r="H187" s="115">
        <v>0</v>
      </c>
      <c r="I187" s="115">
        <v>2</v>
      </c>
      <c r="J187" s="115">
        <v>73</v>
      </c>
      <c r="K187" s="115" t="s">
        <v>200</v>
      </c>
      <c r="L187" s="115" t="s">
        <v>209</v>
      </c>
      <c r="M187" s="115" t="s">
        <v>224</v>
      </c>
      <c r="N187" s="115" t="s">
        <v>224</v>
      </c>
      <c r="O187" s="115" t="s">
        <v>226</v>
      </c>
      <c r="P187" s="115" t="s">
        <v>368</v>
      </c>
      <c r="Q187" s="115">
        <v>70818280</v>
      </c>
      <c r="R187" s="115" t="s">
        <v>5456</v>
      </c>
      <c r="S187" s="115" t="s">
        <v>204</v>
      </c>
      <c r="T187" s="115" t="s">
        <v>206</v>
      </c>
      <c r="U187" s="115" t="s">
        <v>207</v>
      </c>
      <c r="V187" s="115" t="s">
        <v>228</v>
      </c>
      <c r="W187" s="115" t="s">
        <v>207</v>
      </c>
      <c r="X187" s="115" t="s">
        <v>5457</v>
      </c>
      <c r="Y187" s="115" t="s">
        <v>5458</v>
      </c>
      <c r="Z187" s="115" t="s">
        <v>207</v>
      </c>
    </row>
    <row r="188" spans="1:26" x14ac:dyDescent="0.25">
      <c r="A188" s="115">
        <v>202410</v>
      </c>
      <c r="B188" s="115">
        <v>10228420</v>
      </c>
      <c r="C188" s="115">
        <v>50</v>
      </c>
      <c r="D188" s="115">
        <v>8</v>
      </c>
      <c r="E188" s="115">
        <v>13</v>
      </c>
      <c r="F188" s="115">
        <v>1</v>
      </c>
      <c r="G188" s="115">
        <v>9</v>
      </c>
      <c r="H188" s="115">
        <v>1</v>
      </c>
      <c r="I188" s="115">
        <v>2</v>
      </c>
      <c r="J188" s="115">
        <v>82</v>
      </c>
      <c r="K188" s="115" t="s">
        <v>200</v>
      </c>
      <c r="L188" s="115" t="s">
        <v>209</v>
      </c>
      <c r="M188" s="115" t="s">
        <v>224</v>
      </c>
      <c r="N188" s="115" t="s">
        <v>225</v>
      </c>
      <c r="O188" s="115" t="s">
        <v>269</v>
      </c>
      <c r="P188" s="115" t="s">
        <v>270</v>
      </c>
      <c r="Q188" s="115">
        <v>70846910</v>
      </c>
      <c r="R188" s="115" t="s">
        <v>5456</v>
      </c>
      <c r="S188" s="115" t="s">
        <v>204</v>
      </c>
      <c r="T188" s="115" t="s">
        <v>206</v>
      </c>
      <c r="U188" s="115" t="s">
        <v>207</v>
      </c>
      <c r="V188" s="115" t="s">
        <v>228</v>
      </c>
      <c r="W188" s="115" t="s">
        <v>207</v>
      </c>
      <c r="X188" s="115" t="s">
        <v>5457</v>
      </c>
      <c r="Y188" s="115" t="s">
        <v>5458</v>
      </c>
      <c r="Z188" s="115" t="s">
        <v>207</v>
      </c>
    </row>
    <row r="189" spans="1:26" x14ac:dyDescent="0.25">
      <c r="A189" s="115">
        <v>202410</v>
      </c>
      <c r="B189" s="115">
        <v>10231792</v>
      </c>
      <c r="C189" s="115">
        <v>77</v>
      </c>
      <c r="D189" s="115">
        <v>9</v>
      </c>
      <c r="E189" s="115">
        <v>29</v>
      </c>
      <c r="F189" s="115">
        <v>2</v>
      </c>
      <c r="G189" s="115">
        <v>8</v>
      </c>
      <c r="H189" s="115">
        <v>1</v>
      </c>
      <c r="I189" s="115">
        <v>3</v>
      </c>
      <c r="J189" s="115">
        <v>126</v>
      </c>
      <c r="K189" s="115" t="s">
        <v>200</v>
      </c>
      <c r="L189" s="115" t="s">
        <v>209</v>
      </c>
      <c r="M189" s="115" t="s">
        <v>224</v>
      </c>
      <c r="N189" s="115" t="s">
        <v>224</v>
      </c>
      <c r="O189" s="115" t="s">
        <v>226</v>
      </c>
      <c r="P189" s="115" t="s">
        <v>333</v>
      </c>
      <c r="Q189" s="115">
        <v>70818252</v>
      </c>
      <c r="R189" s="115" t="s">
        <v>5456</v>
      </c>
      <c r="S189" s="115" t="s">
        <v>204</v>
      </c>
      <c r="T189" s="115" t="s">
        <v>206</v>
      </c>
      <c r="U189" s="115" t="s">
        <v>207</v>
      </c>
      <c r="V189" s="115" t="s">
        <v>228</v>
      </c>
      <c r="W189" s="115" t="s">
        <v>207</v>
      </c>
      <c r="X189" s="115" t="s">
        <v>5457</v>
      </c>
      <c r="Y189" s="115" t="s">
        <v>5458</v>
      </c>
      <c r="Z189" s="115" t="s">
        <v>207</v>
      </c>
    </row>
    <row r="190" spans="1:26" x14ac:dyDescent="0.25">
      <c r="A190" s="115">
        <v>202410</v>
      </c>
      <c r="B190" s="115">
        <v>10231872</v>
      </c>
      <c r="C190" s="115">
        <v>46</v>
      </c>
      <c r="D190" s="115">
        <v>8</v>
      </c>
      <c r="E190" s="115">
        <v>14</v>
      </c>
      <c r="F190" s="115">
        <v>1</v>
      </c>
      <c r="G190" s="115">
        <v>5</v>
      </c>
      <c r="H190" s="115">
        <v>0</v>
      </c>
      <c r="I190" s="115">
        <v>2</v>
      </c>
      <c r="J190" s="115">
        <v>74</v>
      </c>
      <c r="K190" s="115" t="s">
        <v>200</v>
      </c>
      <c r="L190" s="115" t="s">
        <v>209</v>
      </c>
      <c r="M190" s="115" t="s">
        <v>224</v>
      </c>
      <c r="N190" s="115" t="s">
        <v>334</v>
      </c>
      <c r="O190" s="115" t="s">
        <v>226</v>
      </c>
      <c r="P190" s="115" t="s">
        <v>335</v>
      </c>
      <c r="Q190" s="115">
        <v>70818281</v>
      </c>
      <c r="R190" s="115" t="s">
        <v>5456</v>
      </c>
      <c r="S190" s="115" t="s">
        <v>204</v>
      </c>
      <c r="T190" s="115" t="s">
        <v>206</v>
      </c>
      <c r="U190" s="115" t="s">
        <v>207</v>
      </c>
      <c r="V190" s="115" t="s">
        <v>228</v>
      </c>
      <c r="W190" s="115" t="s">
        <v>207</v>
      </c>
      <c r="X190" s="115" t="s">
        <v>5457</v>
      </c>
      <c r="Y190" s="115" t="s">
        <v>5458</v>
      </c>
      <c r="Z190" s="115" t="s">
        <v>207</v>
      </c>
    </row>
    <row r="191" spans="1:26" x14ac:dyDescent="0.25">
      <c r="A191" s="115">
        <v>202410</v>
      </c>
      <c r="B191" s="115">
        <v>10232000</v>
      </c>
      <c r="C191" s="115">
        <v>48</v>
      </c>
      <c r="D191" s="115">
        <v>10</v>
      </c>
      <c r="E191" s="115">
        <v>8</v>
      </c>
      <c r="F191" s="115">
        <v>1</v>
      </c>
      <c r="G191" s="115">
        <v>4</v>
      </c>
      <c r="H191" s="115">
        <v>0</v>
      </c>
      <c r="I191" s="115">
        <v>2</v>
      </c>
      <c r="J191" s="115">
        <v>71</v>
      </c>
      <c r="K191" s="115" t="s">
        <v>200</v>
      </c>
      <c r="L191" s="115" t="s">
        <v>209</v>
      </c>
      <c r="M191" s="115" t="s">
        <v>224</v>
      </c>
      <c r="N191" s="115" t="s">
        <v>286</v>
      </c>
      <c r="O191" s="115" t="s">
        <v>280</v>
      </c>
      <c r="P191" s="115" t="s">
        <v>336</v>
      </c>
      <c r="Q191" s="115">
        <v>70818270</v>
      </c>
      <c r="R191" s="115" t="s">
        <v>5456</v>
      </c>
      <c r="S191" s="115" t="s">
        <v>204</v>
      </c>
      <c r="T191" s="115" t="s">
        <v>206</v>
      </c>
      <c r="U191" s="115" t="s">
        <v>207</v>
      </c>
      <c r="V191" s="115" t="s">
        <v>228</v>
      </c>
      <c r="W191" s="115" t="s">
        <v>207</v>
      </c>
      <c r="X191" s="115" t="s">
        <v>5457</v>
      </c>
      <c r="Y191" s="115" t="s">
        <v>5458</v>
      </c>
      <c r="Z191" s="115" t="s">
        <v>207</v>
      </c>
    </row>
    <row r="192" spans="1:26" x14ac:dyDescent="0.25">
      <c r="A192" s="115">
        <v>202410</v>
      </c>
      <c r="B192" s="115">
        <v>10232124</v>
      </c>
      <c r="C192" s="115">
        <v>36</v>
      </c>
      <c r="D192" s="115">
        <v>6</v>
      </c>
      <c r="E192" s="115">
        <v>14</v>
      </c>
      <c r="F192" s="115">
        <v>1</v>
      </c>
      <c r="G192" s="115">
        <v>5</v>
      </c>
      <c r="H192" s="115">
        <v>0</v>
      </c>
      <c r="I192" s="115">
        <v>1</v>
      </c>
      <c r="J192" s="115">
        <v>62</v>
      </c>
      <c r="K192" s="115" t="s">
        <v>200</v>
      </c>
      <c r="L192" s="115" t="s">
        <v>209</v>
      </c>
      <c r="M192" s="115" t="s">
        <v>224</v>
      </c>
      <c r="N192" s="115" t="s">
        <v>334</v>
      </c>
      <c r="O192" s="115" t="s">
        <v>226</v>
      </c>
      <c r="P192" s="115" t="s">
        <v>444</v>
      </c>
      <c r="Q192" s="115">
        <v>70818282</v>
      </c>
      <c r="R192" s="115" t="s">
        <v>5456</v>
      </c>
      <c r="S192" s="115" t="s">
        <v>204</v>
      </c>
      <c r="T192" s="115" t="s">
        <v>206</v>
      </c>
      <c r="U192" s="115" t="s">
        <v>207</v>
      </c>
      <c r="V192" s="115" t="s">
        <v>228</v>
      </c>
      <c r="W192" s="115" t="s">
        <v>207</v>
      </c>
      <c r="X192" s="115" t="s">
        <v>5457</v>
      </c>
      <c r="Y192" s="115" t="s">
        <v>5458</v>
      </c>
      <c r="Z192" s="115" t="s">
        <v>207</v>
      </c>
    </row>
    <row r="193" spans="1:26" x14ac:dyDescent="0.25">
      <c r="A193" s="115">
        <v>202410</v>
      </c>
      <c r="B193" s="115">
        <v>10232271</v>
      </c>
      <c r="C193" s="115">
        <v>40</v>
      </c>
      <c r="D193" s="115">
        <v>8</v>
      </c>
      <c r="E193" s="115">
        <v>9</v>
      </c>
      <c r="F193" s="115">
        <v>1</v>
      </c>
      <c r="G193" s="115">
        <v>2</v>
      </c>
      <c r="H193" s="115">
        <v>0</v>
      </c>
      <c r="I193" s="115">
        <v>1</v>
      </c>
      <c r="J193" s="115">
        <v>60</v>
      </c>
      <c r="K193" s="115" t="s">
        <v>200</v>
      </c>
      <c r="L193" s="115" t="s">
        <v>209</v>
      </c>
      <c r="M193" s="115" t="s">
        <v>224</v>
      </c>
      <c r="N193" s="115" t="s">
        <v>311</v>
      </c>
      <c r="O193" s="115" t="s">
        <v>226</v>
      </c>
      <c r="P193" s="115" t="s">
        <v>438</v>
      </c>
      <c r="Q193" s="115">
        <v>70850819</v>
      </c>
      <c r="R193" s="115" t="s">
        <v>5456</v>
      </c>
      <c r="S193" s="115" t="s">
        <v>204</v>
      </c>
      <c r="T193" s="115" t="s">
        <v>206</v>
      </c>
      <c r="U193" s="115" t="s">
        <v>207</v>
      </c>
      <c r="V193" s="115" t="s">
        <v>228</v>
      </c>
      <c r="W193" s="115" t="s">
        <v>207</v>
      </c>
      <c r="X193" s="115" t="s">
        <v>5457</v>
      </c>
      <c r="Y193" s="115" t="s">
        <v>5458</v>
      </c>
      <c r="Z193" s="115" t="s">
        <v>207</v>
      </c>
    </row>
    <row r="194" spans="1:26" x14ac:dyDescent="0.25">
      <c r="A194" s="115">
        <v>202410</v>
      </c>
      <c r="B194" s="115">
        <v>10233391</v>
      </c>
      <c r="C194" s="115">
        <v>64</v>
      </c>
      <c r="D194" s="115">
        <v>7</v>
      </c>
      <c r="E194" s="115">
        <v>15</v>
      </c>
      <c r="F194" s="115">
        <v>1</v>
      </c>
      <c r="G194" s="115">
        <v>6</v>
      </c>
      <c r="H194" s="115">
        <v>0</v>
      </c>
      <c r="I194" s="115">
        <v>3</v>
      </c>
      <c r="J194" s="115">
        <v>93</v>
      </c>
      <c r="K194" s="115" t="s">
        <v>200</v>
      </c>
      <c r="L194" s="115" t="s">
        <v>209</v>
      </c>
      <c r="M194" s="115" t="s">
        <v>224</v>
      </c>
      <c r="N194" s="115" t="s">
        <v>286</v>
      </c>
      <c r="O194" s="115" t="s">
        <v>301</v>
      </c>
      <c r="P194" s="115" t="s">
        <v>302</v>
      </c>
      <c r="Q194" s="115">
        <v>70818269</v>
      </c>
      <c r="R194" s="115" t="s">
        <v>5456</v>
      </c>
      <c r="S194" s="115" t="s">
        <v>204</v>
      </c>
      <c r="T194" s="115" t="s">
        <v>206</v>
      </c>
      <c r="U194" s="115" t="s">
        <v>207</v>
      </c>
      <c r="V194" s="115" t="s">
        <v>228</v>
      </c>
      <c r="W194" s="115" t="s">
        <v>207</v>
      </c>
      <c r="X194" s="115" t="s">
        <v>5457</v>
      </c>
      <c r="Y194" s="115" t="s">
        <v>5458</v>
      </c>
      <c r="Z194" s="115" t="s">
        <v>207</v>
      </c>
    </row>
    <row r="195" spans="1:26" x14ac:dyDescent="0.25">
      <c r="A195" s="115">
        <v>202410</v>
      </c>
      <c r="B195" s="115">
        <v>10204468</v>
      </c>
      <c r="C195" s="115">
        <v>71</v>
      </c>
      <c r="D195" s="115">
        <v>9</v>
      </c>
      <c r="E195" s="115">
        <v>26</v>
      </c>
      <c r="F195" s="115">
        <v>1</v>
      </c>
      <c r="G195" s="115">
        <v>6</v>
      </c>
      <c r="H195" s="115">
        <v>0</v>
      </c>
      <c r="I195" s="115">
        <v>3</v>
      </c>
      <c r="J195" s="115">
        <v>113</v>
      </c>
      <c r="K195" s="115" t="s">
        <v>200</v>
      </c>
      <c r="L195" s="115" t="s">
        <v>209</v>
      </c>
      <c r="M195" s="115" t="s">
        <v>242</v>
      </c>
      <c r="N195" s="115" t="s">
        <v>298</v>
      </c>
      <c r="O195" s="115" t="s">
        <v>247</v>
      </c>
      <c r="P195" s="115" t="s">
        <v>314</v>
      </c>
      <c r="Q195" s="115">
        <v>70818232</v>
      </c>
      <c r="R195" s="115" t="s">
        <v>5456</v>
      </c>
      <c r="S195" s="115" t="s">
        <v>204</v>
      </c>
      <c r="T195" s="115" t="s">
        <v>206</v>
      </c>
      <c r="U195" s="115" t="s">
        <v>207</v>
      </c>
      <c r="V195" s="115" t="s">
        <v>246</v>
      </c>
      <c r="W195" s="115" t="s">
        <v>207</v>
      </c>
      <c r="X195" s="115" t="s">
        <v>5457</v>
      </c>
      <c r="Y195" s="115" t="s">
        <v>5458</v>
      </c>
      <c r="Z195" s="115" t="s">
        <v>207</v>
      </c>
    </row>
    <row r="196" spans="1:26" x14ac:dyDescent="0.25">
      <c r="A196" s="115">
        <v>202410</v>
      </c>
      <c r="B196" s="115">
        <v>10204473</v>
      </c>
      <c r="C196" s="115">
        <v>114</v>
      </c>
      <c r="D196" s="115">
        <v>16</v>
      </c>
      <c r="E196" s="115">
        <v>59</v>
      </c>
      <c r="F196" s="115">
        <v>5</v>
      </c>
      <c r="G196" s="115">
        <v>16</v>
      </c>
      <c r="H196" s="115">
        <v>1</v>
      </c>
      <c r="I196" s="115">
        <v>3</v>
      </c>
      <c r="J196" s="115">
        <v>211</v>
      </c>
      <c r="K196" s="115" t="s">
        <v>200</v>
      </c>
      <c r="L196" s="115" t="s">
        <v>209</v>
      </c>
      <c r="M196" s="115" t="s">
        <v>242</v>
      </c>
      <c r="N196" s="115" t="s">
        <v>383</v>
      </c>
      <c r="O196" s="115" t="s">
        <v>247</v>
      </c>
      <c r="P196" s="115" t="s">
        <v>384</v>
      </c>
      <c r="Q196" s="115">
        <v>70818218</v>
      </c>
      <c r="R196" s="115" t="s">
        <v>5456</v>
      </c>
      <c r="S196" s="115" t="s">
        <v>204</v>
      </c>
      <c r="T196" s="115" t="s">
        <v>206</v>
      </c>
      <c r="U196" s="115" t="s">
        <v>207</v>
      </c>
      <c r="V196" s="115" t="s">
        <v>246</v>
      </c>
      <c r="W196" s="115" t="s">
        <v>207</v>
      </c>
      <c r="X196" s="115" t="s">
        <v>5457</v>
      </c>
      <c r="Y196" s="115" t="s">
        <v>5458</v>
      </c>
      <c r="Z196" s="115" t="s">
        <v>207</v>
      </c>
    </row>
    <row r="197" spans="1:26" x14ac:dyDescent="0.25">
      <c r="A197" s="115">
        <v>202410</v>
      </c>
      <c r="B197" s="115">
        <v>10204476</v>
      </c>
      <c r="C197" s="115">
        <v>71</v>
      </c>
      <c r="D197" s="115">
        <v>8</v>
      </c>
      <c r="E197" s="115">
        <v>21</v>
      </c>
      <c r="F197" s="115">
        <v>1</v>
      </c>
      <c r="G197" s="115">
        <v>5</v>
      </c>
      <c r="H197" s="115">
        <v>0</v>
      </c>
      <c r="I197" s="115">
        <v>2</v>
      </c>
      <c r="J197" s="115">
        <v>106</v>
      </c>
      <c r="K197" s="115" t="s">
        <v>200</v>
      </c>
      <c r="L197" s="115" t="s">
        <v>209</v>
      </c>
      <c r="M197" s="115" t="s">
        <v>242</v>
      </c>
      <c r="N197" s="115" t="s">
        <v>298</v>
      </c>
      <c r="O197" s="115" t="s">
        <v>247</v>
      </c>
      <c r="P197" s="115" t="s">
        <v>358</v>
      </c>
      <c r="Q197" s="115">
        <v>70818246</v>
      </c>
      <c r="R197" s="115" t="s">
        <v>5456</v>
      </c>
      <c r="S197" s="115" t="s">
        <v>204</v>
      </c>
      <c r="T197" s="115" t="s">
        <v>206</v>
      </c>
      <c r="U197" s="115" t="s">
        <v>207</v>
      </c>
      <c r="V197" s="115" t="s">
        <v>246</v>
      </c>
      <c r="W197" s="115" t="s">
        <v>207</v>
      </c>
      <c r="X197" s="115" t="s">
        <v>5457</v>
      </c>
      <c r="Y197" s="115" t="s">
        <v>5458</v>
      </c>
      <c r="Z197" s="115" t="s">
        <v>207</v>
      </c>
    </row>
    <row r="198" spans="1:26" x14ac:dyDescent="0.25">
      <c r="A198" s="115">
        <v>202410</v>
      </c>
      <c r="B198" s="115">
        <v>10204736</v>
      </c>
      <c r="C198" s="115">
        <v>112</v>
      </c>
      <c r="D198" s="115">
        <v>14</v>
      </c>
      <c r="E198" s="115">
        <v>40</v>
      </c>
      <c r="F198" s="115">
        <v>1</v>
      </c>
      <c r="G198" s="115">
        <v>13</v>
      </c>
      <c r="H198" s="115">
        <v>1</v>
      </c>
      <c r="I198" s="115">
        <v>3</v>
      </c>
      <c r="J198" s="115">
        <v>181</v>
      </c>
      <c r="K198" s="115" t="s">
        <v>200</v>
      </c>
      <c r="L198" s="115" t="s">
        <v>209</v>
      </c>
      <c r="M198" s="115" t="s">
        <v>242</v>
      </c>
      <c r="N198" s="115" t="s">
        <v>383</v>
      </c>
      <c r="O198" s="115" t="s">
        <v>226</v>
      </c>
      <c r="P198" s="115" t="s">
        <v>399</v>
      </c>
      <c r="Q198" s="115">
        <v>70818226</v>
      </c>
      <c r="R198" s="115" t="s">
        <v>5456</v>
      </c>
      <c r="S198" s="115" t="s">
        <v>204</v>
      </c>
      <c r="T198" s="115" t="s">
        <v>206</v>
      </c>
      <c r="U198" s="115" t="s">
        <v>207</v>
      </c>
      <c r="V198" s="115" t="s">
        <v>246</v>
      </c>
      <c r="W198" s="115" t="s">
        <v>207</v>
      </c>
      <c r="X198" s="115" t="s">
        <v>5457</v>
      </c>
      <c r="Y198" s="115" t="s">
        <v>5458</v>
      </c>
      <c r="Z198" s="115" t="s">
        <v>207</v>
      </c>
    </row>
    <row r="199" spans="1:26" x14ac:dyDescent="0.25">
      <c r="A199" s="115">
        <v>202410</v>
      </c>
      <c r="B199" s="115">
        <v>10204737</v>
      </c>
      <c r="C199" s="115">
        <v>90</v>
      </c>
      <c r="D199" s="115">
        <v>9</v>
      </c>
      <c r="E199" s="115">
        <v>33</v>
      </c>
      <c r="F199" s="115">
        <v>4</v>
      </c>
      <c r="G199" s="115">
        <v>9</v>
      </c>
      <c r="H199" s="115">
        <v>1</v>
      </c>
      <c r="I199" s="115">
        <v>3</v>
      </c>
      <c r="J199" s="115">
        <v>146</v>
      </c>
      <c r="K199" s="115" t="s">
        <v>200</v>
      </c>
      <c r="L199" s="115" t="s">
        <v>209</v>
      </c>
      <c r="M199" s="115" t="s">
        <v>242</v>
      </c>
      <c r="N199" s="115" t="s">
        <v>298</v>
      </c>
      <c r="O199" s="115" t="s">
        <v>226</v>
      </c>
      <c r="P199" s="115" t="s">
        <v>386</v>
      </c>
      <c r="Q199" s="115">
        <v>70818227</v>
      </c>
      <c r="R199" s="115" t="s">
        <v>5456</v>
      </c>
      <c r="S199" s="115" t="s">
        <v>204</v>
      </c>
      <c r="T199" s="115" t="s">
        <v>206</v>
      </c>
      <c r="U199" s="115" t="s">
        <v>207</v>
      </c>
      <c r="V199" s="115" t="s">
        <v>246</v>
      </c>
      <c r="W199" s="115" t="s">
        <v>207</v>
      </c>
      <c r="X199" s="115" t="s">
        <v>5457</v>
      </c>
      <c r="Y199" s="115" t="s">
        <v>5458</v>
      </c>
      <c r="Z199" s="115" t="s">
        <v>207</v>
      </c>
    </row>
    <row r="200" spans="1:26" x14ac:dyDescent="0.25">
      <c r="A200" s="115">
        <v>202410</v>
      </c>
      <c r="B200" s="115">
        <v>10205060</v>
      </c>
      <c r="C200" s="115">
        <v>70</v>
      </c>
      <c r="D200" s="115">
        <v>12</v>
      </c>
      <c r="E200" s="115">
        <v>34</v>
      </c>
      <c r="F200" s="115">
        <v>2</v>
      </c>
      <c r="G200" s="115">
        <v>7</v>
      </c>
      <c r="H200" s="115">
        <v>1</v>
      </c>
      <c r="I200" s="115">
        <v>2</v>
      </c>
      <c r="J200" s="115">
        <v>126</v>
      </c>
      <c r="K200" s="115" t="s">
        <v>200</v>
      </c>
      <c r="L200" s="115" t="s">
        <v>209</v>
      </c>
      <c r="M200" s="115" t="s">
        <v>242</v>
      </c>
      <c r="N200" s="115" t="s">
        <v>992</v>
      </c>
      <c r="O200" s="115" t="s">
        <v>247</v>
      </c>
      <c r="P200" s="115" t="s">
        <v>248</v>
      </c>
      <c r="Q200" s="115">
        <v>70818255</v>
      </c>
      <c r="R200" s="115" t="s">
        <v>5456</v>
      </c>
      <c r="S200" s="115" t="s">
        <v>204</v>
      </c>
      <c r="T200" s="115" t="s">
        <v>206</v>
      </c>
      <c r="U200" s="115" t="s">
        <v>207</v>
      </c>
      <c r="V200" s="115" t="s">
        <v>246</v>
      </c>
      <c r="W200" s="115" t="s">
        <v>207</v>
      </c>
      <c r="X200" s="115" t="s">
        <v>5457</v>
      </c>
      <c r="Y200" s="115" t="s">
        <v>5458</v>
      </c>
      <c r="Z200" s="115" t="s">
        <v>207</v>
      </c>
    </row>
    <row r="201" spans="1:26" x14ac:dyDescent="0.25">
      <c r="A201" s="115">
        <v>202410</v>
      </c>
      <c r="B201" s="115">
        <v>10205063</v>
      </c>
      <c r="C201" s="115">
        <v>75</v>
      </c>
      <c r="D201" s="115">
        <v>8</v>
      </c>
      <c r="E201" s="115">
        <v>16</v>
      </c>
      <c r="F201" s="115">
        <v>1</v>
      </c>
      <c r="G201" s="115">
        <v>9</v>
      </c>
      <c r="H201" s="115">
        <v>1</v>
      </c>
      <c r="I201" s="115">
        <v>3</v>
      </c>
      <c r="J201" s="115">
        <v>110</v>
      </c>
      <c r="K201" s="115" t="s">
        <v>200</v>
      </c>
      <c r="L201" s="115" t="s">
        <v>209</v>
      </c>
      <c r="M201" s="115" t="s">
        <v>242</v>
      </c>
      <c r="N201" s="115" t="s">
        <v>289</v>
      </c>
      <c r="O201" s="115" t="s">
        <v>244</v>
      </c>
      <c r="P201" s="115" t="s">
        <v>435</v>
      </c>
      <c r="Q201" s="115">
        <v>70818219</v>
      </c>
      <c r="R201" s="115" t="s">
        <v>5456</v>
      </c>
      <c r="S201" s="115" t="s">
        <v>204</v>
      </c>
      <c r="T201" s="115" t="s">
        <v>206</v>
      </c>
      <c r="U201" s="115" t="s">
        <v>207</v>
      </c>
      <c r="V201" s="115" t="s">
        <v>246</v>
      </c>
      <c r="W201" s="115" t="s">
        <v>207</v>
      </c>
      <c r="X201" s="115" t="s">
        <v>5457</v>
      </c>
      <c r="Y201" s="115" t="s">
        <v>5458</v>
      </c>
      <c r="Z201" s="115" t="s">
        <v>207</v>
      </c>
    </row>
    <row r="202" spans="1:26" x14ac:dyDescent="0.25">
      <c r="A202" s="115">
        <v>202410</v>
      </c>
      <c r="B202" s="115">
        <v>10205562</v>
      </c>
      <c r="C202" s="115">
        <v>36</v>
      </c>
      <c r="D202" s="115">
        <v>5</v>
      </c>
      <c r="E202" s="115">
        <v>17</v>
      </c>
      <c r="F202" s="115">
        <v>1</v>
      </c>
      <c r="G202" s="115">
        <v>5</v>
      </c>
      <c r="H202" s="115">
        <v>0</v>
      </c>
      <c r="I202" s="115">
        <v>1</v>
      </c>
      <c r="J202" s="115">
        <v>64</v>
      </c>
      <c r="K202" s="115" t="s">
        <v>200</v>
      </c>
      <c r="L202" s="115" t="s">
        <v>209</v>
      </c>
      <c r="M202" s="115" t="s">
        <v>242</v>
      </c>
      <c r="N202" s="115" t="s">
        <v>383</v>
      </c>
      <c r="O202" s="115" t="s">
        <v>247</v>
      </c>
      <c r="P202" s="115" t="s">
        <v>416</v>
      </c>
      <c r="Q202" s="115">
        <v>70818300</v>
      </c>
      <c r="R202" s="115" t="s">
        <v>5456</v>
      </c>
      <c r="S202" s="115" t="s">
        <v>204</v>
      </c>
      <c r="T202" s="115" t="s">
        <v>206</v>
      </c>
      <c r="U202" s="115" t="s">
        <v>207</v>
      </c>
      <c r="V202" s="115" t="s">
        <v>246</v>
      </c>
      <c r="W202" s="115" t="s">
        <v>207</v>
      </c>
      <c r="X202" s="115" t="s">
        <v>5457</v>
      </c>
      <c r="Y202" s="115" t="s">
        <v>5458</v>
      </c>
      <c r="Z202" s="115" t="s">
        <v>207</v>
      </c>
    </row>
    <row r="203" spans="1:26" x14ac:dyDescent="0.25">
      <c r="A203" s="115">
        <v>202410</v>
      </c>
      <c r="B203" s="115">
        <v>10205809</v>
      </c>
      <c r="C203" s="115">
        <v>100</v>
      </c>
      <c r="D203" s="115">
        <v>19</v>
      </c>
      <c r="E203" s="115">
        <v>38</v>
      </c>
      <c r="F203" s="115">
        <v>2</v>
      </c>
      <c r="G203" s="115">
        <v>18</v>
      </c>
      <c r="H203" s="115">
        <v>2</v>
      </c>
      <c r="I203" s="115">
        <v>4</v>
      </c>
      <c r="J203" s="115">
        <v>179</v>
      </c>
      <c r="K203" s="115" t="s">
        <v>200</v>
      </c>
      <c r="L203" s="115" t="s">
        <v>209</v>
      </c>
      <c r="M203" s="115" t="s">
        <v>242</v>
      </c>
      <c r="N203" s="115" t="s">
        <v>298</v>
      </c>
      <c r="O203" s="115" t="s">
        <v>247</v>
      </c>
      <c r="P203" s="115" t="s">
        <v>299</v>
      </c>
      <c r="Q203" s="115">
        <v>70818234</v>
      </c>
      <c r="R203" s="115" t="s">
        <v>5456</v>
      </c>
      <c r="S203" s="115" t="s">
        <v>204</v>
      </c>
      <c r="T203" s="115" t="s">
        <v>206</v>
      </c>
      <c r="U203" s="115" t="s">
        <v>207</v>
      </c>
      <c r="V203" s="115" t="s">
        <v>246</v>
      </c>
      <c r="W203" s="115" t="s">
        <v>207</v>
      </c>
      <c r="X203" s="115" t="s">
        <v>5457</v>
      </c>
      <c r="Y203" s="115" t="s">
        <v>5458</v>
      </c>
      <c r="Z203" s="115" t="s">
        <v>207</v>
      </c>
    </row>
    <row r="204" spans="1:26" x14ac:dyDescent="0.25">
      <c r="A204" s="115">
        <v>202410</v>
      </c>
      <c r="B204" s="115">
        <v>10207329</v>
      </c>
      <c r="C204" s="115">
        <v>57</v>
      </c>
      <c r="D204" s="115">
        <v>8</v>
      </c>
      <c r="E204" s="115">
        <v>21</v>
      </c>
      <c r="F204" s="115">
        <v>1</v>
      </c>
      <c r="G204" s="115">
        <v>6</v>
      </c>
      <c r="H204" s="115">
        <v>0</v>
      </c>
      <c r="I204" s="115">
        <v>2</v>
      </c>
      <c r="J204" s="115">
        <v>93</v>
      </c>
      <c r="K204" s="115" t="s">
        <v>200</v>
      </c>
      <c r="L204" s="115" t="s">
        <v>209</v>
      </c>
      <c r="M204" s="115" t="s">
        <v>242</v>
      </c>
      <c r="N204" s="115" t="s">
        <v>337</v>
      </c>
      <c r="O204" s="115" t="s">
        <v>269</v>
      </c>
      <c r="P204" s="115" t="s">
        <v>338</v>
      </c>
      <c r="Q204" s="115">
        <v>70832458</v>
      </c>
      <c r="R204" s="115" t="s">
        <v>5456</v>
      </c>
      <c r="S204" s="115" t="s">
        <v>204</v>
      </c>
      <c r="T204" s="115" t="s">
        <v>206</v>
      </c>
      <c r="U204" s="115" t="s">
        <v>207</v>
      </c>
      <c r="V204" s="115" t="s">
        <v>246</v>
      </c>
      <c r="W204" s="115" t="s">
        <v>207</v>
      </c>
      <c r="X204" s="115" t="s">
        <v>5457</v>
      </c>
      <c r="Y204" s="115" t="s">
        <v>5458</v>
      </c>
      <c r="Z204" s="115" t="s">
        <v>207</v>
      </c>
    </row>
    <row r="205" spans="1:26" x14ac:dyDescent="0.25">
      <c r="A205" s="115">
        <v>202410</v>
      </c>
      <c r="B205" s="115">
        <v>10208443</v>
      </c>
      <c r="C205" s="115">
        <v>119</v>
      </c>
      <c r="D205" s="115">
        <v>19</v>
      </c>
      <c r="E205" s="115">
        <v>31</v>
      </c>
      <c r="F205" s="115">
        <v>2</v>
      </c>
      <c r="G205" s="115">
        <v>14</v>
      </c>
      <c r="H205" s="115">
        <v>1</v>
      </c>
      <c r="I205" s="115">
        <v>4</v>
      </c>
      <c r="J205" s="115">
        <v>186</v>
      </c>
      <c r="K205" s="115" t="s">
        <v>200</v>
      </c>
      <c r="L205" s="115" t="s">
        <v>209</v>
      </c>
      <c r="M205" s="115" t="s">
        <v>242</v>
      </c>
      <c r="N205" s="115" t="s">
        <v>289</v>
      </c>
      <c r="O205" s="115" t="s">
        <v>247</v>
      </c>
      <c r="P205" s="115" t="s">
        <v>304</v>
      </c>
      <c r="Q205" s="115">
        <v>70818235</v>
      </c>
      <c r="R205" s="115" t="s">
        <v>5456</v>
      </c>
      <c r="S205" s="115" t="s">
        <v>204</v>
      </c>
      <c r="T205" s="115" t="s">
        <v>206</v>
      </c>
      <c r="U205" s="115" t="s">
        <v>207</v>
      </c>
      <c r="V205" s="115" t="s">
        <v>246</v>
      </c>
      <c r="W205" s="115" t="s">
        <v>207</v>
      </c>
      <c r="X205" s="115" t="s">
        <v>5457</v>
      </c>
      <c r="Y205" s="115" t="s">
        <v>5458</v>
      </c>
      <c r="Z205" s="115" t="s">
        <v>207</v>
      </c>
    </row>
    <row r="206" spans="1:26" x14ac:dyDescent="0.25">
      <c r="A206" s="115">
        <v>202410</v>
      </c>
      <c r="B206" s="115">
        <v>10210010</v>
      </c>
      <c r="C206" s="115">
        <v>65</v>
      </c>
      <c r="D206" s="115">
        <v>9</v>
      </c>
      <c r="E206" s="115">
        <v>11</v>
      </c>
      <c r="F206" s="115">
        <v>1</v>
      </c>
      <c r="G206" s="115">
        <v>8</v>
      </c>
      <c r="H206" s="115">
        <v>1</v>
      </c>
      <c r="I206" s="115">
        <v>2</v>
      </c>
      <c r="J206" s="115">
        <v>95</v>
      </c>
      <c r="K206" s="115" t="s">
        <v>200</v>
      </c>
      <c r="L206" s="115" t="s">
        <v>209</v>
      </c>
      <c r="M206" s="115" t="s">
        <v>242</v>
      </c>
      <c r="N206" s="115" t="s">
        <v>289</v>
      </c>
      <c r="O206" s="115" t="s">
        <v>244</v>
      </c>
      <c r="P206" s="115" t="s">
        <v>290</v>
      </c>
      <c r="Q206" s="115">
        <v>70818247</v>
      </c>
      <c r="R206" s="115" t="s">
        <v>5456</v>
      </c>
      <c r="S206" s="115" t="s">
        <v>204</v>
      </c>
      <c r="T206" s="115" t="s">
        <v>206</v>
      </c>
      <c r="U206" s="115" t="s">
        <v>207</v>
      </c>
      <c r="V206" s="115" t="s">
        <v>246</v>
      </c>
      <c r="W206" s="115" t="s">
        <v>207</v>
      </c>
      <c r="X206" s="115" t="s">
        <v>5457</v>
      </c>
      <c r="Y206" s="115" t="s">
        <v>5458</v>
      </c>
      <c r="Z206" s="115" t="s">
        <v>207</v>
      </c>
    </row>
    <row r="207" spans="1:26" x14ac:dyDescent="0.25">
      <c r="A207" s="115">
        <v>202410</v>
      </c>
      <c r="B207" s="115">
        <v>10213544</v>
      </c>
      <c r="C207" s="115">
        <v>50</v>
      </c>
      <c r="D207" s="115">
        <v>7</v>
      </c>
      <c r="E207" s="115">
        <v>14</v>
      </c>
      <c r="F207" s="115">
        <v>1</v>
      </c>
      <c r="G207" s="115">
        <v>6</v>
      </c>
      <c r="H207" s="115">
        <v>0</v>
      </c>
      <c r="I207" s="115">
        <v>2</v>
      </c>
      <c r="J207" s="115">
        <v>78</v>
      </c>
      <c r="K207" s="115" t="s">
        <v>200</v>
      </c>
      <c r="L207" s="115" t="s">
        <v>209</v>
      </c>
      <c r="M207" s="115" t="s">
        <v>242</v>
      </c>
      <c r="N207" s="115" t="s">
        <v>383</v>
      </c>
      <c r="O207" s="115" t="s">
        <v>269</v>
      </c>
      <c r="P207" s="115" t="s">
        <v>291</v>
      </c>
      <c r="Q207" s="115">
        <v>70832451</v>
      </c>
      <c r="R207" s="115" t="s">
        <v>5456</v>
      </c>
      <c r="S207" s="115" t="s">
        <v>204</v>
      </c>
      <c r="T207" s="115" t="s">
        <v>206</v>
      </c>
      <c r="U207" s="115" t="s">
        <v>207</v>
      </c>
      <c r="V207" s="115" t="s">
        <v>246</v>
      </c>
      <c r="W207" s="115" t="s">
        <v>207</v>
      </c>
      <c r="X207" s="115" t="s">
        <v>5457</v>
      </c>
      <c r="Y207" s="115" t="s">
        <v>5458</v>
      </c>
      <c r="Z207" s="115" t="s">
        <v>207</v>
      </c>
    </row>
    <row r="208" spans="1:26" x14ac:dyDescent="0.25">
      <c r="A208" s="115">
        <v>202410</v>
      </c>
      <c r="B208" s="115">
        <v>10215523</v>
      </c>
      <c r="C208" s="115">
        <v>51</v>
      </c>
      <c r="D208" s="115">
        <v>7</v>
      </c>
      <c r="E208" s="115">
        <v>23</v>
      </c>
      <c r="F208" s="115">
        <v>2</v>
      </c>
      <c r="G208" s="115">
        <v>7</v>
      </c>
      <c r="H208" s="115">
        <v>0</v>
      </c>
      <c r="I208" s="115">
        <v>2</v>
      </c>
      <c r="J208" s="115">
        <v>90</v>
      </c>
      <c r="K208" s="115" t="s">
        <v>200</v>
      </c>
      <c r="L208" s="115" t="s">
        <v>209</v>
      </c>
      <c r="M208" s="115" t="s">
        <v>242</v>
      </c>
      <c r="N208" s="115" t="s">
        <v>992</v>
      </c>
      <c r="O208" s="115" t="s">
        <v>247</v>
      </c>
      <c r="P208" s="115" t="s">
        <v>993</v>
      </c>
      <c r="Q208" s="115">
        <v>70849365</v>
      </c>
      <c r="R208" s="115" t="s">
        <v>5456</v>
      </c>
      <c r="S208" s="115" t="s">
        <v>204</v>
      </c>
      <c r="T208" s="115" t="s">
        <v>206</v>
      </c>
      <c r="U208" s="115" t="s">
        <v>207</v>
      </c>
      <c r="V208" s="115" t="s">
        <v>246</v>
      </c>
      <c r="W208" s="115" t="s">
        <v>207</v>
      </c>
      <c r="X208" s="115" t="s">
        <v>5457</v>
      </c>
      <c r="Y208" s="115" t="s">
        <v>5458</v>
      </c>
      <c r="Z208" s="115" t="s">
        <v>207</v>
      </c>
    </row>
    <row r="209" spans="1:26" x14ac:dyDescent="0.25">
      <c r="A209" s="115">
        <v>202410</v>
      </c>
      <c r="B209" s="115">
        <v>10215613</v>
      </c>
      <c r="C209" s="115">
        <v>103</v>
      </c>
      <c r="D209" s="115">
        <v>13</v>
      </c>
      <c r="E209" s="115">
        <v>59</v>
      </c>
      <c r="F209" s="115">
        <v>4</v>
      </c>
      <c r="G209" s="115">
        <v>16</v>
      </c>
      <c r="H209" s="115">
        <v>1</v>
      </c>
      <c r="I209" s="115">
        <v>3</v>
      </c>
      <c r="J209" s="115">
        <v>196</v>
      </c>
      <c r="K209" s="115" t="s">
        <v>200</v>
      </c>
      <c r="L209" s="115" t="s">
        <v>209</v>
      </c>
      <c r="M209" s="115" t="s">
        <v>242</v>
      </c>
      <c r="N209" s="115" t="s">
        <v>298</v>
      </c>
      <c r="O209" s="115" t="s">
        <v>247</v>
      </c>
      <c r="P209" s="115" t="s">
        <v>1003</v>
      </c>
      <c r="Q209" s="115">
        <v>70849366</v>
      </c>
      <c r="R209" s="115" t="s">
        <v>5456</v>
      </c>
      <c r="S209" s="115" t="s">
        <v>204</v>
      </c>
      <c r="T209" s="115" t="s">
        <v>206</v>
      </c>
      <c r="U209" s="115" t="s">
        <v>207</v>
      </c>
      <c r="V209" s="115" t="s">
        <v>246</v>
      </c>
      <c r="W209" s="115" t="s">
        <v>207</v>
      </c>
      <c r="X209" s="115" t="s">
        <v>5457</v>
      </c>
      <c r="Y209" s="115" t="s">
        <v>5458</v>
      </c>
      <c r="Z209" s="115" t="s">
        <v>207</v>
      </c>
    </row>
    <row r="210" spans="1:26" x14ac:dyDescent="0.25">
      <c r="A210" s="115">
        <v>202410</v>
      </c>
      <c r="B210" s="115">
        <v>10220406</v>
      </c>
      <c r="C210" s="115">
        <v>44</v>
      </c>
      <c r="D210" s="115">
        <v>8</v>
      </c>
      <c r="E210" s="115">
        <v>11</v>
      </c>
      <c r="F210" s="115">
        <v>1</v>
      </c>
      <c r="G210" s="115">
        <v>4</v>
      </c>
      <c r="H210" s="115">
        <v>0</v>
      </c>
      <c r="I210" s="115">
        <v>2</v>
      </c>
      <c r="J210" s="115">
        <v>68</v>
      </c>
      <c r="K210" s="115" t="s">
        <v>200</v>
      </c>
      <c r="L210" s="115" t="s">
        <v>209</v>
      </c>
      <c r="M210" s="115" t="s">
        <v>242</v>
      </c>
      <c r="N210" s="115" t="s">
        <v>243</v>
      </c>
      <c r="O210" s="115" t="s">
        <v>244</v>
      </c>
      <c r="P210" s="115" t="s">
        <v>245</v>
      </c>
      <c r="Q210" s="115">
        <v>70818263</v>
      </c>
      <c r="R210" s="115" t="s">
        <v>5456</v>
      </c>
      <c r="S210" s="115" t="s">
        <v>204</v>
      </c>
      <c r="T210" s="115" t="s">
        <v>206</v>
      </c>
      <c r="U210" s="115" t="s">
        <v>207</v>
      </c>
      <c r="V210" s="115" t="s">
        <v>246</v>
      </c>
      <c r="W210" s="115" t="s">
        <v>207</v>
      </c>
      <c r="X210" s="115" t="s">
        <v>5457</v>
      </c>
      <c r="Y210" s="115" t="s">
        <v>5458</v>
      </c>
      <c r="Z210" s="115" t="s">
        <v>207</v>
      </c>
    </row>
    <row r="211" spans="1:26" x14ac:dyDescent="0.25">
      <c r="A211" s="115">
        <v>202410</v>
      </c>
      <c r="B211" s="115">
        <v>10220711</v>
      </c>
      <c r="C211" s="115">
        <v>35</v>
      </c>
      <c r="D211" s="115">
        <v>6</v>
      </c>
      <c r="E211" s="115">
        <v>12</v>
      </c>
      <c r="F211" s="115">
        <v>1</v>
      </c>
      <c r="G211" s="115">
        <v>3</v>
      </c>
      <c r="H211" s="115">
        <v>0</v>
      </c>
      <c r="I211" s="115">
        <v>1</v>
      </c>
      <c r="J211" s="115">
        <v>57</v>
      </c>
      <c r="K211" s="115" t="s">
        <v>200</v>
      </c>
      <c r="L211" s="115" t="s">
        <v>209</v>
      </c>
      <c r="M211" s="115" t="s">
        <v>242</v>
      </c>
      <c r="N211" s="115" t="s">
        <v>337</v>
      </c>
      <c r="O211" s="115" t="s">
        <v>269</v>
      </c>
      <c r="P211" s="115" t="s">
        <v>385</v>
      </c>
      <c r="Q211" s="115">
        <v>70848166</v>
      </c>
      <c r="R211" s="115" t="s">
        <v>5456</v>
      </c>
      <c r="S211" s="115" t="s">
        <v>204</v>
      </c>
      <c r="T211" s="115" t="s">
        <v>206</v>
      </c>
      <c r="U211" s="115" t="s">
        <v>207</v>
      </c>
      <c r="V211" s="115" t="s">
        <v>246</v>
      </c>
      <c r="W211" s="115" t="s">
        <v>207</v>
      </c>
      <c r="X211" s="115" t="s">
        <v>5457</v>
      </c>
      <c r="Y211" s="115" t="s">
        <v>5458</v>
      </c>
      <c r="Z211" s="115" t="s">
        <v>207</v>
      </c>
    </row>
    <row r="212" spans="1:26" x14ac:dyDescent="0.25">
      <c r="A212" s="115">
        <v>202410</v>
      </c>
      <c r="B212" s="115">
        <v>10221018</v>
      </c>
      <c r="C212" s="115">
        <v>77</v>
      </c>
      <c r="D212" s="115">
        <v>8</v>
      </c>
      <c r="E212" s="115">
        <v>29</v>
      </c>
      <c r="F212" s="115">
        <v>1</v>
      </c>
      <c r="G212" s="115">
        <v>6</v>
      </c>
      <c r="H212" s="115">
        <v>0</v>
      </c>
      <c r="I212" s="115">
        <v>2</v>
      </c>
      <c r="J212" s="115">
        <v>121</v>
      </c>
      <c r="K212" s="115" t="s">
        <v>200</v>
      </c>
      <c r="L212" s="115" t="s">
        <v>209</v>
      </c>
      <c r="M212" s="115" t="s">
        <v>242</v>
      </c>
      <c r="N212" s="115" t="s">
        <v>298</v>
      </c>
      <c r="O212" s="115" t="s">
        <v>226</v>
      </c>
      <c r="P212" s="115" t="s">
        <v>429</v>
      </c>
      <c r="Q212" s="115">
        <v>70818231</v>
      </c>
      <c r="R212" s="115" t="s">
        <v>5456</v>
      </c>
      <c r="S212" s="115" t="s">
        <v>204</v>
      </c>
      <c r="T212" s="115" t="s">
        <v>206</v>
      </c>
      <c r="U212" s="115" t="s">
        <v>207</v>
      </c>
      <c r="V212" s="115" t="s">
        <v>246</v>
      </c>
      <c r="W212" s="115" t="s">
        <v>207</v>
      </c>
      <c r="X212" s="115" t="s">
        <v>5457</v>
      </c>
      <c r="Y212" s="115" t="s">
        <v>5458</v>
      </c>
      <c r="Z212" s="115" t="s">
        <v>207</v>
      </c>
    </row>
    <row r="213" spans="1:26" x14ac:dyDescent="0.25">
      <c r="A213" s="115">
        <v>202410</v>
      </c>
      <c r="B213" s="115">
        <v>10221020</v>
      </c>
      <c r="C213" s="115">
        <v>43</v>
      </c>
      <c r="D213" s="115">
        <v>8</v>
      </c>
      <c r="E213" s="115">
        <v>6</v>
      </c>
      <c r="F213" s="115">
        <v>1</v>
      </c>
      <c r="G213" s="115">
        <v>8</v>
      </c>
      <c r="H213" s="115">
        <v>0</v>
      </c>
      <c r="I213" s="115">
        <v>2</v>
      </c>
      <c r="J213" s="115">
        <v>66</v>
      </c>
      <c r="K213" s="115" t="s">
        <v>200</v>
      </c>
      <c r="L213" s="115" t="s">
        <v>209</v>
      </c>
      <c r="M213" s="115" t="s">
        <v>242</v>
      </c>
      <c r="N213" s="115" t="s">
        <v>289</v>
      </c>
      <c r="O213" s="115" t="s">
        <v>6158</v>
      </c>
      <c r="P213" s="115" t="s">
        <v>374</v>
      </c>
      <c r="Q213" s="115">
        <v>70851450</v>
      </c>
      <c r="R213" s="115" t="s">
        <v>5456</v>
      </c>
      <c r="S213" s="115" t="s">
        <v>204</v>
      </c>
      <c r="T213" s="115" t="s">
        <v>206</v>
      </c>
      <c r="U213" s="115" t="s">
        <v>207</v>
      </c>
      <c r="V213" s="115" t="s">
        <v>246</v>
      </c>
      <c r="W213" s="115" t="s">
        <v>207</v>
      </c>
      <c r="X213" s="115" t="s">
        <v>5457</v>
      </c>
      <c r="Y213" s="115" t="s">
        <v>5458</v>
      </c>
      <c r="Z213" s="115" t="s">
        <v>207</v>
      </c>
    </row>
    <row r="214" spans="1:26" x14ac:dyDescent="0.25">
      <c r="A214" s="115">
        <v>202410</v>
      </c>
      <c r="B214" s="115">
        <v>10224698</v>
      </c>
      <c r="C214" s="115">
        <v>66</v>
      </c>
      <c r="D214" s="115">
        <v>11</v>
      </c>
      <c r="E214" s="115">
        <v>26</v>
      </c>
      <c r="F214" s="115">
        <v>2</v>
      </c>
      <c r="G214" s="115">
        <v>9</v>
      </c>
      <c r="H214" s="115">
        <v>1</v>
      </c>
      <c r="I214" s="115">
        <v>3</v>
      </c>
      <c r="J214" s="115">
        <v>115</v>
      </c>
      <c r="K214" s="115" t="s">
        <v>200</v>
      </c>
      <c r="L214" s="115" t="s">
        <v>209</v>
      </c>
      <c r="M214" s="115" t="s">
        <v>242</v>
      </c>
      <c r="N214" s="115" t="s">
        <v>383</v>
      </c>
      <c r="O214" s="115" t="s">
        <v>247</v>
      </c>
      <c r="P214" s="115" t="s">
        <v>437</v>
      </c>
      <c r="Q214" s="115">
        <v>70818277</v>
      </c>
      <c r="R214" s="115" t="s">
        <v>5456</v>
      </c>
      <c r="S214" s="115" t="s">
        <v>204</v>
      </c>
      <c r="T214" s="115" t="s">
        <v>206</v>
      </c>
      <c r="U214" s="115" t="s">
        <v>207</v>
      </c>
      <c r="V214" s="115" t="s">
        <v>246</v>
      </c>
      <c r="W214" s="115" t="s">
        <v>207</v>
      </c>
      <c r="X214" s="115" t="s">
        <v>5457</v>
      </c>
      <c r="Y214" s="115" t="s">
        <v>5458</v>
      </c>
      <c r="Z214" s="115" t="s">
        <v>207</v>
      </c>
    </row>
    <row r="215" spans="1:26" x14ac:dyDescent="0.25">
      <c r="A215" s="115">
        <v>202410</v>
      </c>
      <c r="B215" s="115">
        <v>10226642</v>
      </c>
      <c r="C215" s="115">
        <v>38</v>
      </c>
      <c r="D215" s="115">
        <v>6</v>
      </c>
      <c r="E215" s="115">
        <v>4</v>
      </c>
      <c r="F215" s="115">
        <v>1</v>
      </c>
      <c r="G215" s="115">
        <v>5</v>
      </c>
      <c r="H215" s="115">
        <v>1</v>
      </c>
      <c r="I215" s="115">
        <v>1</v>
      </c>
      <c r="J215" s="115">
        <v>55</v>
      </c>
      <c r="K215" s="115" t="s">
        <v>200</v>
      </c>
      <c r="L215" s="115" t="s">
        <v>209</v>
      </c>
      <c r="M215" s="115" t="s">
        <v>242</v>
      </c>
      <c r="N215" s="115" t="s">
        <v>298</v>
      </c>
      <c r="O215" s="115" t="s">
        <v>272</v>
      </c>
      <c r="P215" s="115" t="s">
        <v>273</v>
      </c>
      <c r="Q215" s="115">
        <v>70818283</v>
      </c>
      <c r="R215" s="115" t="s">
        <v>5456</v>
      </c>
      <c r="S215" s="115" t="s">
        <v>204</v>
      </c>
      <c r="T215" s="115" t="s">
        <v>206</v>
      </c>
      <c r="U215" s="115" t="s">
        <v>207</v>
      </c>
      <c r="V215" s="115" t="s">
        <v>246</v>
      </c>
      <c r="W215" s="115" t="s">
        <v>207</v>
      </c>
      <c r="X215" s="115" t="s">
        <v>5457</v>
      </c>
      <c r="Y215" s="115" t="s">
        <v>5458</v>
      </c>
      <c r="Z215" s="115" t="s">
        <v>207</v>
      </c>
    </row>
    <row r="216" spans="1:26" x14ac:dyDescent="0.25">
      <c r="A216" s="115">
        <v>202410</v>
      </c>
      <c r="B216" s="115">
        <v>10231191</v>
      </c>
      <c r="C216" s="115">
        <v>51</v>
      </c>
      <c r="D216" s="115">
        <v>11</v>
      </c>
      <c r="E216" s="115">
        <v>12</v>
      </c>
      <c r="F216" s="115">
        <v>2</v>
      </c>
      <c r="G216" s="115">
        <v>4</v>
      </c>
      <c r="H216" s="115">
        <v>1</v>
      </c>
      <c r="I216" s="115">
        <v>3</v>
      </c>
      <c r="J216" s="115">
        <v>81</v>
      </c>
      <c r="K216" s="115" t="s">
        <v>200</v>
      </c>
      <c r="L216" s="115" t="s">
        <v>209</v>
      </c>
      <c r="M216" s="115" t="s">
        <v>242</v>
      </c>
      <c r="N216" s="115" t="s">
        <v>383</v>
      </c>
      <c r="O216" s="115" t="s">
        <v>430</v>
      </c>
      <c r="P216" s="115" t="s">
        <v>431</v>
      </c>
      <c r="Q216" s="115">
        <v>70818278</v>
      </c>
      <c r="R216" s="115" t="s">
        <v>5456</v>
      </c>
      <c r="S216" s="115" t="s">
        <v>204</v>
      </c>
      <c r="T216" s="115" t="s">
        <v>206</v>
      </c>
      <c r="U216" s="115" t="s">
        <v>207</v>
      </c>
      <c r="V216" s="115" t="s">
        <v>246</v>
      </c>
      <c r="W216" s="115" t="s">
        <v>207</v>
      </c>
      <c r="X216" s="115" t="s">
        <v>5457</v>
      </c>
      <c r="Y216" s="115" t="s">
        <v>5458</v>
      </c>
      <c r="Z216" s="115" t="s">
        <v>207</v>
      </c>
    </row>
    <row r="217" spans="1:26" x14ac:dyDescent="0.25">
      <c r="A217" s="115">
        <v>202410</v>
      </c>
      <c r="B217" s="115">
        <v>10233074</v>
      </c>
      <c r="C217" s="115">
        <v>70</v>
      </c>
      <c r="D217" s="115">
        <v>17</v>
      </c>
      <c r="E217" s="115">
        <v>17</v>
      </c>
      <c r="F217" s="115">
        <v>1</v>
      </c>
      <c r="G217" s="115">
        <v>6</v>
      </c>
      <c r="H217" s="115">
        <v>1</v>
      </c>
      <c r="I217" s="115">
        <v>6</v>
      </c>
      <c r="J217" s="115">
        <v>112</v>
      </c>
      <c r="K217" s="115" t="s">
        <v>200</v>
      </c>
      <c r="L217" s="115" t="s">
        <v>5459</v>
      </c>
      <c r="M217" s="115" t="s">
        <v>5473</v>
      </c>
      <c r="N217" s="115" t="s">
        <v>5480</v>
      </c>
      <c r="O217" s="115" t="s">
        <v>5462</v>
      </c>
      <c r="P217" s="115" t="s">
        <v>5481</v>
      </c>
      <c r="Q217" s="115">
        <v>70851155</v>
      </c>
      <c r="R217" s="115" t="s">
        <v>5456</v>
      </c>
      <c r="S217" s="115" t="s">
        <v>204</v>
      </c>
      <c r="T217" s="115" t="s">
        <v>206</v>
      </c>
      <c r="U217" s="115" t="s">
        <v>207</v>
      </c>
      <c r="V217" s="115" t="s">
        <v>5475</v>
      </c>
      <c r="W217" s="115" t="s">
        <v>207</v>
      </c>
      <c r="X217" s="115" t="s">
        <v>5457</v>
      </c>
      <c r="Y217" s="115" t="s">
        <v>5458</v>
      </c>
      <c r="Z217" s="115" t="s">
        <v>207</v>
      </c>
    </row>
    <row r="218" spans="1:26" x14ac:dyDescent="0.25">
      <c r="A218" s="115">
        <v>202410</v>
      </c>
      <c r="B218" s="115">
        <v>10211662</v>
      </c>
      <c r="C218" s="115">
        <v>72</v>
      </c>
      <c r="D218" s="115">
        <v>10</v>
      </c>
      <c r="E218" s="115">
        <v>41</v>
      </c>
      <c r="F218" s="115">
        <v>1</v>
      </c>
      <c r="G218" s="115">
        <v>10</v>
      </c>
      <c r="H218" s="115">
        <v>1</v>
      </c>
      <c r="I218" s="115">
        <v>3</v>
      </c>
      <c r="J218" s="115">
        <v>135</v>
      </c>
      <c r="K218" s="115" t="s">
        <v>200</v>
      </c>
      <c r="L218" s="115" t="s">
        <v>201</v>
      </c>
      <c r="M218" s="115" t="s">
        <v>274</v>
      </c>
      <c r="N218" s="115" t="s">
        <v>275</v>
      </c>
      <c r="O218" s="115" t="s">
        <v>276</v>
      </c>
      <c r="P218" s="115" t="s">
        <v>342</v>
      </c>
      <c r="Q218" s="115">
        <v>70819150</v>
      </c>
      <c r="R218" s="115" t="s">
        <v>5456</v>
      </c>
      <c r="S218" s="115" t="s">
        <v>204</v>
      </c>
      <c r="T218" s="115" t="s">
        <v>206</v>
      </c>
      <c r="U218" s="115" t="s">
        <v>207</v>
      </c>
      <c r="V218" s="115" t="s">
        <v>278</v>
      </c>
      <c r="W218" s="115" t="s">
        <v>207</v>
      </c>
      <c r="X218" s="115" t="s">
        <v>5457</v>
      </c>
      <c r="Y218" s="115" t="s">
        <v>5458</v>
      </c>
      <c r="Z218" s="115" t="s">
        <v>207</v>
      </c>
    </row>
    <row r="219" spans="1:26" x14ac:dyDescent="0.25">
      <c r="A219" s="115">
        <v>202410</v>
      </c>
      <c r="B219" s="115">
        <v>10211713</v>
      </c>
      <c r="C219" s="115">
        <v>46</v>
      </c>
      <c r="D219" s="115">
        <v>7</v>
      </c>
      <c r="E219" s="115">
        <v>18</v>
      </c>
      <c r="F219" s="115">
        <v>1</v>
      </c>
      <c r="G219" s="115">
        <v>4</v>
      </c>
      <c r="H219" s="115">
        <v>0</v>
      </c>
      <c r="I219" s="115">
        <v>2</v>
      </c>
      <c r="J219" s="115">
        <v>76</v>
      </c>
      <c r="K219" s="115" t="s">
        <v>200</v>
      </c>
      <c r="L219" s="115" t="s">
        <v>201</v>
      </c>
      <c r="M219" s="115" t="s">
        <v>274</v>
      </c>
      <c r="N219" s="115" t="s">
        <v>340</v>
      </c>
      <c r="O219" s="115" t="s">
        <v>276</v>
      </c>
      <c r="P219" s="115" t="s">
        <v>441</v>
      </c>
      <c r="Q219" s="115">
        <v>70819157</v>
      </c>
      <c r="R219" s="115" t="s">
        <v>5456</v>
      </c>
      <c r="S219" s="115" t="s">
        <v>204</v>
      </c>
      <c r="T219" s="115" t="s">
        <v>206</v>
      </c>
      <c r="U219" s="115" t="s">
        <v>207</v>
      </c>
      <c r="V219" s="115" t="s">
        <v>278</v>
      </c>
      <c r="W219" s="115" t="s">
        <v>207</v>
      </c>
      <c r="X219" s="115" t="s">
        <v>5457</v>
      </c>
      <c r="Y219" s="115" t="s">
        <v>5458</v>
      </c>
      <c r="Z219" s="115" t="s">
        <v>207</v>
      </c>
    </row>
    <row r="220" spans="1:26" x14ac:dyDescent="0.25">
      <c r="A220" s="115">
        <v>202410</v>
      </c>
      <c r="B220" s="115">
        <v>10212017</v>
      </c>
      <c r="C220" s="115">
        <v>64</v>
      </c>
      <c r="D220" s="115">
        <v>10</v>
      </c>
      <c r="E220" s="115">
        <v>31</v>
      </c>
      <c r="F220" s="115">
        <v>1</v>
      </c>
      <c r="G220" s="115">
        <v>12</v>
      </c>
      <c r="H220" s="115">
        <v>1</v>
      </c>
      <c r="I220" s="115">
        <v>4</v>
      </c>
      <c r="J220" s="115">
        <v>119</v>
      </c>
      <c r="K220" s="115" t="s">
        <v>200</v>
      </c>
      <c r="L220" s="115" t="s">
        <v>201</v>
      </c>
      <c r="M220" s="115" t="s">
        <v>274</v>
      </c>
      <c r="N220" s="115" t="s">
        <v>340</v>
      </c>
      <c r="O220" s="115" t="s">
        <v>276</v>
      </c>
      <c r="P220" s="115" t="s">
        <v>442</v>
      </c>
      <c r="Q220" s="115">
        <v>70819151</v>
      </c>
      <c r="R220" s="115" t="s">
        <v>5456</v>
      </c>
      <c r="S220" s="115" t="s">
        <v>204</v>
      </c>
      <c r="T220" s="115" t="s">
        <v>206</v>
      </c>
      <c r="U220" s="115" t="s">
        <v>207</v>
      </c>
      <c r="V220" s="115" t="s">
        <v>278</v>
      </c>
      <c r="W220" s="115" t="s">
        <v>207</v>
      </c>
      <c r="X220" s="115" t="s">
        <v>5457</v>
      </c>
      <c r="Y220" s="115" t="s">
        <v>5458</v>
      </c>
      <c r="Z220" s="115" t="s">
        <v>207</v>
      </c>
    </row>
    <row r="221" spans="1:26" x14ac:dyDescent="0.25">
      <c r="A221" s="115">
        <v>202410</v>
      </c>
      <c r="B221" s="115">
        <v>10212323</v>
      </c>
      <c r="C221" s="115">
        <v>36</v>
      </c>
      <c r="D221" s="115">
        <v>6</v>
      </c>
      <c r="E221" s="115">
        <v>4</v>
      </c>
      <c r="F221" s="115">
        <v>0</v>
      </c>
      <c r="G221" s="115">
        <v>5</v>
      </c>
      <c r="H221" s="115">
        <v>0</v>
      </c>
      <c r="I221" s="115">
        <v>3</v>
      </c>
      <c r="J221" s="115">
        <v>51</v>
      </c>
      <c r="K221" s="115" t="s">
        <v>200</v>
      </c>
      <c r="L221" s="115" t="s">
        <v>201</v>
      </c>
      <c r="M221" s="115" t="s">
        <v>274</v>
      </c>
      <c r="N221" s="115" t="s">
        <v>340</v>
      </c>
      <c r="O221" s="115" t="s">
        <v>393</v>
      </c>
      <c r="P221" s="115" t="s">
        <v>394</v>
      </c>
      <c r="Q221" s="115">
        <v>70819159</v>
      </c>
      <c r="R221" s="115" t="s">
        <v>5456</v>
      </c>
      <c r="S221" s="115" t="s">
        <v>204</v>
      </c>
      <c r="T221" s="115" t="s">
        <v>206</v>
      </c>
      <c r="U221" s="115" t="s">
        <v>207</v>
      </c>
      <c r="V221" s="115" t="s">
        <v>278</v>
      </c>
      <c r="W221" s="115" t="s">
        <v>207</v>
      </c>
      <c r="X221" s="115" t="s">
        <v>5457</v>
      </c>
      <c r="Y221" s="115" t="s">
        <v>5458</v>
      </c>
      <c r="Z221" s="115" t="s">
        <v>207</v>
      </c>
    </row>
    <row r="222" spans="1:26" x14ac:dyDescent="0.25">
      <c r="A222" s="115">
        <v>202410</v>
      </c>
      <c r="B222" s="115">
        <v>10214518</v>
      </c>
      <c r="C222" s="115">
        <v>42</v>
      </c>
      <c r="D222" s="115">
        <v>6</v>
      </c>
      <c r="E222" s="115">
        <v>21</v>
      </c>
      <c r="F222" s="115">
        <v>1</v>
      </c>
      <c r="G222" s="115">
        <v>9</v>
      </c>
      <c r="H222" s="115">
        <v>1</v>
      </c>
      <c r="I222" s="115">
        <v>2</v>
      </c>
      <c r="J222" s="115">
        <v>80</v>
      </c>
      <c r="K222" s="115" t="s">
        <v>200</v>
      </c>
      <c r="L222" s="115" t="s">
        <v>201</v>
      </c>
      <c r="M222" s="115" t="s">
        <v>274</v>
      </c>
      <c r="N222" s="115" t="s">
        <v>275</v>
      </c>
      <c r="O222" s="115" t="s">
        <v>276</v>
      </c>
      <c r="P222" s="115" t="s">
        <v>373</v>
      </c>
      <c r="Q222" s="115">
        <v>70819162</v>
      </c>
      <c r="R222" s="115" t="s">
        <v>5456</v>
      </c>
      <c r="S222" s="115" t="s">
        <v>204</v>
      </c>
      <c r="T222" s="115" t="s">
        <v>206</v>
      </c>
      <c r="U222" s="115" t="s">
        <v>207</v>
      </c>
      <c r="V222" s="115" t="s">
        <v>278</v>
      </c>
      <c r="W222" s="115" t="s">
        <v>207</v>
      </c>
      <c r="X222" s="115" t="s">
        <v>5457</v>
      </c>
      <c r="Y222" s="115" t="s">
        <v>5458</v>
      </c>
      <c r="Z222" s="115" t="s">
        <v>207</v>
      </c>
    </row>
    <row r="223" spans="1:26" x14ac:dyDescent="0.25">
      <c r="A223" s="115">
        <v>202410</v>
      </c>
      <c r="B223" s="115">
        <v>10215882</v>
      </c>
      <c r="C223" s="115">
        <v>49</v>
      </c>
      <c r="D223" s="115">
        <v>8</v>
      </c>
      <c r="E223" s="115">
        <v>34</v>
      </c>
      <c r="F223" s="115">
        <v>1</v>
      </c>
      <c r="G223" s="115">
        <v>11</v>
      </c>
      <c r="H223" s="115">
        <v>1</v>
      </c>
      <c r="I223" s="115">
        <v>3</v>
      </c>
      <c r="J223" s="115">
        <v>104</v>
      </c>
      <c r="K223" s="115" t="s">
        <v>200</v>
      </c>
      <c r="L223" s="115" t="s">
        <v>201</v>
      </c>
      <c r="M223" s="115" t="s">
        <v>274</v>
      </c>
      <c r="N223" s="115" t="s">
        <v>340</v>
      </c>
      <c r="O223" s="115" t="s">
        <v>276</v>
      </c>
      <c r="P223" s="115" t="s">
        <v>325</v>
      </c>
      <c r="Q223" s="115">
        <v>70819153</v>
      </c>
      <c r="R223" s="115" t="s">
        <v>5456</v>
      </c>
      <c r="S223" s="115" t="s">
        <v>204</v>
      </c>
      <c r="T223" s="115" t="s">
        <v>206</v>
      </c>
      <c r="U223" s="115" t="s">
        <v>207</v>
      </c>
      <c r="V223" s="115" t="s">
        <v>278</v>
      </c>
      <c r="W223" s="115" t="s">
        <v>207</v>
      </c>
      <c r="X223" s="115" t="s">
        <v>5457</v>
      </c>
      <c r="Y223" s="115" t="s">
        <v>5458</v>
      </c>
      <c r="Z223" s="115" t="s">
        <v>207</v>
      </c>
    </row>
    <row r="224" spans="1:26" x14ac:dyDescent="0.25">
      <c r="A224" s="115">
        <v>202410</v>
      </c>
      <c r="B224" s="115">
        <v>10216437</v>
      </c>
      <c r="C224" s="115">
        <v>48</v>
      </c>
      <c r="D224" s="115">
        <v>6</v>
      </c>
      <c r="E224" s="115">
        <v>25</v>
      </c>
      <c r="F224" s="115">
        <v>2</v>
      </c>
      <c r="G224" s="115">
        <v>9</v>
      </c>
      <c r="H224" s="115">
        <v>1</v>
      </c>
      <c r="I224" s="115">
        <v>2</v>
      </c>
      <c r="J224" s="115">
        <v>91</v>
      </c>
      <c r="K224" s="115" t="s">
        <v>200</v>
      </c>
      <c r="L224" s="115" t="s">
        <v>201</v>
      </c>
      <c r="M224" s="115" t="s">
        <v>274</v>
      </c>
      <c r="N224" s="115" t="s">
        <v>275</v>
      </c>
      <c r="O224" s="115" t="s">
        <v>276</v>
      </c>
      <c r="P224" s="115" t="s">
        <v>432</v>
      </c>
      <c r="Q224" s="115">
        <v>70819163</v>
      </c>
      <c r="R224" s="115" t="s">
        <v>5456</v>
      </c>
      <c r="S224" s="115" t="s">
        <v>204</v>
      </c>
      <c r="T224" s="115" t="s">
        <v>206</v>
      </c>
      <c r="U224" s="115" t="s">
        <v>207</v>
      </c>
      <c r="V224" s="115" t="s">
        <v>278</v>
      </c>
      <c r="W224" s="115" t="s">
        <v>207</v>
      </c>
      <c r="X224" s="115" t="s">
        <v>5457</v>
      </c>
      <c r="Y224" s="115" t="s">
        <v>5458</v>
      </c>
      <c r="Z224" s="115" t="s">
        <v>207</v>
      </c>
    </row>
    <row r="225" spans="1:26" x14ac:dyDescent="0.25">
      <c r="A225" s="115">
        <v>202410</v>
      </c>
      <c r="B225" s="115">
        <v>10216439</v>
      </c>
      <c r="C225" s="115">
        <v>52</v>
      </c>
      <c r="D225" s="115">
        <v>6</v>
      </c>
      <c r="E225" s="115">
        <v>31</v>
      </c>
      <c r="F225" s="115">
        <v>1</v>
      </c>
      <c r="G225" s="115">
        <v>8</v>
      </c>
      <c r="H225" s="115">
        <v>1</v>
      </c>
      <c r="I225" s="115">
        <v>2</v>
      </c>
      <c r="J225" s="115">
        <v>99</v>
      </c>
      <c r="K225" s="115" t="s">
        <v>200</v>
      </c>
      <c r="L225" s="115" t="s">
        <v>201</v>
      </c>
      <c r="M225" s="115" t="s">
        <v>274</v>
      </c>
      <c r="N225" s="115" t="s">
        <v>275</v>
      </c>
      <c r="O225" s="115" t="s">
        <v>276</v>
      </c>
      <c r="P225" s="115" t="s">
        <v>439</v>
      </c>
      <c r="Q225" s="115">
        <v>70819156</v>
      </c>
      <c r="R225" s="115" t="s">
        <v>5456</v>
      </c>
      <c r="S225" s="115" t="s">
        <v>204</v>
      </c>
      <c r="T225" s="115" t="s">
        <v>206</v>
      </c>
      <c r="U225" s="115" t="s">
        <v>207</v>
      </c>
      <c r="V225" s="115" t="s">
        <v>278</v>
      </c>
      <c r="W225" s="115" t="s">
        <v>207</v>
      </c>
      <c r="X225" s="115" t="s">
        <v>5457</v>
      </c>
      <c r="Y225" s="115" t="s">
        <v>5458</v>
      </c>
      <c r="Z225" s="115" t="s">
        <v>207</v>
      </c>
    </row>
    <row r="226" spans="1:26" x14ac:dyDescent="0.25">
      <c r="A226" s="115">
        <v>202410</v>
      </c>
      <c r="B226" s="115">
        <v>10217842</v>
      </c>
      <c r="C226" s="115">
        <v>75</v>
      </c>
      <c r="D226" s="115">
        <v>13</v>
      </c>
      <c r="E226" s="115">
        <v>26</v>
      </c>
      <c r="F226" s="115">
        <v>2</v>
      </c>
      <c r="G226" s="115">
        <v>11</v>
      </c>
      <c r="H226" s="115">
        <v>1</v>
      </c>
      <c r="I226" s="115">
        <v>4</v>
      </c>
      <c r="J226" s="115">
        <v>128</v>
      </c>
      <c r="K226" s="115" t="s">
        <v>200</v>
      </c>
      <c r="L226" s="115" t="s">
        <v>201</v>
      </c>
      <c r="M226" s="115" t="s">
        <v>274</v>
      </c>
      <c r="N226" s="115" t="s">
        <v>6159</v>
      </c>
      <c r="O226" s="115" t="s">
        <v>6160</v>
      </c>
      <c r="P226" s="115" t="s">
        <v>6161</v>
      </c>
      <c r="Q226" s="115">
        <v>70851546</v>
      </c>
      <c r="R226" s="115" t="s">
        <v>5456</v>
      </c>
      <c r="S226" s="115" t="s">
        <v>204</v>
      </c>
      <c r="T226" s="115" t="s">
        <v>206</v>
      </c>
      <c r="U226" s="115" t="s">
        <v>207</v>
      </c>
      <c r="V226" s="115" t="s">
        <v>278</v>
      </c>
      <c r="W226" s="115" t="s">
        <v>207</v>
      </c>
      <c r="X226" s="115" t="s">
        <v>5457</v>
      </c>
      <c r="Y226" s="115" t="s">
        <v>5458</v>
      </c>
      <c r="Z226" s="115" t="s">
        <v>207</v>
      </c>
    </row>
    <row r="227" spans="1:26" x14ac:dyDescent="0.25">
      <c r="A227" s="115">
        <v>202410</v>
      </c>
      <c r="B227" s="115">
        <v>10219671</v>
      </c>
      <c r="C227" s="115">
        <v>37</v>
      </c>
      <c r="D227" s="115">
        <v>5</v>
      </c>
      <c r="E227" s="115">
        <v>16</v>
      </c>
      <c r="F227" s="115">
        <v>1</v>
      </c>
      <c r="G227" s="115">
        <v>8</v>
      </c>
      <c r="H227" s="115">
        <v>1</v>
      </c>
      <c r="I227" s="115">
        <v>2</v>
      </c>
      <c r="J227" s="115">
        <v>68</v>
      </c>
      <c r="K227" s="115" t="s">
        <v>200</v>
      </c>
      <c r="L227" s="115" t="s">
        <v>201</v>
      </c>
      <c r="M227" s="115" t="s">
        <v>274</v>
      </c>
      <c r="N227" s="115" t="s">
        <v>340</v>
      </c>
      <c r="O227" s="115" t="s">
        <v>276</v>
      </c>
      <c r="P227" s="115" t="s">
        <v>341</v>
      </c>
      <c r="Q227" s="115">
        <v>70819154</v>
      </c>
      <c r="R227" s="115" t="s">
        <v>5456</v>
      </c>
      <c r="S227" s="115" t="s">
        <v>204</v>
      </c>
      <c r="T227" s="115" t="s">
        <v>206</v>
      </c>
      <c r="U227" s="115" t="s">
        <v>207</v>
      </c>
      <c r="V227" s="115" t="s">
        <v>278</v>
      </c>
      <c r="W227" s="115" t="s">
        <v>207</v>
      </c>
      <c r="X227" s="115" t="s">
        <v>5457</v>
      </c>
      <c r="Y227" s="115" t="s">
        <v>5458</v>
      </c>
      <c r="Z227" s="115" t="s">
        <v>207</v>
      </c>
    </row>
    <row r="228" spans="1:26" x14ac:dyDescent="0.25">
      <c r="A228" s="115">
        <v>202410</v>
      </c>
      <c r="B228" s="115">
        <v>10219860</v>
      </c>
      <c r="C228" s="115">
        <v>88</v>
      </c>
      <c r="D228" s="115">
        <v>17</v>
      </c>
      <c r="E228" s="115">
        <v>15</v>
      </c>
      <c r="F228" s="115">
        <v>1</v>
      </c>
      <c r="G228" s="115">
        <v>11</v>
      </c>
      <c r="H228" s="115">
        <v>1</v>
      </c>
      <c r="I228" s="115">
        <v>4</v>
      </c>
      <c r="J228" s="115">
        <v>133</v>
      </c>
      <c r="K228" s="115" t="s">
        <v>200</v>
      </c>
      <c r="L228" s="115" t="s">
        <v>201</v>
      </c>
      <c r="M228" s="115" t="s">
        <v>274</v>
      </c>
      <c r="N228" s="115" t="s">
        <v>6162</v>
      </c>
      <c r="O228" s="115" t="s">
        <v>6160</v>
      </c>
      <c r="P228" s="115" t="s">
        <v>6163</v>
      </c>
      <c r="Q228" s="115">
        <v>70851544</v>
      </c>
      <c r="R228" s="115" t="s">
        <v>5456</v>
      </c>
      <c r="S228" s="115" t="s">
        <v>204</v>
      </c>
      <c r="T228" s="115" t="s">
        <v>206</v>
      </c>
      <c r="U228" s="115" t="s">
        <v>207</v>
      </c>
      <c r="V228" s="115" t="s">
        <v>278</v>
      </c>
      <c r="W228" s="115" t="s">
        <v>207</v>
      </c>
      <c r="X228" s="115" t="s">
        <v>5457</v>
      </c>
      <c r="Y228" s="115" t="s">
        <v>5458</v>
      </c>
      <c r="Z228" s="115" t="s">
        <v>207</v>
      </c>
    </row>
    <row r="229" spans="1:26" x14ac:dyDescent="0.25">
      <c r="A229" s="115">
        <v>202410</v>
      </c>
      <c r="B229" s="115">
        <v>10220563</v>
      </c>
      <c r="C229" s="115">
        <v>166</v>
      </c>
      <c r="D229" s="115">
        <v>18</v>
      </c>
      <c r="E229" s="115">
        <v>59</v>
      </c>
      <c r="F229" s="115">
        <v>3</v>
      </c>
      <c r="G229" s="115">
        <v>21</v>
      </c>
      <c r="H229" s="115">
        <v>1</v>
      </c>
      <c r="I229" s="115">
        <v>8</v>
      </c>
      <c r="J229" s="115">
        <v>268</v>
      </c>
      <c r="K229" s="115" t="s">
        <v>200</v>
      </c>
      <c r="L229" s="115" t="s">
        <v>201</v>
      </c>
      <c r="M229" s="115" t="s">
        <v>274</v>
      </c>
      <c r="N229" s="115" t="s">
        <v>6162</v>
      </c>
      <c r="O229" s="115" t="s">
        <v>6160</v>
      </c>
      <c r="P229" s="115" t="s">
        <v>6164</v>
      </c>
      <c r="Q229" s="115">
        <v>70851545</v>
      </c>
      <c r="R229" s="115" t="s">
        <v>5456</v>
      </c>
      <c r="S229" s="115" t="s">
        <v>204</v>
      </c>
      <c r="T229" s="115" t="s">
        <v>206</v>
      </c>
      <c r="U229" s="115" t="s">
        <v>207</v>
      </c>
      <c r="V229" s="115" t="s">
        <v>278</v>
      </c>
      <c r="W229" s="115" t="s">
        <v>207</v>
      </c>
      <c r="X229" s="115" t="s">
        <v>5457</v>
      </c>
      <c r="Y229" s="115" t="s">
        <v>5458</v>
      </c>
      <c r="Z229" s="115" t="s">
        <v>207</v>
      </c>
    </row>
    <row r="230" spans="1:26" x14ac:dyDescent="0.25">
      <c r="A230" s="115">
        <v>202410</v>
      </c>
      <c r="B230" s="115">
        <v>10221221</v>
      </c>
      <c r="C230" s="115">
        <v>64</v>
      </c>
      <c r="D230" s="115">
        <v>10</v>
      </c>
      <c r="E230" s="115">
        <v>29</v>
      </c>
      <c r="F230" s="115">
        <v>2</v>
      </c>
      <c r="G230" s="115">
        <v>13</v>
      </c>
      <c r="H230" s="115">
        <v>1</v>
      </c>
      <c r="I230" s="115">
        <v>4</v>
      </c>
      <c r="J230" s="115">
        <v>119</v>
      </c>
      <c r="K230" s="115" t="s">
        <v>200</v>
      </c>
      <c r="L230" s="115" t="s">
        <v>201</v>
      </c>
      <c r="M230" s="115" t="s">
        <v>274</v>
      </c>
      <c r="N230" s="115" t="s">
        <v>4048</v>
      </c>
      <c r="O230" s="115" t="s">
        <v>276</v>
      </c>
      <c r="P230" s="115" t="s">
        <v>443</v>
      </c>
      <c r="Q230" s="115">
        <v>70819155</v>
      </c>
      <c r="R230" s="115" t="s">
        <v>5456</v>
      </c>
      <c r="S230" s="115" t="s">
        <v>204</v>
      </c>
      <c r="T230" s="115" t="s">
        <v>206</v>
      </c>
      <c r="U230" s="115" t="s">
        <v>207</v>
      </c>
      <c r="V230" s="115" t="s">
        <v>278</v>
      </c>
      <c r="W230" s="115" t="s">
        <v>207</v>
      </c>
      <c r="X230" s="115" t="s">
        <v>5457</v>
      </c>
      <c r="Y230" s="115" t="s">
        <v>5458</v>
      </c>
      <c r="Z230" s="115" t="s">
        <v>207</v>
      </c>
    </row>
    <row r="231" spans="1:26" x14ac:dyDescent="0.25">
      <c r="A231" s="115">
        <v>202410</v>
      </c>
      <c r="B231" s="115">
        <v>10221473</v>
      </c>
      <c r="C231" s="115">
        <v>53</v>
      </c>
      <c r="D231" s="115">
        <v>7</v>
      </c>
      <c r="E231" s="115">
        <v>16</v>
      </c>
      <c r="F231" s="115">
        <v>2</v>
      </c>
      <c r="G231" s="115">
        <v>8</v>
      </c>
      <c r="H231" s="115">
        <v>1</v>
      </c>
      <c r="I231" s="115">
        <v>3</v>
      </c>
      <c r="J231" s="115">
        <v>87</v>
      </c>
      <c r="K231" s="115" t="s">
        <v>200</v>
      </c>
      <c r="L231" s="115" t="s">
        <v>201</v>
      </c>
      <c r="M231" s="115" t="s">
        <v>274</v>
      </c>
      <c r="N231" s="115" t="s">
        <v>6159</v>
      </c>
      <c r="O231" s="115" t="s">
        <v>6160</v>
      </c>
      <c r="P231" s="115" t="s">
        <v>6165</v>
      </c>
      <c r="Q231" s="115">
        <v>70851547</v>
      </c>
      <c r="R231" s="115" t="s">
        <v>5456</v>
      </c>
      <c r="S231" s="115" t="s">
        <v>204</v>
      </c>
      <c r="T231" s="115" t="s">
        <v>206</v>
      </c>
      <c r="U231" s="115" t="s">
        <v>207</v>
      </c>
      <c r="V231" s="115" t="s">
        <v>278</v>
      </c>
      <c r="W231" s="115" t="s">
        <v>207</v>
      </c>
      <c r="X231" s="115" t="s">
        <v>5457</v>
      </c>
      <c r="Y231" s="115" t="s">
        <v>5458</v>
      </c>
      <c r="Z231" s="115" t="s">
        <v>207</v>
      </c>
    </row>
    <row r="232" spans="1:26" x14ac:dyDescent="0.25">
      <c r="A232" s="115">
        <v>202410</v>
      </c>
      <c r="B232" s="115">
        <v>10230301</v>
      </c>
      <c r="C232" s="115">
        <v>49</v>
      </c>
      <c r="D232" s="115">
        <v>6</v>
      </c>
      <c r="E232" s="115">
        <v>26</v>
      </c>
      <c r="F232" s="115">
        <v>1</v>
      </c>
      <c r="G232" s="115">
        <v>5</v>
      </c>
      <c r="H232" s="115">
        <v>0</v>
      </c>
      <c r="I232" s="115">
        <v>2</v>
      </c>
      <c r="J232" s="115">
        <v>87</v>
      </c>
      <c r="K232" s="115" t="s">
        <v>200</v>
      </c>
      <c r="L232" s="115" t="s">
        <v>201</v>
      </c>
      <c r="M232" s="115" t="s">
        <v>274</v>
      </c>
      <c r="N232" s="115" t="s">
        <v>340</v>
      </c>
      <c r="O232" s="115" t="s">
        <v>276</v>
      </c>
      <c r="P232" s="115" t="s">
        <v>277</v>
      </c>
      <c r="Q232" s="115">
        <v>70819158</v>
      </c>
      <c r="R232" s="115" t="s">
        <v>5456</v>
      </c>
      <c r="S232" s="115" t="s">
        <v>204</v>
      </c>
      <c r="T232" s="115" t="s">
        <v>206</v>
      </c>
      <c r="U232" s="115" t="s">
        <v>207</v>
      </c>
      <c r="V232" s="115" t="s">
        <v>278</v>
      </c>
      <c r="W232" s="115" t="s">
        <v>207</v>
      </c>
      <c r="X232" s="115" t="s">
        <v>5457</v>
      </c>
      <c r="Y232" s="115" t="s">
        <v>5458</v>
      </c>
      <c r="Z232" s="115" t="s">
        <v>207</v>
      </c>
    </row>
    <row r="233" spans="1:26" x14ac:dyDescent="0.25">
      <c r="A233" s="115">
        <v>202410</v>
      </c>
      <c r="B233" s="115">
        <v>10233069</v>
      </c>
      <c r="C233" s="115">
        <v>34</v>
      </c>
      <c r="D233" s="115">
        <v>5</v>
      </c>
      <c r="E233" s="115">
        <v>15</v>
      </c>
      <c r="F233" s="115">
        <v>2</v>
      </c>
      <c r="G233" s="115">
        <v>4</v>
      </c>
      <c r="H233" s="115">
        <v>0</v>
      </c>
      <c r="I233" s="115">
        <v>2</v>
      </c>
      <c r="J233" s="115">
        <v>60</v>
      </c>
      <c r="K233" s="115" t="s">
        <v>200</v>
      </c>
      <c r="L233" s="115" t="s">
        <v>201</v>
      </c>
      <c r="M233" s="115" t="s">
        <v>274</v>
      </c>
      <c r="N233" s="115" t="s">
        <v>340</v>
      </c>
      <c r="O233" s="115" t="s">
        <v>433</v>
      </c>
      <c r="P233" s="115" t="s">
        <v>434</v>
      </c>
      <c r="Q233" s="115">
        <v>70819165</v>
      </c>
      <c r="R233" s="115" t="s">
        <v>5456</v>
      </c>
      <c r="S233" s="115" t="s">
        <v>204</v>
      </c>
      <c r="T233" s="115" t="s">
        <v>206</v>
      </c>
      <c r="U233" s="115" t="s">
        <v>207</v>
      </c>
      <c r="V233" s="115" t="s">
        <v>278</v>
      </c>
      <c r="W233" s="115" t="s">
        <v>207</v>
      </c>
      <c r="X233" s="115" t="s">
        <v>5457</v>
      </c>
      <c r="Y233" s="115" t="s">
        <v>5458</v>
      </c>
      <c r="Z233" s="115" t="s">
        <v>207</v>
      </c>
    </row>
    <row r="234" spans="1:26" x14ac:dyDescent="0.25">
      <c r="A234" s="115">
        <v>202410</v>
      </c>
      <c r="B234" s="115">
        <v>10204477</v>
      </c>
      <c r="C234" s="115">
        <v>105</v>
      </c>
      <c r="D234" s="115">
        <v>12</v>
      </c>
      <c r="E234" s="115">
        <v>39</v>
      </c>
      <c r="F234" s="115">
        <v>2</v>
      </c>
      <c r="G234" s="115">
        <v>13</v>
      </c>
      <c r="H234" s="115">
        <v>1</v>
      </c>
      <c r="I234" s="115">
        <v>3</v>
      </c>
      <c r="J234" s="115">
        <v>172</v>
      </c>
      <c r="K234" s="115" t="s">
        <v>200</v>
      </c>
      <c r="L234" s="115" t="s">
        <v>209</v>
      </c>
      <c r="M234" s="115" t="s">
        <v>315</v>
      </c>
      <c r="N234" s="115" t="s">
        <v>316</v>
      </c>
      <c r="O234" s="115" t="s">
        <v>247</v>
      </c>
      <c r="P234" s="115" t="s">
        <v>317</v>
      </c>
      <c r="Q234" s="115">
        <v>70818233</v>
      </c>
      <c r="R234" s="115" t="s">
        <v>5456</v>
      </c>
      <c r="S234" s="115" t="s">
        <v>204</v>
      </c>
      <c r="T234" s="115" t="s">
        <v>206</v>
      </c>
      <c r="U234" s="115" t="s">
        <v>207</v>
      </c>
      <c r="V234" s="115" t="s">
        <v>3035</v>
      </c>
      <c r="W234" s="115" t="s">
        <v>207</v>
      </c>
      <c r="X234" s="115" t="s">
        <v>5457</v>
      </c>
      <c r="Y234" s="115" t="s">
        <v>5458</v>
      </c>
      <c r="Z234" s="115" t="s">
        <v>207</v>
      </c>
    </row>
    <row r="235" spans="1:26" x14ac:dyDescent="0.25">
      <c r="A235" s="115">
        <v>202410</v>
      </c>
      <c r="B235" s="115">
        <v>10219350</v>
      </c>
      <c r="C235" s="115">
        <v>3</v>
      </c>
      <c r="D235" s="115">
        <v>0</v>
      </c>
      <c r="E235" s="115">
        <v>0</v>
      </c>
      <c r="F235" s="115">
        <v>0</v>
      </c>
      <c r="G235" s="115">
        <v>3</v>
      </c>
      <c r="H235" s="115">
        <v>0</v>
      </c>
      <c r="I235" s="115">
        <v>1</v>
      </c>
      <c r="J235" s="115">
        <v>6</v>
      </c>
      <c r="K235" s="115" t="s">
        <v>200</v>
      </c>
      <c r="L235" s="115" t="s">
        <v>209</v>
      </c>
      <c r="M235" s="115" t="s">
        <v>315</v>
      </c>
      <c r="N235" s="115" t="s">
        <v>405</v>
      </c>
      <c r="O235" s="115" t="s">
        <v>1091</v>
      </c>
      <c r="P235" s="115" t="s">
        <v>1215</v>
      </c>
      <c r="Q235" s="115">
        <v>70849556</v>
      </c>
      <c r="R235" s="115" t="s">
        <v>5456</v>
      </c>
      <c r="S235" s="115" t="s">
        <v>204</v>
      </c>
      <c r="T235" s="115" t="s">
        <v>206</v>
      </c>
      <c r="U235" s="115" t="s">
        <v>207</v>
      </c>
      <c r="V235" s="115" t="s">
        <v>3035</v>
      </c>
      <c r="W235" s="115" t="s">
        <v>207</v>
      </c>
      <c r="X235" s="115" t="s">
        <v>5457</v>
      </c>
      <c r="Y235" s="115" t="s">
        <v>5458</v>
      </c>
      <c r="Z235" s="115" t="s">
        <v>207</v>
      </c>
    </row>
    <row r="236" spans="1:26" x14ac:dyDescent="0.25">
      <c r="A236" s="115">
        <v>202410</v>
      </c>
      <c r="B236" s="115">
        <v>10219610</v>
      </c>
      <c r="C236" s="115">
        <v>47</v>
      </c>
      <c r="D236" s="115">
        <v>8</v>
      </c>
      <c r="E236" s="115">
        <v>14</v>
      </c>
      <c r="F236" s="115">
        <v>1</v>
      </c>
      <c r="G236" s="115">
        <v>5</v>
      </c>
      <c r="H236" s="115">
        <v>0</v>
      </c>
      <c r="I236" s="115">
        <v>2</v>
      </c>
      <c r="J236" s="115">
        <v>75</v>
      </c>
      <c r="K236" s="115" t="s">
        <v>200</v>
      </c>
      <c r="L236" s="115" t="s">
        <v>209</v>
      </c>
      <c r="M236" s="115" t="s">
        <v>315</v>
      </c>
      <c r="N236" s="115" t="s">
        <v>405</v>
      </c>
      <c r="O236" s="115" t="s">
        <v>1091</v>
      </c>
      <c r="P236" s="115" t="s">
        <v>1095</v>
      </c>
      <c r="Q236" s="115">
        <v>70849480</v>
      </c>
      <c r="R236" s="115" t="s">
        <v>5456</v>
      </c>
      <c r="S236" s="115" t="s">
        <v>204</v>
      </c>
      <c r="T236" s="115" t="s">
        <v>206</v>
      </c>
      <c r="U236" s="115" t="s">
        <v>207</v>
      </c>
      <c r="V236" s="115" t="s">
        <v>3035</v>
      </c>
      <c r="W236" s="115" t="s">
        <v>207</v>
      </c>
      <c r="X236" s="115" t="s">
        <v>5457</v>
      </c>
      <c r="Y236" s="115" t="s">
        <v>5458</v>
      </c>
      <c r="Z236" s="115" t="s">
        <v>207</v>
      </c>
    </row>
    <row r="237" spans="1:26" x14ac:dyDescent="0.25">
      <c r="A237" s="115">
        <v>202410</v>
      </c>
      <c r="B237" s="115">
        <v>10219611</v>
      </c>
      <c r="C237" s="115">
        <v>64</v>
      </c>
      <c r="D237" s="115">
        <v>10</v>
      </c>
      <c r="E237" s="115">
        <v>20</v>
      </c>
      <c r="F237" s="115">
        <v>1</v>
      </c>
      <c r="G237" s="115">
        <v>5</v>
      </c>
      <c r="H237" s="115">
        <v>0</v>
      </c>
      <c r="I237" s="115">
        <v>4</v>
      </c>
      <c r="J237" s="115">
        <v>100</v>
      </c>
      <c r="K237" s="115" t="s">
        <v>200</v>
      </c>
      <c r="L237" s="115" t="s">
        <v>209</v>
      </c>
      <c r="M237" s="115" t="s">
        <v>315</v>
      </c>
      <c r="N237" s="115" t="s">
        <v>405</v>
      </c>
      <c r="O237" s="115" t="s">
        <v>1091</v>
      </c>
      <c r="P237" s="115" t="s">
        <v>1092</v>
      </c>
      <c r="Q237" s="115">
        <v>70849481</v>
      </c>
      <c r="R237" s="115" t="s">
        <v>5456</v>
      </c>
      <c r="S237" s="115" t="s">
        <v>204</v>
      </c>
      <c r="T237" s="115" t="s">
        <v>206</v>
      </c>
      <c r="U237" s="115" t="s">
        <v>207</v>
      </c>
      <c r="V237" s="115" t="s">
        <v>3035</v>
      </c>
      <c r="W237" s="115" t="s">
        <v>207</v>
      </c>
      <c r="X237" s="115" t="s">
        <v>5457</v>
      </c>
      <c r="Y237" s="115" t="s">
        <v>5458</v>
      </c>
      <c r="Z237" s="115" t="s">
        <v>207</v>
      </c>
    </row>
    <row r="238" spans="1:26" x14ac:dyDescent="0.25">
      <c r="A238" s="115">
        <v>202410</v>
      </c>
      <c r="B238" s="115">
        <v>10221021</v>
      </c>
      <c r="C238" s="115">
        <v>89</v>
      </c>
      <c r="D238" s="115">
        <v>11</v>
      </c>
      <c r="E238" s="115">
        <v>32</v>
      </c>
      <c r="F238" s="115">
        <v>2</v>
      </c>
      <c r="G238" s="115">
        <v>10</v>
      </c>
      <c r="H238" s="115">
        <v>1</v>
      </c>
      <c r="I238" s="115">
        <v>3</v>
      </c>
      <c r="J238" s="115">
        <v>145</v>
      </c>
      <c r="K238" s="115" t="s">
        <v>200</v>
      </c>
      <c r="L238" s="115" t="s">
        <v>209</v>
      </c>
      <c r="M238" s="115" t="s">
        <v>315</v>
      </c>
      <c r="N238" s="115" t="s">
        <v>316</v>
      </c>
      <c r="O238" s="115" t="s">
        <v>413</v>
      </c>
      <c r="P238" s="115" t="s">
        <v>414</v>
      </c>
      <c r="Q238" s="115">
        <v>70848156</v>
      </c>
      <c r="R238" s="115" t="s">
        <v>5456</v>
      </c>
      <c r="S238" s="115" t="s">
        <v>204</v>
      </c>
      <c r="T238" s="115" t="s">
        <v>206</v>
      </c>
      <c r="U238" s="115" t="s">
        <v>207</v>
      </c>
      <c r="V238" s="115" t="s">
        <v>3035</v>
      </c>
      <c r="W238" s="115" t="s">
        <v>207</v>
      </c>
      <c r="X238" s="115" t="s">
        <v>5457</v>
      </c>
      <c r="Y238" s="115" t="s">
        <v>5458</v>
      </c>
      <c r="Z238" s="115" t="s">
        <v>207</v>
      </c>
    </row>
    <row r="239" spans="1:26" x14ac:dyDescent="0.25">
      <c r="A239" s="115">
        <v>202410</v>
      </c>
      <c r="B239" s="115">
        <v>10223853</v>
      </c>
      <c r="C239" s="115">
        <v>117</v>
      </c>
      <c r="D239" s="115">
        <v>16</v>
      </c>
      <c r="E239" s="115">
        <v>50</v>
      </c>
      <c r="F239" s="115">
        <v>4</v>
      </c>
      <c r="G239" s="115">
        <v>23</v>
      </c>
      <c r="H239" s="115">
        <v>1</v>
      </c>
      <c r="I239" s="115">
        <v>5</v>
      </c>
      <c r="J239" s="115">
        <v>211</v>
      </c>
      <c r="K239" s="115" t="s">
        <v>200</v>
      </c>
      <c r="L239" s="115" t="s">
        <v>209</v>
      </c>
      <c r="M239" s="115" t="s">
        <v>315</v>
      </c>
      <c r="N239" s="115" t="s">
        <v>316</v>
      </c>
      <c r="O239" s="115" t="s">
        <v>247</v>
      </c>
      <c r="P239" s="115" t="s">
        <v>998</v>
      </c>
      <c r="Q239" s="115">
        <v>70849368</v>
      </c>
      <c r="R239" s="115" t="s">
        <v>5456</v>
      </c>
      <c r="S239" s="115" t="s">
        <v>204</v>
      </c>
      <c r="T239" s="115" t="s">
        <v>206</v>
      </c>
      <c r="U239" s="115" t="s">
        <v>207</v>
      </c>
      <c r="V239" s="115" t="s">
        <v>3035</v>
      </c>
      <c r="W239" s="115" t="s">
        <v>207</v>
      </c>
      <c r="X239" s="115" t="s">
        <v>5457</v>
      </c>
      <c r="Y239" s="115" t="s">
        <v>5458</v>
      </c>
      <c r="Z239" s="115" t="s">
        <v>207</v>
      </c>
    </row>
    <row r="240" spans="1:26" x14ac:dyDescent="0.25">
      <c r="A240" s="115">
        <v>202410</v>
      </c>
      <c r="B240" s="115">
        <v>10224595</v>
      </c>
      <c r="C240" s="115">
        <v>112</v>
      </c>
      <c r="D240" s="115">
        <v>16</v>
      </c>
      <c r="E240" s="115">
        <v>57</v>
      </c>
      <c r="F240" s="115">
        <v>2</v>
      </c>
      <c r="G240" s="115">
        <v>17</v>
      </c>
      <c r="H240" s="115">
        <v>2</v>
      </c>
      <c r="I240" s="115">
        <v>4</v>
      </c>
      <c r="J240" s="115">
        <v>206</v>
      </c>
      <c r="K240" s="115" t="s">
        <v>200</v>
      </c>
      <c r="L240" s="115" t="s">
        <v>209</v>
      </c>
      <c r="M240" s="115" t="s">
        <v>315</v>
      </c>
      <c r="N240" s="115" t="s">
        <v>316</v>
      </c>
      <c r="O240" s="115" t="s">
        <v>247</v>
      </c>
      <c r="P240" s="115" t="s">
        <v>991</v>
      </c>
      <c r="Q240" s="115">
        <v>70849369</v>
      </c>
      <c r="R240" s="115" t="s">
        <v>5456</v>
      </c>
      <c r="S240" s="115" t="s">
        <v>204</v>
      </c>
      <c r="T240" s="115" t="s">
        <v>206</v>
      </c>
      <c r="U240" s="115" t="s">
        <v>207</v>
      </c>
      <c r="V240" s="115" t="s">
        <v>3035</v>
      </c>
      <c r="W240" s="115" t="s">
        <v>207</v>
      </c>
      <c r="X240" s="115" t="s">
        <v>5457</v>
      </c>
      <c r="Y240" s="115" t="s">
        <v>5458</v>
      </c>
      <c r="Z240" s="115" t="s">
        <v>207</v>
      </c>
    </row>
    <row r="241" spans="1:26" x14ac:dyDescent="0.25">
      <c r="A241" s="115">
        <v>202410</v>
      </c>
      <c r="B241" s="115">
        <v>10227290</v>
      </c>
      <c r="C241" s="115">
        <v>47</v>
      </c>
      <c r="D241" s="115">
        <v>7</v>
      </c>
      <c r="E241" s="115">
        <v>18</v>
      </c>
      <c r="F241" s="115">
        <v>1</v>
      </c>
      <c r="G241" s="115">
        <v>8</v>
      </c>
      <c r="H241" s="115">
        <v>1</v>
      </c>
      <c r="I241" s="115">
        <v>2</v>
      </c>
      <c r="J241" s="115">
        <v>82</v>
      </c>
      <c r="K241" s="115" t="s">
        <v>200</v>
      </c>
      <c r="L241" s="115" t="s">
        <v>209</v>
      </c>
      <c r="M241" s="115" t="s">
        <v>315</v>
      </c>
      <c r="N241" s="115" t="s">
        <v>316</v>
      </c>
      <c r="O241" s="115" t="s">
        <v>247</v>
      </c>
      <c r="P241" s="115" t="s">
        <v>367</v>
      </c>
      <c r="Q241" s="115">
        <v>70818292</v>
      </c>
      <c r="R241" s="115" t="s">
        <v>5456</v>
      </c>
      <c r="S241" s="115" t="s">
        <v>204</v>
      </c>
      <c r="T241" s="115" t="s">
        <v>206</v>
      </c>
      <c r="U241" s="115" t="s">
        <v>207</v>
      </c>
      <c r="V241" s="115" t="s">
        <v>3035</v>
      </c>
      <c r="W241" s="115" t="s">
        <v>207</v>
      </c>
      <c r="X241" s="115" t="s">
        <v>5457</v>
      </c>
      <c r="Y241" s="115" t="s">
        <v>5458</v>
      </c>
      <c r="Z241" s="115" t="s">
        <v>207</v>
      </c>
    </row>
    <row r="242" spans="1:26" x14ac:dyDescent="0.25">
      <c r="A242" s="115">
        <v>202410</v>
      </c>
      <c r="B242" s="115">
        <v>10228121</v>
      </c>
      <c r="C242" s="115">
        <v>35</v>
      </c>
      <c r="D242" s="115">
        <v>6</v>
      </c>
      <c r="E242" s="115">
        <v>10</v>
      </c>
      <c r="F242" s="115">
        <v>1</v>
      </c>
      <c r="G242" s="115">
        <v>5</v>
      </c>
      <c r="H242" s="115">
        <v>1</v>
      </c>
      <c r="I242" s="115">
        <v>2</v>
      </c>
      <c r="J242" s="115">
        <v>58</v>
      </c>
      <c r="K242" s="115" t="s">
        <v>200</v>
      </c>
      <c r="L242" s="115" t="s">
        <v>209</v>
      </c>
      <c r="M242" s="115" t="s">
        <v>315</v>
      </c>
      <c r="N242" s="115" t="s">
        <v>405</v>
      </c>
      <c r="O242" s="115" t="s">
        <v>226</v>
      </c>
      <c r="P242" s="115" t="s">
        <v>406</v>
      </c>
      <c r="Q242" s="115">
        <v>70818267</v>
      </c>
      <c r="R242" s="115" t="s">
        <v>5456</v>
      </c>
      <c r="S242" s="115" t="s">
        <v>204</v>
      </c>
      <c r="T242" s="115" t="s">
        <v>206</v>
      </c>
      <c r="U242" s="115" t="s">
        <v>207</v>
      </c>
      <c r="V242" s="115" t="s">
        <v>3035</v>
      </c>
      <c r="W242" s="115" t="s">
        <v>207</v>
      </c>
      <c r="X242" s="115" t="s">
        <v>5457</v>
      </c>
      <c r="Y242" s="115" t="s">
        <v>5458</v>
      </c>
      <c r="Z242" s="115" t="s">
        <v>207</v>
      </c>
    </row>
    <row r="243" spans="1:26" x14ac:dyDescent="0.25">
      <c r="A243" s="115">
        <v>202410</v>
      </c>
      <c r="B243" s="115">
        <v>10230473</v>
      </c>
      <c r="C243" s="115">
        <v>60</v>
      </c>
      <c r="D243" s="115">
        <v>8</v>
      </c>
      <c r="E243" s="115">
        <v>16</v>
      </c>
      <c r="F243" s="115">
        <v>2</v>
      </c>
      <c r="G243" s="115">
        <v>8</v>
      </c>
      <c r="H243" s="115">
        <v>1</v>
      </c>
      <c r="I243" s="115">
        <v>3</v>
      </c>
      <c r="J243" s="115">
        <v>95</v>
      </c>
      <c r="K243" s="115" t="s">
        <v>200</v>
      </c>
      <c r="L243" s="115" t="s">
        <v>209</v>
      </c>
      <c r="M243" s="115" t="s">
        <v>315</v>
      </c>
      <c r="N243" s="115" t="s">
        <v>316</v>
      </c>
      <c r="O243" s="115" t="s">
        <v>226</v>
      </c>
      <c r="P243" s="115" t="s">
        <v>355</v>
      </c>
      <c r="Q243" s="115">
        <v>70818268</v>
      </c>
      <c r="R243" s="115" t="s">
        <v>5456</v>
      </c>
      <c r="S243" s="115" t="s">
        <v>204</v>
      </c>
      <c r="T243" s="115" t="s">
        <v>206</v>
      </c>
      <c r="U243" s="115" t="s">
        <v>207</v>
      </c>
      <c r="V243" s="115" t="s">
        <v>3035</v>
      </c>
      <c r="W243" s="115" t="s">
        <v>207</v>
      </c>
      <c r="X243" s="115" t="s">
        <v>5457</v>
      </c>
      <c r="Y243" s="115" t="s">
        <v>5458</v>
      </c>
      <c r="Z243" s="115" t="s">
        <v>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46"/>
  <sheetViews>
    <sheetView workbookViewId="0"/>
  </sheetViews>
  <sheetFormatPr defaultRowHeight="15" x14ac:dyDescent="0.25"/>
  <cols>
    <col min="1" max="1" width="15.42578125" bestFit="1" customWidth="1"/>
    <col min="2" max="2" width="12.5703125" bestFit="1" customWidth="1"/>
    <col min="3" max="3" width="31.140625" bestFit="1" customWidth="1"/>
    <col min="4" max="4" width="19.5703125" bestFit="1" customWidth="1"/>
    <col min="5" max="5" width="8.85546875" bestFit="1" customWidth="1"/>
    <col min="6" max="6" width="15.85546875" bestFit="1" customWidth="1"/>
    <col min="7" max="7" width="15" bestFit="1" customWidth="1"/>
    <col min="8" max="8" width="10.5703125" bestFit="1" customWidth="1"/>
    <col min="9" max="9" width="9.85546875" bestFit="1" customWidth="1"/>
    <col min="10" max="10" width="10.5703125" bestFit="1" customWidth="1"/>
    <col min="11" max="11" width="9.85546875" bestFit="1" customWidth="1"/>
  </cols>
  <sheetData>
    <row r="1" spans="1:12" ht="45" x14ac:dyDescent="0.25">
      <c r="A1" s="20" t="s">
        <v>3</v>
      </c>
      <c r="B1" s="20" t="s">
        <v>725</v>
      </c>
      <c r="C1" s="20" t="s">
        <v>188</v>
      </c>
      <c r="D1" s="20" t="s">
        <v>726</v>
      </c>
      <c r="E1" s="20" t="s">
        <v>727</v>
      </c>
      <c r="F1" s="20" t="s">
        <v>728</v>
      </c>
      <c r="G1" s="20" t="s">
        <v>729</v>
      </c>
      <c r="H1" s="20" t="s">
        <v>730</v>
      </c>
      <c r="I1" s="20" t="s">
        <v>731</v>
      </c>
      <c r="J1" s="20" t="s">
        <v>732</v>
      </c>
      <c r="K1" s="20" t="s">
        <v>733</v>
      </c>
      <c r="L1" s="20" t="s">
        <v>1131</v>
      </c>
    </row>
    <row r="2" spans="1:12" s="20" customFormat="1" x14ac:dyDescent="0.25">
      <c r="A2" s="21" t="s">
        <v>1079</v>
      </c>
      <c r="B2" s="21" t="s">
        <v>1080</v>
      </c>
      <c r="C2" s="21" t="s">
        <v>1061</v>
      </c>
      <c r="D2" s="21" t="s">
        <v>1260</v>
      </c>
      <c r="E2" s="21" t="s">
        <v>1854</v>
      </c>
      <c r="F2" s="22">
        <v>45383.377083333333</v>
      </c>
      <c r="G2" s="21" t="s">
        <v>1855</v>
      </c>
      <c r="H2" s="23">
        <v>271.24</v>
      </c>
      <c r="I2" s="23">
        <v>1400</v>
      </c>
      <c r="J2" s="23">
        <v>169.99</v>
      </c>
      <c r="K2" s="23">
        <v>101.25</v>
      </c>
    </row>
    <row r="3" spans="1:12" s="20" customFormat="1" x14ac:dyDescent="0.25">
      <c r="A3" s="21" t="s">
        <v>52</v>
      </c>
      <c r="B3" s="21" t="s">
        <v>523</v>
      </c>
      <c r="C3" s="21" t="s">
        <v>60</v>
      </c>
      <c r="D3" s="21" t="s">
        <v>774</v>
      </c>
      <c r="E3" s="21" t="s">
        <v>2127</v>
      </c>
      <c r="F3" s="22">
        <v>45383.454861111109</v>
      </c>
      <c r="G3" s="21" t="s">
        <v>2128</v>
      </c>
      <c r="H3" s="23">
        <v>1257.3</v>
      </c>
      <c r="I3" s="23">
        <v>1400</v>
      </c>
      <c r="J3" s="23">
        <v>1229.98</v>
      </c>
      <c r="K3" s="23">
        <v>27.32</v>
      </c>
    </row>
    <row r="4" spans="1:12" s="20" customFormat="1" x14ac:dyDescent="0.25">
      <c r="A4" s="21" t="s">
        <v>32</v>
      </c>
      <c r="B4" s="21" t="s">
        <v>499</v>
      </c>
      <c r="C4" s="21" t="s">
        <v>34</v>
      </c>
      <c r="D4" s="21" t="s">
        <v>746</v>
      </c>
      <c r="E4" s="21" t="s">
        <v>1996</v>
      </c>
      <c r="F4" s="22">
        <v>45383.479166666664</v>
      </c>
      <c r="G4" s="21" t="s">
        <v>1997</v>
      </c>
      <c r="H4" s="23">
        <v>990.91</v>
      </c>
      <c r="I4" s="23">
        <v>1100</v>
      </c>
      <c r="J4" s="23">
        <v>909.91</v>
      </c>
      <c r="K4" s="23">
        <v>81</v>
      </c>
    </row>
    <row r="5" spans="1:12" s="20" customFormat="1" x14ac:dyDescent="0.25">
      <c r="A5" s="21" t="s">
        <v>32</v>
      </c>
      <c r="B5" s="21" t="s">
        <v>492</v>
      </c>
      <c r="C5" s="21" t="s">
        <v>51</v>
      </c>
      <c r="D5" s="21" t="s">
        <v>748</v>
      </c>
      <c r="E5" s="21" t="s">
        <v>2026</v>
      </c>
      <c r="F5" s="22">
        <v>45383.494444444441</v>
      </c>
      <c r="G5" s="21" t="s">
        <v>2027</v>
      </c>
      <c r="H5" s="23">
        <v>1212.18</v>
      </c>
      <c r="I5" s="23">
        <v>1300</v>
      </c>
      <c r="J5" s="23">
        <v>1164.8900000000001</v>
      </c>
      <c r="K5" s="23">
        <v>47.29</v>
      </c>
    </row>
    <row r="6" spans="1:12" s="20" customFormat="1" x14ac:dyDescent="0.25">
      <c r="A6" s="21" t="s">
        <v>93</v>
      </c>
      <c r="B6" s="21" t="s">
        <v>636</v>
      </c>
      <c r="C6" s="21" t="s">
        <v>95</v>
      </c>
      <c r="D6" s="21" t="s">
        <v>839</v>
      </c>
      <c r="E6" s="21" t="s">
        <v>2732</v>
      </c>
      <c r="F6" s="22">
        <v>45383.506249999999</v>
      </c>
      <c r="G6" s="21" t="s">
        <v>2731</v>
      </c>
      <c r="H6" s="23">
        <v>1504.43</v>
      </c>
      <c r="I6" s="23">
        <v>1400</v>
      </c>
      <c r="J6" s="23">
        <v>1217.9000000000001</v>
      </c>
      <c r="K6" s="23">
        <v>286.52999999999997</v>
      </c>
    </row>
    <row r="7" spans="1:12" s="20" customFormat="1" x14ac:dyDescent="0.25">
      <c r="A7" s="21" t="s">
        <v>155</v>
      </c>
      <c r="B7" s="21" t="s">
        <v>698</v>
      </c>
      <c r="C7" s="21" t="s">
        <v>161</v>
      </c>
      <c r="D7" s="21" t="s">
        <v>872</v>
      </c>
      <c r="E7" s="21" t="s">
        <v>2953</v>
      </c>
      <c r="F7" s="22">
        <v>45383.532638888886</v>
      </c>
      <c r="G7" s="21" t="s">
        <v>2954</v>
      </c>
      <c r="H7" s="23">
        <v>518.49</v>
      </c>
      <c r="I7" s="23">
        <v>1100</v>
      </c>
      <c r="J7" s="23">
        <v>469.99</v>
      </c>
      <c r="K7" s="23">
        <v>48.5</v>
      </c>
    </row>
    <row r="8" spans="1:12" s="20" customFormat="1" x14ac:dyDescent="0.25">
      <c r="A8" s="21" t="s">
        <v>52</v>
      </c>
      <c r="B8" s="21" t="s">
        <v>531</v>
      </c>
      <c r="C8" s="21" t="s">
        <v>61</v>
      </c>
      <c r="D8" s="21" t="s">
        <v>1421</v>
      </c>
      <c r="E8" s="21" t="s">
        <v>2153</v>
      </c>
      <c r="F8" s="22">
        <v>45383.543055555558</v>
      </c>
      <c r="G8" s="21" t="s">
        <v>2154</v>
      </c>
      <c r="H8" s="23">
        <v>710.22</v>
      </c>
      <c r="I8" s="23">
        <v>1100</v>
      </c>
      <c r="J8" s="23">
        <v>629.99</v>
      </c>
      <c r="K8" s="23">
        <v>80.23</v>
      </c>
    </row>
    <row r="9" spans="1:12" s="20" customFormat="1" x14ac:dyDescent="0.25">
      <c r="A9" s="21" t="s">
        <v>1079</v>
      </c>
      <c r="B9" s="21" t="s">
        <v>1081</v>
      </c>
      <c r="C9" s="21" t="s">
        <v>1062</v>
      </c>
      <c r="D9" s="21" t="s">
        <v>1257</v>
      </c>
      <c r="E9" s="21" t="s">
        <v>1803</v>
      </c>
      <c r="F9" s="22">
        <v>45383.560416666667</v>
      </c>
      <c r="G9" s="21" t="s">
        <v>1804</v>
      </c>
      <c r="H9" s="23">
        <v>1027.53</v>
      </c>
      <c r="I9" s="23">
        <v>1200</v>
      </c>
      <c r="J9" s="23">
        <v>999.99</v>
      </c>
      <c r="K9" s="23">
        <v>27.54</v>
      </c>
    </row>
    <row r="10" spans="1:12" s="20" customFormat="1" x14ac:dyDescent="0.25">
      <c r="A10" s="21" t="s">
        <v>1079</v>
      </c>
      <c r="B10" s="21" t="s">
        <v>1080</v>
      </c>
      <c r="C10" s="21" t="s">
        <v>1061</v>
      </c>
      <c r="D10" s="21" t="s">
        <v>1260</v>
      </c>
      <c r="E10" s="21" t="s">
        <v>1856</v>
      </c>
      <c r="F10" s="22">
        <v>45383.567361111112</v>
      </c>
      <c r="G10" s="21" t="s">
        <v>1857</v>
      </c>
      <c r="H10" s="23">
        <v>427.94</v>
      </c>
      <c r="I10" s="23">
        <v>450</v>
      </c>
      <c r="J10" s="23">
        <v>279.99</v>
      </c>
      <c r="K10" s="23">
        <v>147.94999999999999</v>
      </c>
    </row>
    <row r="11" spans="1:12" s="20" customFormat="1" x14ac:dyDescent="0.25">
      <c r="A11" s="21" t="s">
        <v>93</v>
      </c>
      <c r="B11" s="21" t="s">
        <v>958</v>
      </c>
      <c r="C11" s="21" t="s">
        <v>1006</v>
      </c>
      <c r="D11" s="21" t="s">
        <v>1023</v>
      </c>
      <c r="E11" s="21" t="s">
        <v>2529</v>
      </c>
      <c r="F11" s="22">
        <v>45383.574305555558</v>
      </c>
      <c r="G11" s="21" t="s">
        <v>2530</v>
      </c>
      <c r="H11" s="23">
        <v>175.49</v>
      </c>
      <c r="I11" s="23">
        <v>1100</v>
      </c>
      <c r="J11" s="23">
        <v>139.96</v>
      </c>
      <c r="K11" s="23">
        <v>35.53</v>
      </c>
    </row>
    <row r="12" spans="1:12" s="20" customFormat="1" x14ac:dyDescent="0.25">
      <c r="A12" s="21" t="s">
        <v>1079</v>
      </c>
      <c r="B12" s="21" t="s">
        <v>1080</v>
      </c>
      <c r="C12" s="21" t="s">
        <v>1061</v>
      </c>
      <c r="D12" s="21" t="s">
        <v>1260</v>
      </c>
      <c r="E12" s="21" t="s">
        <v>1858</v>
      </c>
      <c r="F12" s="22">
        <v>45383.595138888886</v>
      </c>
      <c r="G12" s="21" t="s">
        <v>1859</v>
      </c>
      <c r="H12" s="23">
        <v>610.98</v>
      </c>
      <c r="I12" s="23">
        <v>1400</v>
      </c>
      <c r="J12" s="23">
        <v>469.99</v>
      </c>
      <c r="K12" s="23">
        <v>140.99</v>
      </c>
    </row>
    <row r="13" spans="1:12" s="20" customFormat="1" x14ac:dyDescent="0.25">
      <c r="A13" s="21" t="s">
        <v>52</v>
      </c>
      <c r="B13" s="21" t="s">
        <v>517</v>
      </c>
      <c r="C13" s="21" t="s">
        <v>64</v>
      </c>
      <c r="D13" s="21" t="s">
        <v>767</v>
      </c>
      <c r="E13" s="21" t="s">
        <v>2069</v>
      </c>
      <c r="F13" s="22">
        <v>45383.602083333331</v>
      </c>
      <c r="G13" s="21" t="s">
        <v>2070</v>
      </c>
      <c r="H13" s="23">
        <v>295.93</v>
      </c>
      <c r="I13" s="23">
        <v>1000</v>
      </c>
      <c r="J13" s="23">
        <v>269.95999999999998</v>
      </c>
      <c r="K13" s="23">
        <v>25.97</v>
      </c>
    </row>
    <row r="14" spans="1:12" s="20" customFormat="1" x14ac:dyDescent="0.25">
      <c r="A14" s="21" t="s">
        <v>52</v>
      </c>
      <c r="B14" s="21" t="s">
        <v>521</v>
      </c>
      <c r="C14" s="21" t="s">
        <v>59</v>
      </c>
      <c r="D14" s="21" t="s">
        <v>775</v>
      </c>
      <c r="E14" s="21" t="s">
        <v>2141</v>
      </c>
      <c r="F14" s="22">
        <v>45383.605555555558</v>
      </c>
      <c r="G14" s="21" t="s">
        <v>2142</v>
      </c>
      <c r="H14" s="23">
        <v>710.51</v>
      </c>
      <c r="I14" s="23">
        <v>1400</v>
      </c>
      <c r="J14" s="23">
        <v>629.99</v>
      </c>
      <c r="K14" s="23">
        <v>80.52</v>
      </c>
    </row>
    <row r="15" spans="1:12" s="20" customFormat="1" x14ac:dyDescent="0.25">
      <c r="A15" s="21" t="s">
        <v>32</v>
      </c>
      <c r="B15" s="21" t="s">
        <v>492</v>
      </c>
      <c r="C15" s="21" t="s">
        <v>51</v>
      </c>
      <c r="D15" s="21" t="s">
        <v>748</v>
      </c>
      <c r="E15" s="21" t="s">
        <v>2028</v>
      </c>
      <c r="F15" s="22">
        <v>45383.646527777775</v>
      </c>
      <c r="G15" s="21" t="s">
        <v>2029</v>
      </c>
      <c r="H15" s="23">
        <v>149.99</v>
      </c>
      <c r="I15" s="23">
        <v>1000</v>
      </c>
      <c r="J15" s="23">
        <v>149.99</v>
      </c>
      <c r="K15" s="23">
        <v>0</v>
      </c>
    </row>
    <row r="16" spans="1:12" s="20" customFormat="1" x14ac:dyDescent="0.25">
      <c r="A16" s="21" t="s">
        <v>52</v>
      </c>
      <c r="B16" s="21" t="s">
        <v>525</v>
      </c>
      <c r="C16" s="21" t="s">
        <v>62</v>
      </c>
      <c r="D16" s="21" t="s">
        <v>1101</v>
      </c>
      <c r="E16" s="21" t="s">
        <v>2118</v>
      </c>
      <c r="F16" s="22">
        <v>45383.649305555555</v>
      </c>
      <c r="G16" s="21" t="s">
        <v>2119</v>
      </c>
      <c r="H16" s="23">
        <v>1027.04</v>
      </c>
      <c r="I16" s="23">
        <v>1100</v>
      </c>
      <c r="J16" s="23">
        <v>999.99</v>
      </c>
      <c r="K16" s="23">
        <v>27.05</v>
      </c>
    </row>
    <row r="17" spans="1:11" s="20" customFormat="1" x14ac:dyDescent="0.25">
      <c r="A17" s="21" t="s">
        <v>32</v>
      </c>
      <c r="B17" s="21" t="s">
        <v>486</v>
      </c>
      <c r="C17" s="21" t="s">
        <v>48</v>
      </c>
      <c r="D17" s="21" t="s">
        <v>740</v>
      </c>
      <c r="E17" s="21" t="s">
        <v>2006</v>
      </c>
      <c r="F17" s="22">
        <v>45383.65902777778</v>
      </c>
      <c r="G17" s="21" t="s">
        <v>2007</v>
      </c>
      <c r="H17" s="23">
        <v>594.23</v>
      </c>
      <c r="I17" s="23">
        <v>1300</v>
      </c>
      <c r="J17" s="23">
        <v>469.99</v>
      </c>
      <c r="K17" s="23">
        <v>124.24</v>
      </c>
    </row>
    <row r="18" spans="1:11" s="20" customFormat="1" x14ac:dyDescent="0.25">
      <c r="A18" s="21" t="s">
        <v>873</v>
      </c>
      <c r="B18" s="21" t="s">
        <v>711</v>
      </c>
      <c r="C18" s="21" t="s">
        <v>166</v>
      </c>
      <c r="D18" s="21" t="s">
        <v>2965</v>
      </c>
      <c r="E18" s="21" t="s">
        <v>2966</v>
      </c>
      <c r="F18" s="22">
        <v>45383.665972222225</v>
      </c>
      <c r="G18" s="21" t="s">
        <v>2967</v>
      </c>
      <c r="H18" s="23">
        <v>331.95</v>
      </c>
      <c r="I18" s="23">
        <v>1200</v>
      </c>
      <c r="J18" s="23">
        <v>250.95</v>
      </c>
      <c r="K18" s="23">
        <v>81</v>
      </c>
    </row>
    <row r="19" spans="1:11" s="20" customFormat="1" x14ac:dyDescent="0.25">
      <c r="A19" s="21" t="s">
        <v>1079</v>
      </c>
      <c r="B19" s="21" t="s">
        <v>1080</v>
      </c>
      <c r="C19" s="21" t="s">
        <v>1061</v>
      </c>
      <c r="D19" s="21" t="s">
        <v>1260</v>
      </c>
      <c r="E19" s="21" t="s">
        <v>1860</v>
      </c>
      <c r="F19" s="22">
        <v>45383.670138888891</v>
      </c>
      <c r="G19" s="21" t="s">
        <v>1861</v>
      </c>
      <c r="H19" s="23">
        <v>999.74</v>
      </c>
      <c r="I19" s="23">
        <v>1400</v>
      </c>
      <c r="J19" s="23">
        <v>829.99</v>
      </c>
      <c r="K19" s="23">
        <v>169.75</v>
      </c>
    </row>
    <row r="20" spans="1:11" s="20" customFormat="1" x14ac:dyDescent="0.25">
      <c r="A20" s="21" t="s">
        <v>93</v>
      </c>
      <c r="B20" s="21" t="s">
        <v>810</v>
      </c>
      <c r="C20" s="21" t="s">
        <v>104</v>
      </c>
      <c r="D20" s="21" t="s">
        <v>763</v>
      </c>
      <c r="E20" s="21" t="s">
        <v>2558</v>
      </c>
      <c r="F20" s="22">
        <v>45383.678472222222</v>
      </c>
      <c r="G20" s="21" t="s">
        <v>2559</v>
      </c>
      <c r="H20" s="23">
        <v>559.29999999999995</v>
      </c>
      <c r="I20" s="23">
        <v>1200</v>
      </c>
      <c r="J20" s="23">
        <v>499.99</v>
      </c>
      <c r="K20" s="23">
        <v>59.31</v>
      </c>
    </row>
    <row r="21" spans="1:11" s="20" customFormat="1" x14ac:dyDescent="0.25">
      <c r="A21" s="21" t="s">
        <v>52</v>
      </c>
      <c r="B21" s="21" t="s">
        <v>517</v>
      </c>
      <c r="C21" s="21" t="s">
        <v>64</v>
      </c>
      <c r="D21" s="21" t="s">
        <v>767</v>
      </c>
      <c r="E21" s="21" t="s">
        <v>2071</v>
      </c>
      <c r="F21" s="22">
        <v>45383.681250000001</v>
      </c>
      <c r="G21" s="21" t="s">
        <v>2072</v>
      </c>
      <c r="H21" s="23">
        <v>1089.9000000000001</v>
      </c>
      <c r="I21" s="23">
        <v>1300</v>
      </c>
      <c r="J21" s="23">
        <v>1004.9</v>
      </c>
      <c r="K21" s="23">
        <v>85</v>
      </c>
    </row>
    <row r="22" spans="1:11" s="20" customFormat="1" x14ac:dyDescent="0.25">
      <c r="A22" s="21" t="s">
        <v>24</v>
      </c>
      <c r="B22" s="21" t="s">
        <v>467</v>
      </c>
      <c r="C22" s="21" t="s">
        <v>25</v>
      </c>
      <c r="D22" s="21" t="s">
        <v>1770</v>
      </c>
      <c r="E22" s="21" t="s">
        <v>1786</v>
      </c>
      <c r="F22" s="22">
        <v>45383.681944444441</v>
      </c>
      <c r="G22" s="21" t="s">
        <v>1787</v>
      </c>
      <c r="H22" s="23">
        <v>586.35</v>
      </c>
      <c r="I22" s="23">
        <v>1100</v>
      </c>
      <c r="J22" s="23">
        <v>549.99</v>
      </c>
      <c r="K22" s="23">
        <v>36.36</v>
      </c>
    </row>
    <row r="23" spans="1:11" s="20" customFormat="1" x14ac:dyDescent="0.25">
      <c r="A23" s="21" t="s">
        <v>1132</v>
      </c>
      <c r="B23" s="21" t="s">
        <v>1139</v>
      </c>
      <c r="C23" s="21" t="s">
        <v>1140</v>
      </c>
      <c r="D23" s="21" t="s">
        <v>2425</v>
      </c>
      <c r="E23" s="21" t="s">
        <v>2426</v>
      </c>
      <c r="F23" s="22">
        <v>45383.6875</v>
      </c>
      <c r="G23" s="21" t="s">
        <v>2427</v>
      </c>
      <c r="H23" s="23">
        <v>966.58</v>
      </c>
      <c r="I23" s="23">
        <v>1100</v>
      </c>
      <c r="J23" s="23">
        <v>939.92</v>
      </c>
      <c r="K23" s="23">
        <v>26.66</v>
      </c>
    </row>
    <row r="24" spans="1:11" s="20" customFormat="1" x14ac:dyDescent="0.25">
      <c r="A24" s="21" t="s">
        <v>71</v>
      </c>
      <c r="B24" s="21" t="s">
        <v>578</v>
      </c>
      <c r="C24" s="21" t="s">
        <v>81</v>
      </c>
      <c r="D24" s="21" t="s">
        <v>808</v>
      </c>
      <c r="E24" s="21" t="s">
        <v>2327</v>
      </c>
      <c r="F24" s="22">
        <v>45383.713888888888</v>
      </c>
      <c r="G24" s="21" t="s">
        <v>2328</v>
      </c>
      <c r="H24" s="23">
        <v>357.31</v>
      </c>
      <c r="I24" s="23">
        <v>800</v>
      </c>
      <c r="J24" s="23">
        <v>329.96</v>
      </c>
      <c r="K24" s="23">
        <v>27.35</v>
      </c>
    </row>
    <row r="25" spans="1:11" s="20" customFormat="1" x14ac:dyDescent="0.25">
      <c r="A25" s="21" t="s">
        <v>71</v>
      </c>
      <c r="B25" s="21" t="s">
        <v>578</v>
      </c>
      <c r="C25" s="21" t="s">
        <v>81</v>
      </c>
      <c r="D25" s="21" t="s">
        <v>801</v>
      </c>
      <c r="E25" s="21" t="s">
        <v>2329</v>
      </c>
      <c r="F25" s="22">
        <v>45383.728472222225</v>
      </c>
      <c r="G25" s="21" t="s">
        <v>2330</v>
      </c>
      <c r="H25" s="23">
        <v>787.21</v>
      </c>
      <c r="I25" s="23">
        <v>1400</v>
      </c>
      <c r="J25" s="23">
        <v>629.99</v>
      </c>
      <c r="K25" s="23">
        <v>157.22</v>
      </c>
    </row>
    <row r="26" spans="1:11" s="20" customFormat="1" x14ac:dyDescent="0.25">
      <c r="A26" s="21" t="s">
        <v>873</v>
      </c>
      <c r="B26" s="21" t="s">
        <v>709</v>
      </c>
      <c r="C26" s="21" t="s">
        <v>174</v>
      </c>
      <c r="D26" s="21" t="s">
        <v>881</v>
      </c>
      <c r="E26" s="21" t="s">
        <v>1618</v>
      </c>
      <c r="F26" s="22">
        <v>45383.740972222222</v>
      </c>
      <c r="G26" s="21" t="s">
        <v>2981</v>
      </c>
      <c r="H26" s="23">
        <v>413.28</v>
      </c>
      <c r="I26" s="23">
        <v>1000</v>
      </c>
      <c r="J26" s="23">
        <v>309.99</v>
      </c>
      <c r="K26" s="23">
        <v>103.29</v>
      </c>
    </row>
    <row r="27" spans="1:11" s="20" customFormat="1" x14ac:dyDescent="0.25">
      <c r="A27" s="21" t="s">
        <v>52</v>
      </c>
      <c r="B27" s="21" t="s">
        <v>533</v>
      </c>
      <c r="C27" s="21" t="s">
        <v>53</v>
      </c>
      <c r="D27" s="21" t="s">
        <v>1021</v>
      </c>
      <c r="E27" s="21" t="s">
        <v>2179</v>
      </c>
      <c r="F27" s="22">
        <v>45383.754861111112</v>
      </c>
      <c r="G27" s="21" t="s">
        <v>2180</v>
      </c>
      <c r="H27" s="23">
        <v>551.62</v>
      </c>
      <c r="I27" s="23">
        <v>1400</v>
      </c>
      <c r="J27" s="23">
        <v>469.99</v>
      </c>
      <c r="K27" s="23">
        <v>81.63</v>
      </c>
    </row>
    <row r="28" spans="1:11" s="20" customFormat="1" x14ac:dyDescent="0.25">
      <c r="A28" s="21" t="s">
        <v>93</v>
      </c>
      <c r="B28" s="21" t="s">
        <v>620</v>
      </c>
      <c r="C28" s="21" t="s">
        <v>119</v>
      </c>
      <c r="D28" s="21" t="s">
        <v>831</v>
      </c>
      <c r="E28" s="21" t="s">
        <v>2660</v>
      </c>
      <c r="F28" s="22">
        <v>45383.765277777777</v>
      </c>
      <c r="G28" s="21" t="s">
        <v>2661</v>
      </c>
      <c r="H28" s="23">
        <v>720.96</v>
      </c>
      <c r="I28" s="23">
        <v>1100</v>
      </c>
      <c r="J28" s="23">
        <v>639.96</v>
      </c>
      <c r="K28" s="23">
        <v>81</v>
      </c>
    </row>
    <row r="29" spans="1:11" s="20" customFormat="1" x14ac:dyDescent="0.25">
      <c r="A29" s="21" t="s">
        <v>93</v>
      </c>
      <c r="B29" s="21" t="s">
        <v>958</v>
      </c>
      <c r="C29" s="21" t="s">
        <v>1006</v>
      </c>
      <c r="D29" s="21" t="s">
        <v>1023</v>
      </c>
      <c r="E29" s="21" t="s">
        <v>2531</v>
      </c>
      <c r="F29" s="22">
        <v>45383.787499999999</v>
      </c>
      <c r="G29" s="21" t="s">
        <v>2532</v>
      </c>
      <c r="H29" s="23">
        <v>435.98</v>
      </c>
      <c r="I29" s="23">
        <v>1400</v>
      </c>
      <c r="J29" s="23">
        <v>354.96</v>
      </c>
      <c r="K29" s="23">
        <v>81.02</v>
      </c>
    </row>
    <row r="30" spans="1:11" s="20" customFormat="1" x14ac:dyDescent="0.25">
      <c r="A30" s="21" t="s">
        <v>32</v>
      </c>
      <c r="B30" s="21" t="s">
        <v>474</v>
      </c>
      <c r="C30" s="21" t="s">
        <v>41</v>
      </c>
      <c r="D30" s="21" t="s">
        <v>742</v>
      </c>
      <c r="E30" s="21" t="s">
        <v>2010</v>
      </c>
      <c r="F30" s="22">
        <v>45383.801388888889</v>
      </c>
      <c r="G30" s="21" t="s">
        <v>2011</v>
      </c>
      <c r="H30" s="23">
        <v>569.24</v>
      </c>
      <c r="I30" s="23"/>
      <c r="J30" s="23">
        <v>541</v>
      </c>
      <c r="K30" s="23">
        <v>28.24</v>
      </c>
    </row>
    <row r="31" spans="1:11" s="20" customFormat="1" x14ac:dyDescent="0.25">
      <c r="A31" s="21" t="s">
        <v>151</v>
      </c>
      <c r="B31" s="21" t="s">
        <v>687</v>
      </c>
      <c r="C31" s="21" t="s">
        <v>154</v>
      </c>
      <c r="D31" s="21" t="s">
        <v>1647</v>
      </c>
      <c r="E31" s="21" t="s">
        <v>2930</v>
      </c>
      <c r="F31" s="22">
        <v>45384.37222222222</v>
      </c>
      <c r="G31" s="21" t="s">
        <v>2931</v>
      </c>
      <c r="H31" s="23">
        <v>1189.3499999999999</v>
      </c>
      <c r="I31" s="23">
        <v>1100</v>
      </c>
      <c r="J31" s="23">
        <v>1069.97</v>
      </c>
      <c r="K31" s="23">
        <v>119.38</v>
      </c>
    </row>
    <row r="32" spans="1:11" s="20" customFormat="1" x14ac:dyDescent="0.25">
      <c r="A32" s="21" t="s">
        <v>1132</v>
      </c>
      <c r="B32" s="21" t="s">
        <v>1145</v>
      </c>
      <c r="C32" s="21" t="s">
        <v>1146</v>
      </c>
      <c r="D32" s="21" t="s">
        <v>1270</v>
      </c>
      <c r="E32" s="21" t="s">
        <v>1331</v>
      </c>
      <c r="F32" s="22">
        <v>45384.420138888891</v>
      </c>
      <c r="G32" s="21" t="s">
        <v>2417</v>
      </c>
      <c r="H32" s="23">
        <v>288.27</v>
      </c>
      <c r="I32" s="23">
        <v>1400</v>
      </c>
      <c r="J32" s="23">
        <v>249.96</v>
      </c>
      <c r="K32" s="23">
        <v>38.31</v>
      </c>
    </row>
    <row r="33" spans="1:11" s="20" customFormat="1" x14ac:dyDescent="0.25">
      <c r="A33" s="21" t="s">
        <v>1132</v>
      </c>
      <c r="B33" s="21" t="s">
        <v>1151</v>
      </c>
      <c r="C33" s="21" t="s">
        <v>1152</v>
      </c>
      <c r="D33" s="21" t="s">
        <v>1275</v>
      </c>
      <c r="E33" s="21" t="s">
        <v>1592</v>
      </c>
      <c r="F33" s="22">
        <v>45384.484027777777</v>
      </c>
      <c r="G33" s="21" t="s">
        <v>2400</v>
      </c>
      <c r="H33" s="23">
        <v>527.78</v>
      </c>
      <c r="I33" s="23">
        <v>1300</v>
      </c>
      <c r="J33" s="23">
        <v>399.99</v>
      </c>
      <c r="K33" s="23">
        <v>127.79</v>
      </c>
    </row>
    <row r="34" spans="1:11" s="20" customFormat="1" x14ac:dyDescent="0.25">
      <c r="A34" s="21" t="s">
        <v>93</v>
      </c>
      <c r="B34" s="21" t="s">
        <v>634</v>
      </c>
      <c r="C34" s="21" t="s">
        <v>118</v>
      </c>
      <c r="D34" s="21" t="s">
        <v>825</v>
      </c>
      <c r="E34" s="21" t="s">
        <v>2625</v>
      </c>
      <c r="F34" s="22">
        <v>45384.484722222223</v>
      </c>
      <c r="G34" s="21" t="s">
        <v>2626</v>
      </c>
      <c r="H34" s="23">
        <v>262.06</v>
      </c>
      <c r="I34" s="23">
        <v>1100</v>
      </c>
      <c r="J34" s="23">
        <v>234.96</v>
      </c>
      <c r="K34" s="23">
        <v>27.1</v>
      </c>
    </row>
    <row r="35" spans="1:11" s="20" customFormat="1" x14ac:dyDescent="0.25">
      <c r="A35" s="21" t="s">
        <v>131</v>
      </c>
      <c r="B35" s="21" t="s">
        <v>663</v>
      </c>
      <c r="C35" s="21" t="s">
        <v>850</v>
      </c>
      <c r="D35" s="21" t="s">
        <v>858</v>
      </c>
      <c r="E35" s="21" t="s">
        <v>1404</v>
      </c>
      <c r="F35" s="22">
        <v>45384.509027777778</v>
      </c>
      <c r="G35" s="21" t="s">
        <v>2804</v>
      </c>
      <c r="H35" s="23">
        <v>755.58</v>
      </c>
      <c r="I35" s="23">
        <v>1100</v>
      </c>
      <c r="J35" s="23">
        <v>629.99</v>
      </c>
      <c r="K35" s="23">
        <v>125.59</v>
      </c>
    </row>
    <row r="36" spans="1:11" s="20" customFormat="1" x14ac:dyDescent="0.25">
      <c r="A36" s="21" t="s">
        <v>883</v>
      </c>
      <c r="B36" s="21" t="s">
        <v>896</v>
      </c>
      <c r="C36" s="21" t="s">
        <v>897</v>
      </c>
      <c r="D36" s="21" t="s">
        <v>901</v>
      </c>
      <c r="E36" s="21" t="s">
        <v>3026</v>
      </c>
      <c r="F36" s="22">
        <v>45384.520138888889</v>
      </c>
      <c r="G36" s="21" t="s">
        <v>3027</v>
      </c>
      <c r="H36" s="23">
        <v>683.99</v>
      </c>
      <c r="I36" s="23">
        <v>1000</v>
      </c>
      <c r="J36" s="23">
        <v>629.99</v>
      </c>
      <c r="K36" s="23">
        <v>54</v>
      </c>
    </row>
    <row r="37" spans="1:11" s="20" customFormat="1" x14ac:dyDescent="0.25">
      <c r="A37" s="21" t="s">
        <v>1079</v>
      </c>
      <c r="B37" s="21" t="s">
        <v>1078</v>
      </c>
      <c r="C37" s="21" t="s">
        <v>1060</v>
      </c>
      <c r="D37" s="21" t="s">
        <v>1259</v>
      </c>
      <c r="E37" s="21" t="s">
        <v>1300</v>
      </c>
      <c r="F37" s="22">
        <v>45384.533333333333</v>
      </c>
      <c r="G37" s="21" t="s">
        <v>1899</v>
      </c>
      <c r="H37" s="23">
        <v>709.72</v>
      </c>
      <c r="I37" s="23">
        <v>1400</v>
      </c>
      <c r="J37" s="23">
        <v>469.99</v>
      </c>
      <c r="K37" s="23">
        <v>239.73</v>
      </c>
    </row>
    <row r="38" spans="1:11" s="20" customFormat="1" x14ac:dyDescent="0.25">
      <c r="A38" s="21" t="s">
        <v>32</v>
      </c>
      <c r="B38" s="21" t="s">
        <v>495</v>
      </c>
      <c r="C38" s="21" t="s">
        <v>33</v>
      </c>
      <c r="D38" s="21" t="s">
        <v>1016</v>
      </c>
      <c r="E38" s="21" t="s">
        <v>1989</v>
      </c>
      <c r="F38" s="22">
        <v>45384.546527777777</v>
      </c>
      <c r="G38" s="21" t="s">
        <v>1990</v>
      </c>
      <c r="H38" s="23">
        <v>367.31</v>
      </c>
      <c r="I38" s="23">
        <v>1300</v>
      </c>
      <c r="J38" s="23">
        <v>339.96</v>
      </c>
      <c r="K38" s="23">
        <v>27.35</v>
      </c>
    </row>
    <row r="39" spans="1:11" s="20" customFormat="1" x14ac:dyDescent="0.25">
      <c r="A39" s="21" t="s">
        <v>93</v>
      </c>
      <c r="B39" s="21" t="s">
        <v>958</v>
      </c>
      <c r="C39" s="21" t="s">
        <v>1006</v>
      </c>
      <c r="D39" s="21" t="s">
        <v>1028</v>
      </c>
      <c r="E39" s="21" t="s">
        <v>2533</v>
      </c>
      <c r="F39" s="22">
        <v>45384.5625</v>
      </c>
      <c r="G39" s="21" t="s">
        <v>2534</v>
      </c>
      <c r="H39" s="23">
        <v>133.11000000000001</v>
      </c>
      <c r="I39" s="23">
        <v>1100</v>
      </c>
      <c r="J39" s="23">
        <v>104.98</v>
      </c>
      <c r="K39" s="23">
        <v>28.13</v>
      </c>
    </row>
    <row r="40" spans="1:11" s="20" customFormat="1" x14ac:dyDescent="0.25">
      <c r="A40" s="21" t="s">
        <v>52</v>
      </c>
      <c r="B40" s="21" t="s">
        <v>535</v>
      </c>
      <c r="C40" s="21" t="s">
        <v>57</v>
      </c>
      <c r="D40" s="21" t="s">
        <v>780</v>
      </c>
      <c r="E40" s="21" t="s">
        <v>2157</v>
      </c>
      <c r="F40" s="22">
        <v>45384.576388888891</v>
      </c>
      <c r="G40" s="21" t="s">
        <v>2158</v>
      </c>
      <c r="H40" s="23">
        <v>1080.99</v>
      </c>
      <c r="I40" s="23">
        <v>1400</v>
      </c>
      <c r="J40" s="23">
        <v>999.99</v>
      </c>
      <c r="K40" s="23">
        <v>81</v>
      </c>
    </row>
    <row r="41" spans="1:11" s="20" customFormat="1" x14ac:dyDescent="0.25">
      <c r="A41" s="21" t="s">
        <v>93</v>
      </c>
      <c r="B41" s="21" t="s">
        <v>601</v>
      </c>
      <c r="C41" s="21" t="s">
        <v>107</v>
      </c>
      <c r="D41" s="21" t="s">
        <v>1520</v>
      </c>
      <c r="E41" s="21" t="s">
        <v>1373</v>
      </c>
      <c r="F41" s="22">
        <v>45384.579861111109</v>
      </c>
      <c r="G41" s="21" t="s">
        <v>2580</v>
      </c>
      <c r="H41" s="23">
        <v>352.06</v>
      </c>
      <c r="I41" s="23">
        <v>450</v>
      </c>
      <c r="J41" s="23">
        <v>324.95999999999998</v>
      </c>
      <c r="K41" s="23">
        <v>27.1</v>
      </c>
    </row>
    <row r="42" spans="1:11" s="20" customFormat="1" x14ac:dyDescent="0.25">
      <c r="A42" s="21" t="s">
        <v>131</v>
      </c>
      <c r="B42" s="21" t="s">
        <v>659</v>
      </c>
      <c r="C42" s="21" t="s">
        <v>853</v>
      </c>
      <c r="D42" s="21" t="s">
        <v>1591</v>
      </c>
      <c r="E42" s="21" t="s">
        <v>2807</v>
      </c>
      <c r="F42" s="22">
        <v>45384.606249999997</v>
      </c>
      <c r="G42" s="21" t="s">
        <v>2808</v>
      </c>
      <c r="H42" s="23">
        <v>928.09</v>
      </c>
      <c r="I42" s="23">
        <v>1400</v>
      </c>
      <c r="J42" s="23">
        <v>829.99</v>
      </c>
      <c r="K42" s="23">
        <v>98.1</v>
      </c>
    </row>
    <row r="43" spans="1:11" s="20" customFormat="1" x14ac:dyDescent="0.25">
      <c r="A43" s="21" t="s">
        <v>1132</v>
      </c>
      <c r="B43" s="21" t="s">
        <v>1153</v>
      </c>
      <c r="C43" s="21" t="s">
        <v>1154</v>
      </c>
      <c r="D43" s="21" t="s">
        <v>2401</v>
      </c>
      <c r="E43" s="21" t="s">
        <v>2402</v>
      </c>
      <c r="F43" s="22">
        <v>45384.612500000003</v>
      </c>
      <c r="G43" s="21" t="s">
        <v>2403</v>
      </c>
      <c r="H43" s="23">
        <v>231.63</v>
      </c>
      <c r="I43" s="23">
        <v>1000</v>
      </c>
      <c r="J43" s="23">
        <v>204.97</v>
      </c>
      <c r="K43" s="23">
        <v>26.66</v>
      </c>
    </row>
    <row r="44" spans="1:11" s="20" customFormat="1" x14ac:dyDescent="0.25">
      <c r="A44" s="21" t="s">
        <v>1079</v>
      </c>
      <c r="B44" s="21" t="s">
        <v>1080</v>
      </c>
      <c r="C44" s="21" t="s">
        <v>1061</v>
      </c>
      <c r="D44" s="21" t="s">
        <v>1260</v>
      </c>
      <c r="E44" s="21" t="s">
        <v>1862</v>
      </c>
      <c r="F44" s="22">
        <v>45384.629861111112</v>
      </c>
      <c r="G44" s="21" t="s">
        <v>1863</v>
      </c>
      <c r="H44" s="23">
        <v>640.48</v>
      </c>
      <c r="I44" s="23">
        <v>1200</v>
      </c>
      <c r="J44" s="23">
        <v>469.99</v>
      </c>
      <c r="K44" s="23">
        <v>170.49</v>
      </c>
    </row>
    <row r="45" spans="1:11" s="20" customFormat="1" x14ac:dyDescent="0.25">
      <c r="A45" s="21" t="s">
        <v>141</v>
      </c>
      <c r="B45" s="21" t="s">
        <v>677</v>
      </c>
      <c r="C45" s="21" t="s">
        <v>147</v>
      </c>
      <c r="D45" s="21" t="s">
        <v>1291</v>
      </c>
      <c r="E45" s="21" t="s">
        <v>1439</v>
      </c>
      <c r="F45" s="22">
        <v>45384.647916666669</v>
      </c>
      <c r="G45" s="21" t="s">
        <v>2877</v>
      </c>
      <c r="H45" s="23">
        <v>672.18</v>
      </c>
      <c r="I45" s="23">
        <v>1100</v>
      </c>
      <c r="J45" s="23">
        <v>629.99</v>
      </c>
      <c r="K45" s="23">
        <v>42.19</v>
      </c>
    </row>
    <row r="46" spans="1:11" s="20" customFormat="1" x14ac:dyDescent="0.25">
      <c r="A46" s="21" t="s">
        <v>155</v>
      </c>
      <c r="B46" s="21" t="s">
        <v>694</v>
      </c>
      <c r="C46" s="21" t="s">
        <v>159</v>
      </c>
      <c r="D46" s="21" t="s">
        <v>868</v>
      </c>
      <c r="E46" s="21" t="s">
        <v>2940</v>
      </c>
      <c r="F46" s="22">
        <v>45384.675694444442</v>
      </c>
      <c r="G46" s="21" t="s">
        <v>2941</v>
      </c>
      <c r="H46" s="23">
        <v>674.64</v>
      </c>
      <c r="I46" s="23">
        <v>1100</v>
      </c>
      <c r="J46" s="23">
        <v>629.99</v>
      </c>
      <c r="K46" s="23">
        <v>44.65</v>
      </c>
    </row>
    <row r="47" spans="1:11" s="20" customFormat="1" x14ac:dyDescent="0.25">
      <c r="A47" s="21" t="s">
        <v>873</v>
      </c>
      <c r="B47" s="21" t="s">
        <v>713</v>
      </c>
      <c r="C47" s="21" t="s">
        <v>170</v>
      </c>
      <c r="D47" s="21" t="s">
        <v>878</v>
      </c>
      <c r="E47" s="21" t="s">
        <v>1303</v>
      </c>
      <c r="F47" s="22">
        <v>45384.686111111114</v>
      </c>
      <c r="G47" s="21" t="s">
        <v>2975</v>
      </c>
      <c r="H47" s="23">
        <v>386.77</v>
      </c>
      <c r="I47" s="23">
        <v>1100</v>
      </c>
      <c r="J47" s="23">
        <v>309.99</v>
      </c>
      <c r="K47" s="23">
        <v>76.78</v>
      </c>
    </row>
    <row r="48" spans="1:11" s="20" customFormat="1" x14ac:dyDescent="0.25">
      <c r="A48" s="21" t="s">
        <v>32</v>
      </c>
      <c r="B48" s="21" t="s">
        <v>509</v>
      </c>
      <c r="C48" s="21" t="s">
        <v>955</v>
      </c>
      <c r="D48" s="21" t="s">
        <v>743</v>
      </c>
      <c r="E48" s="21" t="s">
        <v>1943</v>
      </c>
      <c r="F48" s="22">
        <v>45384.688888888886</v>
      </c>
      <c r="G48" s="21" t="s">
        <v>1944</v>
      </c>
      <c r="H48" s="23">
        <v>427.34</v>
      </c>
      <c r="I48" s="23">
        <v>1400</v>
      </c>
      <c r="J48" s="23">
        <v>399.99</v>
      </c>
      <c r="K48" s="23">
        <v>27.35</v>
      </c>
    </row>
    <row r="49" spans="1:11" s="20" customFormat="1" x14ac:dyDescent="0.25">
      <c r="A49" s="21" t="s">
        <v>1079</v>
      </c>
      <c r="B49" s="21" t="s">
        <v>1078</v>
      </c>
      <c r="C49" s="21" t="s">
        <v>1060</v>
      </c>
      <c r="D49" s="21" t="s">
        <v>1261</v>
      </c>
      <c r="E49" s="21" t="s">
        <v>1902</v>
      </c>
      <c r="F49" s="22">
        <v>45384.693749999999</v>
      </c>
      <c r="G49" s="21" t="s">
        <v>1903</v>
      </c>
      <c r="H49" s="23">
        <v>657.47</v>
      </c>
      <c r="I49" s="23">
        <v>700</v>
      </c>
      <c r="J49" s="23">
        <v>629.99</v>
      </c>
      <c r="K49" s="23">
        <v>27.48</v>
      </c>
    </row>
    <row r="50" spans="1:11" s="20" customFormat="1" x14ac:dyDescent="0.25">
      <c r="A50" s="21" t="s">
        <v>93</v>
      </c>
      <c r="B50" s="21" t="s">
        <v>626</v>
      </c>
      <c r="C50" s="21" t="s">
        <v>116</v>
      </c>
      <c r="D50" s="21" t="s">
        <v>1286</v>
      </c>
      <c r="E50" s="21" t="s">
        <v>2772</v>
      </c>
      <c r="F50" s="22">
        <v>45384.70416666667</v>
      </c>
      <c r="G50" s="21" t="s">
        <v>2773</v>
      </c>
      <c r="H50" s="23">
        <v>298.86</v>
      </c>
      <c r="I50" s="23">
        <v>1400</v>
      </c>
      <c r="J50" s="23">
        <v>259.97000000000003</v>
      </c>
      <c r="K50" s="23">
        <v>38.89</v>
      </c>
    </row>
    <row r="51" spans="1:11" s="20" customFormat="1" x14ac:dyDescent="0.25">
      <c r="A51" s="21" t="s">
        <v>93</v>
      </c>
      <c r="B51" s="21" t="s">
        <v>596</v>
      </c>
      <c r="C51" s="21" t="s">
        <v>120</v>
      </c>
      <c r="D51" s="21" t="s">
        <v>1517</v>
      </c>
      <c r="E51" s="21" t="s">
        <v>2656</v>
      </c>
      <c r="F51" s="22">
        <v>45384.753472222219</v>
      </c>
      <c r="G51" s="21" t="s">
        <v>2657</v>
      </c>
      <c r="H51" s="23">
        <v>207.43</v>
      </c>
      <c r="I51" s="23">
        <v>400</v>
      </c>
      <c r="J51" s="23">
        <v>99.97</v>
      </c>
      <c r="K51" s="23">
        <v>107.46</v>
      </c>
    </row>
    <row r="52" spans="1:11" s="20" customFormat="1" x14ac:dyDescent="0.25">
      <c r="A52" s="21" t="s">
        <v>24</v>
      </c>
      <c r="B52" s="21" t="s">
        <v>458</v>
      </c>
      <c r="C52" s="21" t="s">
        <v>27</v>
      </c>
      <c r="D52" s="21" t="s">
        <v>1770</v>
      </c>
      <c r="E52" s="21" t="s">
        <v>1530</v>
      </c>
      <c r="F52" s="22">
        <v>45384.799305555556</v>
      </c>
      <c r="G52" s="21" t="s">
        <v>1771</v>
      </c>
      <c r="H52" s="23">
        <v>868.99</v>
      </c>
      <c r="I52" s="23">
        <v>1400</v>
      </c>
      <c r="J52" s="23">
        <v>729.99</v>
      </c>
      <c r="K52" s="23">
        <v>139</v>
      </c>
    </row>
    <row r="53" spans="1:11" s="20" customFormat="1" x14ac:dyDescent="0.25">
      <c r="A53" s="21" t="s">
        <v>32</v>
      </c>
      <c r="B53" s="21" t="s">
        <v>484</v>
      </c>
      <c r="C53" s="21" t="s">
        <v>47</v>
      </c>
      <c r="D53" s="21" t="s">
        <v>758</v>
      </c>
      <c r="E53" s="21" t="s">
        <v>2036</v>
      </c>
      <c r="F53" s="22">
        <v>45384.811111111114</v>
      </c>
      <c r="G53" s="21" t="s">
        <v>2037</v>
      </c>
      <c r="H53" s="23">
        <v>317.33</v>
      </c>
      <c r="I53" s="23">
        <v>300</v>
      </c>
      <c r="J53" s="23">
        <v>289.97000000000003</v>
      </c>
      <c r="K53" s="23">
        <v>27.36</v>
      </c>
    </row>
    <row r="54" spans="1:11" s="20" customFormat="1" x14ac:dyDescent="0.25">
      <c r="A54" s="21" t="s">
        <v>1079</v>
      </c>
      <c r="B54" s="21" t="s">
        <v>1087</v>
      </c>
      <c r="C54" s="21" t="s">
        <v>1068</v>
      </c>
      <c r="D54" s="21" t="s">
        <v>1335</v>
      </c>
      <c r="E54" s="21" t="s">
        <v>1359</v>
      </c>
      <c r="F54" s="22">
        <v>45384.811805555553</v>
      </c>
      <c r="G54" s="21" t="s">
        <v>1850</v>
      </c>
      <c r="H54" s="23">
        <v>1335.93</v>
      </c>
      <c r="I54" s="23">
        <v>1400</v>
      </c>
      <c r="J54" s="23">
        <v>1174.93</v>
      </c>
      <c r="K54" s="23">
        <v>161</v>
      </c>
    </row>
    <row r="55" spans="1:11" s="20" customFormat="1" x14ac:dyDescent="0.25">
      <c r="A55" s="21" t="s">
        <v>1079</v>
      </c>
      <c r="B55" s="21" t="s">
        <v>1081</v>
      </c>
      <c r="C55" s="21" t="s">
        <v>1062</v>
      </c>
      <c r="D55" s="21" t="s">
        <v>1328</v>
      </c>
      <c r="E55" s="21" t="s">
        <v>1805</v>
      </c>
      <c r="F55" s="22">
        <v>45385.386805555558</v>
      </c>
      <c r="G55" s="21" t="s">
        <v>1806</v>
      </c>
      <c r="H55" s="23">
        <v>1052.52</v>
      </c>
      <c r="I55" s="23">
        <v>1300</v>
      </c>
      <c r="J55" s="23">
        <v>1024.98</v>
      </c>
      <c r="K55" s="23">
        <v>27.54</v>
      </c>
    </row>
    <row r="56" spans="1:11" s="20" customFormat="1" x14ac:dyDescent="0.25">
      <c r="A56" s="21" t="s">
        <v>1079</v>
      </c>
      <c r="B56" s="21" t="s">
        <v>1080</v>
      </c>
      <c r="C56" s="21" t="s">
        <v>1061</v>
      </c>
      <c r="D56" s="21" t="s">
        <v>1260</v>
      </c>
      <c r="E56" s="21" t="s">
        <v>1868</v>
      </c>
      <c r="F56" s="22">
        <v>45385.395138888889</v>
      </c>
      <c r="G56" s="21" t="s">
        <v>1869</v>
      </c>
      <c r="H56" s="23">
        <v>368.91</v>
      </c>
      <c r="I56" s="23">
        <v>1300</v>
      </c>
      <c r="J56" s="23">
        <v>279.99</v>
      </c>
      <c r="K56" s="23">
        <v>88.92</v>
      </c>
    </row>
    <row r="57" spans="1:11" s="20" customFormat="1" x14ac:dyDescent="0.25">
      <c r="A57" s="21" t="s">
        <v>52</v>
      </c>
      <c r="B57" s="21" t="s">
        <v>519</v>
      </c>
      <c r="C57" s="21" t="s">
        <v>58</v>
      </c>
      <c r="D57" s="21" t="s">
        <v>779</v>
      </c>
      <c r="E57" s="21" t="s">
        <v>2106</v>
      </c>
      <c r="F57" s="22">
        <v>45385.398611111108</v>
      </c>
      <c r="G57" s="21" t="s">
        <v>2107</v>
      </c>
      <c r="H57" s="23">
        <v>717.06</v>
      </c>
      <c r="I57" s="23">
        <v>1100</v>
      </c>
      <c r="J57" s="23">
        <v>629.99</v>
      </c>
      <c r="K57" s="23">
        <v>87.07</v>
      </c>
    </row>
    <row r="58" spans="1:11" s="20" customFormat="1" x14ac:dyDescent="0.25">
      <c r="A58" s="21" t="s">
        <v>151</v>
      </c>
      <c r="B58" s="21" t="s">
        <v>864</v>
      </c>
      <c r="C58" s="21" t="s">
        <v>152</v>
      </c>
      <c r="D58" s="21" t="s">
        <v>867</v>
      </c>
      <c r="E58" s="21" t="s">
        <v>2915</v>
      </c>
      <c r="F58" s="22">
        <v>45385.431250000001</v>
      </c>
      <c r="G58" s="21" t="s">
        <v>2916</v>
      </c>
      <c r="H58" s="23">
        <v>540.83000000000004</v>
      </c>
      <c r="I58" s="23">
        <v>1400</v>
      </c>
      <c r="J58" s="23">
        <v>499.99</v>
      </c>
      <c r="K58" s="23">
        <v>40.840000000000003</v>
      </c>
    </row>
    <row r="59" spans="1:11" s="20" customFormat="1" x14ac:dyDescent="0.25">
      <c r="A59" s="21" t="s">
        <v>155</v>
      </c>
      <c r="B59" s="21" t="s">
        <v>700</v>
      </c>
      <c r="C59" s="21" t="s">
        <v>162</v>
      </c>
      <c r="D59" s="21" t="s">
        <v>869</v>
      </c>
      <c r="E59" s="21" t="s">
        <v>2945</v>
      </c>
      <c r="F59" s="22">
        <v>45385.491666666669</v>
      </c>
      <c r="G59" s="21" t="s">
        <v>2946</v>
      </c>
      <c r="H59" s="23">
        <v>207.2</v>
      </c>
      <c r="I59" s="23">
        <v>1200</v>
      </c>
      <c r="J59" s="23">
        <v>179.97</v>
      </c>
      <c r="K59" s="23">
        <v>27.23</v>
      </c>
    </row>
    <row r="60" spans="1:11" s="20" customFormat="1" x14ac:dyDescent="0.25">
      <c r="A60" s="21" t="s">
        <v>93</v>
      </c>
      <c r="B60" s="21" t="s">
        <v>590</v>
      </c>
      <c r="C60" s="21" t="s">
        <v>105</v>
      </c>
      <c r="D60" s="21" t="s">
        <v>1543</v>
      </c>
      <c r="E60" s="21" t="s">
        <v>2602</v>
      </c>
      <c r="F60" s="22">
        <v>45385.504166666666</v>
      </c>
      <c r="G60" s="21" t="s">
        <v>2603</v>
      </c>
      <c r="H60" s="23">
        <v>537.16999999999996</v>
      </c>
      <c r="I60" s="23">
        <v>1300</v>
      </c>
      <c r="J60" s="23">
        <v>499.99</v>
      </c>
      <c r="K60" s="23">
        <v>37.18</v>
      </c>
    </row>
    <row r="61" spans="1:11" s="20" customFormat="1" x14ac:dyDescent="0.25">
      <c r="A61" s="21" t="s">
        <v>967</v>
      </c>
      <c r="B61" s="21" t="s">
        <v>974</v>
      </c>
      <c r="C61" s="21" t="s">
        <v>1011</v>
      </c>
      <c r="D61" s="21" t="s">
        <v>1122</v>
      </c>
      <c r="E61" s="21" t="s">
        <v>2828</v>
      </c>
      <c r="F61" s="22">
        <v>45385.512499999997</v>
      </c>
      <c r="G61" s="21" t="s">
        <v>2829</v>
      </c>
      <c r="H61" s="23">
        <v>228.08</v>
      </c>
      <c r="I61" s="23">
        <v>300</v>
      </c>
      <c r="J61" s="23">
        <v>199.97</v>
      </c>
      <c r="K61" s="23">
        <v>28.11</v>
      </c>
    </row>
    <row r="62" spans="1:11" s="20" customFormat="1" x14ac:dyDescent="0.25">
      <c r="A62" s="21" t="s">
        <v>1079</v>
      </c>
      <c r="B62" s="21" t="s">
        <v>1080</v>
      </c>
      <c r="C62" s="21" t="s">
        <v>1061</v>
      </c>
      <c r="D62" s="21" t="s">
        <v>1260</v>
      </c>
      <c r="E62" s="21" t="s">
        <v>1870</v>
      </c>
      <c r="F62" s="22">
        <v>45385.529861111114</v>
      </c>
      <c r="G62" s="21" t="s">
        <v>1871</v>
      </c>
      <c r="H62" s="23">
        <v>306.60000000000002</v>
      </c>
      <c r="I62" s="23">
        <v>1100</v>
      </c>
      <c r="J62" s="23">
        <v>154.97999999999999</v>
      </c>
      <c r="K62" s="23">
        <v>151.62</v>
      </c>
    </row>
    <row r="63" spans="1:11" s="20" customFormat="1" x14ac:dyDescent="0.25">
      <c r="A63" s="21" t="s">
        <v>1132</v>
      </c>
      <c r="B63" s="21" t="s">
        <v>1167</v>
      </c>
      <c r="C63" s="21" t="s">
        <v>1168</v>
      </c>
      <c r="D63" s="21" t="s">
        <v>2411</v>
      </c>
      <c r="E63" s="21" t="s">
        <v>1595</v>
      </c>
      <c r="F63" s="22">
        <v>45385.541666666664</v>
      </c>
      <c r="G63" s="21" t="s">
        <v>2412</v>
      </c>
      <c r="H63" s="23">
        <v>976.58</v>
      </c>
      <c r="I63" s="23">
        <v>1400</v>
      </c>
      <c r="J63" s="23">
        <v>949.92</v>
      </c>
      <c r="K63" s="23">
        <v>26.66</v>
      </c>
    </row>
    <row r="64" spans="1:11" s="20" customFormat="1" x14ac:dyDescent="0.25">
      <c r="A64" s="21" t="s">
        <v>131</v>
      </c>
      <c r="B64" s="21" t="s">
        <v>651</v>
      </c>
      <c r="C64" s="21" t="s">
        <v>851</v>
      </c>
      <c r="D64" s="21" t="s">
        <v>857</v>
      </c>
      <c r="E64" s="21" t="s">
        <v>2797</v>
      </c>
      <c r="F64" s="22">
        <v>45385.556944444441</v>
      </c>
      <c r="G64" s="21" t="s">
        <v>2798</v>
      </c>
      <c r="H64" s="23">
        <v>884.6</v>
      </c>
      <c r="I64" s="23">
        <v>1100</v>
      </c>
      <c r="J64" s="23">
        <v>829.99</v>
      </c>
      <c r="K64" s="23">
        <v>54.61</v>
      </c>
    </row>
    <row r="65" spans="1:11" s="20" customFormat="1" x14ac:dyDescent="0.25">
      <c r="A65" s="21" t="s">
        <v>93</v>
      </c>
      <c r="B65" s="21" t="s">
        <v>630</v>
      </c>
      <c r="C65" s="21" t="s">
        <v>125</v>
      </c>
      <c r="D65" s="21" t="s">
        <v>1547</v>
      </c>
      <c r="E65" s="21" t="s">
        <v>2629</v>
      </c>
      <c r="F65" s="22">
        <v>45385.56527777778</v>
      </c>
      <c r="G65" s="21" t="s">
        <v>2630</v>
      </c>
      <c r="H65" s="23">
        <v>1000.38</v>
      </c>
      <c r="I65" s="23">
        <v>1000</v>
      </c>
      <c r="J65" s="23">
        <v>929.99</v>
      </c>
      <c r="K65" s="23">
        <v>70.39</v>
      </c>
    </row>
    <row r="66" spans="1:11" s="20" customFormat="1" x14ac:dyDescent="0.25">
      <c r="A66" s="21" t="s">
        <v>1132</v>
      </c>
      <c r="B66" s="21" t="s">
        <v>1157</v>
      </c>
      <c r="C66" s="21" t="s">
        <v>1158</v>
      </c>
      <c r="D66" s="21" t="s">
        <v>2458</v>
      </c>
      <c r="E66" s="21" t="s">
        <v>2459</v>
      </c>
      <c r="F66" s="22">
        <v>45385.566666666666</v>
      </c>
      <c r="G66" s="21" t="s">
        <v>2460</v>
      </c>
      <c r="H66" s="23">
        <v>492.68</v>
      </c>
      <c r="I66" s="23">
        <v>1100</v>
      </c>
      <c r="J66" s="23">
        <v>399.99</v>
      </c>
      <c r="K66" s="23">
        <v>92.69</v>
      </c>
    </row>
    <row r="67" spans="1:11" s="20" customFormat="1" x14ac:dyDescent="0.25">
      <c r="A67" s="21" t="s">
        <v>1079</v>
      </c>
      <c r="B67" s="21" t="s">
        <v>1080</v>
      </c>
      <c r="C67" s="21" t="s">
        <v>1061</v>
      </c>
      <c r="D67" s="21" t="s">
        <v>1260</v>
      </c>
      <c r="E67" s="21" t="s">
        <v>1872</v>
      </c>
      <c r="F67" s="22">
        <v>45385.588888888888</v>
      </c>
      <c r="G67" s="21" t="s">
        <v>1873</v>
      </c>
      <c r="H67" s="23">
        <v>579.55999999999995</v>
      </c>
      <c r="I67" s="23">
        <v>1400</v>
      </c>
      <c r="J67" s="23">
        <v>469.99</v>
      </c>
      <c r="K67" s="23">
        <v>109.57</v>
      </c>
    </row>
    <row r="68" spans="1:11" s="20" customFormat="1" x14ac:dyDescent="0.25">
      <c r="A68" s="21" t="s">
        <v>873</v>
      </c>
      <c r="B68" s="21" t="s">
        <v>721</v>
      </c>
      <c r="C68" s="21" t="s">
        <v>167</v>
      </c>
      <c r="D68" s="21" t="s">
        <v>879</v>
      </c>
      <c r="E68" s="21" t="s">
        <v>1764</v>
      </c>
      <c r="F68" s="22">
        <v>45385.599999999999</v>
      </c>
      <c r="G68" s="21" t="s">
        <v>2985</v>
      </c>
      <c r="H68" s="23">
        <v>487.74</v>
      </c>
      <c r="I68" s="23">
        <v>1400</v>
      </c>
      <c r="J68" s="23">
        <v>399.99</v>
      </c>
      <c r="K68" s="23">
        <v>87.75</v>
      </c>
    </row>
    <row r="69" spans="1:11" s="20" customFormat="1" x14ac:dyDescent="0.25">
      <c r="A69" s="21" t="s">
        <v>1132</v>
      </c>
      <c r="B69" s="21" t="s">
        <v>1135</v>
      </c>
      <c r="C69" s="21" t="s">
        <v>1136</v>
      </c>
      <c r="D69" s="21" t="s">
        <v>1484</v>
      </c>
      <c r="E69" s="21" t="s">
        <v>2445</v>
      </c>
      <c r="F69" s="22">
        <v>45385.620138888888</v>
      </c>
      <c r="G69" s="21" t="s">
        <v>2446</v>
      </c>
      <c r="H69" s="23">
        <v>286.75</v>
      </c>
      <c r="I69" s="23">
        <v>1400</v>
      </c>
      <c r="J69" s="23">
        <v>259.97000000000003</v>
      </c>
      <c r="K69" s="23">
        <v>26.78</v>
      </c>
    </row>
    <row r="70" spans="1:11" s="20" customFormat="1" x14ac:dyDescent="0.25">
      <c r="A70" s="21" t="s">
        <v>71</v>
      </c>
      <c r="B70" s="21" t="s">
        <v>574</v>
      </c>
      <c r="C70" s="21" t="s">
        <v>88</v>
      </c>
      <c r="D70" s="21" t="s">
        <v>809</v>
      </c>
      <c r="E70" s="21" t="s">
        <v>2286</v>
      </c>
      <c r="F70" s="22">
        <v>45385.625694444447</v>
      </c>
      <c r="G70" s="21" t="s">
        <v>2287</v>
      </c>
      <c r="H70" s="23">
        <v>957.22</v>
      </c>
      <c r="I70" s="23">
        <v>1100</v>
      </c>
      <c r="J70" s="23">
        <v>929.99</v>
      </c>
      <c r="K70" s="23">
        <v>27.23</v>
      </c>
    </row>
    <row r="71" spans="1:11" s="20" customFormat="1" x14ac:dyDescent="0.25">
      <c r="A71" s="21" t="s">
        <v>967</v>
      </c>
      <c r="B71" s="21" t="s">
        <v>1089</v>
      </c>
      <c r="C71" s="21" t="s">
        <v>1090</v>
      </c>
      <c r="D71" s="21" t="s">
        <v>1125</v>
      </c>
      <c r="E71" s="21" t="s">
        <v>1353</v>
      </c>
      <c r="F71" s="22">
        <v>45385.631249999999</v>
      </c>
      <c r="G71" s="21" t="s">
        <v>2827</v>
      </c>
      <c r="H71" s="23">
        <v>694.95</v>
      </c>
      <c r="I71" s="23">
        <v>1400</v>
      </c>
      <c r="J71" s="23">
        <v>629.99</v>
      </c>
      <c r="K71" s="23">
        <v>64.959999999999994</v>
      </c>
    </row>
    <row r="72" spans="1:11" s="20" customFormat="1" x14ac:dyDescent="0.25">
      <c r="A72" s="21" t="s">
        <v>93</v>
      </c>
      <c r="B72" s="21" t="s">
        <v>630</v>
      </c>
      <c r="C72" s="21" t="s">
        <v>125</v>
      </c>
      <c r="D72" s="21" t="s">
        <v>1547</v>
      </c>
      <c r="E72" s="21" t="s">
        <v>2631</v>
      </c>
      <c r="F72" s="22">
        <v>45385.647916666669</v>
      </c>
      <c r="G72" s="21" t="s">
        <v>2632</v>
      </c>
      <c r="H72" s="23">
        <v>599.99</v>
      </c>
      <c r="I72" s="23">
        <v>1200</v>
      </c>
      <c r="J72" s="23">
        <v>499.99</v>
      </c>
      <c r="K72" s="23">
        <v>100</v>
      </c>
    </row>
    <row r="73" spans="1:11" s="20" customFormat="1" x14ac:dyDescent="0.25">
      <c r="A73" s="21" t="s">
        <v>52</v>
      </c>
      <c r="B73" s="21" t="s">
        <v>527</v>
      </c>
      <c r="C73" s="21" t="s">
        <v>56</v>
      </c>
      <c r="D73" s="21" t="s">
        <v>773</v>
      </c>
      <c r="E73" s="21" t="s">
        <v>2169</v>
      </c>
      <c r="F73" s="22">
        <v>45385.65625</v>
      </c>
      <c r="G73" s="21" t="s">
        <v>2170</v>
      </c>
      <c r="H73" s="23">
        <v>1238.6400000000001</v>
      </c>
      <c r="I73" s="23">
        <v>1000</v>
      </c>
      <c r="J73" s="23">
        <v>999.99</v>
      </c>
      <c r="K73" s="23">
        <v>238.65</v>
      </c>
    </row>
    <row r="74" spans="1:11" s="20" customFormat="1" x14ac:dyDescent="0.25">
      <c r="A74" s="21" t="s">
        <v>873</v>
      </c>
      <c r="B74" s="21" t="s">
        <v>717</v>
      </c>
      <c r="C74" s="21" t="s">
        <v>171</v>
      </c>
      <c r="D74" s="21" t="s">
        <v>877</v>
      </c>
      <c r="E74" s="21" t="s">
        <v>2602</v>
      </c>
      <c r="F74" s="22">
        <v>45385.681250000001</v>
      </c>
      <c r="G74" s="21" t="s">
        <v>2994</v>
      </c>
      <c r="H74" s="23">
        <v>497.85</v>
      </c>
      <c r="I74" s="23">
        <v>1100</v>
      </c>
      <c r="J74" s="23">
        <v>399.99</v>
      </c>
      <c r="K74" s="23">
        <v>97.86</v>
      </c>
    </row>
    <row r="75" spans="1:11" s="20" customFormat="1" x14ac:dyDescent="0.25">
      <c r="A75" s="21" t="s">
        <v>1079</v>
      </c>
      <c r="B75" s="21" t="s">
        <v>1085</v>
      </c>
      <c r="C75" s="21" t="s">
        <v>1066</v>
      </c>
      <c r="D75" s="21" t="s">
        <v>1335</v>
      </c>
      <c r="E75" s="21" t="s">
        <v>1813</v>
      </c>
      <c r="F75" s="22">
        <v>45385.690972222219</v>
      </c>
      <c r="G75" s="21" t="s">
        <v>1814</v>
      </c>
      <c r="H75" s="23">
        <v>1032.47</v>
      </c>
      <c r="I75" s="23">
        <v>1200</v>
      </c>
      <c r="J75" s="23">
        <v>1004.93</v>
      </c>
      <c r="K75" s="23">
        <v>27.54</v>
      </c>
    </row>
    <row r="76" spans="1:11" s="20" customFormat="1" x14ac:dyDescent="0.25">
      <c r="A76" s="21" t="s">
        <v>1132</v>
      </c>
      <c r="B76" s="21" t="s">
        <v>1169</v>
      </c>
      <c r="C76" s="21" t="s">
        <v>1170</v>
      </c>
      <c r="D76" s="21" t="s">
        <v>1483</v>
      </c>
      <c r="E76" s="21" t="s">
        <v>2421</v>
      </c>
      <c r="F76" s="22">
        <v>45385.703472222223</v>
      </c>
      <c r="G76" s="21" t="s">
        <v>2422</v>
      </c>
      <c r="H76" s="23">
        <v>656.77</v>
      </c>
      <c r="I76" s="23">
        <v>1100</v>
      </c>
      <c r="J76" s="23">
        <v>629.99</v>
      </c>
      <c r="K76" s="23">
        <v>26.78</v>
      </c>
    </row>
    <row r="77" spans="1:11" s="20" customFormat="1" x14ac:dyDescent="0.25">
      <c r="A77" s="21" t="s">
        <v>1079</v>
      </c>
      <c r="B77" s="21" t="s">
        <v>1081</v>
      </c>
      <c r="C77" s="21" t="s">
        <v>1062</v>
      </c>
      <c r="D77" s="21" t="s">
        <v>1328</v>
      </c>
      <c r="E77" s="21" t="s">
        <v>1807</v>
      </c>
      <c r="F77" s="22">
        <v>45385.707638888889</v>
      </c>
      <c r="G77" s="21" t="s">
        <v>1808</v>
      </c>
      <c r="H77" s="23">
        <v>232.51</v>
      </c>
      <c r="I77" s="23">
        <v>1100</v>
      </c>
      <c r="J77" s="23">
        <v>204.97</v>
      </c>
      <c r="K77" s="23">
        <v>27.54</v>
      </c>
    </row>
    <row r="78" spans="1:11" s="20" customFormat="1" x14ac:dyDescent="0.25">
      <c r="A78" s="21" t="s">
        <v>873</v>
      </c>
      <c r="B78" s="21" t="s">
        <v>703</v>
      </c>
      <c r="C78" s="21" t="s">
        <v>164</v>
      </c>
      <c r="D78" s="21" t="s">
        <v>1672</v>
      </c>
      <c r="E78" s="21" t="s">
        <v>2987</v>
      </c>
      <c r="F78" s="22">
        <v>45385.713194444441</v>
      </c>
      <c r="G78" s="21" t="s">
        <v>2988</v>
      </c>
      <c r="H78" s="23">
        <v>658.27</v>
      </c>
      <c r="I78" s="23">
        <v>1400</v>
      </c>
      <c r="J78" s="23">
        <v>629.99</v>
      </c>
      <c r="K78" s="23">
        <v>28.28</v>
      </c>
    </row>
    <row r="79" spans="1:11" s="20" customFormat="1" x14ac:dyDescent="0.25">
      <c r="A79" s="21" t="s">
        <v>1132</v>
      </c>
      <c r="B79" s="21" t="s">
        <v>1135</v>
      </c>
      <c r="C79" s="21" t="s">
        <v>1136</v>
      </c>
      <c r="D79" s="21" t="s">
        <v>1484</v>
      </c>
      <c r="E79" s="21" t="s">
        <v>2447</v>
      </c>
      <c r="F79" s="22">
        <v>45385.717361111114</v>
      </c>
      <c r="G79" s="21" t="s">
        <v>2448</v>
      </c>
      <c r="H79" s="23">
        <v>334.75</v>
      </c>
      <c r="I79" s="23">
        <v>300</v>
      </c>
      <c r="J79" s="23">
        <v>294.97000000000003</v>
      </c>
      <c r="K79" s="23">
        <v>39.78</v>
      </c>
    </row>
    <row r="80" spans="1:11" s="20" customFormat="1" x14ac:dyDescent="0.25">
      <c r="A80" s="21" t="s">
        <v>141</v>
      </c>
      <c r="B80" s="21" t="s">
        <v>675</v>
      </c>
      <c r="C80" s="21" t="s">
        <v>142</v>
      </c>
      <c r="D80" s="21" t="s">
        <v>761</v>
      </c>
      <c r="E80" s="21" t="s">
        <v>2903</v>
      </c>
      <c r="F80" s="22">
        <v>45385.732638888891</v>
      </c>
      <c r="G80" s="21" t="s">
        <v>2904</v>
      </c>
      <c r="H80" s="23">
        <v>669.59</v>
      </c>
      <c r="I80" s="23">
        <v>1000</v>
      </c>
      <c r="J80" s="23">
        <v>629.99</v>
      </c>
      <c r="K80" s="23">
        <v>39.6</v>
      </c>
    </row>
    <row r="81" spans="1:11" s="20" customFormat="1" x14ac:dyDescent="0.25">
      <c r="A81" s="21" t="s">
        <v>93</v>
      </c>
      <c r="B81" s="21" t="s">
        <v>601</v>
      </c>
      <c r="C81" s="21" t="s">
        <v>107</v>
      </c>
      <c r="D81" s="21" t="s">
        <v>2581</v>
      </c>
      <c r="E81" s="21" t="s">
        <v>2582</v>
      </c>
      <c r="F81" s="22">
        <v>45385.73333333333</v>
      </c>
      <c r="G81" s="21" t="s">
        <v>2583</v>
      </c>
      <c r="H81" s="23">
        <v>336.86</v>
      </c>
      <c r="I81" s="23">
        <v>1100</v>
      </c>
      <c r="J81" s="23">
        <v>294.97000000000003</v>
      </c>
      <c r="K81" s="23">
        <v>41.89</v>
      </c>
    </row>
    <row r="82" spans="1:11" s="20" customFormat="1" x14ac:dyDescent="0.25">
      <c r="A82" s="21" t="s">
        <v>967</v>
      </c>
      <c r="B82" s="21" t="s">
        <v>980</v>
      </c>
      <c r="C82" s="21" t="s">
        <v>1012</v>
      </c>
      <c r="D82" s="21" t="s">
        <v>1611</v>
      </c>
      <c r="E82" s="21" t="s">
        <v>2825</v>
      </c>
      <c r="F82" s="22">
        <v>45385.73333333333</v>
      </c>
      <c r="G82" s="21" t="s">
        <v>2826</v>
      </c>
      <c r="H82" s="23">
        <v>577.63</v>
      </c>
      <c r="I82" s="23">
        <v>1200</v>
      </c>
      <c r="J82" s="23">
        <v>549.99</v>
      </c>
      <c r="K82" s="23">
        <v>27.64</v>
      </c>
    </row>
    <row r="83" spans="1:11" s="20" customFormat="1" x14ac:dyDescent="0.25">
      <c r="A83" s="21" t="s">
        <v>52</v>
      </c>
      <c r="B83" s="21" t="s">
        <v>523</v>
      </c>
      <c r="C83" s="21" t="s">
        <v>60</v>
      </c>
      <c r="D83" s="21" t="s">
        <v>771</v>
      </c>
      <c r="E83" s="21" t="s">
        <v>2131</v>
      </c>
      <c r="F83" s="22">
        <v>45385.770833333336</v>
      </c>
      <c r="G83" s="21" t="s">
        <v>2132</v>
      </c>
      <c r="H83" s="23">
        <v>1322.8</v>
      </c>
      <c r="I83" s="23">
        <v>1200</v>
      </c>
      <c r="J83" s="23">
        <v>1199.99</v>
      </c>
      <c r="K83" s="23">
        <v>122.81</v>
      </c>
    </row>
    <row r="84" spans="1:11" s="20" customFormat="1" x14ac:dyDescent="0.25">
      <c r="A84" s="21" t="s">
        <v>873</v>
      </c>
      <c r="B84" s="21" t="s">
        <v>719</v>
      </c>
      <c r="C84" s="21" t="s">
        <v>169</v>
      </c>
      <c r="D84" s="21" t="s">
        <v>875</v>
      </c>
      <c r="E84" s="21" t="s">
        <v>2970</v>
      </c>
      <c r="F84" s="22">
        <v>45386.341666666667</v>
      </c>
      <c r="G84" s="21" t="s">
        <v>2971</v>
      </c>
      <c r="H84" s="23">
        <v>753.51</v>
      </c>
      <c r="I84" s="23">
        <v>1100</v>
      </c>
      <c r="J84" s="23">
        <v>599.99</v>
      </c>
      <c r="K84" s="23">
        <v>153.52000000000001</v>
      </c>
    </row>
    <row r="85" spans="1:11" s="20" customFormat="1" x14ac:dyDescent="0.25">
      <c r="A85" s="21" t="s">
        <v>71</v>
      </c>
      <c r="B85" s="21" t="s">
        <v>547</v>
      </c>
      <c r="C85" s="21" t="s">
        <v>75</v>
      </c>
      <c r="D85" s="21" t="s">
        <v>796</v>
      </c>
      <c r="E85" s="21" t="s">
        <v>2317</v>
      </c>
      <c r="F85" s="22">
        <v>45386.411805555559</v>
      </c>
      <c r="G85" s="21" t="s">
        <v>2318</v>
      </c>
      <c r="H85" s="23">
        <v>309.2</v>
      </c>
      <c r="I85" s="23">
        <v>1400</v>
      </c>
      <c r="J85" s="23">
        <v>309.2</v>
      </c>
      <c r="K85" s="23">
        <v>0</v>
      </c>
    </row>
    <row r="86" spans="1:11" s="20" customFormat="1" x14ac:dyDescent="0.25">
      <c r="A86" s="21" t="s">
        <v>1132</v>
      </c>
      <c r="B86" s="21" t="s">
        <v>1145</v>
      </c>
      <c r="C86" s="21" t="s">
        <v>1146</v>
      </c>
      <c r="D86" s="21" t="s">
        <v>1270</v>
      </c>
      <c r="E86" s="21" t="s">
        <v>1805</v>
      </c>
      <c r="F86" s="22">
        <v>45386.433333333334</v>
      </c>
      <c r="G86" s="21" t="s">
        <v>2423</v>
      </c>
      <c r="H86" s="23">
        <v>1074.9000000000001</v>
      </c>
      <c r="I86" s="23">
        <v>1000</v>
      </c>
      <c r="J86" s="23">
        <v>999.99</v>
      </c>
      <c r="K86" s="23">
        <v>74.91</v>
      </c>
    </row>
    <row r="87" spans="1:11" s="20" customFormat="1" x14ac:dyDescent="0.25">
      <c r="A87" s="21" t="s">
        <v>873</v>
      </c>
      <c r="B87" s="21" t="s">
        <v>717</v>
      </c>
      <c r="C87" s="21" t="s">
        <v>171</v>
      </c>
      <c r="D87" s="21" t="s">
        <v>877</v>
      </c>
      <c r="E87" s="21" t="s">
        <v>1385</v>
      </c>
      <c r="F87" s="22">
        <v>45386.43472222222</v>
      </c>
      <c r="G87" s="21" t="s">
        <v>2995</v>
      </c>
      <c r="H87" s="23">
        <v>763.25</v>
      </c>
      <c r="I87" s="23">
        <v>1100</v>
      </c>
      <c r="J87" s="23">
        <v>629.99</v>
      </c>
      <c r="K87" s="23">
        <v>133.26</v>
      </c>
    </row>
    <row r="88" spans="1:11" s="20" customFormat="1" x14ac:dyDescent="0.25">
      <c r="A88" s="21" t="s">
        <v>1079</v>
      </c>
      <c r="B88" s="21" t="s">
        <v>1084</v>
      </c>
      <c r="C88" s="21" t="s">
        <v>1065</v>
      </c>
      <c r="D88" s="21" t="s">
        <v>1346</v>
      </c>
      <c r="E88" s="21" t="s">
        <v>1864</v>
      </c>
      <c r="F88" s="22">
        <v>45386.435416666667</v>
      </c>
      <c r="G88" s="21" t="s">
        <v>1865</v>
      </c>
      <c r="H88" s="23">
        <v>961.74</v>
      </c>
      <c r="I88" s="23">
        <v>1100</v>
      </c>
      <c r="J88" s="23">
        <v>934.96</v>
      </c>
      <c r="K88" s="23">
        <v>26.78</v>
      </c>
    </row>
    <row r="89" spans="1:11" s="20" customFormat="1" x14ac:dyDescent="0.25">
      <c r="A89" s="21" t="s">
        <v>32</v>
      </c>
      <c r="B89" s="21" t="s">
        <v>486</v>
      </c>
      <c r="C89" s="21" t="s">
        <v>48</v>
      </c>
      <c r="D89" s="21" t="s">
        <v>740</v>
      </c>
      <c r="E89" s="21" t="s">
        <v>2008</v>
      </c>
      <c r="F89" s="22">
        <v>45386.441666666666</v>
      </c>
      <c r="G89" s="21" t="s">
        <v>2009</v>
      </c>
      <c r="H89" s="23">
        <v>1127.3499999999999</v>
      </c>
      <c r="I89" s="23">
        <v>1100</v>
      </c>
      <c r="J89" s="23">
        <v>1099.99</v>
      </c>
      <c r="K89" s="23">
        <v>27.36</v>
      </c>
    </row>
    <row r="90" spans="1:11" s="20" customFormat="1" x14ac:dyDescent="0.25">
      <c r="A90" s="21" t="s">
        <v>32</v>
      </c>
      <c r="B90" s="21" t="s">
        <v>482</v>
      </c>
      <c r="C90" s="21" t="s">
        <v>46</v>
      </c>
      <c r="D90" s="21" t="s">
        <v>1955</v>
      </c>
      <c r="E90" s="21" t="s">
        <v>1956</v>
      </c>
      <c r="F90" s="22">
        <v>45386.444444444445</v>
      </c>
      <c r="G90" s="21" t="s">
        <v>1957</v>
      </c>
      <c r="H90" s="23">
        <v>670.64</v>
      </c>
      <c r="I90" s="23">
        <v>1100</v>
      </c>
      <c r="J90" s="23">
        <v>599.99</v>
      </c>
      <c r="K90" s="23">
        <v>70.650000000000006</v>
      </c>
    </row>
    <row r="91" spans="1:11" s="20" customFormat="1" x14ac:dyDescent="0.25">
      <c r="A91" s="21" t="s">
        <v>967</v>
      </c>
      <c r="B91" s="21" t="s">
        <v>970</v>
      </c>
      <c r="C91" s="21" t="s">
        <v>1070</v>
      </c>
      <c r="D91" s="21" t="s">
        <v>1127</v>
      </c>
      <c r="E91" s="21" t="s">
        <v>2823</v>
      </c>
      <c r="F91" s="22">
        <v>45386.444444444445</v>
      </c>
      <c r="G91" s="21" t="s">
        <v>2824</v>
      </c>
      <c r="H91" s="23">
        <v>378.81</v>
      </c>
      <c r="I91" s="23">
        <v>1200</v>
      </c>
      <c r="J91" s="23">
        <v>239.99</v>
      </c>
      <c r="K91" s="23">
        <v>138.82</v>
      </c>
    </row>
    <row r="92" spans="1:11" s="20" customFormat="1" x14ac:dyDescent="0.25">
      <c r="A92" s="21" t="s">
        <v>66</v>
      </c>
      <c r="B92" s="21" t="s">
        <v>539</v>
      </c>
      <c r="C92" s="21" t="s">
        <v>69</v>
      </c>
      <c r="D92" s="21" t="s">
        <v>782</v>
      </c>
      <c r="E92" s="21" t="s">
        <v>1377</v>
      </c>
      <c r="F92" s="22">
        <v>45386.468055555553</v>
      </c>
      <c r="G92" s="21" t="s">
        <v>2204</v>
      </c>
      <c r="H92" s="23">
        <v>241.81</v>
      </c>
      <c r="I92" s="23"/>
      <c r="J92" s="23">
        <v>214.96</v>
      </c>
      <c r="K92" s="23">
        <v>26.85</v>
      </c>
    </row>
    <row r="93" spans="1:11" s="20" customFormat="1" x14ac:dyDescent="0.25">
      <c r="A93" s="21" t="s">
        <v>967</v>
      </c>
      <c r="B93" s="21" t="s">
        <v>976</v>
      </c>
      <c r="C93" s="21" t="s">
        <v>1008</v>
      </c>
      <c r="D93" s="21" t="s">
        <v>1605</v>
      </c>
      <c r="E93" s="21" t="s">
        <v>2846</v>
      </c>
      <c r="F93" s="22">
        <v>45386.484722222223</v>
      </c>
      <c r="G93" s="21" t="s">
        <v>2847</v>
      </c>
      <c r="H93" s="23">
        <v>316.74</v>
      </c>
      <c r="I93" s="23">
        <v>700</v>
      </c>
      <c r="J93" s="23">
        <v>289.95999999999998</v>
      </c>
      <c r="K93" s="23">
        <v>26.78</v>
      </c>
    </row>
    <row r="94" spans="1:11" s="20" customFormat="1" x14ac:dyDescent="0.25">
      <c r="A94" s="21" t="s">
        <v>66</v>
      </c>
      <c r="B94" s="21" t="s">
        <v>537</v>
      </c>
      <c r="C94" s="21" t="s">
        <v>67</v>
      </c>
      <c r="D94" s="21" t="s">
        <v>781</v>
      </c>
      <c r="E94" s="21" t="s">
        <v>2215</v>
      </c>
      <c r="F94" s="22">
        <v>45386.48541666667</v>
      </c>
      <c r="G94" s="21" t="s">
        <v>2216</v>
      </c>
      <c r="H94" s="23">
        <v>393.61</v>
      </c>
      <c r="I94" s="23">
        <v>1100</v>
      </c>
      <c r="J94" s="23">
        <v>234.97</v>
      </c>
      <c r="K94" s="23">
        <v>158.63999999999999</v>
      </c>
    </row>
    <row r="95" spans="1:11" s="20" customFormat="1" x14ac:dyDescent="0.25">
      <c r="A95" s="21" t="s">
        <v>141</v>
      </c>
      <c r="B95" s="21" t="s">
        <v>673</v>
      </c>
      <c r="C95" s="21" t="s">
        <v>150</v>
      </c>
      <c r="D95" s="21" t="s">
        <v>1129</v>
      </c>
      <c r="E95" s="21" t="s">
        <v>1656</v>
      </c>
      <c r="F95" s="22">
        <v>45386.501388888886</v>
      </c>
      <c r="G95" s="21" t="s">
        <v>2872</v>
      </c>
      <c r="H95" s="23">
        <v>409.03</v>
      </c>
      <c r="I95" s="23">
        <v>1100</v>
      </c>
      <c r="J95" s="23">
        <v>299.97000000000003</v>
      </c>
      <c r="K95" s="23">
        <v>109.06</v>
      </c>
    </row>
    <row r="96" spans="1:11" s="20" customFormat="1" x14ac:dyDescent="0.25">
      <c r="A96" s="21" t="s">
        <v>93</v>
      </c>
      <c r="B96" s="21" t="s">
        <v>632</v>
      </c>
      <c r="C96" s="21" t="s">
        <v>127</v>
      </c>
      <c r="D96" s="21" t="s">
        <v>830</v>
      </c>
      <c r="E96" s="21" t="s">
        <v>1683</v>
      </c>
      <c r="F96" s="22">
        <v>45386.524305555555</v>
      </c>
      <c r="G96" s="21" t="s">
        <v>2601</v>
      </c>
      <c r="H96" s="23">
        <v>602.84</v>
      </c>
      <c r="I96" s="23">
        <v>1100</v>
      </c>
      <c r="J96" s="23">
        <v>499.99</v>
      </c>
      <c r="K96" s="23">
        <v>102.85</v>
      </c>
    </row>
    <row r="97" spans="1:11" s="20" customFormat="1" x14ac:dyDescent="0.25">
      <c r="A97" s="21" t="s">
        <v>1079</v>
      </c>
      <c r="B97" s="21" t="s">
        <v>1080</v>
      </c>
      <c r="C97" s="21" t="s">
        <v>1061</v>
      </c>
      <c r="D97" s="21" t="s">
        <v>1260</v>
      </c>
      <c r="E97" s="21" t="s">
        <v>1874</v>
      </c>
      <c r="F97" s="22">
        <v>45386.525694444441</v>
      </c>
      <c r="G97" s="21" t="s">
        <v>1875</v>
      </c>
      <c r="H97" s="23">
        <v>581.22</v>
      </c>
      <c r="I97" s="23">
        <v>1400</v>
      </c>
      <c r="J97" s="23">
        <v>469.99</v>
      </c>
      <c r="K97" s="23">
        <v>111.23</v>
      </c>
    </row>
    <row r="98" spans="1:11" s="20" customFormat="1" x14ac:dyDescent="0.25">
      <c r="A98" s="21" t="s">
        <v>141</v>
      </c>
      <c r="B98" s="21" t="s">
        <v>667</v>
      </c>
      <c r="C98" s="21" t="s">
        <v>146</v>
      </c>
      <c r="D98" s="21" t="s">
        <v>759</v>
      </c>
      <c r="E98" s="21" t="s">
        <v>2888</v>
      </c>
      <c r="F98" s="22">
        <v>45386.558333333334</v>
      </c>
      <c r="G98" s="21" t="s">
        <v>2889</v>
      </c>
      <c r="H98" s="23">
        <v>347.12</v>
      </c>
      <c r="I98" s="23">
        <v>1000</v>
      </c>
      <c r="J98" s="23">
        <v>319.93</v>
      </c>
      <c r="K98" s="23">
        <v>27.19</v>
      </c>
    </row>
    <row r="99" spans="1:11" s="20" customFormat="1" x14ac:dyDescent="0.25">
      <c r="A99" s="21" t="s">
        <v>93</v>
      </c>
      <c r="B99" s="21" t="s">
        <v>610</v>
      </c>
      <c r="C99" s="21" t="s">
        <v>102</v>
      </c>
      <c r="D99" s="21" t="s">
        <v>829</v>
      </c>
      <c r="E99" s="21" t="s">
        <v>2586</v>
      </c>
      <c r="F99" s="22">
        <v>45386.559027777781</v>
      </c>
      <c r="G99" s="21" t="s">
        <v>2587</v>
      </c>
      <c r="H99" s="23">
        <v>1026.75</v>
      </c>
      <c r="I99" s="23">
        <v>1100</v>
      </c>
      <c r="J99" s="23">
        <v>999.97</v>
      </c>
      <c r="K99" s="23">
        <v>26.78</v>
      </c>
    </row>
    <row r="100" spans="1:11" s="20" customFormat="1" x14ac:dyDescent="0.25">
      <c r="A100" s="21" t="s">
        <v>93</v>
      </c>
      <c r="B100" s="21" t="s">
        <v>628</v>
      </c>
      <c r="C100" s="21" t="s">
        <v>123</v>
      </c>
      <c r="D100" s="21" t="s">
        <v>834</v>
      </c>
      <c r="E100" s="21" t="s">
        <v>2621</v>
      </c>
      <c r="F100" s="22">
        <v>45386.602777777778</v>
      </c>
      <c r="G100" s="21" t="s">
        <v>2622</v>
      </c>
      <c r="H100" s="23">
        <v>227.09</v>
      </c>
      <c r="I100" s="23">
        <v>1100</v>
      </c>
      <c r="J100" s="23">
        <v>199.99</v>
      </c>
      <c r="K100" s="23">
        <v>27.1</v>
      </c>
    </row>
    <row r="101" spans="1:11" s="20" customFormat="1" x14ac:dyDescent="0.25">
      <c r="A101" s="21" t="s">
        <v>93</v>
      </c>
      <c r="B101" s="21" t="s">
        <v>608</v>
      </c>
      <c r="C101" s="21" t="s">
        <v>117</v>
      </c>
      <c r="D101" s="21" t="s">
        <v>826</v>
      </c>
      <c r="E101" s="21" t="s">
        <v>2768</v>
      </c>
      <c r="F101" s="22">
        <v>45386.613194444442</v>
      </c>
      <c r="G101" s="21" t="s">
        <v>2769</v>
      </c>
      <c r="H101" s="23">
        <v>349.98</v>
      </c>
      <c r="I101" s="23">
        <v>450</v>
      </c>
      <c r="J101" s="23">
        <v>349.98</v>
      </c>
      <c r="K101" s="23">
        <v>0</v>
      </c>
    </row>
    <row r="102" spans="1:11" s="20" customFormat="1" x14ac:dyDescent="0.25">
      <c r="A102" s="21" t="s">
        <v>71</v>
      </c>
      <c r="B102" s="21" t="s">
        <v>555</v>
      </c>
      <c r="C102" s="21" t="s">
        <v>72</v>
      </c>
      <c r="D102" s="21" t="s">
        <v>790</v>
      </c>
      <c r="E102" s="21" t="s">
        <v>2384</v>
      </c>
      <c r="F102" s="22">
        <v>45386.634027777778</v>
      </c>
      <c r="G102" s="21" t="s">
        <v>2385</v>
      </c>
      <c r="H102" s="23">
        <v>309.94</v>
      </c>
      <c r="I102" s="23">
        <v>1100</v>
      </c>
      <c r="J102" s="23">
        <v>279.94</v>
      </c>
      <c r="K102" s="23">
        <v>30</v>
      </c>
    </row>
    <row r="103" spans="1:11" s="20" customFormat="1" x14ac:dyDescent="0.25">
      <c r="A103" s="21" t="s">
        <v>93</v>
      </c>
      <c r="B103" s="21" t="s">
        <v>960</v>
      </c>
      <c r="C103" s="21" t="s">
        <v>1004</v>
      </c>
      <c r="D103" s="21" t="s">
        <v>863</v>
      </c>
      <c r="E103" s="21" t="s">
        <v>2535</v>
      </c>
      <c r="F103" s="22">
        <v>45386.634722222225</v>
      </c>
      <c r="G103" s="21" t="s">
        <v>2536</v>
      </c>
      <c r="H103" s="23">
        <v>465.97</v>
      </c>
      <c r="I103" s="23">
        <v>700</v>
      </c>
      <c r="J103" s="23">
        <v>379.97</v>
      </c>
      <c r="K103" s="23">
        <v>86</v>
      </c>
    </row>
    <row r="104" spans="1:11" s="20" customFormat="1" x14ac:dyDescent="0.25">
      <c r="A104" s="21" t="s">
        <v>32</v>
      </c>
      <c r="B104" s="21" t="s">
        <v>482</v>
      </c>
      <c r="C104" s="21" t="s">
        <v>46</v>
      </c>
      <c r="D104" s="21" t="s">
        <v>1955</v>
      </c>
      <c r="E104" s="21" t="s">
        <v>1447</v>
      </c>
      <c r="F104" s="22">
        <v>45386.697222222225</v>
      </c>
      <c r="G104" s="21" t="s">
        <v>1958</v>
      </c>
      <c r="H104" s="23">
        <v>266.83999999999997</v>
      </c>
      <c r="I104" s="23">
        <v>1000</v>
      </c>
      <c r="J104" s="23">
        <v>239.99</v>
      </c>
      <c r="K104" s="23">
        <v>26.85</v>
      </c>
    </row>
    <row r="105" spans="1:11" s="20" customFormat="1" x14ac:dyDescent="0.25">
      <c r="A105" s="21" t="s">
        <v>141</v>
      </c>
      <c r="B105" s="21" t="s">
        <v>671</v>
      </c>
      <c r="C105" s="21" t="s">
        <v>148</v>
      </c>
      <c r="D105" s="21" t="s">
        <v>1627</v>
      </c>
      <c r="E105" s="21" t="s">
        <v>2883</v>
      </c>
      <c r="F105" s="22">
        <v>45386.709722222222</v>
      </c>
      <c r="G105" s="21" t="s">
        <v>2884</v>
      </c>
      <c r="H105" s="23">
        <v>667.81</v>
      </c>
      <c r="I105" s="23">
        <v>1200</v>
      </c>
      <c r="J105" s="23">
        <v>599.99</v>
      </c>
      <c r="K105" s="23">
        <v>67.819999999999993</v>
      </c>
    </row>
    <row r="106" spans="1:11" s="20" customFormat="1" x14ac:dyDescent="0.25">
      <c r="A106" s="21" t="s">
        <v>1079</v>
      </c>
      <c r="B106" s="21" t="s">
        <v>1084</v>
      </c>
      <c r="C106" s="21" t="s">
        <v>1065</v>
      </c>
      <c r="D106" s="21" t="s">
        <v>1346</v>
      </c>
      <c r="E106" s="21" t="s">
        <v>1866</v>
      </c>
      <c r="F106" s="22">
        <v>45386.717361111114</v>
      </c>
      <c r="G106" s="21" t="s">
        <v>1867</v>
      </c>
      <c r="H106" s="23">
        <v>731.15</v>
      </c>
      <c r="I106" s="23">
        <v>1100</v>
      </c>
      <c r="J106" s="23">
        <v>549.99</v>
      </c>
      <c r="K106" s="23">
        <v>181.16</v>
      </c>
    </row>
    <row r="107" spans="1:11" s="20" customFormat="1" x14ac:dyDescent="0.25">
      <c r="A107" s="21" t="s">
        <v>131</v>
      </c>
      <c r="B107" s="21" t="s">
        <v>651</v>
      </c>
      <c r="C107" s="21" t="s">
        <v>851</v>
      </c>
      <c r="D107" s="21" t="s">
        <v>1119</v>
      </c>
      <c r="E107" s="21" t="s">
        <v>2799</v>
      </c>
      <c r="F107" s="22">
        <v>45386.740277777775</v>
      </c>
      <c r="G107" s="21" t="s">
        <v>2800</v>
      </c>
      <c r="H107" s="23">
        <v>169.98</v>
      </c>
      <c r="I107" s="23">
        <v>1100</v>
      </c>
      <c r="J107" s="23">
        <v>129.99</v>
      </c>
      <c r="K107" s="23">
        <v>39.99</v>
      </c>
    </row>
    <row r="108" spans="1:11" s="20" customFormat="1" x14ac:dyDescent="0.25">
      <c r="A108" s="21" t="s">
        <v>93</v>
      </c>
      <c r="B108" s="21" t="s">
        <v>642</v>
      </c>
      <c r="C108" s="21" t="s">
        <v>99</v>
      </c>
      <c r="D108" s="21" t="s">
        <v>1033</v>
      </c>
      <c r="E108" s="21" t="s">
        <v>2658</v>
      </c>
      <c r="F108" s="22">
        <v>45386.756944444445</v>
      </c>
      <c r="G108" s="21" t="s">
        <v>2659</v>
      </c>
      <c r="H108" s="23">
        <v>342.84</v>
      </c>
      <c r="I108" s="23">
        <v>1200</v>
      </c>
      <c r="J108" s="23">
        <v>239.99</v>
      </c>
      <c r="K108" s="23">
        <v>102.85</v>
      </c>
    </row>
    <row r="109" spans="1:11" s="20" customFormat="1" x14ac:dyDescent="0.25">
      <c r="A109" s="21" t="s">
        <v>93</v>
      </c>
      <c r="B109" s="21" t="s">
        <v>610</v>
      </c>
      <c r="C109" s="21" t="s">
        <v>102</v>
      </c>
      <c r="D109" s="21" t="s">
        <v>829</v>
      </c>
      <c r="E109" s="21" t="s">
        <v>2588</v>
      </c>
      <c r="F109" s="22">
        <v>45386.807638888888</v>
      </c>
      <c r="G109" s="21" t="s">
        <v>2589</v>
      </c>
      <c r="H109" s="23">
        <v>893.96</v>
      </c>
      <c r="I109" s="23">
        <v>1100</v>
      </c>
      <c r="J109" s="23">
        <v>819.96</v>
      </c>
      <c r="K109" s="23">
        <v>74</v>
      </c>
    </row>
    <row r="110" spans="1:11" s="20" customFormat="1" x14ac:dyDescent="0.25">
      <c r="A110" s="21" t="s">
        <v>1132</v>
      </c>
      <c r="B110" s="21" t="s">
        <v>1153</v>
      </c>
      <c r="C110" s="21" t="s">
        <v>1154</v>
      </c>
      <c r="D110" s="21" t="s">
        <v>1272</v>
      </c>
      <c r="E110" s="21" t="s">
        <v>1502</v>
      </c>
      <c r="F110" s="22">
        <v>45387.434027777781</v>
      </c>
      <c r="G110" s="21" t="s">
        <v>2405</v>
      </c>
      <c r="H110" s="23">
        <v>1299.3800000000001</v>
      </c>
      <c r="I110" s="23">
        <v>1300</v>
      </c>
      <c r="J110" s="23">
        <v>1229.96</v>
      </c>
      <c r="K110" s="23">
        <v>69.42</v>
      </c>
    </row>
    <row r="111" spans="1:11" s="20" customFormat="1" x14ac:dyDescent="0.25">
      <c r="A111" s="21" t="s">
        <v>32</v>
      </c>
      <c r="B111" s="21" t="s">
        <v>484</v>
      </c>
      <c r="C111" s="21" t="s">
        <v>47</v>
      </c>
      <c r="D111" s="21" t="s">
        <v>740</v>
      </c>
      <c r="E111" s="21" t="s">
        <v>2038</v>
      </c>
      <c r="F111" s="22">
        <v>45387.436111111114</v>
      </c>
      <c r="G111" s="21" t="s">
        <v>2039</v>
      </c>
      <c r="H111" s="23">
        <v>716.85</v>
      </c>
      <c r="I111" s="23">
        <v>1100</v>
      </c>
      <c r="J111" s="23">
        <v>629.99</v>
      </c>
      <c r="K111" s="23">
        <v>86.86</v>
      </c>
    </row>
    <row r="112" spans="1:11" s="20" customFormat="1" x14ac:dyDescent="0.25">
      <c r="A112" s="21" t="s">
        <v>1132</v>
      </c>
      <c r="B112" s="21" t="s">
        <v>1161</v>
      </c>
      <c r="C112" s="21" t="s">
        <v>1162</v>
      </c>
      <c r="D112" s="21" t="s">
        <v>1492</v>
      </c>
      <c r="E112" s="21" t="s">
        <v>1340</v>
      </c>
      <c r="F112" s="22">
        <v>45387.47152777778</v>
      </c>
      <c r="G112" s="21" t="s">
        <v>2485</v>
      </c>
      <c r="H112" s="23">
        <v>376.64</v>
      </c>
      <c r="I112" s="23">
        <v>1400</v>
      </c>
      <c r="J112" s="23">
        <v>349.98</v>
      </c>
      <c r="K112" s="23">
        <v>26.66</v>
      </c>
    </row>
    <row r="113" spans="1:11" s="20" customFormat="1" x14ac:dyDescent="0.25">
      <c r="A113" s="21" t="s">
        <v>32</v>
      </c>
      <c r="B113" s="21" t="s">
        <v>486</v>
      </c>
      <c r="C113" s="21" t="s">
        <v>48</v>
      </c>
      <c r="D113" s="21" t="s">
        <v>747</v>
      </c>
      <c r="E113" s="21" t="s">
        <v>2012</v>
      </c>
      <c r="F113" s="22">
        <v>45387.48541666667</v>
      </c>
      <c r="G113" s="21" t="s">
        <v>2013</v>
      </c>
      <c r="H113" s="23">
        <v>306.97000000000003</v>
      </c>
      <c r="I113" s="23">
        <v>1400</v>
      </c>
      <c r="J113" s="23">
        <v>279.99</v>
      </c>
      <c r="K113" s="23">
        <v>26.98</v>
      </c>
    </row>
    <row r="114" spans="1:11" s="20" customFormat="1" x14ac:dyDescent="0.25">
      <c r="A114" s="21" t="s">
        <v>71</v>
      </c>
      <c r="B114" s="21" t="s">
        <v>578</v>
      </c>
      <c r="C114" s="21" t="s">
        <v>81</v>
      </c>
      <c r="D114" s="21" t="s">
        <v>793</v>
      </c>
      <c r="E114" s="21" t="s">
        <v>2331</v>
      </c>
      <c r="F114" s="22">
        <v>45387.563194444447</v>
      </c>
      <c r="G114" s="21" t="s">
        <v>2332</v>
      </c>
      <c r="H114" s="23">
        <v>304.93</v>
      </c>
      <c r="I114" s="23">
        <v>1000</v>
      </c>
      <c r="J114" s="23">
        <v>274.93</v>
      </c>
      <c r="K114" s="23">
        <v>30</v>
      </c>
    </row>
    <row r="115" spans="1:11" s="20" customFormat="1" x14ac:dyDescent="0.25">
      <c r="A115" s="21" t="s">
        <v>873</v>
      </c>
      <c r="B115" s="21" t="s">
        <v>713</v>
      </c>
      <c r="C115" s="21" t="s">
        <v>170</v>
      </c>
      <c r="D115" s="21" t="s">
        <v>2965</v>
      </c>
      <c r="E115" s="21" t="s">
        <v>1523</v>
      </c>
      <c r="F115" s="22">
        <v>45387.591666666667</v>
      </c>
      <c r="G115" s="21" t="s">
        <v>2976</v>
      </c>
      <c r="H115" s="23">
        <v>302.27</v>
      </c>
      <c r="I115" s="23">
        <v>1100</v>
      </c>
      <c r="J115" s="23">
        <v>274.99</v>
      </c>
      <c r="K115" s="23">
        <v>27.28</v>
      </c>
    </row>
    <row r="116" spans="1:11" s="20" customFormat="1" x14ac:dyDescent="0.25">
      <c r="A116" s="21" t="s">
        <v>71</v>
      </c>
      <c r="B116" s="21" t="s">
        <v>578</v>
      </c>
      <c r="C116" s="21" t="s">
        <v>81</v>
      </c>
      <c r="D116" s="21" t="s">
        <v>801</v>
      </c>
      <c r="E116" s="21" t="s">
        <v>2333</v>
      </c>
      <c r="F116" s="22">
        <v>45387.616666666669</v>
      </c>
      <c r="G116" s="21" t="s">
        <v>2334</v>
      </c>
      <c r="H116" s="23">
        <v>182.32</v>
      </c>
      <c r="I116" s="23">
        <v>300</v>
      </c>
      <c r="J116" s="23">
        <v>154.97</v>
      </c>
      <c r="K116" s="23">
        <v>27.35</v>
      </c>
    </row>
    <row r="117" spans="1:11" s="20" customFormat="1" x14ac:dyDescent="0.25">
      <c r="A117" s="21" t="s">
        <v>93</v>
      </c>
      <c r="B117" s="21" t="s">
        <v>624</v>
      </c>
      <c r="C117" s="21" t="s">
        <v>103</v>
      </c>
      <c r="D117" s="21" t="s">
        <v>2521</v>
      </c>
      <c r="E117" s="21" t="s">
        <v>2694</v>
      </c>
      <c r="F117" s="22">
        <v>45387.619444444441</v>
      </c>
      <c r="G117" s="21" t="s">
        <v>2695</v>
      </c>
      <c r="H117" s="23">
        <v>390.97</v>
      </c>
      <c r="I117" s="23">
        <v>1100</v>
      </c>
      <c r="J117" s="23">
        <v>309.97000000000003</v>
      </c>
      <c r="K117" s="23">
        <v>81</v>
      </c>
    </row>
    <row r="118" spans="1:11" s="20" customFormat="1" x14ac:dyDescent="0.25">
      <c r="A118" s="21" t="s">
        <v>151</v>
      </c>
      <c r="B118" s="21" t="s">
        <v>685</v>
      </c>
      <c r="C118" s="21" t="s">
        <v>153</v>
      </c>
      <c r="D118" s="21" t="s">
        <v>1643</v>
      </c>
      <c r="E118" s="21" t="s">
        <v>2921</v>
      </c>
      <c r="F118" s="22">
        <v>45387.63958333333</v>
      </c>
      <c r="G118" s="21" t="s">
        <v>2922</v>
      </c>
      <c r="H118" s="23">
        <v>1043.4100000000001</v>
      </c>
      <c r="I118" s="23">
        <v>1200</v>
      </c>
      <c r="J118" s="23">
        <v>1014.96</v>
      </c>
      <c r="K118" s="23">
        <v>28.45</v>
      </c>
    </row>
    <row r="119" spans="1:11" s="20" customFormat="1" x14ac:dyDescent="0.25">
      <c r="A119" s="21" t="s">
        <v>32</v>
      </c>
      <c r="B119" s="21" t="s">
        <v>484</v>
      </c>
      <c r="C119" s="21" t="s">
        <v>47</v>
      </c>
      <c r="D119" s="21" t="s">
        <v>740</v>
      </c>
      <c r="E119" s="21" t="s">
        <v>2040</v>
      </c>
      <c r="F119" s="22">
        <v>45387.646527777775</v>
      </c>
      <c r="G119" s="21" t="s">
        <v>2041</v>
      </c>
      <c r="H119" s="23">
        <v>723.99</v>
      </c>
      <c r="I119" s="23">
        <v>1100</v>
      </c>
      <c r="J119" s="23">
        <v>629.99</v>
      </c>
      <c r="K119" s="23">
        <v>94</v>
      </c>
    </row>
    <row r="120" spans="1:11" s="20" customFormat="1" x14ac:dyDescent="0.25">
      <c r="A120" s="21" t="s">
        <v>1132</v>
      </c>
      <c r="B120" s="21" t="s">
        <v>1145</v>
      </c>
      <c r="C120" s="21" t="s">
        <v>1146</v>
      </c>
      <c r="D120" s="21" t="s">
        <v>1487</v>
      </c>
      <c r="E120" s="21" t="s">
        <v>1597</v>
      </c>
      <c r="F120" s="22">
        <v>45387.648611111108</v>
      </c>
      <c r="G120" s="21" t="s">
        <v>2430</v>
      </c>
      <c r="H120" s="23">
        <v>806.96</v>
      </c>
      <c r="I120" s="23">
        <v>1100</v>
      </c>
      <c r="J120" s="23">
        <v>729.96</v>
      </c>
      <c r="K120" s="23">
        <v>77</v>
      </c>
    </row>
    <row r="121" spans="1:11" s="20" customFormat="1" x14ac:dyDescent="0.25">
      <c r="A121" s="21" t="s">
        <v>93</v>
      </c>
      <c r="B121" s="21" t="s">
        <v>610</v>
      </c>
      <c r="C121" s="21" t="s">
        <v>102</v>
      </c>
      <c r="D121" s="21" t="s">
        <v>837</v>
      </c>
      <c r="E121" s="21" t="s">
        <v>1323</v>
      </c>
      <c r="F121" s="22">
        <v>45387.651388888888</v>
      </c>
      <c r="G121" s="21" t="s">
        <v>2590</v>
      </c>
      <c r="H121" s="23">
        <v>218.48</v>
      </c>
      <c r="I121" s="23">
        <v>300</v>
      </c>
      <c r="J121" s="23">
        <v>169.99</v>
      </c>
      <c r="K121" s="23">
        <v>48.49</v>
      </c>
    </row>
    <row r="122" spans="1:11" s="20" customFormat="1" x14ac:dyDescent="0.25">
      <c r="A122" s="21" t="s">
        <v>967</v>
      </c>
      <c r="B122" s="21" t="s">
        <v>983</v>
      </c>
      <c r="C122" s="21" t="s">
        <v>1073</v>
      </c>
      <c r="D122" s="21" t="s">
        <v>749</v>
      </c>
      <c r="E122" s="21" t="s">
        <v>1585</v>
      </c>
      <c r="F122" s="22">
        <v>45387.660416666666</v>
      </c>
      <c r="G122" s="21" t="s">
        <v>1613</v>
      </c>
      <c r="H122" s="23">
        <v>94.94</v>
      </c>
      <c r="I122" s="23">
        <v>920.02</v>
      </c>
      <c r="J122" s="23">
        <v>94.94</v>
      </c>
      <c r="K122" s="23">
        <v>0</v>
      </c>
    </row>
    <row r="123" spans="1:11" s="20" customFormat="1" x14ac:dyDescent="0.25">
      <c r="A123" s="21" t="s">
        <v>93</v>
      </c>
      <c r="B123" s="21" t="s">
        <v>596</v>
      </c>
      <c r="C123" s="21" t="s">
        <v>120</v>
      </c>
      <c r="D123" s="21" t="s">
        <v>817</v>
      </c>
      <c r="E123" s="21" t="s">
        <v>1389</v>
      </c>
      <c r="F123" s="22">
        <v>45387.671527777777</v>
      </c>
      <c r="G123" s="21" t="s">
        <v>2664</v>
      </c>
      <c r="H123" s="23">
        <v>370.52</v>
      </c>
      <c r="I123" s="23">
        <v>1100</v>
      </c>
      <c r="J123" s="23">
        <v>329.96</v>
      </c>
      <c r="K123" s="23">
        <v>40.56</v>
      </c>
    </row>
    <row r="124" spans="1:11" s="20" customFormat="1" x14ac:dyDescent="0.25">
      <c r="A124" s="21" t="s">
        <v>71</v>
      </c>
      <c r="B124" s="21" t="s">
        <v>557</v>
      </c>
      <c r="C124" s="21" t="s">
        <v>74</v>
      </c>
      <c r="D124" s="21" t="s">
        <v>1468</v>
      </c>
      <c r="E124" s="21" t="s">
        <v>2306</v>
      </c>
      <c r="F124" s="22">
        <v>45387.674305555556</v>
      </c>
      <c r="G124" s="21" t="s">
        <v>2307</v>
      </c>
      <c r="H124" s="23">
        <v>359.19</v>
      </c>
      <c r="I124" s="23">
        <v>1400</v>
      </c>
      <c r="J124" s="23">
        <v>239.99</v>
      </c>
      <c r="K124" s="23">
        <v>119.2</v>
      </c>
    </row>
    <row r="125" spans="1:11" s="20" customFormat="1" x14ac:dyDescent="0.25">
      <c r="A125" s="21" t="s">
        <v>1079</v>
      </c>
      <c r="B125" s="21" t="s">
        <v>1080</v>
      </c>
      <c r="C125" s="21" t="s">
        <v>1061</v>
      </c>
      <c r="D125" s="21" t="s">
        <v>1260</v>
      </c>
      <c r="E125" s="21" t="s">
        <v>1878</v>
      </c>
      <c r="F125" s="22">
        <v>45387.675000000003</v>
      </c>
      <c r="G125" s="21" t="s">
        <v>1879</v>
      </c>
      <c r="H125" s="23">
        <v>783.4</v>
      </c>
      <c r="I125" s="23">
        <v>800</v>
      </c>
      <c r="J125" s="23">
        <v>629.99</v>
      </c>
      <c r="K125" s="23">
        <v>153.41</v>
      </c>
    </row>
    <row r="126" spans="1:11" s="20" customFormat="1" x14ac:dyDescent="0.25">
      <c r="A126" s="21" t="s">
        <v>873</v>
      </c>
      <c r="B126" s="21" t="s">
        <v>715</v>
      </c>
      <c r="C126" s="21" t="s">
        <v>168</v>
      </c>
      <c r="D126" s="21" t="s">
        <v>878</v>
      </c>
      <c r="E126" s="21" t="s">
        <v>3003</v>
      </c>
      <c r="F126" s="22">
        <v>45387.686805555553</v>
      </c>
      <c r="G126" s="21" t="s">
        <v>3004</v>
      </c>
      <c r="H126" s="23">
        <v>718.08</v>
      </c>
      <c r="I126" s="23">
        <v>700</v>
      </c>
      <c r="J126" s="23">
        <v>629.99</v>
      </c>
      <c r="K126" s="23">
        <v>88.09</v>
      </c>
    </row>
    <row r="127" spans="1:11" s="20" customFormat="1" x14ac:dyDescent="0.25">
      <c r="A127" s="21" t="s">
        <v>1079</v>
      </c>
      <c r="B127" s="21" t="s">
        <v>1080</v>
      </c>
      <c r="C127" s="21" t="s">
        <v>1061</v>
      </c>
      <c r="D127" s="21" t="s">
        <v>1361</v>
      </c>
      <c r="E127" s="21" t="s">
        <v>1880</v>
      </c>
      <c r="F127" s="22">
        <v>45387.712500000001</v>
      </c>
      <c r="G127" s="21" t="s">
        <v>1881</v>
      </c>
      <c r="H127" s="23">
        <v>548.74</v>
      </c>
      <c r="I127" s="23"/>
      <c r="J127" s="23">
        <v>499.99</v>
      </c>
      <c r="K127" s="23">
        <v>48.75</v>
      </c>
    </row>
    <row r="128" spans="1:11" s="20" customFormat="1" x14ac:dyDescent="0.25">
      <c r="A128" s="21" t="s">
        <v>841</v>
      </c>
      <c r="B128" s="21" t="s">
        <v>847</v>
      </c>
      <c r="C128" s="21" t="s">
        <v>848</v>
      </c>
      <c r="D128" s="21" t="s">
        <v>1572</v>
      </c>
      <c r="E128" s="21" t="s">
        <v>1632</v>
      </c>
      <c r="F128" s="22">
        <v>45387.726388888892</v>
      </c>
      <c r="G128" s="21" t="s">
        <v>2780</v>
      </c>
      <c r="H128" s="23">
        <v>240.99</v>
      </c>
      <c r="I128" s="23">
        <v>300</v>
      </c>
      <c r="J128" s="23">
        <v>159.99</v>
      </c>
      <c r="K128" s="23">
        <v>81</v>
      </c>
    </row>
    <row r="129" spans="1:11" s="20" customFormat="1" x14ac:dyDescent="0.25">
      <c r="A129" s="21" t="s">
        <v>32</v>
      </c>
      <c r="B129" s="21" t="s">
        <v>478</v>
      </c>
      <c r="C129" s="21" t="s">
        <v>44</v>
      </c>
      <c r="D129" s="21" t="s">
        <v>751</v>
      </c>
      <c r="E129" s="21" t="s">
        <v>1992</v>
      </c>
      <c r="F129" s="22">
        <v>45387.731944444444</v>
      </c>
      <c r="G129" s="21" t="s">
        <v>1993</v>
      </c>
      <c r="H129" s="23">
        <v>1419.96</v>
      </c>
      <c r="I129" s="23">
        <v>1400</v>
      </c>
      <c r="J129" s="23">
        <v>1394.93</v>
      </c>
      <c r="K129" s="23">
        <v>25.03</v>
      </c>
    </row>
    <row r="130" spans="1:11" s="20" customFormat="1" x14ac:dyDescent="0.25">
      <c r="A130" s="21" t="s">
        <v>967</v>
      </c>
      <c r="B130" s="21" t="s">
        <v>976</v>
      </c>
      <c r="C130" s="21" t="s">
        <v>1008</v>
      </c>
      <c r="D130" s="21" t="s">
        <v>2848</v>
      </c>
      <c r="E130" s="21" t="s">
        <v>2849</v>
      </c>
      <c r="F130" s="22">
        <v>45387.738888888889</v>
      </c>
      <c r="G130" s="21" t="s">
        <v>2850</v>
      </c>
      <c r="H130" s="23">
        <v>610.99</v>
      </c>
      <c r="I130" s="23">
        <v>700</v>
      </c>
      <c r="J130" s="23">
        <v>529.99</v>
      </c>
      <c r="K130" s="23">
        <v>81</v>
      </c>
    </row>
    <row r="131" spans="1:11" s="20" customFormat="1" x14ac:dyDescent="0.25">
      <c r="A131" s="21" t="s">
        <v>93</v>
      </c>
      <c r="B131" s="21" t="s">
        <v>634</v>
      </c>
      <c r="C131" s="21" t="s">
        <v>118</v>
      </c>
      <c r="D131" s="21" t="s">
        <v>825</v>
      </c>
      <c r="E131" s="21" t="s">
        <v>2624</v>
      </c>
      <c r="F131" s="22">
        <v>45387.771527777775</v>
      </c>
      <c r="G131" s="21" t="s">
        <v>1551</v>
      </c>
      <c r="H131" s="23">
        <v>348.96</v>
      </c>
      <c r="I131" s="23">
        <v>365.03</v>
      </c>
      <c r="J131" s="23">
        <v>319.95999999999998</v>
      </c>
      <c r="K131" s="23">
        <v>29</v>
      </c>
    </row>
    <row r="132" spans="1:11" s="20" customFormat="1" x14ac:dyDescent="0.25">
      <c r="A132" s="21" t="s">
        <v>1132</v>
      </c>
      <c r="B132" s="21" t="s">
        <v>1161</v>
      </c>
      <c r="C132" s="21" t="s">
        <v>1162</v>
      </c>
      <c r="D132" s="21" t="s">
        <v>1492</v>
      </c>
      <c r="E132" s="21" t="s">
        <v>1602</v>
      </c>
      <c r="F132" s="22">
        <v>45387.777777777781</v>
      </c>
      <c r="G132" s="21" t="s">
        <v>2487</v>
      </c>
      <c r="H132" s="23">
        <v>1011.63</v>
      </c>
      <c r="I132" s="23">
        <v>1000</v>
      </c>
      <c r="J132" s="23">
        <v>984.97</v>
      </c>
      <c r="K132" s="23">
        <v>26.66</v>
      </c>
    </row>
    <row r="133" spans="1:11" s="20" customFormat="1" x14ac:dyDescent="0.25">
      <c r="A133" s="21" t="s">
        <v>1132</v>
      </c>
      <c r="B133" s="21" t="s">
        <v>1165</v>
      </c>
      <c r="C133" s="21" t="s">
        <v>1166</v>
      </c>
      <c r="D133" s="21" t="s">
        <v>1274</v>
      </c>
      <c r="E133" s="21" t="s">
        <v>2431</v>
      </c>
      <c r="F133" s="22">
        <v>45387.789583333331</v>
      </c>
      <c r="G133" s="21" t="s">
        <v>2432</v>
      </c>
      <c r="H133" s="23">
        <v>338.93</v>
      </c>
      <c r="I133" s="23">
        <v>1000</v>
      </c>
      <c r="J133" s="23">
        <v>264.93</v>
      </c>
      <c r="K133" s="23">
        <v>74</v>
      </c>
    </row>
    <row r="134" spans="1:11" s="20" customFormat="1" x14ac:dyDescent="0.25">
      <c r="A134" s="21" t="s">
        <v>71</v>
      </c>
      <c r="B134" s="21" t="s">
        <v>578</v>
      </c>
      <c r="C134" s="21" t="s">
        <v>81</v>
      </c>
      <c r="D134" s="21" t="s">
        <v>808</v>
      </c>
      <c r="E134" s="21" t="s">
        <v>2335</v>
      </c>
      <c r="F134" s="22">
        <v>45387.792361111111</v>
      </c>
      <c r="G134" s="21" t="s">
        <v>2336</v>
      </c>
      <c r="H134" s="23">
        <v>372.31</v>
      </c>
      <c r="I134" s="23">
        <v>1200</v>
      </c>
      <c r="J134" s="23">
        <v>344.96</v>
      </c>
      <c r="K134" s="23">
        <v>27.35</v>
      </c>
    </row>
    <row r="135" spans="1:11" s="20" customFormat="1" x14ac:dyDescent="0.25">
      <c r="A135" s="21" t="s">
        <v>93</v>
      </c>
      <c r="B135" s="21" t="s">
        <v>620</v>
      </c>
      <c r="C135" s="21" t="s">
        <v>119</v>
      </c>
      <c r="D135" s="21" t="s">
        <v>831</v>
      </c>
      <c r="E135" s="21" t="s">
        <v>2667</v>
      </c>
      <c r="F135" s="22">
        <v>45387.792361111111</v>
      </c>
      <c r="G135" s="21" t="s">
        <v>2668</v>
      </c>
      <c r="H135" s="23">
        <v>360.98</v>
      </c>
      <c r="I135" s="23">
        <v>300</v>
      </c>
      <c r="J135" s="23">
        <v>279.98</v>
      </c>
      <c r="K135" s="23">
        <v>81</v>
      </c>
    </row>
    <row r="136" spans="1:11" s="20" customFormat="1" x14ac:dyDescent="0.25">
      <c r="A136" s="21" t="s">
        <v>1079</v>
      </c>
      <c r="B136" s="21" t="s">
        <v>1078</v>
      </c>
      <c r="C136" s="21" t="s">
        <v>1060</v>
      </c>
      <c r="D136" s="21" t="s">
        <v>1261</v>
      </c>
      <c r="E136" s="21" t="s">
        <v>1911</v>
      </c>
      <c r="F136" s="22">
        <v>45387.793749999997</v>
      </c>
      <c r="G136" s="21" t="s">
        <v>1912</v>
      </c>
      <c r="H136" s="23">
        <v>1279.74</v>
      </c>
      <c r="I136" s="23">
        <v>1400</v>
      </c>
      <c r="J136" s="23">
        <v>1199.99</v>
      </c>
      <c r="K136" s="23">
        <v>79.75</v>
      </c>
    </row>
    <row r="137" spans="1:11" s="20" customFormat="1" x14ac:dyDescent="0.25">
      <c r="A137" s="21" t="s">
        <v>32</v>
      </c>
      <c r="B137" s="21" t="s">
        <v>492</v>
      </c>
      <c r="C137" s="21" t="s">
        <v>51</v>
      </c>
      <c r="D137" s="21" t="s">
        <v>748</v>
      </c>
      <c r="E137" s="21" t="s">
        <v>2030</v>
      </c>
      <c r="F137" s="22">
        <v>45387.795138888891</v>
      </c>
      <c r="G137" s="21" t="s">
        <v>2031</v>
      </c>
      <c r="H137" s="23">
        <v>740.78</v>
      </c>
      <c r="I137" s="23">
        <v>700</v>
      </c>
      <c r="J137" s="23">
        <v>684.97</v>
      </c>
      <c r="K137" s="23">
        <v>55.81</v>
      </c>
    </row>
    <row r="138" spans="1:11" s="20" customFormat="1" x14ac:dyDescent="0.25">
      <c r="A138" s="21" t="s">
        <v>155</v>
      </c>
      <c r="B138" s="21" t="s">
        <v>696</v>
      </c>
      <c r="C138" s="21" t="s">
        <v>160</v>
      </c>
      <c r="D138" s="21" t="s">
        <v>2947</v>
      </c>
      <c r="E138" s="21" t="s">
        <v>1679</v>
      </c>
      <c r="F138" s="22">
        <v>45387.815972222219</v>
      </c>
      <c r="G138" s="21" t="s">
        <v>2950</v>
      </c>
      <c r="H138" s="23">
        <v>656.97</v>
      </c>
      <c r="I138" s="23">
        <v>1300</v>
      </c>
      <c r="J138" s="23">
        <v>629.99</v>
      </c>
      <c r="K138" s="23">
        <v>26.98</v>
      </c>
    </row>
    <row r="139" spans="1:11" s="20" customFormat="1" x14ac:dyDescent="0.25">
      <c r="A139" s="21" t="s">
        <v>93</v>
      </c>
      <c r="B139" s="21" t="s">
        <v>622</v>
      </c>
      <c r="C139" s="21" t="s">
        <v>115</v>
      </c>
      <c r="D139" s="21" t="s">
        <v>1562</v>
      </c>
      <c r="E139" s="21" t="s">
        <v>2749</v>
      </c>
      <c r="F139" s="22">
        <v>45387.859027777777</v>
      </c>
      <c r="G139" s="21" t="s">
        <v>2750</v>
      </c>
      <c r="H139" s="23">
        <v>716.93</v>
      </c>
      <c r="I139" s="23">
        <v>1100</v>
      </c>
      <c r="J139" s="23">
        <v>519.92999999999995</v>
      </c>
      <c r="K139" s="23">
        <v>197</v>
      </c>
    </row>
    <row r="140" spans="1:11" s="20" customFormat="1" x14ac:dyDescent="0.25">
      <c r="A140" s="21" t="s">
        <v>93</v>
      </c>
      <c r="B140" s="21" t="s">
        <v>620</v>
      </c>
      <c r="C140" s="21" t="s">
        <v>119</v>
      </c>
      <c r="D140" s="21" t="s">
        <v>1555</v>
      </c>
      <c r="E140" s="21" t="s">
        <v>2669</v>
      </c>
      <c r="F140" s="22">
        <v>45388.4</v>
      </c>
      <c r="G140" s="21" t="s">
        <v>2670</v>
      </c>
      <c r="H140" s="23">
        <v>475.95</v>
      </c>
      <c r="I140" s="23">
        <v>1300</v>
      </c>
      <c r="J140" s="23">
        <v>394.95</v>
      </c>
      <c r="K140" s="23">
        <v>81</v>
      </c>
    </row>
    <row r="141" spans="1:11" s="20" customFormat="1" x14ac:dyDescent="0.25">
      <c r="A141" s="21" t="s">
        <v>873</v>
      </c>
      <c r="B141" s="21" t="s">
        <v>705</v>
      </c>
      <c r="C141" s="21" t="s">
        <v>172</v>
      </c>
      <c r="D141" s="21" t="s">
        <v>1295</v>
      </c>
      <c r="E141" s="21" t="s">
        <v>1657</v>
      </c>
      <c r="F141" s="22">
        <v>45388.4</v>
      </c>
      <c r="G141" s="21" t="s">
        <v>2972</v>
      </c>
      <c r="H141" s="23">
        <v>627.34</v>
      </c>
      <c r="I141" s="23">
        <v>1100</v>
      </c>
      <c r="J141" s="23">
        <v>599.99</v>
      </c>
      <c r="K141" s="23">
        <v>27.35</v>
      </c>
    </row>
    <row r="142" spans="1:11" s="20" customFormat="1" x14ac:dyDescent="0.25">
      <c r="A142" s="21" t="s">
        <v>1132</v>
      </c>
      <c r="B142" s="21" t="s">
        <v>1169</v>
      </c>
      <c r="C142" s="21" t="s">
        <v>1170</v>
      </c>
      <c r="D142" s="21" t="s">
        <v>1483</v>
      </c>
      <c r="E142" s="21" t="s">
        <v>2428</v>
      </c>
      <c r="F142" s="22">
        <v>45388.427083333336</v>
      </c>
      <c r="G142" s="21" t="s">
        <v>2429</v>
      </c>
      <c r="H142" s="23">
        <v>703.99</v>
      </c>
      <c r="I142" s="23">
        <v>1100</v>
      </c>
      <c r="J142" s="23">
        <v>629.99</v>
      </c>
      <c r="K142" s="23">
        <v>74</v>
      </c>
    </row>
    <row r="143" spans="1:11" s="20" customFormat="1" x14ac:dyDescent="0.25">
      <c r="A143" s="21" t="s">
        <v>1132</v>
      </c>
      <c r="B143" s="21" t="s">
        <v>1147</v>
      </c>
      <c r="C143" s="21" t="s">
        <v>1148</v>
      </c>
      <c r="D143" s="21" t="s">
        <v>1488</v>
      </c>
      <c r="E143" s="21" t="s">
        <v>2449</v>
      </c>
      <c r="F143" s="22">
        <v>45388.45</v>
      </c>
      <c r="G143" s="21" t="s">
        <v>2450</v>
      </c>
      <c r="H143" s="23">
        <v>296.43</v>
      </c>
      <c r="I143" s="23">
        <v>1300</v>
      </c>
      <c r="J143" s="23">
        <v>259.99</v>
      </c>
      <c r="K143" s="23">
        <v>36.44</v>
      </c>
    </row>
    <row r="144" spans="1:11" s="20" customFormat="1" x14ac:dyDescent="0.25">
      <c r="A144" s="21" t="s">
        <v>1079</v>
      </c>
      <c r="B144" s="21" t="s">
        <v>1086</v>
      </c>
      <c r="C144" s="21" t="s">
        <v>1067</v>
      </c>
      <c r="D144" s="21" t="s">
        <v>1335</v>
      </c>
      <c r="E144" s="21" t="s">
        <v>1897</v>
      </c>
      <c r="F144" s="22">
        <v>45388.45208333333</v>
      </c>
      <c r="G144" s="21" t="s">
        <v>1898</v>
      </c>
      <c r="H144" s="23">
        <v>1007.48</v>
      </c>
      <c r="I144" s="23">
        <v>1400</v>
      </c>
      <c r="J144" s="23">
        <v>979.94</v>
      </c>
      <c r="K144" s="23">
        <v>27.54</v>
      </c>
    </row>
    <row r="145" spans="1:11" s="20" customFormat="1" x14ac:dyDescent="0.25">
      <c r="A145" s="21" t="s">
        <v>141</v>
      </c>
      <c r="B145" s="21" t="s">
        <v>669</v>
      </c>
      <c r="C145" s="21" t="s">
        <v>144</v>
      </c>
      <c r="D145" s="21" t="s">
        <v>1290</v>
      </c>
      <c r="E145" s="21" t="s">
        <v>2901</v>
      </c>
      <c r="F145" s="22">
        <v>45388.458333333336</v>
      </c>
      <c r="G145" s="21" t="s">
        <v>2902</v>
      </c>
      <c r="H145" s="23">
        <v>872.74</v>
      </c>
      <c r="I145" s="23">
        <v>1100</v>
      </c>
      <c r="J145" s="23">
        <v>824.93</v>
      </c>
      <c r="K145" s="23">
        <v>47.81</v>
      </c>
    </row>
    <row r="146" spans="1:11" s="20" customFormat="1" x14ac:dyDescent="0.25">
      <c r="A146" s="21" t="s">
        <v>24</v>
      </c>
      <c r="B146" s="21" t="s">
        <v>467</v>
      </c>
      <c r="C146" s="21" t="s">
        <v>25</v>
      </c>
      <c r="D146" s="21" t="s">
        <v>734</v>
      </c>
      <c r="E146" s="21" t="s">
        <v>1788</v>
      </c>
      <c r="F146" s="22">
        <v>45388.463888888888</v>
      </c>
      <c r="G146" s="21" t="s">
        <v>1789</v>
      </c>
      <c r="H146" s="23">
        <v>358.41</v>
      </c>
      <c r="I146" s="23">
        <v>1000</v>
      </c>
      <c r="J146" s="23">
        <v>329.96</v>
      </c>
      <c r="K146" s="23">
        <v>28.45</v>
      </c>
    </row>
    <row r="147" spans="1:11" s="20" customFormat="1" x14ac:dyDescent="0.25">
      <c r="A147" s="21" t="s">
        <v>24</v>
      </c>
      <c r="B147" s="21" t="s">
        <v>467</v>
      </c>
      <c r="C147" s="21" t="s">
        <v>25</v>
      </c>
      <c r="D147" s="21" t="s">
        <v>734</v>
      </c>
      <c r="E147" s="21" t="s">
        <v>1399</v>
      </c>
      <c r="F147" s="22">
        <v>45388.484722222223</v>
      </c>
      <c r="G147" s="21" t="s">
        <v>1790</v>
      </c>
      <c r="H147" s="23">
        <v>256.81</v>
      </c>
      <c r="I147" s="23">
        <v>700</v>
      </c>
      <c r="J147" s="23">
        <v>229.96</v>
      </c>
      <c r="K147" s="23">
        <v>26.85</v>
      </c>
    </row>
    <row r="148" spans="1:11" s="20" customFormat="1" x14ac:dyDescent="0.25">
      <c r="A148" s="21" t="s">
        <v>1079</v>
      </c>
      <c r="B148" s="21" t="s">
        <v>1080</v>
      </c>
      <c r="C148" s="21" t="s">
        <v>1061</v>
      </c>
      <c r="D148" s="21" t="s">
        <v>1260</v>
      </c>
      <c r="E148" s="21" t="s">
        <v>1882</v>
      </c>
      <c r="F148" s="22">
        <v>45388.505555555559</v>
      </c>
      <c r="G148" s="21" t="s">
        <v>1883</v>
      </c>
      <c r="H148" s="23">
        <v>784.09</v>
      </c>
      <c r="I148" s="23">
        <v>1200</v>
      </c>
      <c r="J148" s="23">
        <v>599.99</v>
      </c>
      <c r="K148" s="23">
        <v>184.1</v>
      </c>
    </row>
    <row r="149" spans="1:11" s="20" customFormat="1" x14ac:dyDescent="0.25">
      <c r="A149" s="21" t="s">
        <v>24</v>
      </c>
      <c r="B149" s="21" t="s">
        <v>467</v>
      </c>
      <c r="C149" s="21" t="s">
        <v>25</v>
      </c>
      <c r="D149" s="21" t="s">
        <v>734</v>
      </c>
      <c r="E149" s="21" t="s">
        <v>1791</v>
      </c>
      <c r="F149" s="22">
        <v>45388.511805555558</v>
      </c>
      <c r="G149" s="21" t="s">
        <v>1792</v>
      </c>
      <c r="H149" s="23">
        <v>489.36</v>
      </c>
      <c r="I149" s="23">
        <v>1300</v>
      </c>
      <c r="J149" s="23">
        <v>429.99</v>
      </c>
      <c r="K149" s="23">
        <v>59.37</v>
      </c>
    </row>
    <row r="150" spans="1:11" s="20" customFormat="1" x14ac:dyDescent="0.25">
      <c r="A150" s="21" t="s">
        <v>1079</v>
      </c>
      <c r="B150" s="21" t="s">
        <v>1081</v>
      </c>
      <c r="C150" s="21" t="s">
        <v>1062</v>
      </c>
      <c r="D150" s="21" t="s">
        <v>1257</v>
      </c>
      <c r="E150" s="21" t="s">
        <v>1809</v>
      </c>
      <c r="F150" s="22">
        <v>45388.522222222222</v>
      </c>
      <c r="G150" s="21" t="s">
        <v>1810</v>
      </c>
      <c r="H150" s="23">
        <v>588.49</v>
      </c>
      <c r="I150" s="23">
        <v>1400</v>
      </c>
      <c r="J150" s="23">
        <v>549.99</v>
      </c>
      <c r="K150" s="23">
        <v>38.5</v>
      </c>
    </row>
    <row r="151" spans="1:11" s="20" customFormat="1" x14ac:dyDescent="0.25">
      <c r="A151" s="21" t="s">
        <v>93</v>
      </c>
      <c r="B151" s="21" t="s">
        <v>642</v>
      </c>
      <c r="C151" s="21" t="s">
        <v>99</v>
      </c>
      <c r="D151" s="21" t="s">
        <v>823</v>
      </c>
      <c r="E151" s="21" t="s">
        <v>2662</v>
      </c>
      <c r="F151" s="22">
        <v>45388.529861111114</v>
      </c>
      <c r="G151" s="21" t="s">
        <v>2663</v>
      </c>
      <c r="H151" s="23">
        <v>336.84</v>
      </c>
      <c r="I151" s="23">
        <v>1100</v>
      </c>
      <c r="J151" s="23">
        <v>309.99</v>
      </c>
      <c r="K151" s="23">
        <v>26.85</v>
      </c>
    </row>
    <row r="152" spans="1:11" s="20" customFormat="1" x14ac:dyDescent="0.25">
      <c r="A152" s="21" t="s">
        <v>151</v>
      </c>
      <c r="B152" s="21" t="s">
        <v>687</v>
      </c>
      <c r="C152" s="21" t="s">
        <v>154</v>
      </c>
      <c r="D152" s="21" t="s">
        <v>1648</v>
      </c>
      <c r="E152" s="21" t="s">
        <v>2932</v>
      </c>
      <c r="F152" s="22">
        <v>45388.546527777777</v>
      </c>
      <c r="G152" s="21" t="s">
        <v>2933</v>
      </c>
      <c r="H152" s="23">
        <v>837.97</v>
      </c>
      <c r="I152" s="23">
        <v>1300</v>
      </c>
      <c r="J152" s="23">
        <v>786.97</v>
      </c>
      <c r="K152" s="23">
        <v>51</v>
      </c>
    </row>
    <row r="153" spans="1:11" s="20" customFormat="1" x14ac:dyDescent="0.25">
      <c r="A153" s="21" t="s">
        <v>141</v>
      </c>
      <c r="B153" s="21" t="s">
        <v>667</v>
      </c>
      <c r="C153" s="21" t="s">
        <v>146</v>
      </c>
      <c r="D153" s="21" t="s">
        <v>1634</v>
      </c>
      <c r="E153" s="21" t="s">
        <v>2890</v>
      </c>
      <c r="F153" s="22">
        <v>45388.553472222222</v>
      </c>
      <c r="G153" s="21" t="s">
        <v>2891</v>
      </c>
      <c r="H153" s="23">
        <v>1084.47</v>
      </c>
      <c r="I153" s="23">
        <v>1300</v>
      </c>
      <c r="J153" s="23">
        <v>879.98</v>
      </c>
      <c r="K153" s="23">
        <v>204.49</v>
      </c>
    </row>
    <row r="154" spans="1:11" s="20" customFormat="1" x14ac:dyDescent="0.25">
      <c r="A154" s="21" t="s">
        <v>32</v>
      </c>
      <c r="B154" s="21" t="s">
        <v>484</v>
      </c>
      <c r="C154" s="21" t="s">
        <v>47</v>
      </c>
      <c r="D154" s="21" t="s">
        <v>758</v>
      </c>
      <c r="E154" s="21" t="s">
        <v>1431</v>
      </c>
      <c r="F154" s="22">
        <v>45388.559027777781</v>
      </c>
      <c r="G154" s="21" t="s">
        <v>2042</v>
      </c>
      <c r="H154" s="23">
        <v>733.11</v>
      </c>
      <c r="I154" s="23">
        <v>1200</v>
      </c>
      <c r="J154" s="23">
        <v>629.99</v>
      </c>
      <c r="K154" s="23">
        <v>103.12</v>
      </c>
    </row>
    <row r="155" spans="1:11" s="20" customFormat="1" x14ac:dyDescent="0.25">
      <c r="A155" s="21" t="s">
        <v>93</v>
      </c>
      <c r="B155" s="21" t="s">
        <v>962</v>
      </c>
      <c r="C155" s="21" t="s">
        <v>951</v>
      </c>
      <c r="D155" s="21" t="s">
        <v>1109</v>
      </c>
      <c r="E155" s="21" t="s">
        <v>2519</v>
      </c>
      <c r="F155" s="22">
        <v>45388.570138888892</v>
      </c>
      <c r="G155" s="21" t="s">
        <v>2520</v>
      </c>
      <c r="H155" s="23">
        <v>320.17</v>
      </c>
      <c r="I155" s="23">
        <v>1100</v>
      </c>
      <c r="J155" s="23">
        <v>279.99</v>
      </c>
      <c r="K155" s="23">
        <v>40.18</v>
      </c>
    </row>
    <row r="156" spans="1:11" s="20" customFormat="1" x14ac:dyDescent="0.25">
      <c r="A156" s="21" t="s">
        <v>32</v>
      </c>
      <c r="B156" s="21" t="s">
        <v>497</v>
      </c>
      <c r="C156" s="21" t="s">
        <v>38</v>
      </c>
      <c r="D156" s="21" t="s">
        <v>739</v>
      </c>
      <c r="E156" s="21" t="s">
        <v>1969</v>
      </c>
      <c r="F156" s="22">
        <v>45388.573611111111</v>
      </c>
      <c r="G156" s="21" t="s">
        <v>1970</v>
      </c>
      <c r="H156" s="23">
        <v>1029.3499999999999</v>
      </c>
      <c r="I156" s="23">
        <v>1000</v>
      </c>
      <c r="J156" s="23">
        <v>974.92</v>
      </c>
      <c r="K156" s="23">
        <v>54.43</v>
      </c>
    </row>
    <row r="157" spans="1:11" s="20" customFormat="1" x14ac:dyDescent="0.25">
      <c r="A157" s="21" t="s">
        <v>71</v>
      </c>
      <c r="B157" s="21" t="s">
        <v>576</v>
      </c>
      <c r="C157" s="21" t="s">
        <v>85</v>
      </c>
      <c r="D157" s="21" t="s">
        <v>1107</v>
      </c>
      <c r="E157" s="21" t="s">
        <v>2248</v>
      </c>
      <c r="F157" s="22">
        <v>45388.586111111108</v>
      </c>
      <c r="G157" s="21" t="s">
        <v>2249</v>
      </c>
      <c r="H157" s="23">
        <v>287.24</v>
      </c>
      <c r="I157" s="23">
        <v>1400</v>
      </c>
      <c r="J157" s="23">
        <v>259.98</v>
      </c>
      <c r="K157" s="23">
        <v>27.26</v>
      </c>
    </row>
    <row r="158" spans="1:11" s="20" customFormat="1" x14ac:dyDescent="0.25">
      <c r="A158" s="21" t="s">
        <v>52</v>
      </c>
      <c r="B158" s="21" t="s">
        <v>517</v>
      </c>
      <c r="C158" s="21" t="s">
        <v>64</v>
      </c>
      <c r="D158" s="21" t="s">
        <v>767</v>
      </c>
      <c r="E158" s="21" t="s">
        <v>2073</v>
      </c>
      <c r="F158" s="22">
        <v>45388.59652777778</v>
      </c>
      <c r="G158" s="21" t="s">
        <v>2074</v>
      </c>
      <c r="H158" s="23">
        <v>234.95</v>
      </c>
      <c r="I158" s="23">
        <v>1100</v>
      </c>
      <c r="J158" s="23">
        <v>159.94999999999999</v>
      </c>
      <c r="K158" s="23">
        <v>75</v>
      </c>
    </row>
    <row r="159" spans="1:11" s="20" customFormat="1" x14ac:dyDescent="0.25">
      <c r="A159" s="21" t="s">
        <v>131</v>
      </c>
      <c r="B159" s="21" t="s">
        <v>653</v>
      </c>
      <c r="C159" s="21" t="s">
        <v>135</v>
      </c>
      <c r="D159" s="21" t="s">
        <v>1587</v>
      </c>
      <c r="E159" s="21" t="s">
        <v>1305</v>
      </c>
      <c r="F159" s="22">
        <v>45388.61041666667</v>
      </c>
      <c r="G159" s="21" t="s">
        <v>2803</v>
      </c>
      <c r="H159" s="23">
        <v>829.7</v>
      </c>
      <c r="I159" s="23">
        <v>1100</v>
      </c>
      <c r="J159" s="23">
        <v>629.99</v>
      </c>
      <c r="K159" s="23">
        <v>199.71</v>
      </c>
    </row>
    <row r="160" spans="1:11" s="20" customFormat="1" x14ac:dyDescent="0.25">
      <c r="A160" s="21" t="s">
        <v>71</v>
      </c>
      <c r="B160" s="21" t="s">
        <v>572</v>
      </c>
      <c r="C160" s="21" t="s">
        <v>84</v>
      </c>
      <c r="D160" s="21" t="s">
        <v>2375</v>
      </c>
      <c r="E160" s="21" t="s">
        <v>2376</v>
      </c>
      <c r="F160" s="22">
        <v>45388.615277777775</v>
      </c>
      <c r="G160" s="21" t="s">
        <v>2377</v>
      </c>
      <c r="H160" s="23">
        <v>267.33999999999997</v>
      </c>
      <c r="I160" s="23">
        <v>450</v>
      </c>
      <c r="J160" s="23">
        <v>239.99</v>
      </c>
      <c r="K160" s="23">
        <v>27.35</v>
      </c>
    </row>
    <row r="161" spans="1:11" s="20" customFormat="1" x14ac:dyDescent="0.25">
      <c r="A161" s="21" t="s">
        <v>131</v>
      </c>
      <c r="B161" s="21" t="s">
        <v>655</v>
      </c>
      <c r="C161" s="21" t="s">
        <v>136</v>
      </c>
      <c r="D161" s="21" t="s">
        <v>859</v>
      </c>
      <c r="E161" s="21" t="s">
        <v>2783</v>
      </c>
      <c r="F161" s="22">
        <v>45388.616666666669</v>
      </c>
      <c r="G161" s="21" t="s">
        <v>2784</v>
      </c>
      <c r="H161" s="23">
        <v>288.98</v>
      </c>
      <c r="I161" s="23">
        <v>1100</v>
      </c>
      <c r="J161" s="23">
        <v>239.99</v>
      </c>
      <c r="K161" s="23">
        <v>48.99</v>
      </c>
    </row>
    <row r="162" spans="1:11" s="20" customFormat="1" x14ac:dyDescent="0.25">
      <c r="A162" s="21" t="s">
        <v>93</v>
      </c>
      <c r="B162" s="21" t="s">
        <v>585</v>
      </c>
      <c r="C162" s="21" t="s">
        <v>121</v>
      </c>
      <c r="D162" s="21" t="s">
        <v>1114</v>
      </c>
      <c r="E162" s="21" t="s">
        <v>2733</v>
      </c>
      <c r="F162" s="22">
        <v>45388.617361111108</v>
      </c>
      <c r="G162" s="21" t="s">
        <v>2734</v>
      </c>
      <c r="H162" s="23">
        <v>266.77</v>
      </c>
      <c r="I162" s="23">
        <v>1300</v>
      </c>
      <c r="J162" s="23">
        <v>239.99</v>
      </c>
      <c r="K162" s="23">
        <v>26.78</v>
      </c>
    </row>
    <row r="163" spans="1:11" s="20" customFormat="1" x14ac:dyDescent="0.25">
      <c r="A163" s="21" t="s">
        <v>71</v>
      </c>
      <c r="B163" s="21" t="s">
        <v>576</v>
      </c>
      <c r="C163" s="21" t="s">
        <v>85</v>
      </c>
      <c r="D163" s="21" t="s">
        <v>1107</v>
      </c>
      <c r="E163" s="21" t="s">
        <v>2250</v>
      </c>
      <c r="F163" s="22">
        <v>45388.62222222222</v>
      </c>
      <c r="G163" s="21" t="s">
        <v>2251</v>
      </c>
      <c r="H163" s="23">
        <v>298.33999999999997</v>
      </c>
      <c r="I163" s="23">
        <v>1300</v>
      </c>
      <c r="J163" s="23">
        <v>269.98</v>
      </c>
      <c r="K163" s="23">
        <v>28.36</v>
      </c>
    </row>
    <row r="164" spans="1:11" s="20" customFormat="1" x14ac:dyDescent="0.25">
      <c r="A164" s="21" t="s">
        <v>52</v>
      </c>
      <c r="B164" s="21" t="s">
        <v>525</v>
      </c>
      <c r="C164" s="21" t="s">
        <v>62</v>
      </c>
      <c r="D164" s="21" t="s">
        <v>778</v>
      </c>
      <c r="E164" s="21" t="s">
        <v>2120</v>
      </c>
      <c r="F164" s="22">
        <v>45388.637499999997</v>
      </c>
      <c r="G164" s="21" t="s">
        <v>2121</v>
      </c>
      <c r="H164" s="23">
        <v>529.53</v>
      </c>
      <c r="I164" s="23">
        <v>1300</v>
      </c>
      <c r="J164" s="23">
        <v>469.99</v>
      </c>
      <c r="K164" s="23">
        <v>59.54</v>
      </c>
    </row>
    <row r="165" spans="1:11" s="20" customFormat="1" x14ac:dyDescent="0.25">
      <c r="A165" s="21" t="s">
        <v>93</v>
      </c>
      <c r="B165" s="21" t="s">
        <v>594</v>
      </c>
      <c r="C165" s="21" t="s">
        <v>111</v>
      </c>
      <c r="D165" s="21" t="s">
        <v>1281</v>
      </c>
      <c r="E165" s="21" t="s">
        <v>2571</v>
      </c>
      <c r="F165" s="22">
        <v>45388.652777777781</v>
      </c>
      <c r="G165" s="21" t="s">
        <v>2572</v>
      </c>
      <c r="H165" s="23">
        <v>389.27</v>
      </c>
      <c r="I165" s="23">
        <v>300</v>
      </c>
      <c r="J165" s="23">
        <v>299.98</v>
      </c>
      <c r="K165" s="23">
        <v>89.29</v>
      </c>
    </row>
    <row r="166" spans="1:11" s="20" customFormat="1" x14ac:dyDescent="0.25">
      <c r="A166" s="21" t="s">
        <v>52</v>
      </c>
      <c r="B166" s="21" t="s">
        <v>523</v>
      </c>
      <c r="C166" s="21" t="s">
        <v>60</v>
      </c>
      <c r="D166" s="21" t="s">
        <v>771</v>
      </c>
      <c r="E166" s="21" t="s">
        <v>2133</v>
      </c>
      <c r="F166" s="22">
        <v>45388.657638888886</v>
      </c>
      <c r="G166" s="21" t="s">
        <v>2134</v>
      </c>
      <c r="H166" s="23">
        <v>1129.8499999999999</v>
      </c>
      <c r="I166" s="23">
        <v>1000</v>
      </c>
      <c r="J166" s="23">
        <v>999.99</v>
      </c>
      <c r="K166" s="23">
        <v>129.86000000000001</v>
      </c>
    </row>
    <row r="167" spans="1:11" s="20" customFormat="1" x14ac:dyDescent="0.25">
      <c r="A167" s="21" t="s">
        <v>32</v>
      </c>
      <c r="B167" s="21" t="s">
        <v>484</v>
      </c>
      <c r="C167" s="21" t="s">
        <v>47</v>
      </c>
      <c r="D167" s="21" t="s">
        <v>740</v>
      </c>
      <c r="E167" s="21" t="s">
        <v>2043</v>
      </c>
      <c r="F167" s="22">
        <v>45388.659722222219</v>
      </c>
      <c r="G167" s="21" t="s">
        <v>2044</v>
      </c>
      <c r="H167" s="23">
        <v>409.96</v>
      </c>
      <c r="I167" s="23">
        <v>700</v>
      </c>
      <c r="J167" s="23">
        <v>344.96</v>
      </c>
      <c r="K167" s="23">
        <v>65</v>
      </c>
    </row>
    <row r="168" spans="1:11" s="20" customFormat="1" x14ac:dyDescent="0.25">
      <c r="A168" s="21" t="s">
        <v>883</v>
      </c>
      <c r="B168" s="21" t="s">
        <v>884</v>
      </c>
      <c r="C168" s="21" t="s">
        <v>885</v>
      </c>
      <c r="D168" s="21" t="s">
        <v>3015</v>
      </c>
      <c r="E168" s="21" t="s">
        <v>3016</v>
      </c>
      <c r="F168" s="22">
        <v>45388.668055555558</v>
      </c>
      <c r="G168" s="21" t="s">
        <v>3017</v>
      </c>
      <c r="H168" s="23">
        <v>1025.02</v>
      </c>
      <c r="I168" s="23">
        <v>1300</v>
      </c>
      <c r="J168" s="23">
        <v>999.99</v>
      </c>
      <c r="K168" s="23">
        <v>25.03</v>
      </c>
    </row>
    <row r="169" spans="1:11" s="20" customFormat="1" x14ac:dyDescent="0.25">
      <c r="A169" s="21" t="s">
        <v>32</v>
      </c>
      <c r="B169" s="21" t="s">
        <v>486</v>
      </c>
      <c r="C169" s="21" t="s">
        <v>48</v>
      </c>
      <c r="D169" s="21" t="s">
        <v>750</v>
      </c>
      <c r="E169" s="21" t="s">
        <v>2014</v>
      </c>
      <c r="F169" s="22">
        <v>45388.683333333334</v>
      </c>
      <c r="G169" s="21" t="s">
        <v>2015</v>
      </c>
      <c r="H169" s="23">
        <v>159.97</v>
      </c>
      <c r="I169" s="23">
        <v>1100</v>
      </c>
      <c r="J169" s="23">
        <v>84.97</v>
      </c>
      <c r="K169" s="23">
        <v>75</v>
      </c>
    </row>
    <row r="170" spans="1:11" s="20" customFormat="1" x14ac:dyDescent="0.25">
      <c r="A170" s="21" t="s">
        <v>71</v>
      </c>
      <c r="B170" s="21" t="s">
        <v>572</v>
      </c>
      <c r="C170" s="21" t="s">
        <v>84</v>
      </c>
      <c r="D170" s="21" t="s">
        <v>735</v>
      </c>
      <c r="E170" s="21" t="s">
        <v>2378</v>
      </c>
      <c r="F170" s="22">
        <v>45388.694444444445</v>
      </c>
      <c r="G170" s="21" t="s">
        <v>2379</v>
      </c>
      <c r="H170" s="23">
        <v>407.34</v>
      </c>
      <c r="I170" s="23">
        <v>900</v>
      </c>
      <c r="J170" s="23">
        <v>379.99</v>
      </c>
      <c r="K170" s="23">
        <v>27.35</v>
      </c>
    </row>
    <row r="171" spans="1:11" s="20" customFormat="1" x14ac:dyDescent="0.25">
      <c r="A171" s="21" t="s">
        <v>93</v>
      </c>
      <c r="B171" s="21" t="s">
        <v>585</v>
      </c>
      <c r="C171" s="21" t="s">
        <v>121</v>
      </c>
      <c r="D171" s="21" t="s">
        <v>1565</v>
      </c>
      <c r="E171" s="21" t="s">
        <v>2735</v>
      </c>
      <c r="F171" s="22">
        <v>45388.705555555556</v>
      </c>
      <c r="G171" s="21" t="s">
        <v>2736</v>
      </c>
      <c r="H171" s="23">
        <v>394.02</v>
      </c>
      <c r="I171" s="23">
        <v>1200</v>
      </c>
      <c r="J171" s="23">
        <v>366.92</v>
      </c>
      <c r="K171" s="23">
        <v>27.1</v>
      </c>
    </row>
    <row r="172" spans="1:11" s="20" customFormat="1" x14ac:dyDescent="0.25">
      <c r="A172" s="21" t="s">
        <v>1079</v>
      </c>
      <c r="B172" s="21" t="s">
        <v>1086</v>
      </c>
      <c r="C172" s="21" t="s">
        <v>1067</v>
      </c>
      <c r="D172" s="21" t="s">
        <v>1335</v>
      </c>
      <c r="E172" s="21" t="s">
        <v>1900</v>
      </c>
      <c r="F172" s="22">
        <v>45388.720833333333</v>
      </c>
      <c r="G172" s="21" t="s">
        <v>1901</v>
      </c>
      <c r="H172" s="23">
        <v>315.98</v>
      </c>
      <c r="I172" s="23">
        <v>1100</v>
      </c>
      <c r="J172" s="23">
        <v>269.98</v>
      </c>
      <c r="K172" s="23">
        <v>46</v>
      </c>
    </row>
    <row r="173" spans="1:11" s="20" customFormat="1" x14ac:dyDescent="0.25">
      <c r="A173" s="21" t="s">
        <v>1079</v>
      </c>
      <c r="B173" s="21" t="s">
        <v>1085</v>
      </c>
      <c r="C173" s="21" t="s">
        <v>1066</v>
      </c>
      <c r="D173" s="21" t="s">
        <v>1258</v>
      </c>
      <c r="E173" s="21" t="s">
        <v>1817</v>
      </c>
      <c r="F173" s="22">
        <v>45388.731944444444</v>
      </c>
      <c r="G173" s="21" t="s">
        <v>1818</v>
      </c>
      <c r="H173" s="23">
        <v>658.27</v>
      </c>
      <c r="I173" s="23">
        <v>1400</v>
      </c>
      <c r="J173" s="23">
        <v>629.99</v>
      </c>
      <c r="K173" s="23">
        <v>28.28</v>
      </c>
    </row>
    <row r="174" spans="1:11" s="20" customFormat="1" x14ac:dyDescent="0.25">
      <c r="A174" s="21" t="s">
        <v>1079</v>
      </c>
      <c r="B174" s="21" t="s">
        <v>1083</v>
      </c>
      <c r="C174" s="21" t="s">
        <v>1064</v>
      </c>
      <c r="D174" s="21" t="s">
        <v>1262</v>
      </c>
      <c r="E174" s="21" t="s">
        <v>1832</v>
      </c>
      <c r="F174" s="22">
        <v>45388.750694444447</v>
      </c>
      <c r="G174" s="21" t="s">
        <v>1833</v>
      </c>
      <c r="H174" s="23">
        <v>180.99</v>
      </c>
      <c r="I174" s="23">
        <v>1100</v>
      </c>
      <c r="J174" s="23">
        <v>99.99</v>
      </c>
      <c r="K174" s="23">
        <v>81</v>
      </c>
    </row>
    <row r="175" spans="1:11" s="20" customFormat="1" x14ac:dyDescent="0.25">
      <c r="A175" s="21" t="s">
        <v>32</v>
      </c>
      <c r="B175" s="21" t="s">
        <v>484</v>
      </c>
      <c r="C175" s="21" t="s">
        <v>47</v>
      </c>
      <c r="D175" s="21" t="s">
        <v>758</v>
      </c>
      <c r="E175" s="21" t="s">
        <v>2045</v>
      </c>
      <c r="F175" s="22">
        <v>45388.756944444445</v>
      </c>
      <c r="G175" s="21" t="s">
        <v>2046</v>
      </c>
      <c r="H175" s="23">
        <v>949.27</v>
      </c>
      <c r="I175" s="23">
        <v>1200</v>
      </c>
      <c r="J175" s="23">
        <v>909.96</v>
      </c>
      <c r="K175" s="23">
        <v>39.31</v>
      </c>
    </row>
    <row r="176" spans="1:11" s="20" customFormat="1" x14ac:dyDescent="0.25">
      <c r="A176" s="21" t="s">
        <v>71</v>
      </c>
      <c r="B176" s="21" t="s">
        <v>578</v>
      </c>
      <c r="C176" s="21" t="s">
        <v>81</v>
      </c>
      <c r="D176" s="21" t="s">
        <v>793</v>
      </c>
      <c r="E176" s="21" t="s">
        <v>1645</v>
      </c>
      <c r="F176" s="22">
        <v>45388.777777777781</v>
      </c>
      <c r="G176" s="21" t="s">
        <v>2337</v>
      </c>
      <c r="H176" s="23">
        <v>330.93</v>
      </c>
      <c r="I176" s="23">
        <v>1300</v>
      </c>
      <c r="J176" s="23">
        <v>259.93</v>
      </c>
      <c r="K176" s="23">
        <v>71</v>
      </c>
    </row>
    <row r="177" spans="1:11" s="20" customFormat="1" x14ac:dyDescent="0.25">
      <c r="A177" s="21" t="s">
        <v>32</v>
      </c>
      <c r="B177" s="21" t="s">
        <v>490</v>
      </c>
      <c r="C177" s="21" t="s">
        <v>50</v>
      </c>
      <c r="D177" s="21" t="s">
        <v>752</v>
      </c>
      <c r="E177" s="21" t="s">
        <v>1987</v>
      </c>
      <c r="F177" s="22">
        <v>45388.782638888886</v>
      </c>
      <c r="G177" s="21" t="s">
        <v>1988</v>
      </c>
      <c r="H177" s="23">
        <v>754.26</v>
      </c>
      <c r="I177" s="23">
        <v>1100</v>
      </c>
      <c r="J177" s="23">
        <v>629.99</v>
      </c>
      <c r="K177" s="23">
        <v>124.27</v>
      </c>
    </row>
    <row r="178" spans="1:11" s="20" customFormat="1" x14ac:dyDescent="0.25">
      <c r="A178" s="21" t="s">
        <v>32</v>
      </c>
      <c r="B178" s="21" t="s">
        <v>499</v>
      </c>
      <c r="C178" s="21" t="s">
        <v>34</v>
      </c>
      <c r="D178" s="21" t="s">
        <v>1965</v>
      </c>
      <c r="E178" s="21" t="s">
        <v>1384</v>
      </c>
      <c r="F178" s="22">
        <v>45388.818749999999</v>
      </c>
      <c r="G178" s="21" t="s">
        <v>1998</v>
      </c>
      <c r="H178" s="23">
        <v>379.56</v>
      </c>
      <c r="I178" s="23">
        <v>1200</v>
      </c>
      <c r="J178" s="23">
        <v>309.99</v>
      </c>
      <c r="K178" s="23">
        <v>69.569999999999993</v>
      </c>
    </row>
    <row r="179" spans="1:11" s="20" customFormat="1" x14ac:dyDescent="0.25">
      <c r="A179" s="21" t="s">
        <v>131</v>
      </c>
      <c r="B179" s="21" t="s">
        <v>657</v>
      </c>
      <c r="C179" s="21" t="s">
        <v>852</v>
      </c>
      <c r="D179" s="21" t="s">
        <v>858</v>
      </c>
      <c r="E179" s="21" t="s">
        <v>2790</v>
      </c>
      <c r="F179" s="22">
        <v>45389.513888888891</v>
      </c>
      <c r="G179" s="21" t="s">
        <v>2791</v>
      </c>
      <c r="H179" s="23">
        <v>656.45</v>
      </c>
      <c r="I179" s="23">
        <v>1200</v>
      </c>
      <c r="J179" s="23">
        <v>629.99</v>
      </c>
      <c r="K179" s="23">
        <v>26.46</v>
      </c>
    </row>
    <row r="180" spans="1:11" s="20" customFormat="1" x14ac:dyDescent="0.25">
      <c r="A180" s="21" t="s">
        <v>52</v>
      </c>
      <c r="B180" s="21" t="s">
        <v>529</v>
      </c>
      <c r="C180" s="21" t="s">
        <v>55</v>
      </c>
      <c r="D180" s="21" t="s">
        <v>770</v>
      </c>
      <c r="E180" s="21" t="s">
        <v>2197</v>
      </c>
      <c r="F180" s="22">
        <v>45389.538194444445</v>
      </c>
      <c r="G180" s="21" t="s">
        <v>2198</v>
      </c>
      <c r="H180" s="23">
        <v>355.84</v>
      </c>
      <c r="I180" s="23">
        <v>1200</v>
      </c>
      <c r="J180" s="23">
        <v>279.99</v>
      </c>
      <c r="K180" s="23">
        <v>75.849999999999994</v>
      </c>
    </row>
    <row r="181" spans="1:11" s="20" customFormat="1" x14ac:dyDescent="0.25">
      <c r="A181" s="21" t="s">
        <v>52</v>
      </c>
      <c r="B181" s="21" t="s">
        <v>517</v>
      </c>
      <c r="C181" s="21" t="s">
        <v>64</v>
      </c>
      <c r="D181" s="21" t="s">
        <v>767</v>
      </c>
      <c r="E181" s="21" t="s">
        <v>1662</v>
      </c>
      <c r="F181" s="22">
        <v>45389.546527777777</v>
      </c>
      <c r="G181" s="21" t="s">
        <v>2075</v>
      </c>
      <c r="H181" s="23">
        <v>539.59</v>
      </c>
      <c r="I181" s="23">
        <v>1100</v>
      </c>
      <c r="J181" s="23">
        <v>364.93</v>
      </c>
      <c r="K181" s="23">
        <v>174.66</v>
      </c>
    </row>
    <row r="182" spans="1:11" s="20" customFormat="1" x14ac:dyDescent="0.25">
      <c r="A182" s="21" t="s">
        <v>141</v>
      </c>
      <c r="B182" s="21" t="s">
        <v>677</v>
      </c>
      <c r="C182" s="21" t="s">
        <v>147</v>
      </c>
      <c r="D182" s="21" t="s">
        <v>1036</v>
      </c>
      <c r="E182" s="21" t="s">
        <v>1374</v>
      </c>
      <c r="F182" s="22">
        <v>45389.546527777777</v>
      </c>
      <c r="G182" s="21" t="s">
        <v>2878</v>
      </c>
      <c r="H182" s="23">
        <v>411.57</v>
      </c>
      <c r="I182" s="23">
        <v>1200</v>
      </c>
      <c r="J182" s="23">
        <v>374.95</v>
      </c>
      <c r="K182" s="23">
        <v>36.619999999999997</v>
      </c>
    </row>
    <row r="183" spans="1:11" s="20" customFormat="1" x14ac:dyDescent="0.25">
      <c r="A183" s="21" t="s">
        <v>1132</v>
      </c>
      <c r="B183" s="21" t="s">
        <v>1151</v>
      </c>
      <c r="C183" s="21" t="s">
        <v>1152</v>
      </c>
      <c r="D183" s="21" t="s">
        <v>1275</v>
      </c>
      <c r="E183" s="21" t="s">
        <v>2402</v>
      </c>
      <c r="F183" s="22">
        <v>45389.55</v>
      </c>
      <c r="G183" s="21" t="s">
        <v>2404</v>
      </c>
      <c r="H183" s="23">
        <v>347.07</v>
      </c>
      <c r="I183" s="23">
        <v>1400</v>
      </c>
      <c r="J183" s="23">
        <v>319.95999999999998</v>
      </c>
      <c r="K183" s="23">
        <v>27.11</v>
      </c>
    </row>
    <row r="184" spans="1:11" s="20" customFormat="1" x14ac:dyDescent="0.25">
      <c r="A184" s="21" t="s">
        <v>32</v>
      </c>
      <c r="B184" s="21" t="s">
        <v>503</v>
      </c>
      <c r="C184" s="21" t="s">
        <v>39</v>
      </c>
      <c r="D184" s="21" t="s">
        <v>741</v>
      </c>
      <c r="E184" s="21" t="s">
        <v>1631</v>
      </c>
      <c r="F184" s="22">
        <v>45389.580555555556</v>
      </c>
      <c r="G184" s="21" t="s">
        <v>1979</v>
      </c>
      <c r="H184" s="23">
        <v>861.9</v>
      </c>
      <c r="I184" s="23">
        <v>1200</v>
      </c>
      <c r="J184" s="23">
        <v>629.99</v>
      </c>
      <c r="K184" s="23">
        <v>231.91</v>
      </c>
    </row>
    <row r="185" spans="1:11" s="20" customFormat="1" x14ac:dyDescent="0.25">
      <c r="A185" s="21" t="s">
        <v>93</v>
      </c>
      <c r="B185" s="21" t="s">
        <v>624</v>
      </c>
      <c r="C185" s="21" t="s">
        <v>103</v>
      </c>
      <c r="D185" s="21" t="s">
        <v>1555</v>
      </c>
      <c r="E185" s="21" t="s">
        <v>2698</v>
      </c>
      <c r="F185" s="22">
        <v>45389.593055555553</v>
      </c>
      <c r="G185" s="21" t="s">
        <v>2699</v>
      </c>
      <c r="H185" s="23">
        <v>1407.8</v>
      </c>
      <c r="I185" s="23">
        <v>1400</v>
      </c>
      <c r="J185" s="23">
        <v>1309.95</v>
      </c>
      <c r="K185" s="23">
        <v>97.85</v>
      </c>
    </row>
    <row r="186" spans="1:11" s="20" customFormat="1" x14ac:dyDescent="0.25">
      <c r="A186" s="21" t="s">
        <v>32</v>
      </c>
      <c r="B186" s="21" t="s">
        <v>486</v>
      </c>
      <c r="C186" s="21" t="s">
        <v>48</v>
      </c>
      <c r="D186" s="21" t="s">
        <v>747</v>
      </c>
      <c r="E186" s="21" t="s">
        <v>2016</v>
      </c>
      <c r="F186" s="22">
        <v>45389.599305555559</v>
      </c>
      <c r="G186" s="21" t="s">
        <v>2017</v>
      </c>
      <c r="H186" s="23">
        <v>940.08</v>
      </c>
      <c r="I186" s="23">
        <v>1300</v>
      </c>
      <c r="J186" s="23">
        <v>804.97</v>
      </c>
      <c r="K186" s="23">
        <v>135.11000000000001</v>
      </c>
    </row>
    <row r="187" spans="1:11" s="20" customFormat="1" x14ac:dyDescent="0.25">
      <c r="A187" s="21" t="s">
        <v>93</v>
      </c>
      <c r="B187" s="21" t="s">
        <v>622</v>
      </c>
      <c r="C187" s="21" t="s">
        <v>115</v>
      </c>
      <c r="D187" s="21" t="s">
        <v>836</v>
      </c>
      <c r="E187" s="21" t="s">
        <v>2751</v>
      </c>
      <c r="F187" s="22">
        <v>45389.599999999999</v>
      </c>
      <c r="G187" s="21" t="s">
        <v>2752</v>
      </c>
      <c r="H187" s="23">
        <v>1022.06</v>
      </c>
      <c r="I187" s="23">
        <v>1100</v>
      </c>
      <c r="J187" s="23">
        <v>994.96</v>
      </c>
      <c r="K187" s="23">
        <v>27.1</v>
      </c>
    </row>
    <row r="188" spans="1:11" s="20" customFormat="1" x14ac:dyDescent="0.25">
      <c r="A188" s="21" t="s">
        <v>93</v>
      </c>
      <c r="B188" s="21" t="s">
        <v>642</v>
      </c>
      <c r="C188" s="21" t="s">
        <v>99</v>
      </c>
      <c r="D188" s="21" t="s">
        <v>823</v>
      </c>
      <c r="E188" s="21" t="s">
        <v>2665</v>
      </c>
      <c r="F188" s="22">
        <v>45389.621527777781</v>
      </c>
      <c r="G188" s="21" t="s">
        <v>2666</v>
      </c>
      <c r="H188" s="23">
        <v>529.29999999999995</v>
      </c>
      <c r="I188" s="23">
        <v>1500</v>
      </c>
      <c r="J188" s="23">
        <v>469.99</v>
      </c>
      <c r="K188" s="23">
        <v>59.31</v>
      </c>
    </row>
    <row r="189" spans="1:11" s="20" customFormat="1" x14ac:dyDescent="0.25">
      <c r="A189" s="21" t="s">
        <v>1079</v>
      </c>
      <c r="B189" s="21" t="s">
        <v>1085</v>
      </c>
      <c r="C189" s="21" t="s">
        <v>1066</v>
      </c>
      <c r="D189" s="21" t="s">
        <v>1258</v>
      </c>
      <c r="E189" s="21" t="s">
        <v>1819</v>
      </c>
      <c r="F189" s="22">
        <v>45389.628472222219</v>
      </c>
      <c r="G189" s="21" t="s">
        <v>1820</v>
      </c>
      <c r="H189" s="23">
        <v>321.83</v>
      </c>
      <c r="I189" s="23">
        <v>1300</v>
      </c>
      <c r="J189" s="23">
        <v>294.97000000000003</v>
      </c>
      <c r="K189" s="23">
        <v>26.86</v>
      </c>
    </row>
    <row r="190" spans="1:11" s="20" customFormat="1" x14ac:dyDescent="0.25">
      <c r="A190" s="21" t="s">
        <v>93</v>
      </c>
      <c r="B190" s="21" t="s">
        <v>638</v>
      </c>
      <c r="C190" s="21" t="s">
        <v>98</v>
      </c>
      <c r="D190" s="21" t="s">
        <v>813</v>
      </c>
      <c r="E190" s="21" t="s">
        <v>1469</v>
      </c>
      <c r="F190" s="22">
        <v>45389.631944444445</v>
      </c>
      <c r="G190" s="21" t="s">
        <v>2741</v>
      </c>
      <c r="H190" s="23">
        <v>507.98</v>
      </c>
      <c r="I190" s="23">
        <v>1300</v>
      </c>
      <c r="J190" s="23">
        <v>394.98</v>
      </c>
      <c r="K190" s="23">
        <v>113</v>
      </c>
    </row>
    <row r="191" spans="1:11" s="20" customFormat="1" x14ac:dyDescent="0.25">
      <c r="A191" s="21" t="s">
        <v>52</v>
      </c>
      <c r="B191" s="21" t="s">
        <v>527</v>
      </c>
      <c r="C191" s="21" t="s">
        <v>56</v>
      </c>
      <c r="D191" s="21" t="s">
        <v>1100</v>
      </c>
      <c r="E191" s="21" t="s">
        <v>1395</v>
      </c>
      <c r="F191" s="22">
        <v>45389.638888888891</v>
      </c>
      <c r="G191" s="21" t="s">
        <v>2171</v>
      </c>
      <c r="H191" s="23">
        <v>678.99</v>
      </c>
      <c r="I191" s="23">
        <v>1100</v>
      </c>
      <c r="J191" s="23">
        <v>629.99</v>
      </c>
      <c r="K191" s="23">
        <v>49</v>
      </c>
    </row>
    <row r="192" spans="1:11" s="20" customFormat="1" x14ac:dyDescent="0.25">
      <c r="A192" s="21" t="s">
        <v>93</v>
      </c>
      <c r="B192" s="21" t="s">
        <v>964</v>
      </c>
      <c r="C192" s="21" t="s">
        <v>1005</v>
      </c>
      <c r="D192" s="21" t="s">
        <v>1113</v>
      </c>
      <c r="E192" s="21" t="s">
        <v>2523</v>
      </c>
      <c r="F192" s="22">
        <v>45389.672222222223</v>
      </c>
      <c r="G192" s="21" t="s">
        <v>2524</v>
      </c>
      <c r="H192" s="23">
        <v>294.27</v>
      </c>
      <c r="I192" s="23">
        <v>1400</v>
      </c>
      <c r="J192" s="23">
        <v>239.99</v>
      </c>
      <c r="K192" s="23">
        <v>54.28</v>
      </c>
    </row>
    <row r="193" spans="1:11" s="20" customFormat="1" x14ac:dyDescent="0.25">
      <c r="A193" s="21" t="s">
        <v>71</v>
      </c>
      <c r="B193" s="21" t="s">
        <v>557</v>
      </c>
      <c r="C193" s="21" t="s">
        <v>74</v>
      </c>
      <c r="D193" s="21" t="s">
        <v>1468</v>
      </c>
      <c r="E193" s="21" t="s">
        <v>2308</v>
      </c>
      <c r="F193" s="22">
        <v>45389.699305555558</v>
      </c>
      <c r="G193" s="21" t="s">
        <v>2309</v>
      </c>
      <c r="H193" s="23">
        <v>859.59</v>
      </c>
      <c r="I193" s="23">
        <v>1100</v>
      </c>
      <c r="J193" s="23">
        <v>629.99</v>
      </c>
      <c r="K193" s="23">
        <v>229.6</v>
      </c>
    </row>
    <row r="194" spans="1:11" s="20" customFormat="1" x14ac:dyDescent="0.25">
      <c r="A194" s="21" t="s">
        <v>32</v>
      </c>
      <c r="B194" s="21" t="s">
        <v>503</v>
      </c>
      <c r="C194" s="21" t="s">
        <v>39</v>
      </c>
      <c r="D194" s="21" t="s">
        <v>760</v>
      </c>
      <c r="E194" s="21" t="s">
        <v>1980</v>
      </c>
      <c r="F194" s="22">
        <v>45389.707638888889</v>
      </c>
      <c r="G194" s="21" t="s">
        <v>1981</v>
      </c>
      <c r="H194" s="23">
        <v>1397.27</v>
      </c>
      <c r="I194" s="23">
        <v>1400</v>
      </c>
      <c r="J194" s="23">
        <v>1369.91</v>
      </c>
      <c r="K194" s="23">
        <v>27.36</v>
      </c>
    </row>
    <row r="195" spans="1:11" s="20" customFormat="1" x14ac:dyDescent="0.25">
      <c r="A195" s="21" t="s">
        <v>1079</v>
      </c>
      <c r="B195" s="21" t="s">
        <v>1084</v>
      </c>
      <c r="C195" s="21" t="s">
        <v>1065</v>
      </c>
      <c r="D195" s="21" t="s">
        <v>1346</v>
      </c>
      <c r="E195" s="21" t="s">
        <v>1876</v>
      </c>
      <c r="F195" s="22">
        <v>45390.369444444441</v>
      </c>
      <c r="G195" s="21" t="s">
        <v>1877</v>
      </c>
      <c r="H195" s="23">
        <v>927.41</v>
      </c>
      <c r="I195" s="23">
        <v>900</v>
      </c>
      <c r="J195" s="23">
        <v>899.93</v>
      </c>
      <c r="K195" s="23">
        <v>27.48</v>
      </c>
    </row>
    <row r="196" spans="1:11" s="20" customFormat="1" x14ac:dyDescent="0.25">
      <c r="A196" s="21" t="s">
        <v>131</v>
      </c>
      <c r="B196" s="21" t="s">
        <v>659</v>
      </c>
      <c r="C196" s="21" t="s">
        <v>853</v>
      </c>
      <c r="D196" s="21" t="s">
        <v>1591</v>
      </c>
      <c r="E196" s="21" t="s">
        <v>1462</v>
      </c>
      <c r="F196" s="22">
        <v>45390.458333333336</v>
      </c>
      <c r="G196" s="21" t="s">
        <v>2809</v>
      </c>
      <c r="H196" s="23">
        <v>581.74</v>
      </c>
      <c r="I196" s="23">
        <v>1200</v>
      </c>
      <c r="J196" s="23">
        <v>499.99</v>
      </c>
      <c r="K196" s="23">
        <v>81.75</v>
      </c>
    </row>
    <row r="197" spans="1:11" s="20" customFormat="1" x14ac:dyDescent="0.25">
      <c r="A197" s="21" t="s">
        <v>93</v>
      </c>
      <c r="B197" s="21" t="s">
        <v>616</v>
      </c>
      <c r="C197" s="21" t="s">
        <v>94</v>
      </c>
      <c r="D197" s="21" t="s">
        <v>1555</v>
      </c>
      <c r="E197" s="21" t="s">
        <v>2706</v>
      </c>
      <c r="F197" s="22">
        <v>45390.460416666669</v>
      </c>
      <c r="G197" s="21" t="s">
        <v>2707</v>
      </c>
      <c r="H197" s="23">
        <v>828.97</v>
      </c>
      <c r="I197" s="23">
        <v>700</v>
      </c>
      <c r="J197" s="23">
        <v>674.92</v>
      </c>
      <c r="K197" s="23">
        <v>154.05000000000001</v>
      </c>
    </row>
    <row r="198" spans="1:11" s="20" customFormat="1" x14ac:dyDescent="0.25">
      <c r="A198" s="21" t="s">
        <v>155</v>
      </c>
      <c r="B198" s="21" t="s">
        <v>698</v>
      </c>
      <c r="C198" s="21" t="s">
        <v>161</v>
      </c>
      <c r="D198" s="21" t="s">
        <v>1293</v>
      </c>
      <c r="E198" s="21" t="s">
        <v>1552</v>
      </c>
      <c r="F198" s="22">
        <v>45390.463194444441</v>
      </c>
      <c r="G198" s="21" t="s">
        <v>2955</v>
      </c>
      <c r="H198" s="23">
        <v>627.16</v>
      </c>
      <c r="I198" s="23">
        <v>1400</v>
      </c>
      <c r="J198" s="23">
        <v>599.99</v>
      </c>
      <c r="K198" s="23">
        <v>27.17</v>
      </c>
    </row>
    <row r="199" spans="1:11" s="20" customFormat="1" x14ac:dyDescent="0.25">
      <c r="A199" s="21" t="s">
        <v>93</v>
      </c>
      <c r="B199" s="21" t="s">
        <v>592</v>
      </c>
      <c r="C199" s="21" t="s">
        <v>106</v>
      </c>
      <c r="D199" s="21" t="s">
        <v>1110</v>
      </c>
      <c r="E199" s="21" t="s">
        <v>2584</v>
      </c>
      <c r="F199" s="22">
        <v>45390.464583333334</v>
      </c>
      <c r="G199" s="21" t="s">
        <v>2585</v>
      </c>
      <c r="H199" s="23">
        <v>1117.05</v>
      </c>
      <c r="I199" s="23">
        <v>1200</v>
      </c>
      <c r="J199" s="23">
        <v>1089.95</v>
      </c>
      <c r="K199" s="23">
        <v>27.1</v>
      </c>
    </row>
    <row r="200" spans="1:11" s="20" customFormat="1" x14ac:dyDescent="0.25">
      <c r="A200" s="21" t="s">
        <v>151</v>
      </c>
      <c r="B200" s="21" t="s">
        <v>864</v>
      </c>
      <c r="C200" s="21" t="s">
        <v>152</v>
      </c>
      <c r="D200" s="21" t="s">
        <v>867</v>
      </c>
      <c r="E200" s="21" t="s">
        <v>2917</v>
      </c>
      <c r="F200" s="22">
        <v>45390.47152777778</v>
      </c>
      <c r="G200" s="21" t="s">
        <v>2918</v>
      </c>
      <c r="H200" s="23">
        <v>526.77</v>
      </c>
      <c r="I200" s="23">
        <v>1100</v>
      </c>
      <c r="J200" s="23">
        <v>499.99</v>
      </c>
      <c r="K200" s="23">
        <v>26.78</v>
      </c>
    </row>
    <row r="201" spans="1:11" s="20" customFormat="1" x14ac:dyDescent="0.25">
      <c r="A201" s="21" t="s">
        <v>93</v>
      </c>
      <c r="B201" s="21" t="s">
        <v>640</v>
      </c>
      <c r="C201" s="21" t="s">
        <v>101</v>
      </c>
      <c r="D201" s="21" t="s">
        <v>838</v>
      </c>
      <c r="E201" s="21" t="s">
        <v>1559</v>
      </c>
      <c r="F201" s="22">
        <v>45390.509722222225</v>
      </c>
      <c r="G201" s="21" t="s">
        <v>2627</v>
      </c>
      <c r="H201" s="23">
        <v>655.97</v>
      </c>
      <c r="I201" s="23">
        <v>1200</v>
      </c>
      <c r="J201" s="23">
        <v>574.97</v>
      </c>
      <c r="K201" s="23">
        <v>81</v>
      </c>
    </row>
    <row r="202" spans="1:11" s="20" customFormat="1" x14ac:dyDescent="0.25">
      <c r="A202" s="21" t="s">
        <v>93</v>
      </c>
      <c r="B202" s="21" t="s">
        <v>630</v>
      </c>
      <c r="C202" s="21" t="s">
        <v>125</v>
      </c>
      <c r="D202" s="21" t="s">
        <v>1284</v>
      </c>
      <c r="E202" s="21" t="s">
        <v>1320</v>
      </c>
      <c r="F202" s="22">
        <v>45390.509722222225</v>
      </c>
      <c r="G202" s="21" t="s">
        <v>2633</v>
      </c>
      <c r="H202" s="23">
        <v>474.01</v>
      </c>
      <c r="I202" s="23">
        <v>1400</v>
      </c>
      <c r="J202" s="23">
        <v>444.91</v>
      </c>
      <c r="K202" s="23">
        <v>29.1</v>
      </c>
    </row>
    <row r="203" spans="1:11" s="20" customFormat="1" x14ac:dyDescent="0.25">
      <c r="A203" s="21" t="s">
        <v>32</v>
      </c>
      <c r="B203" s="21" t="s">
        <v>494</v>
      </c>
      <c r="C203" s="21" t="s">
        <v>37</v>
      </c>
      <c r="D203" s="21" t="s">
        <v>1949</v>
      </c>
      <c r="E203" s="21" t="s">
        <v>1678</v>
      </c>
      <c r="F203" s="22">
        <v>45390.535416666666</v>
      </c>
      <c r="G203" s="21" t="s">
        <v>1950</v>
      </c>
      <c r="H203" s="23">
        <v>746.54</v>
      </c>
      <c r="I203" s="23">
        <v>1200</v>
      </c>
      <c r="J203" s="23">
        <v>629.99</v>
      </c>
      <c r="K203" s="23">
        <v>116.55</v>
      </c>
    </row>
    <row r="204" spans="1:11" s="20" customFormat="1" x14ac:dyDescent="0.25">
      <c r="A204" s="21" t="s">
        <v>155</v>
      </c>
      <c r="B204" s="21" t="s">
        <v>694</v>
      </c>
      <c r="C204" s="21" t="s">
        <v>159</v>
      </c>
      <c r="D204" s="21" t="s">
        <v>872</v>
      </c>
      <c r="E204" s="21" t="s">
        <v>1670</v>
      </c>
      <c r="F204" s="22">
        <v>45390.589583333334</v>
      </c>
      <c r="G204" s="21" t="s">
        <v>2942</v>
      </c>
      <c r="H204" s="23">
        <v>694.72</v>
      </c>
      <c r="I204" s="23">
        <v>700</v>
      </c>
      <c r="J204" s="23">
        <v>629.99</v>
      </c>
      <c r="K204" s="23">
        <v>64.73</v>
      </c>
    </row>
    <row r="205" spans="1:11" s="20" customFormat="1" x14ac:dyDescent="0.25">
      <c r="A205" s="21" t="s">
        <v>131</v>
      </c>
      <c r="B205" s="21" t="s">
        <v>657</v>
      </c>
      <c r="C205" s="21" t="s">
        <v>852</v>
      </c>
      <c r="D205" s="21" t="s">
        <v>856</v>
      </c>
      <c r="E205" s="21" t="s">
        <v>1584</v>
      </c>
      <c r="F205" s="22">
        <v>45390.613888888889</v>
      </c>
      <c r="G205" s="21" t="s">
        <v>2792</v>
      </c>
      <c r="H205" s="23">
        <v>982.87</v>
      </c>
      <c r="I205" s="23">
        <v>1200</v>
      </c>
      <c r="J205" s="23">
        <v>829.99</v>
      </c>
      <c r="K205" s="23">
        <v>152.88</v>
      </c>
    </row>
    <row r="206" spans="1:11" s="20" customFormat="1" x14ac:dyDescent="0.25">
      <c r="A206" s="21" t="s">
        <v>93</v>
      </c>
      <c r="B206" s="21" t="s">
        <v>624</v>
      </c>
      <c r="C206" s="21" t="s">
        <v>103</v>
      </c>
      <c r="D206" s="21" t="s">
        <v>2521</v>
      </c>
      <c r="E206" s="21" t="s">
        <v>2700</v>
      </c>
      <c r="F206" s="22">
        <v>45390.623611111114</v>
      </c>
      <c r="G206" s="21" t="s">
        <v>2701</v>
      </c>
      <c r="H206" s="23">
        <v>227.47</v>
      </c>
      <c r="I206" s="23">
        <v>1400</v>
      </c>
      <c r="J206" s="23">
        <v>199.97</v>
      </c>
      <c r="K206" s="23">
        <v>27.5</v>
      </c>
    </row>
    <row r="207" spans="1:11" s="20" customFormat="1" x14ac:dyDescent="0.25">
      <c r="A207" s="21" t="s">
        <v>1132</v>
      </c>
      <c r="B207" s="21" t="s">
        <v>1149</v>
      </c>
      <c r="C207" s="21" t="s">
        <v>1150</v>
      </c>
      <c r="D207" s="21" t="s">
        <v>2418</v>
      </c>
      <c r="E207" s="21" t="s">
        <v>1594</v>
      </c>
      <c r="F207" s="22">
        <v>45390.663194444445</v>
      </c>
      <c r="G207" s="21" t="s">
        <v>2419</v>
      </c>
      <c r="H207" s="23">
        <v>1100.8900000000001</v>
      </c>
      <c r="I207" s="23">
        <v>1400</v>
      </c>
      <c r="J207" s="23">
        <v>1019.89</v>
      </c>
      <c r="K207" s="23">
        <v>81</v>
      </c>
    </row>
    <row r="208" spans="1:11" s="20" customFormat="1" x14ac:dyDescent="0.25">
      <c r="A208" s="21" t="s">
        <v>71</v>
      </c>
      <c r="B208" s="21" t="s">
        <v>578</v>
      </c>
      <c r="C208" s="21" t="s">
        <v>81</v>
      </c>
      <c r="D208" s="21" t="s">
        <v>793</v>
      </c>
      <c r="E208" s="21" t="s">
        <v>2338</v>
      </c>
      <c r="F208" s="22">
        <v>45390.664583333331</v>
      </c>
      <c r="G208" s="21" t="s">
        <v>2339</v>
      </c>
      <c r="H208" s="23">
        <v>611.63</v>
      </c>
      <c r="I208" s="23">
        <v>1400</v>
      </c>
      <c r="J208" s="23">
        <v>339.94</v>
      </c>
      <c r="K208" s="23">
        <v>271.69</v>
      </c>
    </row>
    <row r="209" spans="1:11" s="20" customFormat="1" x14ac:dyDescent="0.25">
      <c r="A209" s="21" t="s">
        <v>66</v>
      </c>
      <c r="B209" s="21" t="s">
        <v>539</v>
      </c>
      <c r="C209" s="21" t="s">
        <v>69</v>
      </c>
      <c r="D209" s="21" t="s">
        <v>1268</v>
      </c>
      <c r="E209" s="21" t="s">
        <v>2205</v>
      </c>
      <c r="F209" s="22">
        <v>45390.673611111109</v>
      </c>
      <c r="G209" s="21" t="s">
        <v>2206</v>
      </c>
      <c r="H209" s="23">
        <v>677.87</v>
      </c>
      <c r="I209" s="23">
        <v>1200</v>
      </c>
      <c r="J209" s="23">
        <v>549.99</v>
      </c>
      <c r="K209" s="23">
        <v>127.88</v>
      </c>
    </row>
    <row r="210" spans="1:11" s="20" customFormat="1" x14ac:dyDescent="0.25">
      <c r="A210" s="21" t="s">
        <v>93</v>
      </c>
      <c r="B210" s="21" t="s">
        <v>610</v>
      </c>
      <c r="C210" s="21" t="s">
        <v>102</v>
      </c>
      <c r="D210" s="21" t="s">
        <v>1034</v>
      </c>
      <c r="E210" s="21" t="s">
        <v>2591</v>
      </c>
      <c r="F210" s="22">
        <v>45390.694444444445</v>
      </c>
      <c r="G210" s="21" t="s">
        <v>2592</v>
      </c>
      <c r="H210" s="23">
        <v>576.84</v>
      </c>
      <c r="I210" s="23">
        <v>1100</v>
      </c>
      <c r="J210" s="23">
        <v>549.99</v>
      </c>
      <c r="K210" s="23">
        <v>26.85</v>
      </c>
    </row>
    <row r="211" spans="1:11" s="20" customFormat="1" x14ac:dyDescent="0.25">
      <c r="A211" s="21" t="s">
        <v>71</v>
      </c>
      <c r="B211" s="21" t="s">
        <v>572</v>
      </c>
      <c r="C211" s="21" t="s">
        <v>84</v>
      </c>
      <c r="D211" s="21" t="s">
        <v>806</v>
      </c>
      <c r="E211" s="21" t="s">
        <v>2380</v>
      </c>
      <c r="F211" s="22">
        <v>45390.70416666667</v>
      </c>
      <c r="G211" s="21" t="s">
        <v>2381</v>
      </c>
      <c r="H211" s="23">
        <v>728.85</v>
      </c>
      <c r="I211" s="23">
        <v>1300</v>
      </c>
      <c r="J211" s="23">
        <v>549.99</v>
      </c>
      <c r="K211" s="23">
        <v>178.86</v>
      </c>
    </row>
    <row r="212" spans="1:11" s="20" customFormat="1" x14ac:dyDescent="0.25">
      <c r="A212" s="21" t="s">
        <v>52</v>
      </c>
      <c r="B212" s="21" t="s">
        <v>517</v>
      </c>
      <c r="C212" s="21" t="s">
        <v>64</v>
      </c>
      <c r="D212" s="21" t="s">
        <v>767</v>
      </c>
      <c r="E212" s="21" t="s">
        <v>1406</v>
      </c>
      <c r="F212" s="22">
        <v>45390.719444444447</v>
      </c>
      <c r="G212" s="21" t="s">
        <v>2076</v>
      </c>
      <c r="H212" s="23">
        <v>305.94</v>
      </c>
      <c r="I212" s="23">
        <v>1100</v>
      </c>
      <c r="J212" s="23">
        <v>294.97000000000003</v>
      </c>
      <c r="K212" s="23">
        <v>10.97</v>
      </c>
    </row>
    <row r="213" spans="1:11" s="20" customFormat="1" x14ac:dyDescent="0.25">
      <c r="A213" s="21" t="s">
        <v>93</v>
      </c>
      <c r="B213" s="21" t="s">
        <v>585</v>
      </c>
      <c r="C213" s="21" t="s">
        <v>121</v>
      </c>
      <c r="D213" s="21" t="s">
        <v>1030</v>
      </c>
      <c r="E213" s="21" t="s">
        <v>2737</v>
      </c>
      <c r="F213" s="22">
        <v>45390.734722222223</v>
      </c>
      <c r="G213" s="21" t="s">
        <v>2738</v>
      </c>
      <c r="H213" s="23">
        <v>1230.8699999999999</v>
      </c>
      <c r="I213" s="23">
        <v>1200</v>
      </c>
      <c r="J213" s="23">
        <v>1144.8699999999999</v>
      </c>
      <c r="K213" s="23">
        <v>86</v>
      </c>
    </row>
    <row r="214" spans="1:11" s="20" customFormat="1" x14ac:dyDescent="0.25">
      <c r="A214" s="21" t="s">
        <v>32</v>
      </c>
      <c r="B214" s="21" t="s">
        <v>484</v>
      </c>
      <c r="C214" s="21" t="s">
        <v>47</v>
      </c>
      <c r="D214" s="21" t="s">
        <v>758</v>
      </c>
      <c r="E214" s="21" t="s">
        <v>2047</v>
      </c>
      <c r="F214" s="22">
        <v>45390.738888888889</v>
      </c>
      <c r="G214" s="21" t="s">
        <v>2048</v>
      </c>
      <c r="H214" s="23">
        <v>997.46</v>
      </c>
      <c r="I214" s="23">
        <v>900</v>
      </c>
      <c r="J214" s="23">
        <v>899.98</v>
      </c>
      <c r="K214" s="23">
        <v>97.48</v>
      </c>
    </row>
    <row r="215" spans="1:11" s="20" customFormat="1" x14ac:dyDescent="0.25">
      <c r="A215" s="21" t="s">
        <v>93</v>
      </c>
      <c r="B215" s="21" t="s">
        <v>603</v>
      </c>
      <c r="C215" s="21" t="s">
        <v>114</v>
      </c>
      <c r="D215" s="21" t="s">
        <v>1024</v>
      </c>
      <c r="E215" s="21" t="s">
        <v>2551</v>
      </c>
      <c r="F215" s="22">
        <v>45390.745138888888</v>
      </c>
      <c r="G215" s="21" t="s">
        <v>2552</v>
      </c>
      <c r="H215" s="23">
        <v>375.96</v>
      </c>
      <c r="I215" s="23">
        <v>1100</v>
      </c>
      <c r="J215" s="23">
        <v>329.96</v>
      </c>
      <c r="K215" s="23">
        <v>46</v>
      </c>
    </row>
    <row r="216" spans="1:11" s="20" customFormat="1" x14ac:dyDescent="0.25">
      <c r="A216" s="21" t="s">
        <v>93</v>
      </c>
      <c r="B216" s="21" t="s">
        <v>640</v>
      </c>
      <c r="C216" s="21" t="s">
        <v>101</v>
      </c>
      <c r="D216" s="21" t="s">
        <v>838</v>
      </c>
      <c r="E216" s="21" t="s">
        <v>1467</v>
      </c>
      <c r="F216" s="22">
        <v>45390.745138888888</v>
      </c>
      <c r="G216" s="21" t="s">
        <v>2628</v>
      </c>
      <c r="H216" s="23">
        <v>721.87</v>
      </c>
      <c r="I216" s="23"/>
      <c r="J216" s="23">
        <v>499.99</v>
      </c>
      <c r="K216" s="23">
        <v>221.88</v>
      </c>
    </row>
    <row r="217" spans="1:11" s="20" customFormat="1" x14ac:dyDescent="0.25">
      <c r="A217" s="21" t="s">
        <v>52</v>
      </c>
      <c r="B217" s="21" t="s">
        <v>523</v>
      </c>
      <c r="C217" s="21" t="s">
        <v>60</v>
      </c>
      <c r="D217" s="21" t="s">
        <v>774</v>
      </c>
      <c r="E217" s="21" t="s">
        <v>1674</v>
      </c>
      <c r="F217" s="22">
        <v>45390.756249999999</v>
      </c>
      <c r="G217" s="21" t="s">
        <v>2135</v>
      </c>
      <c r="H217" s="23">
        <v>697.8</v>
      </c>
      <c r="I217" s="23">
        <v>1200</v>
      </c>
      <c r="J217" s="23">
        <v>599.99</v>
      </c>
      <c r="K217" s="23">
        <v>97.81</v>
      </c>
    </row>
    <row r="218" spans="1:11" s="20" customFormat="1" x14ac:dyDescent="0.25">
      <c r="A218" s="21" t="s">
        <v>52</v>
      </c>
      <c r="B218" s="21" t="s">
        <v>533</v>
      </c>
      <c r="C218" s="21" t="s">
        <v>53</v>
      </c>
      <c r="D218" s="21" t="s">
        <v>777</v>
      </c>
      <c r="E218" s="21" t="s">
        <v>2183</v>
      </c>
      <c r="F218" s="22">
        <v>45390.759722222225</v>
      </c>
      <c r="G218" s="21" t="s">
        <v>2184</v>
      </c>
      <c r="H218" s="23">
        <v>739.72</v>
      </c>
      <c r="I218" s="23">
        <v>1400</v>
      </c>
      <c r="J218" s="23">
        <v>629.99</v>
      </c>
      <c r="K218" s="23">
        <v>109.73</v>
      </c>
    </row>
    <row r="219" spans="1:11" s="20" customFormat="1" x14ac:dyDescent="0.25">
      <c r="A219" s="21" t="s">
        <v>93</v>
      </c>
      <c r="B219" s="21" t="s">
        <v>638</v>
      </c>
      <c r="C219" s="21" t="s">
        <v>98</v>
      </c>
      <c r="D219" s="21" t="s">
        <v>1118</v>
      </c>
      <c r="E219" s="21" t="s">
        <v>2742</v>
      </c>
      <c r="F219" s="22">
        <v>45390.76666666667</v>
      </c>
      <c r="G219" s="21" t="s">
        <v>2743</v>
      </c>
      <c r="H219" s="23">
        <v>702.05</v>
      </c>
      <c r="I219" s="23">
        <v>1100</v>
      </c>
      <c r="J219" s="23">
        <v>674.95</v>
      </c>
      <c r="K219" s="23">
        <v>27.1</v>
      </c>
    </row>
    <row r="220" spans="1:11" s="20" customFormat="1" x14ac:dyDescent="0.25">
      <c r="A220" s="21" t="s">
        <v>71</v>
      </c>
      <c r="B220" s="21" t="s">
        <v>557</v>
      </c>
      <c r="C220" s="21" t="s">
        <v>74</v>
      </c>
      <c r="D220" s="21" t="s">
        <v>797</v>
      </c>
      <c r="E220" s="21" t="s">
        <v>1418</v>
      </c>
      <c r="F220" s="22">
        <v>45390.772222222222</v>
      </c>
      <c r="G220" s="21" t="s">
        <v>2310</v>
      </c>
      <c r="H220" s="23">
        <v>928.17</v>
      </c>
      <c r="I220" s="23">
        <v>1100</v>
      </c>
      <c r="J220" s="23">
        <v>879.94</v>
      </c>
      <c r="K220" s="23">
        <v>48.23</v>
      </c>
    </row>
    <row r="221" spans="1:11" s="20" customFormat="1" x14ac:dyDescent="0.25">
      <c r="A221" s="21" t="s">
        <v>1132</v>
      </c>
      <c r="B221" s="21" t="s">
        <v>1165</v>
      </c>
      <c r="C221" s="21" t="s">
        <v>1166</v>
      </c>
      <c r="D221" s="21" t="s">
        <v>1274</v>
      </c>
      <c r="E221" s="21" t="s">
        <v>2437</v>
      </c>
      <c r="F221" s="22">
        <v>45390.786111111112</v>
      </c>
      <c r="G221" s="21" t="s">
        <v>2438</v>
      </c>
      <c r="H221" s="23">
        <v>1253.26</v>
      </c>
      <c r="I221" s="23">
        <v>1200</v>
      </c>
      <c r="J221" s="23">
        <v>1199.99</v>
      </c>
      <c r="K221" s="23">
        <v>53.27</v>
      </c>
    </row>
    <row r="222" spans="1:11" s="20" customFormat="1" x14ac:dyDescent="0.25">
      <c r="A222" s="21" t="s">
        <v>155</v>
      </c>
      <c r="B222" s="21" t="s">
        <v>700</v>
      </c>
      <c r="C222" s="21" t="s">
        <v>162</v>
      </c>
      <c r="D222" s="21" t="s">
        <v>2947</v>
      </c>
      <c r="E222" s="21" t="s">
        <v>2948</v>
      </c>
      <c r="F222" s="22">
        <v>45390.799305555556</v>
      </c>
      <c r="G222" s="21" t="s">
        <v>2949</v>
      </c>
      <c r="H222" s="23">
        <v>619.04</v>
      </c>
      <c r="I222" s="23">
        <v>1100</v>
      </c>
      <c r="J222" s="23">
        <v>469.99</v>
      </c>
      <c r="K222" s="23">
        <v>149.05000000000001</v>
      </c>
    </row>
    <row r="223" spans="1:11" s="20" customFormat="1" x14ac:dyDescent="0.25">
      <c r="A223" s="21" t="s">
        <v>52</v>
      </c>
      <c r="B223" s="21" t="s">
        <v>535</v>
      </c>
      <c r="C223" s="21" t="s">
        <v>57</v>
      </c>
      <c r="D223" s="21" t="s">
        <v>780</v>
      </c>
      <c r="E223" s="21" t="s">
        <v>1545</v>
      </c>
      <c r="F223" s="22">
        <v>45391.414583333331</v>
      </c>
      <c r="G223" s="21" t="s">
        <v>2159</v>
      </c>
      <c r="H223" s="23">
        <v>534.83000000000004</v>
      </c>
      <c r="I223" s="23">
        <v>1100</v>
      </c>
      <c r="J223" s="23">
        <v>494.98</v>
      </c>
      <c r="K223" s="23">
        <v>39.85</v>
      </c>
    </row>
    <row r="224" spans="1:11" s="20" customFormat="1" x14ac:dyDescent="0.25">
      <c r="A224" s="21" t="s">
        <v>155</v>
      </c>
      <c r="B224" s="21" t="s">
        <v>698</v>
      </c>
      <c r="C224" s="21" t="s">
        <v>161</v>
      </c>
      <c r="D224" s="21" t="s">
        <v>1293</v>
      </c>
      <c r="E224" s="21" t="s">
        <v>2956</v>
      </c>
      <c r="F224" s="22">
        <v>45391.454861111109</v>
      </c>
      <c r="G224" s="21" t="s">
        <v>2957</v>
      </c>
      <c r="H224" s="23">
        <v>107.16</v>
      </c>
      <c r="I224" s="23">
        <v>1100</v>
      </c>
      <c r="J224" s="23">
        <v>79.989999999999995</v>
      </c>
      <c r="K224" s="23">
        <v>27.17</v>
      </c>
    </row>
    <row r="225" spans="1:11" s="20" customFormat="1" x14ac:dyDescent="0.25">
      <c r="A225" s="21" t="s">
        <v>24</v>
      </c>
      <c r="B225" s="21" t="s">
        <v>461</v>
      </c>
      <c r="C225" s="21" t="s">
        <v>30</v>
      </c>
      <c r="D225" s="21" t="s">
        <v>734</v>
      </c>
      <c r="E225" s="21" t="s">
        <v>1367</v>
      </c>
      <c r="F225" s="22">
        <v>45391.490277777775</v>
      </c>
      <c r="G225" s="21" t="s">
        <v>1756</v>
      </c>
      <c r="H225" s="23">
        <v>322.08999999999997</v>
      </c>
      <c r="I225" s="23">
        <v>1100</v>
      </c>
      <c r="J225" s="23">
        <v>294.97000000000003</v>
      </c>
      <c r="K225" s="23">
        <v>27.12</v>
      </c>
    </row>
    <row r="226" spans="1:11" s="20" customFormat="1" x14ac:dyDescent="0.25">
      <c r="A226" s="21" t="s">
        <v>93</v>
      </c>
      <c r="B226" s="21" t="s">
        <v>624</v>
      </c>
      <c r="C226" s="21" t="s">
        <v>103</v>
      </c>
      <c r="D226" s="21" t="s">
        <v>2521</v>
      </c>
      <c r="E226" s="21" t="s">
        <v>2702</v>
      </c>
      <c r="F226" s="22">
        <v>45391.505555555559</v>
      </c>
      <c r="G226" s="21" t="s">
        <v>2703</v>
      </c>
      <c r="H226" s="23">
        <v>683.89</v>
      </c>
      <c r="I226" s="23">
        <v>1400</v>
      </c>
      <c r="J226" s="23">
        <v>629.99</v>
      </c>
      <c r="K226" s="23">
        <v>53.9</v>
      </c>
    </row>
    <row r="227" spans="1:11" s="20" customFormat="1" x14ac:dyDescent="0.25">
      <c r="A227" s="21" t="s">
        <v>71</v>
      </c>
      <c r="B227" s="21" t="s">
        <v>578</v>
      </c>
      <c r="C227" s="21" t="s">
        <v>81</v>
      </c>
      <c r="D227" s="21" t="s">
        <v>801</v>
      </c>
      <c r="E227" s="21" t="s">
        <v>2340</v>
      </c>
      <c r="F227" s="22">
        <v>45391.511805555558</v>
      </c>
      <c r="G227" s="21" t="s">
        <v>2341</v>
      </c>
      <c r="H227" s="23">
        <v>1207.24</v>
      </c>
      <c r="I227" s="23">
        <v>1200</v>
      </c>
      <c r="J227" s="23">
        <v>1179.8900000000001</v>
      </c>
      <c r="K227" s="23">
        <v>27.35</v>
      </c>
    </row>
    <row r="228" spans="1:11" s="20" customFormat="1" x14ac:dyDescent="0.25">
      <c r="A228" s="21" t="s">
        <v>93</v>
      </c>
      <c r="B228" s="21" t="s">
        <v>630</v>
      </c>
      <c r="C228" s="21" t="s">
        <v>125</v>
      </c>
      <c r="D228" s="21" t="s">
        <v>1113</v>
      </c>
      <c r="E228" s="21" t="s">
        <v>1687</v>
      </c>
      <c r="F228" s="22">
        <v>45391.555555555555</v>
      </c>
      <c r="G228" s="21" t="s">
        <v>2635</v>
      </c>
      <c r="H228" s="23">
        <v>297.05</v>
      </c>
      <c r="I228" s="23">
        <v>1100</v>
      </c>
      <c r="J228" s="23">
        <v>269.95</v>
      </c>
      <c r="K228" s="23">
        <v>27.1</v>
      </c>
    </row>
    <row r="229" spans="1:11" s="20" customFormat="1" x14ac:dyDescent="0.25">
      <c r="A229" s="21" t="s">
        <v>93</v>
      </c>
      <c r="B229" s="21" t="s">
        <v>630</v>
      </c>
      <c r="C229" s="21" t="s">
        <v>125</v>
      </c>
      <c r="D229" s="21" t="s">
        <v>1113</v>
      </c>
      <c r="E229" s="21" t="s">
        <v>2634</v>
      </c>
      <c r="F229" s="22">
        <v>45391.563194444447</v>
      </c>
      <c r="G229" s="21" t="s">
        <v>2635</v>
      </c>
      <c r="H229" s="23">
        <v>226.83</v>
      </c>
      <c r="I229" s="23">
        <v>830.05</v>
      </c>
      <c r="J229" s="23">
        <v>199.98</v>
      </c>
      <c r="K229" s="23">
        <v>26.85</v>
      </c>
    </row>
    <row r="230" spans="1:11" s="20" customFormat="1" x14ac:dyDescent="0.25">
      <c r="A230" s="21" t="s">
        <v>32</v>
      </c>
      <c r="B230" s="21" t="s">
        <v>507</v>
      </c>
      <c r="C230" s="21" t="s">
        <v>36</v>
      </c>
      <c r="D230" s="21" t="s">
        <v>743</v>
      </c>
      <c r="E230" s="21" t="s">
        <v>1961</v>
      </c>
      <c r="F230" s="22">
        <v>45391.572222222225</v>
      </c>
      <c r="G230" s="21" t="s">
        <v>1962</v>
      </c>
      <c r="H230" s="23">
        <v>553.89</v>
      </c>
      <c r="I230" s="23">
        <v>1100</v>
      </c>
      <c r="J230" s="23">
        <v>499.99</v>
      </c>
      <c r="K230" s="23">
        <v>53.9</v>
      </c>
    </row>
    <row r="231" spans="1:11" s="20" customFormat="1" x14ac:dyDescent="0.25">
      <c r="A231" s="21" t="s">
        <v>93</v>
      </c>
      <c r="B231" s="21" t="s">
        <v>630</v>
      </c>
      <c r="C231" s="21" t="s">
        <v>125</v>
      </c>
      <c r="D231" s="21" t="s">
        <v>1280</v>
      </c>
      <c r="E231" s="21" t="s">
        <v>1535</v>
      </c>
      <c r="F231" s="22">
        <v>45391.572916666664</v>
      </c>
      <c r="G231" s="21" t="s">
        <v>2636</v>
      </c>
      <c r="H231" s="23">
        <v>587.97</v>
      </c>
      <c r="I231" s="23">
        <v>1100</v>
      </c>
      <c r="J231" s="23">
        <v>559.97</v>
      </c>
      <c r="K231" s="23">
        <v>28</v>
      </c>
    </row>
    <row r="232" spans="1:11" s="20" customFormat="1" x14ac:dyDescent="0.25">
      <c r="A232" s="21" t="s">
        <v>71</v>
      </c>
      <c r="B232" s="21" t="s">
        <v>785</v>
      </c>
      <c r="C232" s="21" t="s">
        <v>86</v>
      </c>
      <c r="D232" s="21" t="s">
        <v>764</v>
      </c>
      <c r="E232" s="21" t="s">
        <v>2229</v>
      </c>
      <c r="F232" s="22">
        <v>45391.584722222222</v>
      </c>
      <c r="G232" s="21" t="s">
        <v>2230</v>
      </c>
      <c r="H232" s="23">
        <v>594.79</v>
      </c>
      <c r="I232" s="23">
        <v>1100</v>
      </c>
      <c r="J232" s="23">
        <v>499.99</v>
      </c>
      <c r="K232" s="23">
        <v>94.8</v>
      </c>
    </row>
    <row r="233" spans="1:11" s="20" customFormat="1" x14ac:dyDescent="0.25">
      <c r="A233" s="21" t="s">
        <v>52</v>
      </c>
      <c r="B233" s="21" t="s">
        <v>517</v>
      </c>
      <c r="C233" s="21" t="s">
        <v>64</v>
      </c>
      <c r="D233" s="21" t="s">
        <v>767</v>
      </c>
      <c r="E233" s="21" t="s">
        <v>1540</v>
      </c>
      <c r="F233" s="22">
        <v>45391.621527777781</v>
      </c>
      <c r="G233" s="21" t="s">
        <v>2078</v>
      </c>
      <c r="H233" s="23">
        <v>421.67</v>
      </c>
      <c r="I233" s="23">
        <v>1300</v>
      </c>
      <c r="J233" s="23">
        <v>394.95</v>
      </c>
      <c r="K233" s="23">
        <v>26.72</v>
      </c>
    </row>
    <row r="234" spans="1:11" s="20" customFormat="1" x14ac:dyDescent="0.25">
      <c r="A234" s="21" t="s">
        <v>71</v>
      </c>
      <c r="B234" s="21" t="s">
        <v>572</v>
      </c>
      <c r="C234" s="21" t="s">
        <v>84</v>
      </c>
      <c r="D234" s="21" t="s">
        <v>789</v>
      </c>
      <c r="E234" s="21" t="s">
        <v>2382</v>
      </c>
      <c r="F234" s="22">
        <v>45391.626388888886</v>
      </c>
      <c r="G234" s="21" t="s">
        <v>2383</v>
      </c>
      <c r="H234" s="23">
        <v>686.88</v>
      </c>
      <c r="I234" s="23">
        <v>600</v>
      </c>
      <c r="J234" s="23">
        <v>600</v>
      </c>
      <c r="K234" s="23">
        <v>86.88</v>
      </c>
    </row>
    <row r="235" spans="1:11" s="20" customFormat="1" x14ac:dyDescent="0.25">
      <c r="A235" s="21" t="s">
        <v>71</v>
      </c>
      <c r="B235" s="21" t="s">
        <v>578</v>
      </c>
      <c r="C235" s="21" t="s">
        <v>81</v>
      </c>
      <c r="D235" s="21" t="s">
        <v>808</v>
      </c>
      <c r="E235" s="21" t="s">
        <v>2342</v>
      </c>
      <c r="F235" s="22">
        <v>45391.627083333333</v>
      </c>
      <c r="G235" s="21" t="s">
        <v>2343</v>
      </c>
      <c r="H235" s="23">
        <v>960.89</v>
      </c>
      <c r="I235" s="23">
        <v>1200</v>
      </c>
      <c r="J235" s="23">
        <v>879.89</v>
      </c>
      <c r="K235" s="23">
        <v>81</v>
      </c>
    </row>
    <row r="236" spans="1:11" s="20" customFormat="1" x14ac:dyDescent="0.25">
      <c r="A236" s="21" t="s">
        <v>93</v>
      </c>
      <c r="B236" s="21" t="s">
        <v>598</v>
      </c>
      <c r="C236" s="21" t="s">
        <v>130</v>
      </c>
      <c r="D236" s="21" t="s">
        <v>1557</v>
      </c>
      <c r="E236" s="21" t="s">
        <v>1302</v>
      </c>
      <c r="F236" s="22">
        <v>45391.652083333334</v>
      </c>
      <c r="G236" s="21" t="s">
        <v>2562</v>
      </c>
      <c r="H236" s="23">
        <v>632.49</v>
      </c>
      <c r="I236" s="23">
        <v>1100</v>
      </c>
      <c r="J236" s="23">
        <v>469.99</v>
      </c>
      <c r="K236" s="23">
        <v>162.5</v>
      </c>
    </row>
    <row r="237" spans="1:11" s="20" customFormat="1" x14ac:dyDescent="0.25">
      <c r="A237" s="21" t="s">
        <v>71</v>
      </c>
      <c r="B237" s="21" t="s">
        <v>559</v>
      </c>
      <c r="C237" s="21" t="s">
        <v>90</v>
      </c>
      <c r="D237" s="21" t="s">
        <v>791</v>
      </c>
      <c r="E237" s="21" t="s">
        <v>2246</v>
      </c>
      <c r="F237" s="22">
        <v>45391.657638888886</v>
      </c>
      <c r="G237" s="21" t="s">
        <v>2247</v>
      </c>
      <c r="H237" s="23">
        <v>466.93</v>
      </c>
      <c r="I237" s="23">
        <v>1100</v>
      </c>
      <c r="J237" s="23">
        <v>339.93</v>
      </c>
      <c r="K237" s="23">
        <v>127</v>
      </c>
    </row>
    <row r="238" spans="1:11" s="20" customFormat="1" x14ac:dyDescent="0.25">
      <c r="A238" s="21" t="s">
        <v>52</v>
      </c>
      <c r="B238" s="21" t="s">
        <v>517</v>
      </c>
      <c r="C238" s="21" t="s">
        <v>64</v>
      </c>
      <c r="D238" s="21" t="s">
        <v>767</v>
      </c>
      <c r="E238" s="21" t="s">
        <v>1436</v>
      </c>
      <c r="F238" s="22">
        <v>45391.669444444444</v>
      </c>
      <c r="G238" s="21" t="s">
        <v>2079</v>
      </c>
      <c r="H238" s="23">
        <v>154.97</v>
      </c>
      <c r="I238" s="23">
        <v>1000</v>
      </c>
      <c r="J238" s="23">
        <v>79.97</v>
      </c>
      <c r="K238" s="23">
        <v>75</v>
      </c>
    </row>
    <row r="239" spans="1:11" s="20" customFormat="1" x14ac:dyDescent="0.25">
      <c r="A239" s="21" t="s">
        <v>1132</v>
      </c>
      <c r="B239" s="21" t="s">
        <v>1139</v>
      </c>
      <c r="C239" s="21" t="s">
        <v>1140</v>
      </c>
      <c r="D239" s="21" t="s">
        <v>1489</v>
      </c>
      <c r="E239" s="21" t="s">
        <v>2441</v>
      </c>
      <c r="F239" s="22">
        <v>45391.679861111108</v>
      </c>
      <c r="G239" s="21" t="s">
        <v>2442</v>
      </c>
      <c r="H239" s="23">
        <v>1128.3499999999999</v>
      </c>
      <c r="I239" s="23">
        <v>1200</v>
      </c>
      <c r="J239" s="23">
        <v>1084.96</v>
      </c>
      <c r="K239" s="23">
        <v>43.39</v>
      </c>
    </row>
    <row r="240" spans="1:11" s="20" customFormat="1" x14ac:dyDescent="0.25">
      <c r="A240" s="21" t="s">
        <v>1132</v>
      </c>
      <c r="B240" s="21" t="s">
        <v>1135</v>
      </c>
      <c r="C240" s="21" t="s">
        <v>1136</v>
      </c>
      <c r="D240" s="21" t="s">
        <v>1484</v>
      </c>
      <c r="E240" s="21" t="s">
        <v>1342</v>
      </c>
      <c r="F240" s="22">
        <v>45391.686805555553</v>
      </c>
      <c r="G240" s="21" t="s">
        <v>2471</v>
      </c>
      <c r="H240" s="23">
        <v>1126.73</v>
      </c>
      <c r="I240" s="23">
        <v>1100</v>
      </c>
      <c r="J240" s="23">
        <v>1099.95</v>
      </c>
      <c r="K240" s="23">
        <v>26.78</v>
      </c>
    </row>
    <row r="241" spans="1:11" s="20" customFormat="1" x14ac:dyDescent="0.25">
      <c r="A241" s="21" t="s">
        <v>141</v>
      </c>
      <c r="B241" s="21" t="s">
        <v>673</v>
      </c>
      <c r="C241" s="21" t="s">
        <v>150</v>
      </c>
      <c r="D241" s="21" t="s">
        <v>1037</v>
      </c>
      <c r="E241" s="21" t="s">
        <v>2873</v>
      </c>
      <c r="F241" s="22">
        <v>45391.692361111112</v>
      </c>
      <c r="G241" s="21" t="s">
        <v>2874</v>
      </c>
      <c r="H241" s="23">
        <v>321.13</v>
      </c>
      <c r="I241" s="23">
        <v>300</v>
      </c>
      <c r="J241" s="23">
        <v>294.97000000000003</v>
      </c>
      <c r="K241" s="23">
        <v>26.16</v>
      </c>
    </row>
    <row r="242" spans="1:11" s="20" customFormat="1" x14ac:dyDescent="0.25">
      <c r="A242" s="21" t="s">
        <v>1132</v>
      </c>
      <c r="B242" s="21" t="s">
        <v>1151</v>
      </c>
      <c r="C242" s="21" t="s">
        <v>1152</v>
      </c>
      <c r="D242" s="21" t="s">
        <v>1275</v>
      </c>
      <c r="E242" s="21" t="s">
        <v>2406</v>
      </c>
      <c r="F242" s="22">
        <v>45391.704861111109</v>
      </c>
      <c r="G242" s="21" t="s">
        <v>2407</v>
      </c>
      <c r="H242" s="23">
        <v>675.11</v>
      </c>
      <c r="I242" s="23">
        <v>1300</v>
      </c>
      <c r="J242" s="23">
        <v>434.93</v>
      </c>
      <c r="K242" s="23">
        <v>240.18</v>
      </c>
    </row>
    <row r="243" spans="1:11" s="20" customFormat="1" x14ac:dyDescent="0.25">
      <c r="A243" s="21" t="s">
        <v>1132</v>
      </c>
      <c r="B243" s="21" t="s">
        <v>1153</v>
      </c>
      <c r="C243" s="21" t="s">
        <v>1154</v>
      </c>
      <c r="D243" s="21" t="s">
        <v>2401</v>
      </c>
      <c r="E243" s="21" t="s">
        <v>2408</v>
      </c>
      <c r="F243" s="22">
        <v>45391.742361111108</v>
      </c>
      <c r="G243" s="21" t="s">
        <v>2409</v>
      </c>
      <c r="H243" s="23">
        <v>1076.5999999999999</v>
      </c>
      <c r="I243" s="23">
        <v>1400</v>
      </c>
      <c r="J243" s="23">
        <v>1049.82</v>
      </c>
      <c r="K243" s="23">
        <v>26.78</v>
      </c>
    </row>
    <row r="244" spans="1:11" s="20" customFormat="1" x14ac:dyDescent="0.25">
      <c r="A244" s="21" t="s">
        <v>32</v>
      </c>
      <c r="B244" s="21" t="s">
        <v>495</v>
      </c>
      <c r="C244" s="21" t="s">
        <v>33</v>
      </c>
      <c r="D244" s="21" t="s">
        <v>1265</v>
      </c>
      <c r="E244" s="21" t="s">
        <v>1429</v>
      </c>
      <c r="F244" s="22">
        <v>45391.750694444447</v>
      </c>
      <c r="G244" s="21" t="s">
        <v>1991</v>
      </c>
      <c r="H244" s="23">
        <v>930.37</v>
      </c>
      <c r="I244" s="23">
        <v>1100</v>
      </c>
      <c r="J244" s="23">
        <v>599.99</v>
      </c>
      <c r="K244" s="23">
        <v>330.38</v>
      </c>
    </row>
    <row r="245" spans="1:11" s="20" customFormat="1" x14ac:dyDescent="0.25">
      <c r="A245" s="21" t="s">
        <v>841</v>
      </c>
      <c r="B245" s="21" t="s">
        <v>844</v>
      </c>
      <c r="C245" s="21" t="s">
        <v>845</v>
      </c>
      <c r="D245" s="21" t="s">
        <v>846</v>
      </c>
      <c r="E245" s="21" t="s">
        <v>2778</v>
      </c>
      <c r="F245" s="22">
        <v>45391.755555555559</v>
      </c>
      <c r="G245" s="21" t="s">
        <v>2779</v>
      </c>
      <c r="H245" s="23">
        <v>1487.02</v>
      </c>
      <c r="I245" s="23">
        <v>1200</v>
      </c>
      <c r="J245" s="23">
        <v>1199.99</v>
      </c>
      <c r="K245" s="23">
        <v>287.02999999999997</v>
      </c>
    </row>
    <row r="246" spans="1:11" s="20" customFormat="1" x14ac:dyDescent="0.25">
      <c r="A246" s="21" t="s">
        <v>66</v>
      </c>
      <c r="B246" s="21" t="s">
        <v>537</v>
      </c>
      <c r="C246" s="21" t="s">
        <v>67</v>
      </c>
      <c r="D246" s="21" t="s">
        <v>1269</v>
      </c>
      <c r="E246" s="21" t="s">
        <v>2217</v>
      </c>
      <c r="F246" s="22">
        <v>45391.758333333331</v>
      </c>
      <c r="G246" s="21" t="s">
        <v>2218</v>
      </c>
      <c r="H246" s="23">
        <v>783.7</v>
      </c>
      <c r="I246" s="23">
        <v>1300</v>
      </c>
      <c r="J246" s="23">
        <v>599.99</v>
      </c>
      <c r="K246" s="23">
        <v>183.71</v>
      </c>
    </row>
    <row r="247" spans="1:11" s="20" customFormat="1" x14ac:dyDescent="0.25">
      <c r="A247" s="21" t="s">
        <v>93</v>
      </c>
      <c r="B247" s="21" t="s">
        <v>626</v>
      </c>
      <c r="C247" s="21" t="s">
        <v>116</v>
      </c>
      <c r="D247" s="21" t="s">
        <v>811</v>
      </c>
      <c r="E247" s="21" t="s">
        <v>2774</v>
      </c>
      <c r="F247" s="22">
        <v>45391.763194444444</v>
      </c>
      <c r="G247" s="21" t="s">
        <v>2775</v>
      </c>
      <c r="H247" s="23">
        <v>842.04</v>
      </c>
      <c r="I247" s="23">
        <v>1100</v>
      </c>
      <c r="J247" s="23">
        <v>629.99</v>
      </c>
      <c r="K247" s="23">
        <v>212.05</v>
      </c>
    </row>
    <row r="248" spans="1:11" s="20" customFormat="1" x14ac:dyDescent="0.25">
      <c r="A248" s="21" t="s">
        <v>32</v>
      </c>
      <c r="B248" s="21" t="s">
        <v>486</v>
      </c>
      <c r="C248" s="21" t="s">
        <v>48</v>
      </c>
      <c r="D248" s="21" t="s">
        <v>755</v>
      </c>
      <c r="E248" s="21" t="s">
        <v>2018</v>
      </c>
      <c r="F248" s="22">
        <v>45391.802083333336</v>
      </c>
      <c r="G248" s="21" t="s">
        <v>2019</v>
      </c>
      <c r="H248" s="23">
        <v>1010.96</v>
      </c>
      <c r="I248" s="23">
        <v>1000</v>
      </c>
      <c r="J248" s="23">
        <v>929.96</v>
      </c>
      <c r="K248" s="23">
        <v>81</v>
      </c>
    </row>
    <row r="249" spans="1:11" s="20" customFormat="1" x14ac:dyDescent="0.25">
      <c r="A249" s="21" t="s">
        <v>131</v>
      </c>
      <c r="B249" s="21" t="s">
        <v>655</v>
      </c>
      <c r="C249" s="21" t="s">
        <v>136</v>
      </c>
      <c r="D249" s="21" t="s">
        <v>854</v>
      </c>
      <c r="E249" s="21" t="s">
        <v>1443</v>
      </c>
      <c r="F249" s="22">
        <v>45392.388888888891</v>
      </c>
      <c r="G249" s="21" t="s">
        <v>2785</v>
      </c>
      <c r="H249" s="23">
        <v>391.77</v>
      </c>
      <c r="I249" s="23">
        <v>1300</v>
      </c>
      <c r="J249" s="23">
        <v>309.99</v>
      </c>
      <c r="K249" s="23">
        <v>81.78</v>
      </c>
    </row>
    <row r="250" spans="1:11" s="20" customFormat="1" x14ac:dyDescent="0.25">
      <c r="A250" s="21" t="s">
        <v>1132</v>
      </c>
      <c r="B250" s="21" t="s">
        <v>1169</v>
      </c>
      <c r="C250" s="21" t="s">
        <v>1170</v>
      </c>
      <c r="D250" s="21" t="s">
        <v>1484</v>
      </c>
      <c r="E250" s="21" t="s">
        <v>2433</v>
      </c>
      <c r="F250" s="22">
        <v>45392.463888888888</v>
      </c>
      <c r="G250" s="21" t="s">
        <v>2434</v>
      </c>
      <c r="H250" s="23">
        <v>451.74</v>
      </c>
      <c r="I250" s="23">
        <v>1200</v>
      </c>
      <c r="J250" s="23">
        <v>424.96</v>
      </c>
      <c r="K250" s="23">
        <v>26.78</v>
      </c>
    </row>
    <row r="251" spans="1:11" s="20" customFormat="1" x14ac:dyDescent="0.25">
      <c r="A251" s="21" t="s">
        <v>93</v>
      </c>
      <c r="B251" s="21" t="s">
        <v>810</v>
      </c>
      <c r="C251" s="21" t="s">
        <v>104</v>
      </c>
      <c r="D251" s="21" t="s">
        <v>763</v>
      </c>
      <c r="E251" s="21" t="s">
        <v>2560</v>
      </c>
      <c r="F251" s="22">
        <v>45392.470138888886</v>
      </c>
      <c r="G251" s="21" t="s">
        <v>2561</v>
      </c>
      <c r="H251" s="23">
        <v>240.68</v>
      </c>
      <c r="I251" s="23">
        <v>900</v>
      </c>
      <c r="J251" s="23">
        <v>169.99</v>
      </c>
      <c r="K251" s="23">
        <v>70.69</v>
      </c>
    </row>
    <row r="252" spans="1:11" s="20" customFormat="1" x14ac:dyDescent="0.25">
      <c r="A252" s="21" t="s">
        <v>155</v>
      </c>
      <c r="B252" s="21" t="s">
        <v>691</v>
      </c>
      <c r="C252" s="21" t="s">
        <v>158</v>
      </c>
      <c r="D252" s="21" t="s">
        <v>871</v>
      </c>
      <c r="E252" s="21" t="s">
        <v>2963</v>
      </c>
      <c r="F252" s="22">
        <v>45392.487500000003</v>
      </c>
      <c r="G252" s="21" t="s">
        <v>2964</v>
      </c>
      <c r="H252" s="23">
        <v>594.54999999999995</v>
      </c>
      <c r="I252" s="23">
        <v>1100</v>
      </c>
      <c r="J252" s="23">
        <v>469.99</v>
      </c>
      <c r="K252" s="23">
        <v>124.56</v>
      </c>
    </row>
    <row r="253" spans="1:11" s="20" customFormat="1" x14ac:dyDescent="0.25">
      <c r="A253" s="21" t="s">
        <v>32</v>
      </c>
      <c r="B253" s="21" t="s">
        <v>499</v>
      </c>
      <c r="C253" s="21" t="s">
        <v>34</v>
      </c>
      <c r="D253" s="21" t="s">
        <v>1965</v>
      </c>
      <c r="E253" s="21" t="s">
        <v>1999</v>
      </c>
      <c r="F253" s="22">
        <v>45392.503472222219</v>
      </c>
      <c r="G253" s="21" t="s">
        <v>2000</v>
      </c>
      <c r="H253" s="23">
        <v>375.97</v>
      </c>
      <c r="I253" s="23">
        <v>300</v>
      </c>
      <c r="J253" s="23">
        <v>294.97000000000003</v>
      </c>
      <c r="K253" s="23">
        <v>81</v>
      </c>
    </row>
    <row r="254" spans="1:11" s="20" customFormat="1" x14ac:dyDescent="0.25">
      <c r="A254" s="21" t="s">
        <v>93</v>
      </c>
      <c r="B254" s="21" t="s">
        <v>642</v>
      </c>
      <c r="C254" s="21" t="s">
        <v>99</v>
      </c>
      <c r="D254" s="21" t="s">
        <v>825</v>
      </c>
      <c r="E254" s="21" t="s">
        <v>2671</v>
      </c>
      <c r="F254" s="22">
        <v>45392.526388888888</v>
      </c>
      <c r="G254" s="21" t="s">
        <v>2672</v>
      </c>
      <c r="H254" s="23">
        <v>656.84</v>
      </c>
      <c r="I254" s="23">
        <v>1000</v>
      </c>
      <c r="J254" s="23">
        <v>629.99</v>
      </c>
      <c r="K254" s="23">
        <v>26.85</v>
      </c>
    </row>
    <row r="255" spans="1:11" s="20" customFormat="1" x14ac:dyDescent="0.25">
      <c r="A255" s="21" t="s">
        <v>93</v>
      </c>
      <c r="B255" s="21" t="s">
        <v>646</v>
      </c>
      <c r="C255" s="21" t="s">
        <v>108</v>
      </c>
      <c r="D255" s="21" t="s">
        <v>833</v>
      </c>
      <c r="E255" s="21" t="s">
        <v>2618</v>
      </c>
      <c r="F255" s="22">
        <v>45392.527777777781</v>
      </c>
      <c r="G255" s="21" t="s">
        <v>2619</v>
      </c>
      <c r="H255" s="23">
        <v>325.95</v>
      </c>
      <c r="I255" s="23">
        <v>1300</v>
      </c>
      <c r="J255" s="23">
        <v>289.95</v>
      </c>
      <c r="K255" s="23">
        <v>36</v>
      </c>
    </row>
    <row r="256" spans="1:11" s="20" customFormat="1" x14ac:dyDescent="0.25">
      <c r="A256" s="21" t="s">
        <v>151</v>
      </c>
      <c r="B256" s="21" t="s">
        <v>687</v>
      </c>
      <c r="C256" s="21" t="s">
        <v>154</v>
      </c>
      <c r="D256" s="21" t="s">
        <v>1647</v>
      </c>
      <c r="E256" s="21" t="s">
        <v>2934</v>
      </c>
      <c r="F256" s="22">
        <v>45392.57916666667</v>
      </c>
      <c r="G256" s="21" t="s">
        <v>2935</v>
      </c>
      <c r="H256" s="23">
        <v>654.99</v>
      </c>
      <c r="I256" s="23">
        <v>1000</v>
      </c>
      <c r="J256" s="23">
        <v>549.99</v>
      </c>
      <c r="K256" s="23">
        <v>105</v>
      </c>
    </row>
    <row r="257" spans="1:11" s="20" customFormat="1" x14ac:dyDescent="0.25">
      <c r="A257" s="21" t="s">
        <v>93</v>
      </c>
      <c r="B257" s="21" t="s">
        <v>630</v>
      </c>
      <c r="C257" s="21" t="s">
        <v>125</v>
      </c>
      <c r="D257" s="21" t="s">
        <v>1284</v>
      </c>
      <c r="E257" s="21" t="s">
        <v>2637</v>
      </c>
      <c r="F257" s="22">
        <v>45392.584722222222</v>
      </c>
      <c r="G257" s="21" t="s">
        <v>2638</v>
      </c>
      <c r="H257" s="23">
        <v>517.03</v>
      </c>
      <c r="I257" s="23">
        <v>1100</v>
      </c>
      <c r="J257" s="23">
        <v>489.93</v>
      </c>
      <c r="K257" s="23">
        <v>27.1</v>
      </c>
    </row>
    <row r="258" spans="1:11" s="20" customFormat="1" x14ac:dyDescent="0.25">
      <c r="A258" s="21" t="s">
        <v>66</v>
      </c>
      <c r="B258" s="21" t="s">
        <v>537</v>
      </c>
      <c r="C258" s="21" t="s">
        <v>67</v>
      </c>
      <c r="D258" s="21" t="s">
        <v>781</v>
      </c>
      <c r="E258" s="21" t="s">
        <v>2219</v>
      </c>
      <c r="F258" s="22">
        <v>45392.637499999997</v>
      </c>
      <c r="G258" s="21" t="s">
        <v>2220</v>
      </c>
      <c r="H258" s="23">
        <v>470.96</v>
      </c>
      <c r="I258" s="23">
        <v>1400</v>
      </c>
      <c r="J258" s="23">
        <v>279.99</v>
      </c>
      <c r="K258" s="23">
        <v>190.97</v>
      </c>
    </row>
    <row r="259" spans="1:11" s="20" customFormat="1" x14ac:dyDescent="0.25">
      <c r="A259" s="21" t="s">
        <v>1132</v>
      </c>
      <c r="B259" s="21" t="s">
        <v>1159</v>
      </c>
      <c r="C259" s="21" t="s">
        <v>1160</v>
      </c>
      <c r="D259" s="21" t="s">
        <v>2497</v>
      </c>
      <c r="E259" s="21" t="s">
        <v>2498</v>
      </c>
      <c r="F259" s="22">
        <v>45392.670138888891</v>
      </c>
      <c r="G259" s="21" t="s">
        <v>2499</v>
      </c>
      <c r="H259" s="23">
        <v>526.77</v>
      </c>
      <c r="I259" s="23">
        <v>1300</v>
      </c>
      <c r="J259" s="23">
        <v>499.99</v>
      </c>
      <c r="K259" s="23">
        <v>26.78</v>
      </c>
    </row>
    <row r="260" spans="1:11" s="20" customFormat="1" x14ac:dyDescent="0.25">
      <c r="A260" s="21" t="s">
        <v>1132</v>
      </c>
      <c r="B260" s="21" t="s">
        <v>1169</v>
      </c>
      <c r="C260" s="21" t="s">
        <v>1170</v>
      </c>
      <c r="D260" s="21" t="s">
        <v>1484</v>
      </c>
      <c r="E260" s="21" t="s">
        <v>2435</v>
      </c>
      <c r="F260" s="22">
        <v>45392.686805555553</v>
      </c>
      <c r="G260" s="21" t="s">
        <v>2436</v>
      </c>
      <c r="H260" s="23">
        <v>1183.33</v>
      </c>
      <c r="I260" s="23">
        <v>1300</v>
      </c>
      <c r="J260" s="23">
        <v>1154.95</v>
      </c>
      <c r="K260" s="23">
        <v>28.38</v>
      </c>
    </row>
    <row r="261" spans="1:11" s="20" customFormat="1" x14ac:dyDescent="0.25">
      <c r="A261" s="21" t="s">
        <v>93</v>
      </c>
      <c r="B261" s="21" t="s">
        <v>603</v>
      </c>
      <c r="C261" s="21" t="s">
        <v>114</v>
      </c>
      <c r="D261" s="21" t="s">
        <v>1024</v>
      </c>
      <c r="E261" s="21" t="s">
        <v>2553</v>
      </c>
      <c r="F261" s="22">
        <v>45392.705555555556</v>
      </c>
      <c r="G261" s="21" t="s">
        <v>2554</v>
      </c>
      <c r="H261" s="23">
        <v>262.32</v>
      </c>
      <c r="I261" s="23">
        <v>1100</v>
      </c>
      <c r="J261" s="23">
        <v>219.97</v>
      </c>
      <c r="K261" s="23">
        <v>42.35</v>
      </c>
    </row>
    <row r="262" spans="1:11" s="20" customFormat="1" x14ac:dyDescent="0.25">
      <c r="A262" s="21" t="s">
        <v>52</v>
      </c>
      <c r="B262" s="21" t="s">
        <v>533</v>
      </c>
      <c r="C262" s="21" t="s">
        <v>53</v>
      </c>
      <c r="D262" s="21" t="s">
        <v>1021</v>
      </c>
      <c r="E262" s="21" t="s">
        <v>2185</v>
      </c>
      <c r="F262" s="22">
        <v>45392.73541666667</v>
      </c>
      <c r="G262" s="21" t="s">
        <v>2186</v>
      </c>
      <c r="H262" s="23">
        <v>1239.23</v>
      </c>
      <c r="I262" s="23">
        <v>1400</v>
      </c>
      <c r="J262" s="23">
        <v>1199.99</v>
      </c>
      <c r="K262" s="23">
        <v>39.24</v>
      </c>
    </row>
    <row r="263" spans="1:11" s="20" customFormat="1" x14ac:dyDescent="0.25">
      <c r="A263" s="21" t="s">
        <v>52</v>
      </c>
      <c r="B263" s="21" t="s">
        <v>533</v>
      </c>
      <c r="C263" s="21" t="s">
        <v>53</v>
      </c>
      <c r="D263" s="21" t="s">
        <v>1019</v>
      </c>
      <c r="E263" s="21" t="s">
        <v>2187</v>
      </c>
      <c r="F263" s="22">
        <v>45392.783333333333</v>
      </c>
      <c r="G263" s="21" t="s">
        <v>2188</v>
      </c>
      <c r="H263" s="23">
        <v>360.98</v>
      </c>
      <c r="I263" s="23">
        <v>600</v>
      </c>
      <c r="J263" s="23">
        <v>279.98</v>
      </c>
      <c r="K263" s="23">
        <v>81</v>
      </c>
    </row>
    <row r="264" spans="1:11" s="20" customFormat="1" x14ac:dyDescent="0.25">
      <c r="A264" s="21" t="s">
        <v>155</v>
      </c>
      <c r="B264" s="21" t="s">
        <v>698</v>
      </c>
      <c r="C264" s="21" t="s">
        <v>161</v>
      </c>
      <c r="D264" s="21" t="s">
        <v>870</v>
      </c>
      <c r="E264" s="21" t="s">
        <v>1574</v>
      </c>
      <c r="F264" s="22">
        <v>45392.804166666669</v>
      </c>
      <c r="G264" s="21" t="s">
        <v>2958</v>
      </c>
      <c r="H264" s="23">
        <v>251.96</v>
      </c>
      <c r="I264" s="23">
        <v>1400</v>
      </c>
      <c r="J264" s="23">
        <v>176.96</v>
      </c>
      <c r="K264" s="23">
        <v>75</v>
      </c>
    </row>
    <row r="265" spans="1:11" s="20" customFormat="1" x14ac:dyDescent="0.25">
      <c r="A265" s="21" t="s">
        <v>93</v>
      </c>
      <c r="B265" s="21" t="s">
        <v>594</v>
      </c>
      <c r="C265" s="21" t="s">
        <v>111</v>
      </c>
      <c r="D265" s="21" t="s">
        <v>1281</v>
      </c>
      <c r="E265" s="21" t="s">
        <v>2573</v>
      </c>
      <c r="F265" s="22">
        <v>45392.817361111112</v>
      </c>
      <c r="G265" s="21" t="s">
        <v>2574</v>
      </c>
      <c r="H265" s="23">
        <v>316.83999999999997</v>
      </c>
      <c r="I265" s="23">
        <v>1400</v>
      </c>
      <c r="J265" s="23">
        <v>289.99</v>
      </c>
      <c r="K265" s="23">
        <v>26.85</v>
      </c>
    </row>
    <row r="266" spans="1:11" s="20" customFormat="1" x14ac:dyDescent="0.25">
      <c r="A266" s="21" t="s">
        <v>93</v>
      </c>
      <c r="B266" s="21" t="s">
        <v>596</v>
      </c>
      <c r="C266" s="21" t="s">
        <v>120</v>
      </c>
      <c r="D266" s="21" t="s">
        <v>1111</v>
      </c>
      <c r="E266" s="21" t="s">
        <v>2675</v>
      </c>
      <c r="F266" s="22">
        <v>45393.404166666667</v>
      </c>
      <c r="G266" s="21" t="s">
        <v>2676</v>
      </c>
      <c r="H266" s="23">
        <v>171.2</v>
      </c>
      <c r="I266" s="23">
        <v>1100</v>
      </c>
      <c r="J266" s="23">
        <v>129.97</v>
      </c>
      <c r="K266" s="23">
        <v>41.23</v>
      </c>
    </row>
    <row r="267" spans="1:11" s="20" customFormat="1" x14ac:dyDescent="0.25">
      <c r="A267" s="21" t="s">
        <v>52</v>
      </c>
      <c r="B267" s="21" t="s">
        <v>529</v>
      </c>
      <c r="C267" s="21" t="s">
        <v>55</v>
      </c>
      <c r="D267" s="21" t="s">
        <v>769</v>
      </c>
      <c r="E267" s="21" t="s">
        <v>2199</v>
      </c>
      <c r="F267" s="22">
        <v>45393.415277777778</v>
      </c>
      <c r="G267" s="21" t="s">
        <v>2200</v>
      </c>
      <c r="H267" s="23">
        <v>685.1</v>
      </c>
      <c r="I267" s="23">
        <v>1100</v>
      </c>
      <c r="J267" s="23">
        <v>599.99</v>
      </c>
      <c r="K267" s="23">
        <v>85.11</v>
      </c>
    </row>
    <row r="268" spans="1:11" s="20" customFormat="1" x14ac:dyDescent="0.25">
      <c r="A268" s="21" t="s">
        <v>93</v>
      </c>
      <c r="B268" s="21" t="s">
        <v>624</v>
      </c>
      <c r="C268" s="21" t="s">
        <v>103</v>
      </c>
      <c r="D268" s="21" t="s">
        <v>1555</v>
      </c>
      <c r="E268" s="21" t="s">
        <v>2704</v>
      </c>
      <c r="F268" s="22">
        <v>45393.417361111111</v>
      </c>
      <c r="G268" s="21" t="s">
        <v>2705</v>
      </c>
      <c r="H268" s="23">
        <v>1330.01</v>
      </c>
      <c r="I268" s="23">
        <v>1200</v>
      </c>
      <c r="J268" s="23">
        <v>1179.93</v>
      </c>
      <c r="K268" s="23">
        <v>150.08000000000001</v>
      </c>
    </row>
    <row r="269" spans="1:11" s="20" customFormat="1" x14ac:dyDescent="0.25">
      <c r="A269" s="21" t="s">
        <v>1132</v>
      </c>
      <c r="B269" s="21" t="s">
        <v>1165</v>
      </c>
      <c r="C269" s="21" t="s">
        <v>1166</v>
      </c>
      <c r="D269" s="21" t="s">
        <v>1274</v>
      </c>
      <c r="E269" s="21" t="s">
        <v>2439</v>
      </c>
      <c r="F269" s="22">
        <v>45393.422222222223</v>
      </c>
      <c r="G269" s="21" t="s">
        <v>2440</v>
      </c>
      <c r="H269" s="23">
        <v>1220.02</v>
      </c>
      <c r="I269" s="23">
        <v>1300</v>
      </c>
      <c r="J269" s="23">
        <v>1179.93</v>
      </c>
      <c r="K269" s="23">
        <v>40.090000000000003</v>
      </c>
    </row>
    <row r="270" spans="1:11" s="20" customFormat="1" x14ac:dyDescent="0.25">
      <c r="A270" s="21" t="s">
        <v>66</v>
      </c>
      <c r="B270" s="21" t="s">
        <v>537</v>
      </c>
      <c r="C270" s="21" t="s">
        <v>67</v>
      </c>
      <c r="D270" s="21" t="s">
        <v>781</v>
      </c>
      <c r="E270" s="21" t="s">
        <v>1319</v>
      </c>
      <c r="F270" s="22">
        <v>45393.442361111112</v>
      </c>
      <c r="G270" s="21" t="s">
        <v>2221</v>
      </c>
      <c r="H270" s="23">
        <v>481.11</v>
      </c>
      <c r="I270" s="23">
        <v>1200</v>
      </c>
      <c r="J270" s="23">
        <v>309.99</v>
      </c>
      <c r="K270" s="23">
        <v>171.12</v>
      </c>
    </row>
    <row r="271" spans="1:11" s="20" customFormat="1" x14ac:dyDescent="0.25">
      <c r="A271" s="21" t="s">
        <v>155</v>
      </c>
      <c r="B271" s="21" t="s">
        <v>696</v>
      </c>
      <c r="C271" s="21" t="s">
        <v>160</v>
      </c>
      <c r="D271" s="21" t="s">
        <v>2947</v>
      </c>
      <c r="E271" s="21" t="s">
        <v>2951</v>
      </c>
      <c r="F271" s="22">
        <v>45393.447222222225</v>
      </c>
      <c r="G271" s="21" t="s">
        <v>2952</v>
      </c>
      <c r="H271" s="23">
        <v>686.88</v>
      </c>
      <c r="I271" s="23">
        <v>1400</v>
      </c>
      <c r="J271" s="23">
        <v>599.99</v>
      </c>
      <c r="K271" s="23">
        <v>86.89</v>
      </c>
    </row>
    <row r="272" spans="1:11" s="20" customFormat="1" x14ac:dyDescent="0.25">
      <c r="A272" s="21" t="s">
        <v>873</v>
      </c>
      <c r="B272" s="21" t="s">
        <v>707</v>
      </c>
      <c r="C272" s="21" t="s">
        <v>173</v>
      </c>
      <c r="D272" s="21" t="s">
        <v>1294</v>
      </c>
      <c r="E272" s="21" t="s">
        <v>2983</v>
      </c>
      <c r="F272" s="22">
        <v>45393.467361111114</v>
      </c>
      <c r="G272" s="21" t="s">
        <v>2984</v>
      </c>
      <c r="H272" s="23">
        <v>732.1</v>
      </c>
      <c r="I272" s="23">
        <v>700</v>
      </c>
      <c r="J272" s="23">
        <v>629.99</v>
      </c>
      <c r="K272" s="23">
        <v>102.11</v>
      </c>
    </row>
    <row r="273" spans="1:11" s="20" customFormat="1" x14ac:dyDescent="0.25">
      <c r="A273" s="21" t="s">
        <v>24</v>
      </c>
      <c r="B273" s="21" t="s">
        <v>471</v>
      </c>
      <c r="C273" s="21" t="s">
        <v>31</v>
      </c>
      <c r="D273" s="21" t="s">
        <v>736</v>
      </c>
      <c r="E273" s="21" t="s">
        <v>1764</v>
      </c>
      <c r="F273" s="22">
        <v>45393.46875</v>
      </c>
      <c r="G273" s="21" t="s">
        <v>1765</v>
      </c>
      <c r="H273" s="23">
        <v>422.31</v>
      </c>
      <c r="I273" s="23">
        <v>1100</v>
      </c>
      <c r="J273" s="23">
        <v>394.95</v>
      </c>
      <c r="K273" s="23">
        <v>27.36</v>
      </c>
    </row>
    <row r="274" spans="1:11" s="20" customFormat="1" x14ac:dyDescent="0.25">
      <c r="A274" s="21" t="s">
        <v>71</v>
      </c>
      <c r="B274" s="21" t="s">
        <v>561</v>
      </c>
      <c r="C274" s="21" t="s">
        <v>89</v>
      </c>
      <c r="D274" s="21" t="s">
        <v>2260</v>
      </c>
      <c r="E274" s="21" t="s">
        <v>2261</v>
      </c>
      <c r="F274" s="22">
        <v>45393.515972222223</v>
      </c>
      <c r="G274" s="21" t="s">
        <v>2262</v>
      </c>
      <c r="H274" s="23">
        <v>711.44</v>
      </c>
      <c r="I274" s="23">
        <v>1100</v>
      </c>
      <c r="J274" s="23">
        <v>629.99</v>
      </c>
      <c r="K274" s="23">
        <v>81.45</v>
      </c>
    </row>
    <row r="275" spans="1:11" s="20" customFormat="1" x14ac:dyDescent="0.25">
      <c r="A275" s="21" t="s">
        <v>1079</v>
      </c>
      <c r="B275" s="21" t="s">
        <v>1080</v>
      </c>
      <c r="C275" s="21" t="s">
        <v>1061</v>
      </c>
      <c r="D275" s="21" t="s">
        <v>1260</v>
      </c>
      <c r="E275" s="21" t="s">
        <v>1886</v>
      </c>
      <c r="F275" s="22">
        <v>45393.574999999997</v>
      </c>
      <c r="G275" s="21" t="s">
        <v>1887</v>
      </c>
      <c r="H275" s="23">
        <v>646.99</v>
      </c>
      <c r="I275" s="23">
        <v>1400</v>
      </c>
      <c r="J275" s="23">
        <v>499.99</v>
      </c>
      <c r="K275" s="23">
        <v>147</v>
      </c>
    </row>
    <row r="276" spans="1:11" s="20" customFormat="1" x14ac:dyDescent="0.25">
      <c r="A276" s="21" t="s">
        <v>32</v>
      </c>
      <c r="B276" s="21" t="s">
        <v>484</v>
      </c>
      <c r="C276" s="21" t="s">
        <v>47</v>
      </c>
      <c r="D276" s="21" t="s">
        <v>758</v>
      </c>
      <c r="E276" s="21" t="s">
        <v>2049</v>
      </c>
      <c r="F276" s="22">
        <v>45393.575694444444</v>
      </c>
      <c r="G276" s="21" t="s">
        <v>2050</v>
      </c>
      <c r="H276" s="23">
        <v>1329.16</v>
      </c>
      <c r="I276" s="23">
        <v>1400</v>
      </c>
      <c r="J276" s="23">
        <v>1299.96</v>
      </c>
      <c r="K276" s="23">
        <v>29.2</v>
      </c>
    </row>
    <row r="277" spans="1:11" s="20" customFormat="1" x14ac:dyDescent="0.25">
      <c r="A277" s="21" t="s">
        <v>93</v>
      </c>
      <c r="B277" s="21" t="s">
        <v>622</v>
      </c>
      <c r="C277" s="21" t="s">
        <v>115</v>
      </c>
      <c r="D277" s="21" t="s">
        <v>2753</v>
      </c>
      <c r="E277" s="21" t="s">
        <v>2754</v>
      </c>
      <c r="F277" s="22">
        <v>45393.583333333336</v>
      </c>
      <c r="G277" s="21" t="s">
        <v>2755</v>
      </c>
      <c r="H277" s="23">
        <v>656.77</v>
      </c>
      <c r="I277" s="23">
        <v>1200</v>
      </c>
      <c r="J277" s="23">
        <v>629.99</v>
      </c>
      <c r="K277" s="23">
        <v>26.78</v>
      </c>
    </row>
    <row r="278" spans="1:11" s="20" customFormat="1" x14ac:dyDescent="0.25">
      <c r="A278" s="21" t="s">
        <v>93</v>
      </c>
      <c r="B278" s="21" t="s">
        <v>642</v>
      </c>
      <c r="C278" s="21" t="s">
        <v>99</v>
      </c>
      <c r="D278" s="21" t="s">
        <v>823</v>
      </c>
      <c r="E278" s="21" t="s">
        <v>2673</v>
      </c>
      <c r="F278" s="22">
        <v>45393.59652777778</v>
      </c>
      <c r="G278" s="21" t="s">
        <v>2674</v>
      </c>
      <c r="H278" s="23">
        <v>529.29999999999995</v>
      </c>
      <c r="I278" s="23">
        <v>1000</v>
      </c>
      <c r="J278" s="23">
        <v>469.99</v>
      </c>
      <c r="K278" s="23">
        <v>59.31</v>
      </c>
    </row>
    <row r="279" spans="1:11" s="20" customFormat="1" x14ac:dyDescent="0.25">
      <c r="A279" s="21" t="s">
        <v>873</v>
      </c>
      <c r="B279" s="21" t="s">
        <v>717</v>
      </c>
      <c r="C279" s="21" t="s">
        <v>171</v>
      </c>
      <c r="D279" s="21" t="s">
        <v>881</v>
      </c>
      <c r="E279" s="21" t="s">
        <v>2996</v>
      </c>
      <c r="F279" s="22">
        <v>45393.603472222225</v>
      </c>
      <c r="G279" s="21" t="s">
        <v>2997</v>
      </c>
      <c r="H279" s="23">
        <v>693.72</v>
      </c>
      <c r="I279" s="23">
        <v>1100</v>
      </c>
      <c r="J279" s="23">
        <v>629.99</v>
      </c>
      <c r="K279" s="23">
        <v>63.73</v>
      </c>
    </row>
    <row r="280" spans="1:11" s="20" customFormat="1" x14ac:dyDescent="0.25">
      <c r="A280" s="21" t="s">
        <v>1079</v>
      </c>
      <c r="B280" s="21" t="s">
        <v>1085</v>
      </c>
      <c r="C280" s="21" t="s">
        <v>1066</v>
      </c>
      <c r="D280" s="21" t="s">
        <v>1347</v>
      </c>
      <c r="E280" s="21" t="s">
        <v>1824</v>
      </c>
      <c r="F280" s="22">
        <v>45393.611111111109</v>
      </c>
      <c r="G280" s="21" t="s">
        <v>1825</v>
      </c>
      <c r="H280" s="23">
        <v>1205.98</v>
      </c>
      <c r="I280" s="23">
        <v>1300</v>
      </c>
      <c r="J280" s="23">
        <v>1124.98</v>
      </c>
      <c r="K280" s="23">
        <v>81</v>
      </c>
    </row>
    <row r="281" spans="1:11" s="20" customFormat="1" x14ac:dyDescent="0.25">
      <c r="A281" s="21" t="s">
        <v>93</v>
      </c>
      <c r="B281" s="21" t="s">
        <v>624</v>
      </c>
      <c r="C281" s="21" t="s">
        <v>103</v>
      </c>
      <c r="D281" s="21" t="s">
        <v>1555</v>
      </c>
      <c r="E281" s="21" t="s">
        <v>2708</v>
      </c>
      <c r="F281" s="22">
        <v>45393.663888888892</v>
      </c>
      <c r="G281" s="21" t="s">
        <v>2709</v>
      </c>
      <c r="H281" s="23">
        <v>809.01</v>
      </c>
      <c r="I281" s="23">
        <v>1100</v>
      </c>
      <c r="J281" s="23">
        <v>749.94</v>
      </c>
      <c r="K281" s="23">
        <v>59.07</v>
      </c>
    </row>
    <row r="282" spans="1:11" s="20" customFormat="1" x14ac:dyDescent="0.25">
      <c r="A282" s="21" t="s">
        <v>1079</v>
      </c>
      <c r="B282" s="21" t="s">
        <v>1080</v>
      </c>
      <c r="C282" s="21" t="s">
        <v>1061</v>
      </c>
      <c r="D282" s="21" t="s">
        <v>1260</v>
      </c>
      <c r="E282" s="21" t="s">
        <v>1888</v>
      </c>
      <c r="F282" s="22">
        <v>45393.700694444444</v>
      </c>
      <c r="G282" s="21" t="s">
        <v>1889</v>
      </c>
      <c r="H282" s="23">
        <v>657.53</v>
      </c>
      <c r="I282" s="23">
        <v>1400</v>
      </c>
      <c r="J282" s="23">
        <v>629.99</v>
      </c>
      <c r="K282" s="23">
        <v>27.54</v>
      </c>
    </row>
    <row r="283" spans="1:11" s="20" customFormat="1" x14ac:dyDescent="0.25">
      <c r="A283" s="21" t="s">
        <v>66</v>
      </c>
      <c r="B283" s="21" t="s">
        <v>539</v>
      </c>
      <c r="C283" s="21" t="s">
        <v>69</v>
      </c>
      <c r="D283" s="21" t="s">
        <v>783</v>
      </c>
      <c r="E283" s="21" t="s">
        <v>2207</v>
      </c>
      <c r="F283" s="22">
        <v>45393.713888888888</v>
      </c>
      <c r="G283" s="21" t="s">
        <v>2208</v>
      </c>
      <c r="H283" s="23">
        <v>576.84</v>
      </c>
      <c r="I283" s="23">
        <v>1100</v>
      </c>
      <c r="J283" s="23">
        <v>549.99</v>
      </c>
      <c r="K283" s="23">
        <v>26.85</v>
      </c>
    </row>
    <row r="284" spans="1:11" s="20" customFormat="1" x14ac:dyDescent="0.25">
      <c r="A284" s="21" t="s">
        <v>131</v>
      </c>
      <c r="B284" s="21" t="s">
        <v>659</v>
      </c>
      <c r="C284" s="21" t="s">
        <v>853</v>
      </c>
      <c r="D284" s="21" t="s">
        <v>857</v>
      </c>
      <c r="E284" s="21" t="s">
        <v>2810</v>
      </c>
      <c r="F284" s="22">
        <v>45393.724999999999</v>
      </c>
      <c r="G284" s="21" t="s">
        <v>2811</v>
      </c>
      <c r="H284" s="23">
        <v>253.55</v>
      </c>
      <c r="I284" s="23">
        <v>1100</v>
      </c>
      <c r="J284" s="23">
        <v>149.99</v>
      </c>
      <c r="K284" s="23">
        <v>103.56</v>
      </c>
    </row>
    <row r="285" spans="1:11" s="20" customFormat="1" x14ac:dyDescent="0.25">
      <c r="A285" s="21" t="s">
        <v>93</v>
      </c>
      <c r="B285" s="21" t="s">
        <v>612</v>
      </c>
      <c r="C285" s="21" t="s">
        <v>96</v>
      </c>
      <c r="D285" s="21" t="s">
        <v>827</v>
      </c>
      <c r="E285" s="21" t="s">
        <v>1400</v>
      </c>
      <c r="F285" s="22">
        <v>45393.75</v>
      </c>
      <c r="G285" s="21" t="s">
        <v>2710</v>
      </c>
      <c r="H285" s="23">
        <v>1136.81</v>
      </c>
      <c r="I285" s="23">
        <v>1200</v>
      </c>
      <c r="J285" s="23">
        <v>1109.96</v>
      </c>
      <c r="K285" s="23">
        <v>26.85</v>
      </c>
    </row>
    <row r="286" spans="1:11" s="20" customFormat="1" x14ac:dyDescent="0.25">
      <c r="A286" s="21" t="s">
        <v>93</v>
      </c>
      <c r="B286" s="21" t="s">
        <v>632</v>
      </c>
      <c r="C286" s="21" t="s">
        <v>127</v>
      </c>
      <c r="D286" s="21" t="s">
        <v>830</v>
      </c>
      <c r="E286" s="21" t="s">
        <v>2604</v>
      </c>
      <c r="F286" s="22">
        <v>45393.760416666664</v>
      </c>
      <c r="G286" s="21" t="s">
        <v>2605</v>
      </c>
      <c r="H286" s="23">
        <v>725.37</v>
      </c>
      <c r="I286" s="23">
        <v>1300</v>
      </c>
      <c r="J286" s="23">
        <v>654.98</v>
      </c>
      <c r="K286" s="23">
        <v>70.39</v>
      </c>
    </row>
    <row r="287" spans="1:11" s="20" customFormat="1" x14ac:dyDescent="0.25">
      <c r="A287" s="21" t="s">
        <v>71</v>
      </c>
      <c r="B287" s="21" t="s">
        <v>553</v>
      </c>
      <c r="C287" s="21" t="s">
        <v>76</v>
      </c>
      <c r="D287" s="21" t="s">
        <v>805</v>
      </c>
      <c r="E287" s="21" t="s">
        <v>2288</v>
      </c>
      <c r="F287" s="22">
        <v>45393.763888888891</v>
      </c>
      <c r="G287" s="21" t="s">
        <v>2289</v>
      </c>
      <c r="H287" s="23">
        <v>1075.43</v>
      </c>
      <c r="I287" s="23">
        <v>1300</v>
      </c>
      <c r="J287" s="23">
        <v>999.99</v>
      </c>
      <c r="K287" s="23">
        <v>75.44</v>
      </c>
    </row>
    <row r="288" spans="1:11" s="20" customFormat="1" x14ac:dyDescent="0.25">
      <c r="A288" s="21" t="s">
        <v>1079</v>
      </c>
      <c r="B288" s="21" t="s">
        <v>1080</v>
      </c>
      <c r="C288" s="21" t="s">
        <v>1061</v>
      </c>
      <c r="D288" s="21" t="s">
        <v>1260</v>
      </c>
      <c r="E288" s="21" t="s">
        <v>1890</v>
      </c>
      <c r="F288" s="22">
        <v>45394.351388888892</v>
      </c>
      <c r="G288" s="21" t="s">
        <v>1891</v>
      </c>
      <c r="H288" s="23">
        <v>953.26</v>
      </c>
      <c r="I288" s="23">
        <v>1100</v>
      </c>
      <c r="J288" s="23">
        <v>729.99</v>
      </c>
      <c r="K288" s="23">
        <v>223.27</v>
      </c>
    </row>
    <row r="289" spans="1:11" s="20" customFormat="1" x14ac:dyDescent="0.25">
      <c r="A289" s="21" t="s">
        <v>93</v>
      </c>
      <c r="B289" s="21" t="s">
        <v>630</v>
      </c>
      <c r="C289" s="21" t="s">
        <v>125</v>
      </c>
      <c r="D289" s="21" t="s">
        <v>1113</v>
      </c>
      <c r="E289" s="21" t="s">
        <v>2639</v>
      </c>
      <c r="F289" s="22">
        <v>45394.419444444444</v>
      </c>
      <c r="G289" s="21" t="s">
        <v>2640</v>
      </c>
      <c r="H289" s="23">
        <v>367.06</v>
      </c>
      <c r="I289" s="23">
        <v>1300</v>
      </c>
      <c r="J289" s="23">
        <v>339.96</v>
      </c>
      <c r="K289" s="23">
        <v>27.1</v>
      </c>
    </row>
    <row r="290" spans="1:11" s="20" customFormat="1" x14ac:dyDescent="0.25">
      <c r="A290" s="21" t="s">
        <v>1132</v>
      </c>
      <c r="B290" s="21" t="s">
        <v>1157</v>
      </c>
      <c r="C290" s="21" t="s">
        <v>1158</v>
      </c>
      <c r="D290" s="21" t="s">
        <v>1276</v>
      </c>
      <c r="E290" s="21" t="s">
        <v>2500</v>
      </c>
      <c r="F290" s="22">
        <v>45394.432638888888</v>
      </c>
      <c r="G290" s="21" t="s">
        <v>2501</v>
      </c>
      <c r="H290" s="23">
        <v>1214.6300000000001</v>
      </c>
      <c r="I290" s="23">
        <v>1000</v>
      </c>
      <c r="J290" s="23">
        <v>899.99</v>
      </c>
      <c r="K290" s="23">
        <v>314.64</v>
      </c>
    </row>
    <row r="291" spans="1:11" s="20" customFormat="1" x14ac:dyDescent="0.25">
      <c r="A291" s="21" t="s">
        <v>66</v>
      </c>
      <c r="B291" s="21" t="s">
        <v>539</v>
      </c>
      <c r="C291" s="21" t="s">
        <v>69</v>
      </c>
      <c r="D291" s="21" t="s">
        <v>781</v>
      </c>
      <c r="E291" s="21" t="s">
        <v>2209</v>
      </c>
      <c r="F291" s="22">
        <v>45394.444444444445</v>
      </c>
      <c r="G291" s="21" t="s">
        <v>2210</v>
      </c>
      <c r="H291" s="23">
        <v>643.14</v>
      </c>
      <c r="I291" s="23">
        <v>1000</v>
      </c>
      <c r="J291" s="23">
        <v>469.99</v>
      </c>
      <c r="K291" s="23">
        <v>173.15</v>
      </c>
    </row>
    <row r="292" spans="1:11" s="20" customFormat="1" x14ac:dyDescent="0.25">
      <c r="A292" s="21" t="s">
        <v>1079</v>
      </c>
      <c r="B292" s="21" t="s">
        <v>1082</v>
      </c>
      <c r="C292" s="21" t="s">
        <v>1063</v>
      </c>
      <c r="D292" s="21" t="s">
        <v>1097</v>
      </c>
      <c r="E292" s="21" t="s">
        <v>1822</v>
      </c>
      <c r="F292" s="22">
        <v>45394.479861111111</v>
      </c>
      <c r="G292" s="21" t="s">
        <v>1823</v>
      </c>
      <c r="H292" s="23">
        <v>658.59</v>
      </c>
      <c r="I292" s="23">
        <v>800</v>
      </c>
      <c r="J292" s="23">
        <v>629.99</v>
      </c>
      <c r="K292" s="23">
        <v>28.6</v>
      </c>
    </row>
    <row r="293" spans="1:11" s="20" customFormat="1" x14ac:dyDescent="0.25">
      <c r="A293" s="21" t="s">
        <v>93</v>
      </c>
      <c r="B293" s="21" t="s">
        <v>590</v>
      </c>
      <c r="C293" s="21" t="s">
        <v>105</v>
      </c>
      <c r="D293" s="21" t="s">
        <v>1543</v>
      </c>
      <c r="E293" s="21" t="s">
        <v>2606</v>
      </c>
      <c r="F293" s="22">
        <v>45394.48333333333</v>
      </c>
      <c r="G293" s="21" t="s">
        <v>2607</v>
      </c>
      <c r="H293" s="23">
        <v>496.84</v>
      </c>
      <c r="I293" s="23">
        <v>1100</v>
      </c>
      <c r="J293" s="23">
        <v>469.99</v>
      </c>
      <c r="K293" s="23">
        <v>26.85</v>
      </c>
    </row>
    <row r="294" spans="1:11" s="20" customFormat="1" x14ac:dyDescent="0.25">
      <c r="A294" s="21" t="s">
        <v>71</v>
      </c>
      <c r="B294" s="21" t="s">
        <v>578</v>
      </c>
      <c r="C294" s="21" t="s">
        <v>81</v>
      </c>
      <c r="D294" s="21" t="s">
        <v>793</v>
      </c>
      <c r="E294" s="21" t="s">
        <v>2344</v>
      </c>
      <c r="F294" s="22">
        <v>45394.484722222223</v>
      </c>
      <c r="G294" s="21" t="s">
        <v>2345</v>
      </c>
      <c r="H294" s="23">
        <v>314.92</v>
      </c>
      <c r="I294" s="23">
        <v>1400</v>
      </c>
      <c r="J294" s="23">
        <v>279.92</v>
      </c>
      <c r="K294" s="23">
        <v>35</v>
      </c>
    </row>
    <row r="295" spans="1:11" s="20" customFormat="1" x14ac:dyDescent="0.25">
      <c r="A295" s="21" t="s">
        <v>93</v>
      </c>
      <c r="B295" s="21" t="s">
        <v>630</v>
      </c>
      <c r="C295" s="21" t="s">
        <v>125</v>
      </c>
      <c r="D295" s="21" t="s">
        <v>1284</v>
      </c>
      <c r="E295" s="21" t="s">
        <v>2226</v>
      </c>
      <c r="F295" s="22">
        <v>45394.491666666669</v>
      </c>
      <c r="G295" s="21" t="s">
        <v>2641</v>
      </c>
      <c r="H295" s="23">
        <v>343.64</v>
      </c>
      <c r="I295" s="23">
        <v>1200</v>
      </c>
      <c r="J295" s="23">
        <v>304.94</v>
      </c>
      <c r="K295" s="23">
        <v>38.700000000000003</v>
      </c>
    </row>
    <row r="296" spans="1:11" s="20" customFormat="1" x14ac:dyDescent="0.25">
      <c r="A296" s="21" t="s">
        <v>141</v>
      </c>
      <c r="B296" s="21" t="s">
        <v>667</v>
      </c>
      <c r="C296" s="21" t="s">
        <v>146</v>
      </c>
      <c r="D296" s="21" t="s">
        <v>759</v>
      </c>
      <c r="E296" s="21" t="s">
        <v>2892</v>
      </c>
      <c r="F296" s="22">
        <v>45394.51666666667</v>
      </c>
      <c r="G296" s="21" t="s">
        <v>2893</v>
      </c>
      <c r="H296" s="23">
        <v>378.8</v>
      </c>
      <c r="I296" s="23">
        <v>700</v>
      </c>
      <c r="J296" s="23">
        <v>309.93</v>
      </c>
      <c r="K296" s="23">
        <v>68.87</v>
      </c>
    </row>
    <row r="297" spans="1:11" s="20" customFormat="1" x14ac:dyDescent="0.25">
      <c r="A297" s="21" t="s">
        <v>93</v>
      </c>
      <c r="B297" s="21" t="s">
        <v>590</v>
      </c>
      <c r="C297" s="21" t="s">
        <v>105</v>
      </c>
      <c r="D297" s="21" t="s">
        <v>1543</v>
      </c>
      <c r="E297" s="21" t="s">
        <v>2608</v>
      </c>
      <c r="F297" s="22">
        <v>45394.520833333336</v>
      </c>
      <c r="G297" s="21" t="s">
        <v>2609</v>
      </c>
      <c r="H297" s="23">
        <v>529.29999999999995</v>
      </c>
      <c r="I297" s="23">
        <v>1100</v>
      </c>
      <c r="J297" s="23">
        <v>469.99</v>
      </c>
      <c r="K297" s="23">
        <v>59.31</v>
      </c>
    </row>
    <row r="298" spans="1:11" s="20" customFormat="1" x14ac:dyDescent="0.25">
      <c r="A298" s="21" t="s">
        <v>71</v>
      </c>
      <c r="B298" s="21" t="s">
        <v>545</v>
      </c>
      <c r="C298" s="21" t="s">
        <v>77</v>
      </c>
      <c r="D298" s="21" t="s">
        <v>792</v>
      </c>
      <c r="E298" s="21" t="s">
        <v>2292</v>
      </c>
      <c r="F298" s="22">
        <v>45394.522916666669</v>
      </c>
      <c r="G298" s="21" t="s">
        <v>2293</v>
      </c>
      <c r="H298" s="23">
        <v>307.02</v>
      </c>
      <c r="I298" s="23">
        <v>300</v>
      </c>
      <c r="J298" s="23">
        <v>204.97</v>
      </c>
      <c r="K298" s="23">
        <v>102.05</v>
      </c>
    </row>
    <row r="299" spans="1:11" s="20" customFormat="1" x14ac:dyDescent="0.25">
      <c r="A299" s="21" t="s">
        <v>71</v>
      </c>
      <c r="B299" s="21" t="s">
        <v>564</v>
      </c>
      <c r="C299" s="21" t="s">
        <v>91</v>
      </c>
      <c r="D299" s="21" t="s">
        <v>789</v>
      </c>
      <c r="E299" s="21" t="s">
        <v>1422</v>
      </c>
      <c r="F299" s="22">
        <v>45394.527083333334</v>
      </c>
      <c r="G299" s="21" t="s">
        <v>2244</v>
      </c>
      <c r="H299" s="23">
        <v>1402.19</v>
      </c>
      <c r="I299" s="23">
        <v>1400</v>
      </c>
      <c r="J299" s="23">
        <v>1374.96</v>
      </c>
      <c r="K299" s="23">
        <v>27.23</v>
      </c>
    </row>
    <row r="300" spans="1:11" s="20" customFormat="1" x14ac:dyDescent="0.25">
      <c r="A300" s="21" t="s">
        <v>1132</v>
      </c>
      <c r="B300" s="21" t="s">
        <v>1157</v>
      </c>
      <c r="C300" s="21" t="s">
        <v>1158</v>
      </c>
      <c r="D300" s="21" t="s">
        <v>1276</v>
      </c>
      <c r="E300" s="21" t="s">
        <v>2502</v>
      </c>
      <c r="F300" s="22">
        <v>45394.556944444441</v>
      </c>
      <c r="G300" s="21" t="s">
        <v>2503</v>
      </c>
      <c r="H300" s="23">
        <v>725.85</v>
      </c>
      <c r="I300" s="23">
        <v>1100</v>
      </c>
      <c r="J300" s="23">
        <v>629.99</v>
      </c>
      <c r="K300" s="23">
        <v>95.86</v>
      </c>
    </row>
    <row r="301" spans="1:11" s="20" customFormat="1" x14ac:dyDescent="0.25">
      <c r="A301" s="21" t="s">
        <v>71</v>
      </c>
      <c r="B301" s="21" t="s">
        <v>547</v>
      </c>
      <c r="C301" s="21" t="s">
        <v>75</v>
      </c>
      <c r="D301" s="21" t="s">
        <v>796</v>
      </c>
      <c r="E301" s="21" t="s">
        <v>2319</v>
      </c>
      <c r="F301" s="22">
        <v>45394.565972222219</v>
      </c>
      <c r="G301" s="21" t="s">
        <v>2320</v>
      </c>
      <c r="H301" s="23">
        <v>825.05</v>
      </c>
      <c r="I301" s="23">
        <v>1300</v>
      </c>
      <c r="J301" s="23">
        <v>629.99</v>
      </c>
      <c r="K301" s="23">
        <v>195.06</v>
      </c>
    </row>
    <row r="302" spans="1:11" s="20" customFormat="1" x14ac:dyDescent="0.25">
      <c r="A302" s="21" t="s">
        <v>66</v>
      </c>
      <c r="B302" s="21" t="s">
        <v>537</v>
      </c>
      <c r="C302" s="21" t="s">
        <v>67</v>
      </c>
      <c r="D302" s="21" t="s">
        <v>1269</v>
      </c>
      <c r="E302" s="21" t="s">
        <v>1321</v>
      </c>
      <c r="F302" s="22">
        <v>45394.567361111112</v>
      </c>
      <c r="G302" s="21" t="s">
        <v>2222</v>
      </c>
      <c r="H302" s="23">
        <v>619.87</v>
      </c>
      <c r="I302" s="23">
        <v>700</v>
      </c>
      <c r="J302" s="23">
        <v>499.99</v>
      </c>
      <c r="K302" s="23">
        <v>119.88</v>
      </c>
    </row>
    <row r="303" spans="1:11" s="20" customFormat="1" x14ac:dyDescent="0.25">
      <c r="A303" s="21" t="s">
        <v>32</v>
      </c>
      <c r="B303" s="21" t="s">
        <v>507</v>
      </c>
      <c r="C303" s="21" t="s">
        <v>36</v>
      </c>
      <c r="D303" s="21" t="s">
        <v>743</v>
      </c>
      <c r="E303" s="21" t="s">
        <v>1963</v>
      </c>
      <c r="F303" s="22">
        <v>45394.578472222223</v>
      </c>
      <c r="G303" s="21" t="s">
        <v>1964</v>
      </c>
      <c r="H303" s="23">
        <v>319.83999999999997</v>
      </c>
      <c r="I303" s="23">
        <v>1200</v>
      </c>
      <c r="J303" s="23">
        <v>279.99</v>
      </c>
      <c r="K303" s="23">
        <v>39.85</v>
      </c>
    </row>
    <row r="304" spans="1:11" s="20" customFormat="1" x14ac:dyDescent="0.25">
      <c r="A304" s="21" t="s">
        <v>71</v>
      </c>
      <c r="B304" s="21" t="s">
        <v>576</v>
      </c>
      <c r="C304" s="21" t="s">
        <v>85</v>
      </c>
      <c r="D304" s="21" t="s">
        <v>2252</v>
      </c>
      <c r="E304" s="21" t="s">
        <v>1673</v>
      </c>
      <c r="F304" s="22">
        <v>45394.59097222222</v>
      </c>
      <c r="G304" s="21" t="s">
        <v>2253</v>
      </c>
      <c r="H304" s="23">
        <v>1357.6</v>
      </c>
      <c r="I304" s="23">
        <v>1500</v>
      </c>
      <c r="J304" s="23">
        <v>1319.92</v>
      </c>
      <c r="K304" s="23">
        <v>37.68</v>
      </c>
    </row>
    <row r="305" spans="1:11" s="20" customFormat="1" x14ac:dyDescent="0.25">
      <c r="A305" s="21" t="s">
        <v>141</v>
      </c>
      <c r="B305" s="21" t="s">
        <v>677</v>
      </c>
      <c r="C305" s="21" t="s">
        <v>147</v>
      </c>
      <c r="D305" s="21" t="s">
        <v>1627</v>
      </c>
      <c r="E305" s="21" t="s">
        <v>2879</v>
      </c>
      <c r="F305" s="22">
        <v>45394.59097222222</v>
      </c>
      <c r="G305" s="21" t="s">
        <v>2880</v>
      </c>
      <c r="H305" s="23">
        <v>586.09</v>
      </c>
      <c r="I305" s="23">
        <v>700</v>
      </c>
      <c r="J305" s="23">
        <v>549.99</v>
      </c>
      <c r="K305" s="23">
        <v>36.1</v>
      </c>
    </row>
    <row r="306" spans="1:11" s="20" customFormat="1" x14ac:dyDescent="0.25">
      <c r="A306" s="21" t="s">
        <v>873</v>
      </c>
      <c r="B306" s="21" t="s">
        <v>715</v>
      </c>
      <c r="C306" s="21" t="s">
        <v>168</v>
      </c>
      <c r="D306" s="21" t="s">
        <v>878</v>
      </c>
      <c r="E306" s="21" t="s">
        <v>1560</v>
      </c>
      <c r="F306" s="22">
        <v>45394.597222222219</v>
      </c>
      <c r="G306" s="21" t="s">
        <v>3005</v>
      </c>
      <c r="H306" s="23">
        <v>945.02</v>
      </c>
      <c r="I306" s="23">
        <v>1300</v>
      </c>
      <c r="J306" s="23">
        <v>829.99</v>
      </c>
      <c r="K306" s="23">
        <v>115.03</v>
      </c>
    </row>
    <row r="307" spans="1:11" s="20" customFormat="1" x14ac:dyDescent="0.25">
      <c r="A307" s="21" t="s">
        <v>141</v>
      </c>
      <c r="B307" s="21" t="s">
        <v>677</v>
      </c>
      <c r="C307" s="21" t="s">
        <v>147</v>
      </c>
      <c r="D307" s="21" t="s">
        <v>1627</v>
      </c>
      <c r="E307" s="21" t="s">
        <v>2881</v>
      </c>
      <c r="F307" s="22">
        <v>45394.616666666669</v>
      </c>
      <c r="G307" s="21" t="s">
        <v>2882</v>
      </c>
      <c r="H307" s="23">
        <v>618.77</v>
      </c>
      <c r="I307" s="23">
        <v>1000</v>
      </c>
      <c r="J307" s="23">
        <v>549.99</v>
      </c>
      <c r="K307" s="23">
        <v>68.78</v>
      </c>
    </row>
    <row r="308" spans="1:11" s="20" customFormat="1" x14ac:dyDescent="0.25">
      <c r="A308" s="21" t="s">
        <v>1132</v>
      </c>
      <c r="B308" s="21" t="s">
        <v>1133</v>
      </c>
      <c r="C308" s="21" t="s">
        <v>1134</v>
      </c>
      <c r="D308" s="21" t="s">
        <v>1491</v>
      </c>
      <c r="E308" s="21" t="s">
        <v>2453</v>
      </c>
      <c r="F308" s="22">
        <v>45394.629861111112</v>
      </c>
      <c r="G308" s="21" t="s">
        <v>2454</v>
      </c>
      <c r="H308" s="23">
        <v>926.75</v>
      </c>
      <c r="I308" s="23">
        <v>1400</v>
      </c>
      <c r="J308" s="23">
        <v>899.97</v>
      </c>
      <c r="K308" s="23">
        <v>26.78</v>
      </c>
    </row>
    <row r="309" spans="1:11" s="20" customFormat="1" x14ac:dyDescent="0.25">
      <c r="A309" s="21" t="s">
        <v>1079</v>
      </c>
      <c r="B309" s="21" t="s">
        <v>1078</v>
      </c>
      <c r="C309" s="21" t="s">
        <v>1060</v>
      </c>
      <c r="D309" s="21" t="s">
        <v>1259</v>
      </c>
      <c r="E309" s="21" t="s">
        <v>1924</v>
      </c>
      <c r="F309" s="22">
        <v>45394.649305555555</v>
      </c>
      <c r="G309" s="21" t="s">
        <v>1925</v>
      </c>
      <c r="H309" s="23">
        <v>879.36</v>
      </c>
      <c r="I309" s="23">
        <v>1500</v>
      </c>
      <c r="J309" s="23">
        <v>829.99</v>
      </c>
      <c r="K309" s="23">
        <v>49.37</v>
      </c>
    </row>
    <row r="310" spans="1:11" s="20" customFormat="1" x14ac:dyDescent="0.25">
      <c r="A310" s="21" t="s">
        <v>1132</v>
      </c>
      <c r="B310" s="21" t="s">
        <v>1135</v>
      </c>
      <c r="C310" s="21" t="s">
        <v>1136</v>
      </c>
      <c r="D310" s="21" t="s">
        <v>1484</v>
      </c>
      <c r="E310" s="21" t="s">
        <v>2477</v>
      </c>
      <c r="F310" s="22">
        <v>45394.656944444447</v>
      </c>
      <c r="G310" s="21" t="s">
        <v>2478</v>
      </c>
      <c r="H310" s="23">
        <v>432.76</v>
      </c>
      <c r="I310" s="23">
        <v>300</v>
      </c>
      <c r="J310" s="23">
        <v>279.99</v>
      </c>
      <c r="K310" s="23">
        <v>152.77000000000001</v>
      </c>
    </row>
    <row r="311" spans="1:11" s="20" customFormat="1" x14ac:dyDescent="0.25">
      <c r="A311" s="21" t="s">
        <v>71</v>
      </c>
      <c r="B311" s="21" t="s">
        <v>785</v>
      </c>
      <c r="C311" s="21" t="s">
        <v>86</v>
      </c>
      <c r="D311" s="21" t="s">
        <v>765</v>
      </c>
      <c r="E311" s="21" t="s">
        <v>2231</v>
      </c>
      <c r="F311" s="22">
        <v>45394.676388888889</v>
      </c>
      <c r="G311" s="21" t="s">
        <v>2232</v>
      </c>
      <c r="H311" s="23">
        <v>246.31</v>
      </c>
      <c r="I311" s="23">
        <v>1100</v>
      </c>
      <c r="J311" s="23">
        <v>164.98</v>
      </c>
      <c r="K311" s="23">
        <v>81.33</v>
      </c>
    </row>
    <row r="312" spans="1:11" s="20" customFormat="1" x14ac:dyDescent="0.25">
      <c r="A312" s="21" t="s">
        <v>1079</v>
      </c>
      <c r="B312" s="21" t="s">
        <v>1080</v>
      </c>
      <c r="C312" s="21" t="s">
        <v>1061</v>
      </c>
      <c r="D312" s="21" t="s">
        <v>1260</v>
      </c>
      <c r="E312" s="21" t="s">
        <v>1892</v>
      </c>
      <c r="F312" s="22">
        <v>45394.699305555558</v>
      </c>
      <c r="G312" s="21" t="s">
        <v>1893</v>
      </c>
      <c r="H312" s="23">
        <v>755.07</v>
      </c>
      <c r="I312" s="23">
        <v>1100</v>
      </c>
      <c r="J312" s="23">
        <v>599.99</v>
      </c>
      <c r="K312" s="23">
        <v>155.08000000000001</v>
      </c>
    </row>
    <row r="313" spans="1:11" s="20" customFormat="1" x14ac:dyDescent="0.25">
      <c r="A313" s="21" t="s">
        <v>93</v>
      </c>
      <c r="B313" s="21" t="s">
        <v>622</v>
      </c>
      <c r="C313" s="21" t="s">
        <v>115</v>
      </c>
      <c r="D313" s="21" t="s">
        <v>1285</v>
      </c>
      <c r="E313" s="21" t="s">
        <v>2756</v>
      </c>
      <c r="F313" s="22">
        <v>45394.713194444441</v>
      </c>
      <c r="G313" s="21" t="s">
        <v>2757</v>
      </c>
      <c r="H313" s="23">
        <v>1121.77</v>
      </c>
      <c r="I313" s="23">
        <v>1100</v>
      </c>
      <c r="J313" s="23">
        <v>1094.92</v>
      </c>
      <c r="K313" s="23">
        <v>26.85</v>
      </c>
    </row>
    <row r="314" spans="1:11" s="20" customFormat="1" x14ac:dyDescent="0.25">
      <c r="A314" s="21" t="s">
        <v>71</v>
      </c>
      <c r="B314" s="21" t="s">
        <v>576</v>
      </c>
      <c r="C314" s="21" t="s">
        <v>85</v>
      </c>
      <c r="D314" s="21" t="s">
        <v>2252</v>
      </c>
      <c r="E314" s="21" t="s">
        <v>2254</v>
      </c>
      <c r="F314" s="22">
        <v>45394.729166666664</v>
      </c>
      <c r="G314" s="21" t="s">
        <v>2255</v>
      </c>
      <c r="H314" s="23">
        <v>701.62</v>
      </c>
      <c r="I314" s="23">
        <v>1100</v>
      </c>
      <c r="J314" s="23">
        <v>629.99</v>
      </c>
      <c r="K314" s="23">
        <v>71.63</v>
      </c>
    </row>
    <row r="315" spans="1:11" s="20" customFormat="1" x14ac:dyDescent="0.25">
      <c r="A315" s="21" t="s">
        <v>71</v>
      </c>
      <c r="B315" s="21" t="s">
        <v>549</v>
      </c>
      <c r="C315" s="21" t="s">
        <v>79</v>
      </c>
      <c r="D315" s="21" t="s">
        <v>1106</v>
      </c>
      <c r="E315" s="21" t="s">
        <v>2267</v>
      </c>
      <c r="F315" s="22">
        <v>45394.734722222223</v>
      </c>
      <c r="G315" s="21" t="s">
        <v>2268</v>
      </c>
      <c r="H315" s="23">
        <v>1197.51</v>
      </c>
      <c r="I315" s="23">
        <v>1100</v>
      </c>
      <c r="J315" s="23">
        <v>1099.98</v>
      </c>
      <c r="K315" s="23">
        <v>97.53</v>
      </c>
    </row>
    <row r="316" spans="1:11" s="20" customFormat="1" x14ac:dyDescent="0.25">
      <c r="A316" s="21" t="s">
        <v>151</v>
      </c>
      <c r="B316" s="21" t="s">
        <v>685</v>
      </c>
      <c r="C316" s="21" t="s">
        <v>153</v>
      </c>
      <c r="D316" s="21" t="s">
        <v>1292</v>
      </c>
      <c r="E316" s="21" t="s">
        <v>1568</v>
      </c>
      <c r="F316" s="22">
        <v>45394.76458333333</v>
      </c>
      <c r="G316" s="21" t="s">
        <v>2923</v>
      </c>
      <c r="H316" s="23">
        <v>686.43</v>
      </c>
      <c r="I316" s="23">
        <v>700</v>
      </c>
      <c r="J316" s="23">
        <v>649.98</v>
      </c>
      <c r="K316" s="23">
        <v>36.450000000000003</v>
      </c>
    </row>
    <row r="317" spans="1:11" s="20" customFormat="1" x14ac:dyDescent="0.25">
      <c r="A317" s="21" t="s">
        <v>93</v>
      </c>
      <c r="B317" s="21" t="s">
        <v>646</v>
      </c>
      <c r="C317" s="21" t="s">
        <v>108</v>
      </c>
      <c r="D317" s="21" t="s">
        <v>833</v>
      </c>
      <c r="E317" s="21" t="s">
        <v>1532</v>
      </c>
      <c r="F317" s="22">
        <v>45394.771527777775</v>
      </c>
      <c r="G317" s="21" t="s">
        <v>2620</v>
      </c>
      <c r="H317" s="23">
        <v>306.83</v>
      </c>
      <c r="I317" s="23">
        <v>1300</v>
      </c>
      <c r="J317" s="23">
        <v>279.98</v>
      </c>
      <c r="K317" s="23">
        <v>26.85</v>
      </c>
    </row>
    <row r="318" spans="1:11" s="20" customFormat="1" x14ac:dyDescent="0.25">
      <c r="A318" s="21" t="s">
        <v>93</v>
      </c>
      <c r="B318" s="21" t="s">
        <v>608</v>
      </c>
      <c r="C318" s="21" t="s">
        <v>117</v>
      </c>
      <c r="D318" s="21" t="s">
        <v>1112</v>
      </c>
      <c r="E318" s="21" t="s">
        <v>2770</v>
      </c>
      <c r="F318" s="22">
        <v>45394.775000000001</v>
      </c>
      <c r="G318" s="21" t="s">
        <v>2771</v>
      </c>
      <c r="H318" s="23">
        <v>339.94</v>
      </c>
      <c r="I318" s="23">
        <v>600</v>
      </c>
      <c r="J318" s="23">
        <v>289.94</v>
      </c>
      <c r="K318" s="23">
        <v>50</v>
      </c>
    </row>
    <row r="319" spans="1:11" s="20" customFormat="1" x14ac:dyDescent="0.25">
      <c r="A319" s="21" t="s">
        <v>32</v>
      </c>
      <c r="B319" s="21" t="s">
        <v>484</v>
      </c>
      <c r="C319" s="21" t="s">
        <v>47</v>
      </c>
      <c r="D319" s="21" t="s">
        <v>758</v>
      </c>
      <c r="E319" s="21" t="s">
        <v>2051</v>
      </c>
      <c r="F319" s="22">
        <v>45394.787499999999</v>
      </c>
      <c r="G319" s="21" t="s">
        <v>2052</v>
      </c>
      <c r="H319" s="23">
        <v>331.35</v>
      </c>
      <c r="I319" s="23">
        <v>1100</v>
      </c>
      <c r="J319" s="23">
        <v>303.99</v>
      </c>
      <c r="K319" s="23">
        <v>27.36</v>
      </c>
    </row>
    <row r="320" spans="1:11" s="20" customFormat="1" x14ac:dyDescent="0.25">
      <c r="A320" s="21" t="s">
        <v>93</v>
      </c>
      <c r="B320" s="21" t="s">
        <v>594</v>
      </c>
      <c r="C320" s="21" t="s">
        <v>111</v>
      </c>
      <c r="D320" s="21" t="s">
        <v>1281</v>
      </c>
      <c r="E320" s="21" t="s">
        <v>2575</v>
      </c>
      <c r="F320" s="22">
        <v>45394.792361111111</v>
      </c>
      <c r="G320" s="21" t="s">
        <v>2576</v>
      </c>
      <c r="H320" s="23">
        <v>731.84</v>
      </c>
      <c r="I320" s="23">
        <v>1300</v>
      </c>
      <c r="J320" s="23">
        <v>704.99</v>
      </c>
      <c r="K320" s="23">
        <v>26.85</v>
      </c>
    </row>
    <row r="321" spans="1:11" s="20" customFormat="1" x14ac:dyDescent="0.25">
      <c r="A321" s="21" t="s">
        <v>32</v>
      </c>
      <c r="B321" s="21" t="s">
        <v>484</v>
      </c>
      <c r="C321" s="21" t="s">
        <v>47</v>
      </c>
      <c r="D321" s="21" t="s">
        <v>758</v>
      </c>
      <c r="E321" s="21" t="s">
        <v>2053</v>
      </c>
      <c r="F321" s="22">
        <v>45394.806944444441</v>
      </c>
      <c r="G321" s="21" t="s">
        <v>2054</v>
      </c>
      <c r="H321" s="23">
        <v>1380.64</v>
      </c>
      <c r="I321" s="23">
        <v>1400</v>
      </c>
      <c r="J321" s="23">
        <v>1334.95</v>
      </c>
      <c r="K321" s="23">
        <v>45.69</v>
      </c>
    </row>
    <row r="322" spans="1:11" s="20" customFormat="1" x14ac:dyDescent="0.25">
      <c r="A322" s="21" t="s">
        <v>1132</v>
      </c>
      <c r="B322" s="21" t="s">
        <v>1161</v>
      </c>
      <c r="C322" s="21" t="s">
        <v>1162</v>
      </c>
      <c r="D322" s="21" t="s">
        <v>1492</v>
      </c>
      <c r="E322" s="21" t="s">
        <v>2504</v>
      </c>
      <c r="F322" s="22">
        <v>45394.85833333333</v>
      </c>
      <c r="G322" s="21" t="s">
        <v>2505</v>
      </c>
      <c r="H322" s="23">
        <v>1623.61</v>
      </c>
      <c r="I322" s="23">
        <v>1300</v>
      </c>
      <c r="J322" s="23">
        <v>1299.97</v>
      </c>
      <c r="K322" s="23">
        <v>323.64</v>
      </c>
    </row>
    <row r="323" spans="1:11" s="20" customFormat="1" x14ac:dyDescent="0.25">
      <c r="A323" s="21" t="s">
        <v>52</v>
      </c>
      <c r="B323" s="21" t="s">
        <v>521</v>
      </c>
      <c r="C323" s="21" t="s">
        <v>59</v>
      </c>
      <c r="D323" s="21" t="s">
        <v>776</v>
      </c>
      <c r="E323" s="21" t="s">
        <v>2151</v>
      </c>
      <c r="F323" s="22">
        <v>45395.406944444447</v>
      </c>
      <c r="G323" s="21" t="s">
        <v>2152</v>
      </c>
      <c r="H323" s="23">
        <v>552.84</v>
      </c>
      <c r="I323" s="23">
        <v>1400</v>
      </c>
      <c r="J323" s="23">
        <v>469.99</v>
      </c>
      <c r="K323" s="23">
        <v>82.85</v>
      </c>
    </row>
    <row r="324" spans="1:11" s="20" customFormat="1" x14ac:dyDescent="0.25">
      <c r="A324" s="21" t="s">
        <v>967</v>
      </c>
      <c r="B324" s="21" t="s">
        <v>984</v>
      </c>
      <c r="C324" s="21" t="s">
        <v>1010</v>
      </c>
      <c r="D324" s="21" t="s">
        <v>2868</v>
      </c>
      <c r="E324" s="21" t="s">
        <v>2869</v>
      </c>
      <c r="F324" s="22">
        <v>45395.40902777778</v>
      </c>
      <c r="G324" s="21" t="s">
        <v>2867</v>
      </c>
      <c r="H324" s="23">
        <v>271.74</v>
      </c>
      <c r="I324" s="23">
        <v>1000</v>
      </c>
      <c r="J324" s="23">
        <v>244.96</v>
      </c>
      <c r="K324" s="23">
        <v>26.78</v>
      </c>
    </row>
    <row r="325" spans="1:11" s="20" customFormat="1" x14ac:dyDescent="0.25">
      <c r="A325" s="21" t="s">
        <v>1132</v>
      </c>
      <c r="B325" s="21" t="s">
        <v>1153</v>
      </c>
      <c r="C325" s="21" t="s">
        <v>1154</v>
      </c>
      <c r="D325" s="21" t="s">
        <v>1272</v>
      </c>
      <c r="E325" s="21" t="s">
        <v>1499</v>
      </c>
      <c r="F325" s="22">
        <v>45395.414583333331</v>
      </c>
      <c r="G325" s="21" t="s">
        <v>2414</v>
      </c>
      <c r="H325" s="23">
        <v>781.95</v>
      </c>
      <c r="I325" s="23">
        <v>1100</v>
      </c>
      <c r="J325" s="23">
        <v>744.96</v>
      </c>
      <c r="K325" s="23">
        <v>36.99</v>
      </c>
    </row>
    <row r="326" spans="1:11" s="20" customFormat="1" x14ac:dyDescent="0.25">
      <c r="A326" s="21" t="s">
        <v>967</v>
      </c>
      <c r="B326" s="21" t="s">
        <v>984</v>
      </c>
      <c r="C326" s="21" t="s">
        <v>1010</v>
      </c>
      <c r="D326" s="21" t="s">
        <v>1607</v>
      </c>
      <c r="E326" s="21" t="s">
        <v>2866</v>
      </c>
      <c r="F326" s="22">
        <v>45395.432638888888</v>
      </c>
      <c r="G326" s="21" t="s">
        <v>2867</v>
      </c>
      <c r="H326" s="23">
        <v>496.77</v>
      </c>
      <c r="I326" s="23">
        <v>755.04</v>
      </c>
      <c r="J326" s="23">
        <v>469.99</v>
      </c>
      <c r="K326" s="23">
        <v>26.78</v>
      </c>
    </row>
    <row r="327" spans="1:11" s="20" customFormat="1" x14ac:dyDescent="0.25">
      <c r="A327" s="21" t="s">
        <v>52</v>
      </c>
      <c r="B327" s="21" t="s">
        <v>525</v>
      </c>
      <c r="C327" s="21" t="s">
        <v>62</v>
      </c>
      <c r="D327" s="21" t="s">
        <v>768</v>
      </c>
      <c r="E327" s="21" t="s">
        <v>2122</v>
      </c>
      <c r="F327" s="22">
        <v>45395.447222222225</v>
      </c>
      <c r="G327" s="21" t="s">
        <v>2123</v>
      </c>
      <c r="H327" s="23">
        <v>792.41</v>
      </c>
      <c r="I327" s="23">
        <v>1100</v>
      </c>
      <c r="J327" s="23">
        <v>629.99</v>
      </c>
      <c r="K327" s="23">
        <v>162.41999999999999</v>
      </c>
    </row>
    <row r="328" spans="1:11" s="20" customFormat="1" x14ac:dyDescent="0.25">
      <c r="A328" s="21" t="s">
        <v>93</v>
      </c>
      <c r="B328" s="21" t="s">
        <v>612</v>
      </c>
      <c r="C328" s="21" t="s">
        <v>96</v>
      </c>
      <c r="D328" s="21" t="s">
        <v>1034</v>
      </c>
      <c r="E328" s="21" t="s">
        <v>1644</v>
      </c>
      <c r="F328" s="22">
        <v>45395.447222222225</v>
      </c>
      <c r="G328" s="21" t="s">
        <v>2711</v>
      </c>
      <c r="H328" s="23">
        <v>689.55</v>
      </c>
      <c r="I328" s="23">
        <v>1300</v>
      </c>
      <c r="J328" s="23">
        <v>629.99</v>
      </c>
      <c r="K328" s="23">
        <v>59.56</v>
      </c>
    </row>
    <row r="329" spans="1:11" s="20" customFormat="1" x14ac:dyDescent="0.25">
      <c r="A329" s="21" t="s">
        <v>71</v>
      </c>
      <c r="B329" s="21" t="s">
        <v>555</v>
      </c>
      <c r="C329" s="21" t="s">
        <v>72</v>
      </c>
      <c r="D329" s="21" t="s">
        <v>1468</v>
      </c>
      <c r="E329" s="21" t="s">
        <v>2386</v>
      </c>
      <c r="F329" s="22">
        <v>45395.45416666667</v>
      </c>
      <c r="G329" s="21" t="s">
        <v>2387</v>
      </c>
      <c r="H329" s="23">
        <v>1606.2</v>
      </c>
      <c r="I329" s="23">
        <v>1400</v>
      </c>
      <c r="J329" s="23">
        <v>1199.99</v>
      </c>
      <c r="K329" s="23">
        <v>406.21</v>
      </c>
    </row>
    <row r="330" spans="1:11" s="20" customFormat="1" x14ac:dyDescent="0.25">
      <c r="A330" s="21" t="s">
        <v>32</v>
      </c>
      <c r="B330" s="21" t="s">
        <v>497</v>
      </c>
      <c r="C330" s="21" t="s">
        <v>38</v>
      </c>
      <c r="D330" s="21" t="s">
        <v>739</v>
      </c>
      <c r="E330" s="21" t="s">
        <v>1427</v>
      </c>
      <c r="F330" s="22">
        <v>45395.482638888891</v>
      </c>
      <c r="G330" s="21" t="s">
        <v>1971</v>
      </c>
      <c r="H330" s="23">
        <v>337.18</v>
      </c>
      <c r="I330" s="23">
        <v>1200</v>
      </c>
      <c r="J330" s="23">
        <v>239.99</v>
      </c>
      <c r="K330" s="23">
        <v>97.19</v>
      </c>
    </row>
    <row r="331" spans="1:11" s="20" customFormat="1" x14ac:dyDescent="0.25">
      <c r="A331" s="21" t="s">
        <v>93</v>
      </c>
      <c r="B331" s="21" t="s">
        <v>630</v>
      </c>
      <c r="C331" s="21" t="s">
        <v>125</v>
      </c>
      <c r="D331" s="21" t="s">
        <v>1284</v>
      </c>
      <c r="E331" s="21" t="s">
        <v>2642</v>
      </c>
      <c r="F331" s="22">
        <v>45395.488888888889</v>
      </c>
      <c r="G331" s="21" t="s">
        <v>2643</v>
      </c>
      <c r="H331" s="23">
        <v>559.54999999999995</v>
      </c>
      <c r="I331" s="23">
        <v>1300</v>
      </c>
      <c r="J331" s="23">
        <v>499.99</v>
      </c>
      <c r="K331" s="23">
        <v>59.56</v>
      </c>
    </row>
    <row r="332" spans="1:11" s="20" customFormat="1" x14ac:dyDescent="0.25">
      <c r="A332" s="21" t="s">
        <v>131</v>
      </c>
      <c r="B332" s="21" t="s">
        <v>665</v>
      </c>
      <c r="C332" s="21" t="s">
        <v>935</v>
      </c>
      <c r="D332" s="21" t="s">
        <v>858</v>
      </c>
      <c r="E332" s="21" t="s">
        <v>2781</v>
      </c>
      <c r="F332" s="22">
        <v>45395.5</v>
      </c>
      <c r="G332" s="21" t="s">
        <v>2782</v>
      </c>
      <c r="H332" s="23">
        <v>561.08000000000004</v>
      </c>
      <c r="I332" s="23">
        <v>1300</v>
      </c>
      <c r="J332" s="23">
        <v>499.99</v>
      </c>
      <c r="K332" s="23">
        <v>61.09</v>
      </c>
    </row>
    <row r="333" spans="1:11" s="20" customFormat="1" x14ac:dyDescent="0.25">
      <c r="A333" s="21" t="s">
        <v>967</v>
      </c>
      <c r="B333" s="21" t="s">
        <v>976</v>
      </c>
      <c r="C333" s="21" t="s">
        <v>1008</v>
      </c>
      <c r="D333" s="21" t="s">
        <v>1605</v>
      </c>
      <c r="E333" s="21" t="s">
        <v>2853</v>
      </c>
      <c r="F333" s="22">
        <v>45395.523611111108</v>
      </c>
      <c r="G333" s="21" t="s">
        <v>2854</v>
      </c>
      <c r="H333" s="23">
        <v>294.95</v>
      </c>
      <c r="I333" s="23">
        <v>1100</v>
      </c>
      <c r="J333" s="23">
        <v>219.95</v>
      </c>
      <c r="K333" s="23">
        <v>75</v>
      </c>
    </row>
    <row r="334" spans="1:11" s="20" customFormat="1" x14ac:dyDescent="0.25">
      <c r="A334" s="21" t="s">
        <v>141</v>
      </c>
      <c r="B334" s="21" t="s">
        <v>681</v>
      </c>
      <c r="C334" s="21" t="s">
        <v>145</v>
      </c>
      <c r="D334" s="21" t="s">
        <v>744</v>
      </c>
      <c r="E334" s="21" t="s">
        <v>2894</v>
      </c>
      <c r="F334" s="22">
        <v>45395.530555555553</v>
      </c>
      <c r="G334" s="21" t="s">
        <v>2895</v>
      </c>
      <c r="H334" s="23">
        <v>707.03</v>
      </c>
      <c r="I334" s="23">
        <v>1100</v>
      </c>
      <c r="J334" s="23">
        <v>479.97</v>
      </c>
      <c r="K334" s="23">
        <v>227.06</v>
      </c>
    </row>
    <row r="335" spans="1:11" s="20" customFormat="1" x14ac:dyDescent="0.25">
      <c r="A335" s="21" t="s">
        <v>1079</v>
      </c>
      <c r="B335" s="21" t="s">
        <v>1084</v>
      </c>
      <c r="C335" s="21" t="s">
        <v>1065</v>
      </c>
      <c r="D335" s="21" t="s">
        <v>1262</v>
      </c>
      <c r="E335" s="21" t="s">
        <v>1884</v>
      </c>
      <c r="F335" s="22">
        <v>45395.53125</v>
      </c>
      <c r="G335" s="21" t="s">
        <v>1885</v>
      </c>
      <c r="H335" s="23">
        <v>725.97</v>
      </c>
      <c r="I335" s="23">
        <v>1300</v>
      </c>
      <c r="J335" s="23">
        <v>599.99</v>
      </c>
      <c r="K335" s="23">
        <v>125.98</v>
      </c>
    </row>
    <row r="336" spans="1:11" s="20" customFormat="1" x14ac:dyDescent="0.25">
      <c r="A336" s="21" t="s">
        <v>52</v>
      </c>
      <c r="B336" s="21" t="s">
        <v>523</v>
      </c>
      <c r="C336" s="21" t="s">
        <v>60</v>
      </c>
      <c r="D336" s="21" t="s">
        <v>1267</v>
      </c>
      <c r="E336" s="21" t="s">
        <v>1414</v>
      </c>
      <c r="F336" s="22">
        <v>45395.542361111111</v>
      </c>
      <c r="G336" s="21" t="s">
        <v>2136</v>
      </c>
      <c r="H336" s="23">
        <v>1747.57</v>
      </c>
      <c r="I336" s="23">
        <v>1400</v>
      </c>
      <c r="J336" s="23">
        <v>349.98</v>
      </c>
      <c r="K336" s="23">
        <v>1397.59</v>
      </c>
    </row>
    <row r="337" spans="1:11" s="20" customFormat="1" x14ac:dyDescent="0.25">
      <c r="A337" s="21" t="s">
        <v>52</v>
      </c>
      <c r="B337" s="21" t="s">
        <v>517</v>
      </c>
      <c r="C337" s="21" t="s">
        <v>64</v>
      </c>
      <c r="D337" s="21" t="s">
        <v>767</v>
      </c>
      <c r="E337" s="21" t="s">
        <v>1527</v>
      </c>
      <c r="F337" s="22">
        <v>45395.548611111109</v>
      </c>
      <c r="G337" s="21" t="s">
        <v>2080</v>
      </c>
      <c r="H337" s="23">
        <v>282.63</v>
      </c>
      <c r="I337" s="23">
        <v>300</v>
      </c>
      <c r="J337" s="23">
        <v>174.97</v>
      </c>
      <c r="K337" s="23">
        <v>107.66</v>
      </c>
    </row>
    <row r="338" spans="1:11" s="20" customFormat="1" x14ac:dyDescent="0.25">
      <c r="A338" s="21" t="s">
        <v>883</v>
      </c>
      <c r="B338" s="21" t="s">
        <v>896</v>
      </c>
      <c r="C338" s="21" t="s">
        <v>897</v>
      </c>
      <c r="D338" s="21" t="s">
        <v>1297</v>
      </c>
      <c r="E338" s="21" t="s">
        <v>2992</v>
      </c>
      <c r="F338" s="22">
        <v>45395.571527777778</v>
      </c>
      <c r="G338" s="21" t="s">
        <v>3028</v>
      </c>
      <c r="H338" s="23">
        <v>526.97</v>
      </c>
      <c r="I338" s="23">
        <v>1100</v>
      </c>
      <c r="J338" s="23">
        <v>499.99</v>
      </c>
      <c r="K338" s="23">
        <v>26.98</v>
      </c>
    </row>
    <row r="339" spans="1:11" s="20" customFormat="1" x14ac:dyDescent="0.25">
      <c r="A339" s="21" t="s">
        <v>873</v>
      </c>
      <c r="B339" s="21" t="s">
        <v>703</v>
      </c>
      <c r="C339" s="21" t="s">
        <v>164</v>
      </c>
      <c r="D339" s="21" t="s">
        <v>882</v>
      </c>
      <c r="E339" s="21" t="s">
        <v>2989</v>
      </c>
      <c r="F339" s="22">
        <v>45395.573611111111</v>
      </c>
      <c r="G339" s="21" t="s">
        <v>2990</v>
      </c>
      <c r="H339" s="23">
        <v>541.57000000000005</v>
      </c>
      <c r="I339" s="23">
        <v>1100</v>
      </c>
      <c r="J339" s="23">
        <v>469.99</v>
      </c>
      <c r="K339" s="23">
        <v>71.58</v>
      </c>
    </row>
    <row r="340" spans="1:11" s="20" customFormat="1" x14ac:dyDescent="0.25">
      <c r="A340" s="21" t="s">
        <v>32</v>
      </c>
      <c r="B340" s="21" t="s">
        <v>509</v>
      </c>
      <c r="C340" s="21" t="s">
        <v>955</v>
      </c>
      <c r="D340" s="21" t="s">
        <v>743</v>
      </c>
      <c r="E340" s="21" t="s">
        <v>1945</v>
      </c>
      <c r="F340" s="22">
        <v>45395.574305555558</v>
      </c>
      <c r="G340" s="21" t="s">
        <v>1946</v>
      </c>
      <c r="H340" s="23">
        <v>1051.77</v>
      </c>
      <c r="I340" s="23">
        <v>1300</v>
      </c>
      <c r="J340" s="23">
        <v>1024.92</v>
      </c>
      <c r="K340" s="23">
        <v>26.85</v>
      </c>
    </row>
    <row r="341" spans="1:11" s="20" customFormat="1" x14ac:dyDescent="0.25">
      <c r="A341" s="21" t="s">
        <v>93</v>
      </c>
      <c r="B341" s="21" t="s">
        <v>598</v>
      </c>
      <c r="C341" s="21" t="s">
        <v>130</v>
      </c>
      <c r="D341" s="21" t="s">
        <v>814</v>
      </c>
      <c r="E341" s="21" t="s">
        <v>2563</v>
      </c>
      <c r="F341" s="22">
        <v>45395.588194444441</v>
      </c>
      <c r="G341" s="21" t="s">
        <v>2564</v>
      </c>
      <c r="H341" s="23">
        <v>455.6</v>
      </c>
      <c r="I341" s="23">
        <v>300</v>
      </c>
      <c r="J341" s="23">
        <v>209.97</v>
      </c>
      <c r="K341" s="23">
        <v>245.63</v>
      </c>
    </row>
    <row r="342" spans="1:11" s="20" customFormat="1" x14ac:dyDescent="0.25">
      <c r="A342" s="21" t="s">
        <v>71</v>
      </c>
      <c r="B342" s="21" t="s">
        <v>578</v>
      </c>
      <c r="C342" s="21" t="s">
        <v>81</v>
      </c>
      <c r="D342" s="21" t="s">
        <v>2346</v>
      </c>
      <c r="E342" s="21" t="s">
        <v>2347</v>
      </c>
      <c r="F342" s="22">
        <v>45395.588888888888</v>
      </c>
      <c r="G342" s="21" t="s">
        <v>2348</v>
      </c>
      <c r="H342" s="23">
        <v>1429.65</v>
      </c>
      <c r="I342" s="23">
        <v>1200</v>
      </c>
      <c r="J342" s="23">
        <v>1199.99</v>
      </c>
      <c r="K342" s="23">
        <v>229.66</v>
      </c>
    </row>
    <row r="343" spans="1:11" s="20" customFormat="1" x14ac:dyDescent="0.25">
      <c r="A343" s="21" t="s">
        <v>71</v>
      </c>
      <c r="B343" s="21" t="s">
        <v>578</v>
      </c>
      <c r="C343" s="21" t="s">
        <v>81</v>
      </c>
      <c r="D343" s="21" t="s">
        <v>801</v>
      </c>
      <c r="E343" s="21" t="s">
        <v>2349</v>
      </c>
      <c r="F343" s="22">
        <v>45395.613194444442</v>
      </c>
      <c r="G343" s="21" t="s">
        <v>2350</v>
      </c>
      <c r="H343" s="23">
        <v>727.68</v>
      </c>
      <c r="I343" s="23">
        <v>1300</v>
      </c>
      <c r="J343" s="23">
        <v>629.99</v>
      </c>
      <c r="K343" s="23">
        <v>97.69</v>
      </c>
    </row>
    <row r="344" spans="1:11" s="20" customFormat="1" x14ac:dyDescent="0.25">
      <c r="A344" s="21" t="s">
        <v>32</v>
      </c>
      <c r="B344" s="21" t="s">
        <v>497</v>
      </c>
      <c r="C344" s="21" t="s">
        <v>38</v>
      </c>
      <c r="D344" s="21" t="s">
        <v>739</v>
      </c>
      <c r="E344" s="21" t="s">
        <v>1425</v>
      </c>
      <c r="F344" s="22">
        <v>45395.620833333334</v>
      </c>
      <c r="G344" s="21" t="s">
        <v>1972</v>
      </c>
      <c r="H344" s="23">
        <v>1027.78</v>
      </c>
      <c r="I344" s="23">
        <v>1100</v>
      </c>
      <c r="J344" s="23">
        <v>979.97</v>
      </c>
      <c r="K344" s="23">
        <v>47.81</v>
      </c>
    </row>
    <row r="345" spans="1:11" s="20" customFormat="1" x14ac:dyDescent="0.25">
      <c r="A345" s="21" t="s">
        <v>71</v>
      </c>
      <c r="B345" s="21" t="s">
        <v>553</v>
      </c>
      <c r="C345" s="21" t="s">
        <v>76</v>
      </c>
      <c r="D345" s="21" t="s">
        <v>805</v>
      </c>
      <c r="E345" s="21" t="s">
        <v>2290</v>
      </c>
      <c r="F345" s="22">
        <v>45395.642361111109</v>
      </c>
      <c r="G345" s="21" t="s">
        <v>2291</v>
      </c>
      <c r="H345" s="23">
        <v>384.36</v>
      </c>
      <c r="I345" s="23">
        <v>1300</v>
      </c>
      <c r="J345" s="23">
        <v>329.96</v>
      </c>
      <c r="K345" s="23">
        <v>54.4</v>
      </c>
    </row>
    <row r="346" spans="1:11" s="20" customFormat="1" x14ac:dyDescent="0.25">
      <c r="A346" s="21" t="s">
        <v>967</v>
      </c>
      <c r="B346" s="21" t="s">
        <v>972</v>
      </c>
      <c r="C346" s="21" t="s">
        <v>1009</v>
      </c>
      <c r="D346" s="21" t="s">
        <v>1126</v>
      </c>
      <c r="E346" s="21" t="s">
        <v>2851</v>
      </c>
      <c r="F346" s="22">
        <v>45395.675000000003</v>
      </c>
      <c r="G346" s="21" t="s">
        <v>2852</v>
      </c>
      <c r="H346" s="23">
        <v>656.77</v>
      </c>
      <c r="I346" s="23">
        <v>1100</v>
      </c>
      <c r="J346" s="23">
        <v>629.99</v>
      </c>
      <c r="K346" s="23">
        <v>26.78</v>
      </c>
    </row>
    <row r="347" spans="1:11" s="20" customFormat="1" x14ac:dyDescent="0.25">
      <c r="A347" s="21" t="s">
        <v>32</v>
      </c>
      <c r="B347" s="21" t="s">
        <v>486</v>
      </c>
      <c r="C347" s="21" t="s">
        <v>48</v>
      </c>
      <c r="D347" s="21" t="s">
        <v>745</v>
      </c>
      <c r="E347" s="21" t="s">
        <v>2020</v>
      </c>
      <c r="F347" s="22">
        <v>45395.8125</v>
      </c>
      <c r="G347" s="21" t="s">
        <v>2021</v>
      </c>
      <c r="H347" s="23">
        <v>979.95</v>
      </c>
      <c r="I347" s="23">
        <v>1100</v>
      </c>
      <c r="J347" s="23">
        <v>954.92</v>
      </c>
      <c r="K347" s="23">
        <v>25.03</v>
      </c>
    </row>
    <row r="348" spans="1:11" s="20" customFormat="1" x14ac:dyDescent="0.25">
      <c r="A348" s="21" t="s">
        <v>52</v>
      </c>
      <c r="B348" s="21" t="s">
        <v>517</v>
      </c>
      <c r="C348" s="21" t="s">
        <v>64</v>
      </c>
      <c r="D348" s="21" t="s">
        <v>767</v>
      </c>
      <c r="E348" s="21" t="s">
        <v>1654</v>
      </c>
      <c r="F348" s="22">
        <v>45396.46597222222</v>
      </c>
      <c r="G348" s="21" t="s">
        <v>2081</v>
      </c>
      <c r="H348" s="23">
        <v>1391.94</v>
      </c>
      <c r="I348" s="23">
        <v>1300</v>
      </c>
      <c r="J348" s="23">
        <v>1279.94</v>
      </c>
      <c r="K348" s="23">
        <v>112</v>
      </c>
    </row>
    <row r="349" spans="1:11" s="20" customFormat="1" x14ac:dyDescent="0.25">
      <c r="A349" s="21" t="s">
        <v>66</v>
      </c>
      <c r="B349" s="21" t="s">
        <v>537</v>
      </c>
      <c r="C349" s="21" t="s">
        <v>67</v>
      </c>
      <c r="D349" s="21" t="s">
        <v>1268</v>
      </c>
      <c r="E349" s="21" t="s">
        <v>2223</v>
      </c>
      <c r="F349" s="22">
        <v>45396.476388888892</v>
      </c>
      <c r="G349" s="21" t="s">
        <v>2224</v>
      </c>
      <c r="H349" s="23">
        <v>750.29</v>
      </c>
      <c r="I349" s="23">
        <v>700</v>
      </c>
      <c r="J349" s="23">
        <v>499.99</v>
      </c>
      <c r="K349" s="23">
        <v>250.3</v>
      </c>
    </row>
    <row r="350" spans="1:11" s="20" customFormat="1" x14ac:dyDescent="0.25">
      <c r="A350" s="21" t="s">
        <v>71</v>
      </c>
      <c r="B350" s="21" t="s">
        <v>785</v>
      </c>
      <c r="C350" s="21" t="s">
        <v>86</v>
      </c>
      <c r="D350" s="21" t="s">
        <v>764</v>
      </c>
      <c r="E350" s="21" t="s">
        <v>2233</v>
      </c>
      <c r="F350" s="22">
        <v>45396.478472222225</v>
      </c>
      <c r="G350" s="21" t="s">
        <v>2234</v>
      </c>
      <c r="H350" s="23">
        <v>330.65</v>
      </c>
      <c r="I350" s="23">
        <v>1100</v>
      </c>
      <c r="J350" s="23">
        <v>294.97000000000003</v>
      </c>
      <c r="K350" s="23">
        <v>35.68</v>
      </c>
    </row>
    <row r="351" spans="1:11" s="20" customFormat="1" x14ac:dyDescent="0.25">
      <c r="A351" s="21" t="s">
        <v>32</v>
      </c>
      <c r="B351" s="21" t="s">
        <v>492</v>
      </c>
      <c r="C351" s="21" t="s">
        <v>51</v>
      </c>
      <c r="D351" s="21" t="s">
        <v>740</v>
      </c>
      <c r="E351" s="21" t="s">
        <v>2032</v>
      </c>
      <c r="F351" s="22">
        <v>45396.479166666664</v>
      </c>
      <c r="G351" s="21" t="s">
        <v>2033</v>
      </c>
      <c r="H351" s="23">
        <v>567.71</v>
      </c>
      <c r="I351" s="23">
        <v>1400</v>
      </c>
      <c r="J351" s="23">
        <v>469.99</v>
      </c>
      <c r="K351" s="23">
        <v>97.72</v>
      </c>
    </row>
    <row r="352" spans="1:11" s="20" customFormat="1" x14ac:dyDescent="0.25">
      <c r="A352" s="21" t="s">
        <v>1132</v>
      </c>
      <c r="B352" s="21" t="s">
        <v>1151</v>
      </c>
      <c r="C352" s="21" t="s">
        <v>1152</v>
      </c>
      <c r="D352" s="21" t="s">
        <v>1275</v>
      </c>
      <c r="E352" s="21" t="s">
        <v>1503</v>
      </c>
      <c r="F352" s="22">
        <v>45396.494444444441</v>
      </c>
      <c r="G352" s="21" t="s">
        <v>2410</v>
      </c>
      <c r="H352" s="23">
        <v>898.16</v>
      </c>
      <c r="I352" s="23">
        <v>1300</v>
      </c>
      <c r="J352" s="23">
        <v>599.99</v>
      </c>
      <c r="K352" s="23">
        <v>298.17</v>
      </c>
    </row>
    <row r="353" spans="1:11" s="20" customFormat="1" x14ac:dyDescent="0.25">
      <c r="A353" s="21" t="s">
        <v>873</v>
      </c>
      <c r="B353" s="21" t="s">
        <v>717</v>
      </c>
      <c r="C353" s="21" t="s">
        <v>171</v>
      </c>
      <c r="D353" s="21" t="s">
        <v>877</v>
      </c>
      <c r="E353" s="21" t="s">
        <v>2998</v>
      </c>
      <c r="F353" s="22">
        <v>45396.50277777778</v>
      </c>
      <c r="G353" s="21" t="s">
        <v>2999</v>
      </c>
      <c r="H353" s="23">
        <v>551.30999999999995</v>
      </c>
      <c r="I353" s="23">
        <v>1200</v>
      </c>
      <c r="J353" s="23">
        <v>469.99</v>
      </c>
      <c r="K353" s="23">
        <v>81.319999999999993</v>
      </c>
    </row>
    <row r="354" spans="1:11" s="20" customFormat="1" x14ac:dyDescent="0.25">
      <c r="A354" s="21" t="s">
        <v>141</v>
      </c>
      <c r="B354" s="21" t="s">
        <v>675</v>
      </c>
      <c r="C354" s="21" t="s">
        <v>142</v>
      </c>
      <c r="D354" s="21" t="s">
        <v>761</v>
      </c>
      <c r="E354" s="21" t="s">
        <v>2905</v>
      </c>
      <c r="F354" s="22">
        <v>45396.504861111112</v>
      </c>
      <c r="G354" s="21" t="s">
        <v>2906</v>
      </c>
      <c r="H354" s="23">
        <v>676.58</v>
      </c>
      <c r="I354" s="23">
        <v>1450</v>
      </c>
      <c r="J354" s="23">
        <v>629.99</v>
      </c>
      <c r="K354" s="23">
        <v>46.59</v>
      </c>
    </row>
    <row r="355" spans="1:11" s="20" customFormat="1" x14ac:dyDescent="0.25">
      <c r="A355" s="21" t="s">
        <v>71</v>
      </c>
      <c r="B355" s="21" t="s">
        <v>578</v>
      </c>
      <c r="C355" s="21" t="s">
        <v>81</v>
      </c>
      <c r="D355" s="21" t="s">
        <v>801</v>
      </c>
      <c r="E355" s="21" t="s">
        <v>2351</v>
      </c>
      <c r="F355" s="22">
        <v>45396.521527777775</v>
      </c>
      <c r="G355" s="21" t="s">
        <v>2352</v>
      </c>
      <c r="H355" s="23">
        <v>727.54</v>
      </c>
      <c r="I355" s="23">
        <v>1300</v>
      </c>
      <c r="J355" s="23">
        <v>499.99</v>
      </c>
      <c r="K355" s="23">
        <v>227.55</v>
      </c>
    </row>
    <row r="356" spans="1:11" s="20" customFormat="1" x14ac:dyDescent="0.25">
      <c r="A356" s="21" t="s">
        <v>93</v>
      </c>
      <c r="B356" s="21" t="s">
        <v>630</v>
      </c>
      <c r="C356" s="21" t="s">
        <v>125</v>
      </c>
      <c r="D356" s="21" t="s">
        <v>1284</v>
      </c>
      <c r="E356" s="21" t="s">
        <v>2644</v>
      </c>
      <c r="F356" s="22">
        <v>45396.525000000001</v>
      </c>
      <c r="G356" s="21" t="s">
        <v>2645</v>
      </c>
      <c r="H356" s="23">
        <v>462.84</v>
      </c>
      <c r="I356" s="23">
        <v>300</v>
      </c>
      <c r="J356" s="23">
        <v>299.99</v>
      </c>
      <c r="K356" s="23">
        <v>162.85</v>
      </c>
    </row>
    <row r="357" spans="1:11" s="20" customFormat="1" x14ac:dyDescent="0.25">
      <c r="A357" s="21" t="s">
        <v>131</v>
      </c>
      <c r="B357" s="21" t="s">
        <v>659</v>
      </c>
      <c r="C357" s="21" t="s">
        <v>853</v>
      </c>
      <c r="D357" s="21" t="s">
        <v>855</v>
      </c>
      <c r="E357" s="21" t="s">
        <v>1317</v>
      </c>
      <c r="F357" s="22">
        <v>45396.529861111114</v>
      </c>
      <c r="G357" s="21" t="s">
        <v>2812</v>
      </c>
      <c r="H357" s="23">
        <v>391.74</v>
      </c>
      <c r="I357" s="23">
        <v>1000</v>
      </c>
      <c r="J357" s="23">
        <v>309.99</v>
      </c>
      <c r="K357" s="23">
        <v>81.75</v>
      </c>
    </row>
    <row r="358" spans="1:11" s="20" customFormat="1" x14ac:dyDescent="0.25">
      <c r="A358" s="21" t="s">
        <v>24</v>
      </c>
      <c r="B358" s="21" t="s">
        <v>467</v>
      </c>
      <c r="C358" s="21" t="s">
        <v>25</v>
      </c>
      <c r="D358" s="21" t="s">
        <v>1758</v>
      </c>
      <c r="E358" s="21" t="s">
        <v>1793</v>
      </c>
      <c r="F358" s="22">
        <v>45396.565972222219</v>
      </c>
      <c r="G358" s="21" t="s">
        <v>1794</v>
      </c>
      <c r="H358" s="23">
        <v>719.33</v>
      </c>
      <c r="I358" s="23">
        <v>1100</v>
      </c>
      <c r="J358" s="23">
        <v>599.99</v>
      </c>
      <c r="K358" s="23">
        <v>119.34</v>
      </c>
    </row>
    <row r="359" spans="1:11" s="20" customFormat="1" x14ac:dyDescent="0.25">
      <c r="A359" s="21" t="s">
        <v>52</v>
      </c>
      <c r="B359" s="21" t="s">
        <v>517</v>
      </c>
      <c r="C359" s="21" t="s">
        <v>64</v>
      </c>
      <c r="D359" s="21" t="s">
        <v>767</v>
      </c>
      <c r="E359" s="21" t="s">
        <v>2082</v>
      </c>
      <c r="F359" s="22">
        <v>45396.593055555553</v>
      </c>
      <c r="G359" s="21" t="s">
        <v>2083</v>
      </c>
      <c r="H359" s="23">
        <v>299.48</v>
      </c>
      <c r="I359" s="23">
        <v>1300</v>
      </c>
      <c r="J359" s="23">
        <v>269.95999999999998</v>
      </c>
      <c r="K359" s="23">
        <v>29.52</v>
      </c>
    </row>
    <row r="360" spans="1:11" s="20" customFormat="1" x14ac:dyDescent="0.25">
      <c r="A360" s="21" t="s">
        <v>1079</v>
      </c>
      <c r="B360" s="21" t="s">
        <v>1086</v>
      </c>
      <c r="C360" s="21" t="s">
        <v>1067</v>
      </c>
      <c r="D360" s="21" t="s">
        <v>1257</v>
      </c>
      <c r="E360" s="21" t="s">
        <v>1578</v>
      </c>
      <c r="F360" s="22">
        <v>45396.597222222219</v>
      </c>
      <c r="G360" s="21" t="s">
        <v>1915</v>
      </c>
      <c r="H360" s="23">
        <v>1032.1600000000001</v>
      </c>
      <c r="I360" s="23">
        <v>1400</v>
      </c>
      <c r="J360" s="23">
        <v>1004.93</v>
      </c>
      <c r="K360" s="23">
        <v>27.23</v>
      </c>
    </row>
    <row r="361" spans="1:11" s="20" customFormat="1" x14ac:dyDescent="0.25">
      <c r="A361" s="21" t="s">
        <v>71</v>
      </c>
      <c r="B361" s="21" t="s">
        <v>545</v>
      </c>
      <c r="C361" s="21" t="s">
        <v>77</v>
      </c>
      <c r="D361" s="21" t="s">
        <v>792</v>
      </c>
      <c r="E361" s="21" t="s">
        <v>2294</v>
      </c>
      <c r="F361" s="22">
        <v>45396.604166666664</v>
      </c>
      <c r="G361" s="21" t="s">
        <v>2295</v>
      </c>
      <c r="H361" s="23">
        <v>687.39</v>
      </c>
      <c r="I361" s="23">
        <v>1300</v>
      </c>
      <c r="J361" s="23">
        <v>499.99</v>
      </c>
      <c r="K361" s="23">
        <v>187.4</v>
      </c>
    </row>
    <row r="362" spans="1:11" s="20" customFormat="1" x14ac:dyDescent="0.25">
      <c r="A362" s="21" t="s">
        <v>883</v>
      </c>
      <c r="B362" s="21" t="s">
        <v>906</v>
      </c>
      <c r="C362" s="21" t="s">
        <v>907</v>
      </c>
      <c r="D362" s="21" t="s">
        <v>3029</v>
      </c>
      <c r="E362" s="21" t="s">
        <v>3030</v>
      </c>
      <c r="F362" s="22">
        <v>45396.631944444445</v>
      </c>
      <c r="G362" s="21" t="s">
        <v>3031</v>
      </c>
      <c r="H362" s="23">
        <v>445.57</v>
      </c>
      <c r="I362" s="23">
        <v>1100</v>
      </c>
      <c r="J362" s="23">
        <v>309.99</v>
      </c>
      <c r="K362" s="23">
        <v>135.58000000000001</v>
      </c>
    </row>
    <row r="363" spans="1:11" s="20" customFormat="1" x14ac:dyDescent="0.25">
      <c r="A363" s="21" t="s">
        <v>52</v>
      </c>
      <c r="B363" s="21" t="s">
        <v>517</v>
      </c>
      <c r="C363" s="21" t="s">
        <v>64</v>
      </c>
      <c r="D363" s="21" t="s">
        <v>767</v>
      </c>
      <c r="E363" s="21" t="s">
        <v>1407</v>
      </c>
      <c r="F363" s="22">
        <v>45396.636111111111</v>
      </c>
      <c r="G363" s="21" t="s">
        <v>2084</v>
      </c>
      <c r="H363" s="23">
        <v>599.91999999999996</v>
      </c>
      <c r="I363" s="23">
        <v>1300</v>
      </c>
      <c r="J363" s="23">
        <v>329.92</v>
      </c>
      <c r="K363" s="23">
        <v>270</v>
      </c>
    </row>
    <row r="364" spans="1:11" s="20" customFormat="1" x14ac:dyDescent="0.25">
      <c r="A364" s="21" t="s">
        <v>71</v>
      </c>
      <c r="B364" s="21" t="s">
        <v>543</v>
      </c>
      <c r="C364" s="21" t="s">
        <v>80</v>
      </c>
      <c r="D364" s="21" t="s">
        <v>1108</v>
      </c>
      <c r="E364" s="21" t="s">
        <v>1310</v>
      </c>
      <c r="F364" s="22">
        <v>45396.636805555558</v>
      </c>
      <c r="G364" s="21" t="s">
        <v>2245</v>
      </c>
      <c r="H364" s="23">
        <v>578.54999999999995</v>
      </c>
      <c r="I364" s="23">
        <v>1400</v>
      </c>
      <c r="J364" s="23">
        <v>549.99</v>
      </c>
      <c r="K364" s="23">
        <v>28.56</v>
      </c>
    </row>
    <row r="365" spans="1:11" s="20" customFormat="1" x14ac:dyDescent="0.25">
      <c r="A365" s="21" t="s">
        <v>1132</v>
      </c>
      <c r="B365" s="21" t="s">
        <v>1133</v>
      </c>
      <c r="C365" s="21" t="s">
        <v>1134</v>
      </c>
      <c r="D365" s="21" t="s">
        <v>2465</v>
      </c>
      <c r="E365" s="21" t="s">
        <v>2466</v>
      </c>
      <c r="F365" s="22">
        <v>45396.657638888886</v>
      </c>
      <c r="G365" s="21" t="s">
        <v>2467</v>
      </c>
      <c r="H365" s="23">
        <v>1152.75</v>
      </c>
      <c r="I365" s="23">
        <v>1200</v>
      </c>
      <c r="J365" s="23">
        <v>999.99</v>
      </c>
      <c r="K365" s="23">
        <v>152.76</v>
      </c>
    </row>
    <row r="366" spans="1:11" s="20" customFormat="1" x14ac:dyDescent="0.25">
      <c r="A366" s="21" t="s">
        <v>52</v>
      </c>
      <c r="B366" s="21" t="s">
        <v>513</v>
      </c>
      <c r="C366" s="21" t="s">
        <v>63</v>
      </c>
      <c r="D366" s="21" t="s">
        <v>766</v>
      </c>
      <c r="E366" s="21" t="s">
        <v>2143</v>
      </c>
      <c r="F366" s="22">
        <v>45396.667361111111</v>
      </c>
      <c r="G366" s="21" t="s">
        <v>2144</v>
      </c>
      <c r="H366" s="23">
        <v>717.71</v>
      </c>
      <c r="I366" s="23"/>
      <c r="J366" s="23">
        <v>599.99</v>
      </c>
      <c r="K366" s="23">
        <v>117.72</v>
      </c>
    </row>
    <row r="367" spans="1:11" s="20" customFormat="1" x14ac:dyDescent="0.25">
      <c r="A367" s="21" t="s">
        <v>52</v>
      </c>
      <c r="B367" s="21" t="s">
        <v>513</v>
      </c>
      <c r="C367" s="21" t="s">
        <v>63</v>
      </c>
      <c r="D367" s="21" t="s">
        <v>1099</v>
      </c>
      <c r="E367" s="21" t="s">
        <v>2145</v>
      </c>
      <c r="F367" s="22">
        <v>45397.38958333333</v>
      </c>
      <c r="G367" s="21" t="s">
        <v>2146</v>
      </c>
      <c r="H367" s="23">
        <v>596.32000000000005</v>
      </c>
      <c r="I367" s="23">
        <v>1000</v>
      </c>
      <c r="J367" s="23">
        <v>499.99</v>
      </c>
      <c r="K367" s="23">
        <v>96.33</v>
      </c>
    </row>
    <row r="368" spans="1:11" s="20" customFormat="1" x14ac:dyDescent="0.25">
      <c r="A368" s="21" t="s">
        <v>873</v>
      </c>
      <c r="B368" s="21" t="s">
        <v>711</v>
      </c>
      <c r="C368" s="21" t="s">
        <v>166</v>
      </c>
      <c r="D368" s="21" t="s">
        <v>1666</v>
      </c>
      <c r="E368" s="21" t="s">
        <v>2968</v>
      </c>
      <c r="F368" s="22">
        <v>45397.393750000003</v>
      </c>
      <c r="G368" s="21" t="s">
        <v>2969</v>
      </c>
      <c r="H368" s="23">
        <v>705.81</v>
      </c>
      <c r="I368" s="23">
        <v>1100</v>
      </c>
      <c r="J368" s="23">
        <v>629.99</v>
      </c>
      <c r="K368" s="23">
        <v>75.819999999999993</v>
      </c>
    </row>
    <row r="369" spans="1:11" s="20" customFormat="1" x14ac:dyDescent="0.25">
      <c r="A369" s="21" t="s">
        <v>52</v>
      </c>
      <c r="B369" s="21" t="s">
        <v>523</v>
      </c>
      <c r="C369" s="21" t="s">
        <v>60</v>
      </c>
      <c r="D369" s="21" t="s">
        <v>773</v>
      </c>
      <c r="E369" s="21" t="s">
        <v>2137</v>
      </c>
      <c r="F369" s="22">
        <v>45397.415277777778</v>
      </c>
      <c r="G369" s="21" t="s">
        <v>2138</v>
      </c>
      <c r="H369" s="23">
        <v>688.8</v>
      </c>
      <c r="I369" s="23">
        <v>1100</v>
      </c>
      <c r="J369" s="23">
        <v>629.99</v>
      </c>
      <c r="K369" s="23">
        <v>58.81</v>
      </c>
    </row>
    <row r="370" spans="1:11" s="20" customFormat="1" x14ac:dyDescent="0.25">
      <c r="A370" s="21" t="s">
        <v>93</v>
      </c>
      <c r="B370" s="21" t="s">
        <v>626</v>
      </c>
      <c r="C370" s="21" t="s">
        <v>116</v>
      </c>
      <c r="D370" s="21" t="s">
        <v>1286</v>
      </c>
      <c r="E370" s="21" t="s">
        <v>2776</v>
      </c>
      <c r="F370" s="22">
        <v>45397.444444444445</v>
      </c>
      <c r="G370" s="21" t="s">
        <v>2777</v>
      </c>
      <c r="H370" s="23">
        <v>406.8</v>
      </c>
      <c r="I370" s="23">
        <v>1000</v>
      </c>
      <c r="J370" s="23">
        <v>379.95</v>
      </c>
      <c r="K370" s="23">
        <v>26.85</v>
      </c>
    </row>
    <row r="371" spans="1:11" s="20" customFormat="1" x14ac:dyDescent="0.25">
      <c r="A371" s="21" t="s">
        <v>71</v>
      </c>
      <c r="B371" s="21" t="s">
        <v>578</v>
      </c>
      <c r="C371" s="21" t="s">
        <v>81</v>
      </c>
      <c r="D371" s="21" t="s">
        <v>2346</v>
      </c>
      <c r="E371" s="21" t="s">
        <v>2353</v>
      </c>
      <c r="F371" s="22">
        <v>45397.454861111109</v>
      </c>
      <c r="G371" s="21" t="s">
        <v>2354</v>
      </c>
      <c r="H371" s="23">
        <v>1435.1</v>
      </c>
      <c r="I371" s="23">
        <v>1400</v>
      </c>
      <c r="J371" s="23">
        <v>1389.95</v>
      </c>
      <c r="K371" s="23">
        <v>45.15</v>
      </c>
    </row>
    <row r="372" spans="1:11" s="20" customFormat="1" x14ac:dyDescent="0.25">
      <c r="A372" s="21" t="s">
        <v>1132</v>
      </c>
      <c r="B372" s="21" t="s">
        <v>1151</v>
      </c>
      <c r="C372" s="21" t="s">
        <v>1152</v>
      </c>
      <c r="D372" s="21" t="s">
        <v>1275</v>
      </c>
      <c r="E372" s="21" t="s">
        <v>1593</v>
      </c>
      <c r="F372" s="22">
        <v>45397.470833333333</v>
      </c>
      <c r="G372" s="21" t="s">
        <v>2413</v>
      </c>
      <c r="H372" s="23">
        <v>780.95</v>
      </c>
      <c r="I372" s="23">
        <v>1100</v>
      </c>
      <c r="J372" s="23">
        <v>699.95</v>
      </c>
      <c r="K372" s="23">
        <v>81</v>
      </c>
    </row>
    <row r="373" spans="1:11" s="20" customFormat="1" x14ac:dyDescent="0.25">
      <c r="A373" s="21" t="s">
        <v>24</v>
      </c>
      <c r="B373" s="21" t="s">
        <v>465</v>
      </c>
      <c r="C373" s="21" t="s">
        <v>24</v>
      </c>
      <c r="D373" s="21" t="s">
        <v>738</v>
      </c>
      <c r="E373" s="21" t="s">
        <v>1798</v>
      </c>
      <c r="F373" s="22">
        <v>45397.537499999999</v>
      </c>
      <c r="G373" s="21" t="s">
        <v>1799</v>
      </c>
      <c r="H373" s="23">
        <v>907.32</v>
      </c>
      <c r="I373" s="23">
        <v>1000</v>
      </c>
      <c r="J373" s="23">
        <v>879.97</v>
      </c>
      <c r="K373" s="23">
        <v>27.35</v>
      </c>
    </row>
    <row r="374" spans="1:11" s="20" customFormat="1" x14ac:dyDescent="0.25">
      <c r="A374" s="21" t="s">
        <v>66</v>
      </c>
      <c r="B374" s="21" t="s">
        <v>537</v>
      </c>
      <c r="C374" s="21" t="s">
        <v>67</v>
      </c>
      <c r="D374" s="21" t="s">
        <v>1268</v>
      </c>
      <c r="E374" s="21" t="s">
        <v>1537</v>
      </c>
      <c r="F374" s="22">
        <v>45397.549305555556</v>
      </c>
      <c r="G374" s="21" t="s">
        <v>2225</v>
      </c>
      <c r="H374" s="23">
        <v>550.46</v>
      </c>
      <c r="I374" s="23">
        <v>1100</v>
      </c>
      <c r="J374" s="23">
        <v>499.99</v>
      </c>
      <c r="K374" s="23">
        <v>50.47</v>
      </c>
    </row>
    <row r="375" spans="1:11" s="20" customFormat="1" x14ac:dyDescent="0.25">
      <c r="A375" s="21" t="s">
        <v>1079</v>
      </c>
      <c r="B375" s="21" t="s">
        <v>1082</v>
      </c>
      <c r="C375" s="21" t="s">
        <v>1063</v>
      </c>
      <c r="D375" s="21" t="s">
        <v>1098</v>
      </c>
      <c r="E375" s="21" t="s">
        <v>1826</v>
      </c>
      <c r="F375" s="22">
        <v>45397.609027777777</v>
      </c>
      <c r="G375" s="21" t="s">
        <v>1827</v>
      </c>
      <c r="H375" s="23">
        <v>1007.51</v>
      </c>
      <c r="I375" s="23">
        <v>1200</v>
      </c>
      <c r="J375" s="23">
        <v>979.97</v>
      </c>
      <c r="K375" s="23">
        <v>27.54</v>
      </c>
    </row>
    <row r="376" spans="1:11" s="20" customFormat="1" x14ac:dyDescent="0.25">
      <c r="A376" s="21" t="s">
        <v>1132</v>
      </c>
      <c r="B376" s="21" t="s">
        <v>1155</v>
      </c>
      <c r="C376" s="21" t="s">
        <v>1156</v>
      </c>
      <c r="D376" s="21" t="s">
        <v>1272</v>
      </c>
      <c r="E376" s="21" t="s">
        <v>2443</v>
      </c>
      <c r="F376" s="22">
        <v>45397.634027777778</v>
      </c>
      <c r="G376" s="21" t="s">
        <v>2444</v>
      </c>
      <c r="H376" s="23">
        <v>435.94</v>
      </c>
      <c r="I376" s="23">
        <v>700</v>
      </c>
      <c r="J376" s="23">
        <v>309.99</v>
      </c>
      <c r="K376" s="23">
        <v>125.95</v>
      </c>
    </row>
    <row r="377" spans="1:11" s="20" customFormat="1" x14ac:dyDescent="0.25">
      <c r="A377" s="21" t="s">
        <v>52</v>
      </c>
      <c r="B377" s="21" t="s">
        <v>517</v>
      </c>
      <c r="C377" s="21" t="s">
        <v>64</v>
      </c>
      <c r="D377" s="21" t="s">
        <v>1018</v>
      </c>
      <c r="E377" s="21" t="s">
        <v>1619</v>
      </c>
      <c r="F377" s="22">
        <v>45397.668749999997</v>
      </c>
      <c r="G377" s="21" t="s">
        <v>2087</v>
      </c>
      <c r="H377" s="23">
        <v>876.48</v>
      </c>
      <c r="I377" s="23">
        <v>1200</v>
      </c>
      <c r="J377" s="23">
        <v>629.99</v>
      </c>
      <c r="K377" s="23">
        <v>246.49</v>
      </c>
    </row>
    <row r="378" spans="1:11" s="20" customFormat="1" x14ac:dyDescent="0.25">
      <c r="A378" s="21" t="s">
        <v>141</v>
      </c>
      <c r="B378" s="21" t="s">
        <v>667</v>
      </c>
      <c r="C378" s="21" t="s">
        <v>146</v>
      </c>
      <c r="D378" s="21" t="s">
        <v>759</v>
      </c>
      <c r="E378" s="21" t="s">
        <v>2896</v>
      </c>
      <c r="F378" s="22">
        <v>45397.690972222219</v>
      </c>
      <c r="G378" s="21" t="s">
        <v>2897</v>
      </c>
      <c r="H378" s="23">
        <v>622.45000000000005</v>
      </c>
      <c r="I378" s="23">
        <v>1100</v>
      </c>
      <c r="J378" s="23">
        <v>469.99</v>
      </c>
      <c r="K378" s="23">
        <v>152.46</v>
      </c>
    </row>
    <row r="379" spans="1:11" s="20" customFormat="1" x14ac:dyDescent="0.25">
      <c r="A379" s="21" t="s">
        <v>151</v>
      </c>
      <c r="B379" s="21" t="s">
        <v>864</v>
      </c>
      <c r="C379" s="21" t="s">
        <v>152</v>
      </c>
      <c r="D379" s="21" t="s">
        <v>762</v>
      </c>
      <c r="E379" s="21" t="s">
        <v>2919</v>
      </c>
      <c r="F379" s="22">
        <v>45397.713888888888</v>
      </c>
      <c r="G379" s="21" t="s">
        <v>2920</v>
      </c>
      <c r="H379" s="23">
        <v>715.6</v>
      </c>
      <c r="I379" s="23">
        <v>1300</v>
      </c>
      <c r="J379" s="23">
        <v>629.99</v>
      </c>
      <c r="K379" s="23">
        <v>85.61</v>
      </c>
    </row>
    <row r="380" spans="1:11" s="20" customFormat="1" x14ac:dyDescent="0.25">
      <c r="A380" s="21" t="s">
        <v>52</v>
      </c>
      <c r="B380" s="21" t="s">
        <v>517</v>
      </c>
      <c r="C380" s="21" t="s">
        <v>64</v>
      </c>
      <c r="D380" s="21" t="s">
        <v>767</v>
      </c>
      <c r="E380" s="21" t="s">
        <v>2088</v>
      </c>
      <c r="F380" s="22">
        <v>45397.739583333336</v>
      </c>
      <c r="G380" s="21" t="s">
        <v>2089</v>
      </c>
      <c r="H380" s="23">
        <v>360.96</v>
      </c>
      <c r="I380" s="23">
        <v>700</v>
      </c>
      <c r="J380" s="23">
        <v>214.96</v>
      </c>
      <c r="K380" s="23">
        <v>146</v>
      </c>
    </row>
    <row r="381" spans="1:11" s="20" customFormat="1" x14ac:dyDescent="0.25">
      <c r="A381" s="21" t="s">
        <v>93</v>
      </c>
      <c r="B381" s="21" t="s">
        <v>642</v>
      </c>
      <c r="C381" s="21" t="s">
        <v>99</v>
      </c>
      <c r="D381" s="21" t="s">
        <v>825</v>
      </c>
      <c r="E381" s="21" t="s">
        <v>2680</v>
      </c>
      <c r="F381" s="22">
        <v>45397.772916666669</v>
      </c>
      <c r="G381" s="21" t="s">
        <v>2681</v>
      </c>
      <c r="H381" s="23">
        <v>739.96</v>
      </c>
      <c r="I381" s="23">
        <v>700</v>
      </c>
      <c r="J381" s="23">
        <v>661.96</v>
      </c>
      <c r="K381" s="23">
        <v>78</v>
      </c>
    </row>
    <row r="382" spans="1:11" s="20" customFormat="1" x14ac:dyDescent="0.25">
      <c r="A382" s="21" t="s">
        <v>71</v>
      </c>
      <c r="B382" s="21" t="s">
        <v>557</v>
      </c>
      <c r="C382" s="21" t="s">
        <v>74</v>
      </c>
      <c r="D382" s="21" t="s">
        <v>2311</v>
      </c>
      <c r="E382" s="21" t="s">
        <v>2312</v>
      </c>
      <c r="F382" s="22">
        <v>45397.781944444447</v>
      </c>
      <c r="G382" s="21" t="s">
        <v>2313</v>
      </c>
      <c r="H382" s="23">
        <v>1016.75</v>
      </c>
      <c r="I382" s="23">
        <v>1300</v>
      </c>
      <c r="J382" s="23">
        <v>989.96</v>
      </c>
      <c r="K382" s="23">
        <v>26.79</v>
      </c>
    </row>
    <row r="383" spans="1:11" s="20" customFormat="1" x14ac:dyDescent="0.25">
      <c r="A383" s="21" t="s">
        <v>141</v>
      </c>
      <c r="B383" s="21" t="s">
        <v>681</v>
      </c>
      <c r="C383" s="21" t="s">
        <v>145</v>
      </c>
      <c r="D383" s="21" t="s">
        <v>2898</v>
      </c>
      <c r="E383" s="21" t="s">
        <v>2899</v>
      </c>
      <c r="F383" s="22">
        <v>45398.396527777775</v>
      </c>
      <c r="G383" s="21" t="s">
        <v>2900</v>
      </c>
      <c r="H383" s="23">
        <v>317.13</v>
      </c>
      <c r="I383" s="23">
        <v>900</v>
      </c>
      <c r="J383" s="23">
        <v>289.97000000000003</v>
      </c>
      <c r="K383" s="23">
        <v>27.16</v>
      </c>
    </row>
    <row r="384" spans="1:11" s="20" customFormat="1" x14ac:dyDescent="0.25">
      <c r="A384" s="21" t="s">
        <v>93</v>
      </c>
      <c r="B384" s="21" t="s">
        <v>616</v>
      </c>
      <c r="C384" s="21" t="s">
        <v>94</v>
      </c>
      <c r="D384" s="21" t="s">
        <v>1562</v>
      </c>
      <c r="E384" s="21" t="s">
        <v>2714</v>
      </c>
      <c r="F384" s="22">
        <v>45398.407638888886</v>
      </c>
      <c r="G384" s="21" t="s">
        <v>2715</v>
      </c>
      <c r="H384" s="23">
        <v>673.93</v>
      </c>
      <c r="I384" s="23">
        <v>1100</v>
      </c>
      <c r="J384" s="23">
        <v>599.92999999999995</v>
      </c>
      <c r="K384" s="23">
        <v>74</v>
      </c>
    </row>
    <row r="385" spans="1:11" s="20" customFormat="1" x14ac:dyDescent="0.25">
      <c r="A385" s="21" t="s">
        <v>52</v>
      </c>
      <c r="B385" s="21" t="s">
        <v>533</v>
      </c>
      <c r="C385" s="21" t="s">
        <v>53</v>
      </c>
      <c r="D385" s="21" t="s">
        <v>1267</v>
      </c>
      <c r="E385" s="21" t="s">
        <v>2189</v>
      </c>
      <c r="F385" s="22">
        <v>45398.438888888886</v>
      </c>
      <c r="G385" s="21" t="s">
        <v>2190</v>
      </c>
      <c r="H385" s="23">
        <v>309.89999999999998</v>
      </c>
      <c r="I385" s="23">
        <v>1400</v>
      </c>
      <c r="J385" s="23">
        <v>279.99</v>
      </c>
      <c r="K385" s="23">
        <v>29.91</v>
      </c>
    </row>
    <row r="386" spans="1:11" s="20" customFormat="1" x14ac:dyDescent="0.25">
      <c r="A386" s="21" t="s">
        <v>1132</v>
      </c>
      <c r="B386" s="21" t="s">
        <v>1143</v>
      </c>
      <c r="C386" s="21" t="s">
        <v>1144</v>
      </c>
      <c r="D386" s="21" t="s">
        <v>1479</v>
      </c>
      <c r="E386" s="21" t="s">
        <v>1333</v>
      </c>
      <c r="F386" s="22">
        <v>45398.469444444447</v>
      </c>
      <c r="G386" s="21" t="s">
        <v>2424</v>
      </c>
      <c r="H386" s="23">
        <v>709.87</v>
      </c>
      <c r="I386" s="23">
        <v>700</v>
      </c>
      <c r="J386" s="23">
        <v>629.99</v>
      </c>
      <c r="K386" s="23">
        <v>79.88</v>
      </c>
    </row>
    <row r="387" spans="1:11" s="20" customFormat="1" x14ac:dyDescent="0.25">
      <c r="A387" s="21" t="s">
        <v>155</v>
      </c>
      <c r="B387" s="21" t="s">
        <v>698</v>
      </c>
      <c r="C387" s="21" t="s">
        <v>161</v>
      </c>
      <c r="D387" s="21" t="s">
        <v>870</v>
      </c>
      <c r="E387" s="21" t="s">
        <v>2959</v>
      </c>
      <c r="F387" s="22">
        <v>45398.474999999999</v>
      </c>
      <c r="G387" s="21" t="s">
        <v>2960</v>
      </c>
      <c r="H387" s="23">
        <v>344.94</v>
      </c>
      <c r="I387" s="23">
        <v>1000</v>
      </c>
      <c r="J387" s="23">
        <v>294.94</v>
      </c>
      <c r="K387" s="23">
        <v>50</v>
      </c>
    </row>
    <row r="388" spans="1:11" s="20" customFormat="1" x14ac:dyDescent="0.25">
      <c r="A388" s="21" t="s">
        <v>93</v>
      </c>
      <c r="B388" s="21" t="s">
        <v>607</v>
      </c>
      <c r="C388" s="21" t="s">
        <v>113</v>
      </c>
      <c r="D388" s="21" t="s">
        <v>835</v>
      </c>
      <c r="E388" s="21" t="s">
        <v>2569</v>
      </c>
      <c r="F388" s="22">
        <v>45398.479166666664</v>
      </c>
      <c r="G388" s="21" t="s">
        <v>2570</v>
      </c>
      <c r="H388" s="23">
        <v>453.14</v>
      </c>
      <c r="I388" s="23">
        <v>1100</v>
      </c>
      <c r="J388" s="23">
        <v>424.94</v>
      </c>
      <c r="K388" s="23">
        <v>28.2</v>
      </c>
    </row>
    <row r="389" spans="1:11" s="20" customFormat="1" x14ac:dyDescent="0.25">
      <c r="A389" s="21" t="s">
        <v>93</v>
      </c>
      <c r="B389" s="21" t="s">
        <v>630</v>
      </c>
      <c r="C389" s="21" t="s">
        <v>125</v>
      </c>
      <c r="D389" s="21" t="s">
        <v>1113</v>
      </c>
      <c r="E389" s="21" t="s">
        <v>2648</v>
      </c>
      <c r="F389" s="22">
        <v>45398.479166666664</v>
      </c>
      <c r="G389" s="21" t="s">
        <v>2649</v>
      </c>
      <c r="H389" s="23">
        <v>599.9</v>
      </c>
      <c r="I389" s="23">
        <v>1400</v>
      </c>
      <c r="J389" s="23">
        <v>469.99</v>
      </c>
      <c r="K389" s="23">
        <v>129.91</v>
      </c>
    </row>
    <row r="390" spans="1:11" s="20" customFormat="1" x14ac:dyDescent="0.25">
      <c r="A390" s="21" t="s">
        <v>1132</v>
      </c>
      <c r="B390" s="21" t="s">
        <v>1137</v>
      </c>
      <c r="C390" s="21" t="s">
        <v>1138</v>
      </c>
      <c r="D390" s="21" t="s">
        <v>1485</v>
      </c>
      <c r="E390" s="21" t="s">
        <v>1603</v>
      </c>
      <c r="F390" s="22">
        <v>45398.504166666666</v>
      </c>
      <c r="G390" s="21" t="s">
        <v>2468</v>
      </c>
      <c r="H390" s="23">
        <v>656.63</v>
      </c>
      <c r="I390" s="23">
        <v>1400</v>
      </c>
      <c r="J390" s="23">
        <v>599.99</v>
      </c>
      <c r="K390" s="23">
        <v>56.64</v>
      </c>
    </row>
    <row r="391" spans="1:11" s="20" customFormat="1" x14ac:dyDescent="0.25">
      <c r="A391" s="21" t="s">
        <v>71</v>
      </c>
      <c r="B391" s="21" t="s">
        <v>578</v>
      </c>
      <c r="C391" s="21" t="s">
        <v>81</v>
      </c>
      <c r="D391" s="21" t="s">
        <v>806</v>
      </c>
      <c r="E391" s="21" t="s">
        <v>2355</v>
      </c>
      <c r="F391" s="22">
        <v>45398.504861111112</v>
      </c>
      <c r="G391" s="21" t="s">
        <v>2356</v>
      </c>
      <c r="H391" s="23">
        <v>395.47</v>
      </c>
      <c r="I391" s="23">
        <v>1400</v>
      </c>
      <c r="J391" s="23">
        <v>359.95</v>
      </c>
      <c r="K391" s="23">
        <v>35.520000000000003</v>
      </c>
    </row>
    <row r="392" spans="1:11" s="20" customFormat="1" x14ac:dyDescent="0.25">
      <c r="A392" s="21" t="s">
        <v>1079</v>
      </c>
      <c r="B392" s="21" t="s">
        <v>1083</v>
      </c>
      <c r="C392" s="21" t="s">
        <v>1064</v>
      </c>
      <c r="D392" s="21" t="s">
        <v>1834</v>
      </c>
      <c r="E392" s="21" t="s">
        <v>1835</v>
      </c>
      <c r="F392" s="22">
        <v>45398.570833333331</v>
      </c>
      <c r="G392" s="21" t="s">
        <v>1836</v>
      </c>
      <c r="H392" s="23">
        <v>656.97</v>
      </c>
      <c r="I392" s="23">
        <v>1100</v>
      </c>
      <c r="J392" s="23">
        <v>629.99</v>
      </c>
      <c r="K392" s="23">
        <v>26.98</v>
      </c>
    </row>
    <row r="393" spans="1:11" s="20" customFormat="1" x14ac:dyDescent="0.25">
      <c r="A393" s="21" t="s">
        <v>1079</v>
      </c>
      <c r="B393" s="21" t="s">
        <v>1080</v>
      </c>
      <c r="C393" s="21" t="s">
        <v>1061</v>
      </c>
      <c r="D393" s="21" t="s">
        <v>1260</v>
      </c>
      <c r="E393" s="21" t="s">
        <v>1904</v>
      </c>
      <c r="F393" s="22">
        <v>45398.582638888889</v>
      </c>
      <c r="G393" s="21" t="s">
        <v>1905</v>
      </c>
      <c r="H393" s="23">
        <v>619.32000000000005</v>
      </c>
      <c r="I393" s="23">
        <v>900</v>
      </c>
      <c r="J393" s="23">
        <v>469.99</v>
      </c>
      <c r="K393" s="23">
        <v>149.33000000000001</v>
      </c>
    </row>
    <row r="394" spans="1:11" s="20" customFormat="1" x14ac:dyDescent="0.25">
      <c r="A394" s="21" t="s">
        <v>93</v>
      </c>
      <c r="B394" s="21" t="s">
        <v>612</v>
      </c>
      <c r="C394" s="21" t="s">
        <v>96</v>
      </c>
      <c r="D394" s="21" t="s">
        <v>827</v>
      </c>
      <c r="E394" s="21" t="s">
        <v>2712</v>
      </c>
      <c r="F394" s="22">
        <v>45398.584722222222</v>
      </c>
      <c r="G394" s="21" t="s">
        <v>2713</v>
      </c>
      <c r="H394" s="23">
        <v>497.09</v>
      </c>
      <c r="I394" s="23">
        <v>1200</v>
      </c>
      <c r="J394" s="23">
        <v>469.99</v>
      </c>
      <c r="K394" s="23">
        <v>27.1</v>
      </c>
    </row>
    <row r="395" spans="1:11" s="20" customFormat="1" x14ac:dyDescent="0.25">
      <c r="A395" s="21" t="s">
        <v>24</v>
      </c>
      <c r="B395" s="21" t="s">
        <v>471</v>
      </c>
      <c r="C395" s="21" t="s">
        <v>31</v>
      </c>
      <c r="D395" s="21" t="s">
        <v>737</v>
      </c>
      <c r="E395" s="21" t="s">
        <v>1766</v>
      </c>
      <c r="F395" s="22">
        <v>45398.661111111112</v>
      </c>
      <c r="G395" s="21" t="s">
        <v>1767</v>
      </c>
      <c r="H395" s="23">
        <v>627.35</v>
      </c>
      <c r="I395" s="23">
        <v>1000</v>
      </c>
      <c r="J395" s="23">
        <v>599.99</v>
      </c>
      <c r="K395" s="23">
        <v>27.36</v>
      </c>
    </row>
    <row r="396" spans="1:11" s="20" customFormat="1" x14ac:dyDescent="0.25">
      <c r="A396" s="21" t="s">
        <v>52</v>
      </c>
      <c r="B396" s="21" t="s">
        <v>517</v>
      </c>
      <c r="C396" s="21" t="s">
        <v>64</v>
      </c>
      <c r="D396" s="21" t="s">
        <v>767</v>
      </c>
      <c r="E396" s="21" t="s">
        <v>1369</v>
      </c>
      <c r="F396" s="22">
        <v>45398.732638888891</v>
      </c>
      <c r="G396" s="21" t="s">
        <v>2092</v>
      </c>
      <c r="H396" s="23">
        <v>426.95</v>
      </c>
      <c r="I396" s="23">
        <v>1100</v>
      </c>
      <c r="J396" s="23">
        <v>349.95</v>
      </c>
      <c r="K396" s="23">
        <v>77</v>
      </c>
    </row>
    <row r="397" spans="1:11" s="20" customFormat="1" x14ac:dyDescent="0.25">
      <c r="A397" s="21" t="s">
        <v>52</v>
      </c>
      <c r="B397" s="21" t="s">
        <v>527</v>
      </c>
      <c r="C397" s="21" t="s">
        <v>56</v>
      </c>
      <c r="D397" s="21" t="s">
        <v>773</v>
      </c>
      <c r="E397" s="21" t="s">
        <v>2172</v>
      </c>
      <c r="F397" s="22">
        <v>45398.748611111114</v>
      </c>
      <c r="G397" s="21" t="s">
        <v>2173</v>
      </c>
      <c r="H397" s="23">
        <v>354.7</v>
      </c>
      <c r="I397" s="23">
        <v>1200</v>
      </c>
      <c r="J397" s="23">
        <v>324.99</v>
      </c>
      <c r="K397" s="23">
        <v>29.71</v>
      </c>
    </row>
    <row r="398" spans="1:11" s="20" customFormat="1" x14ac:dyDescent="0.25">
      <c r="A398" s="21" t="s">
        <v>1079</v>
      </c>
      <c r="B398" s="21" t="s">
        <v>1087</v>
      </c>
      <c r="C398" s="21" t="s">
        <v>1068</v>
      </c>
      <c r="D398" s="21" t="s">
        <v>1851</v>
      </c>
      <c r="E398" s="21" t="s">
        <v>1852</v>
      </c>
      <c r="F398" s="22">
        <v>45399.379166666666</v>
      </c>
      <c r="G398" s="21" t="s">
        <v>1853</v>
      </c>
      <c r="H398" s="23">
        <v>519.35</v>
      </c>
      <c r="I398" s="23">
        <v>1300</v>
      </c>
      <c r="J398" s="23">
        <v>469.99</v>
      </c>
      <c r="K398" s="23">
        <v>49.36</v>
      </c>
    </row>
    <row r="399" spans="1:11" s="20" customFormat="1" x14ac:dyDescent="0.25">
      <c r="A399" s="21" t="s">
        <v>1132</v>
      </c>
      <c r="B399" s="21" t="s">
        <v>1163</v>
      </c>
      <c r="C399" s="21" t="s">
        <v>1164</v>
      </c>
      <c r="D399" s="21" t="s">
        <v>1490</v>
      </c>
      <c r="E399" s="21" t="s">
        <v>2451</v>
      </c>
      <c r="F399" s="22">
        <v>45399.423611111109</v>
      </c>
      <c r="G399" s="21" t="s">
        <v>2452</v>
      </c>
      <c r="H399" s="23">
        <v>688.94</v>
      </c>
      <c r="I399" s="23">
        <v>1100</v>
      </c>
      <c r="J399" s="23">
        <v>599.99</v>
      </c>
      <c r="K399" s="23">
        <v>88.95</v>
      </c>
    </row>
    <row r="400" spans="1:11" s="20" customFormat="1" x14ac:dyDescent="0.25">
      <c r="A400" s="21" t="s">
        <v>1132</v>
      </c>
      <c r="B400" s="21" t="s">
        <v>1133</v>
      </c>
      <c r="C400" s="21" t="s">
        <v>1134</v>
      </c>
      <c r="D400" s="21" t="s">
        <v>1496</v>
      </c>
      <c r="E400" s="21" t="s">
        <v>1506</v>
      </c>
      <c r="F400" s="22">
        <v>45399.434027777781</v>
      </c>
      <c r="G400" s="21" t="s">
        <v>2476</v>
      </c>
      <c r="H400" s="23">
        <v>311.76</v>
      </c>
      <c r="I400" s="23">
        <v>1400</v>
      </c>
      <c r="J400" s="23">
        <v>284.98</v>
      </c>
      <c r="K400" s="23">
        <v>26.78</v>
      </c>
    </row>
    <row r="401" spans="1:11" s="20" customFormat="1" x14ac:dyDescent="0.25">
      <c r="A401" s="21" t="s">
        <v>71</v>
      </c>
      <c r="B401" s="21" t="s">
        <v>576</v>
      </c>
      <c r="C401" s="21" t="s">
        <v>85</v>
      </c>
      <c r="D401" s="21" t="s">
        <v>2252</v>
      </c>
      <c r="E401" s="21" t="s">
        <v>2258</v>
      </c>
      <c r="F401" s="22">
        <v>45399.447222222225</v>
      </c>
      <c r="G401" s="21" t="s">
        <v>2259</v>
      </c>
      <c r="H401" s="23">
        <v>420.96</v>
      </c>
      <c r="I401" s="23">
        <v>700</v>
      </c>
      <c r="J401" s="23">
        <v>339.96</v>
      </c>
      <c r="K401" s="23">
        <v>81</v>
      </c>
    </row>
    <row r="402" spans="1:11" s="20" customFormat="1" x14ac:dyDescent="0.25">
      <c r="A402" s="21" t="s">
        <v>93</v>
      </c>
      <c r="B402" s="21" t="s">
        <v>630</v>
      </c>
      <c r="C402" s="21" t="s">
        <v>125</v>
      </c>
      <c r="D402" s="21" t="s">
        <v>1113</v>
      </c>
      <c r="E402" s="21" t="s">
        <v>1558</v>
      </c>
      <c r="F402" s="22">
        <v>45399.459027777775</v>
      </c>
      <c r="G402" s="21" t="s">
        <v>2650</v>
      </c>
      <c r="H402" s="23">
        <v>410.96</v>
      </c>
      <c r="I402" s="23">
        <v>1000</v>
      </c>
      <c r="J402" s="23">
        <v>364.96</v>
      </c>
      <c r="K402" s="23">
        <v>46</v>
      </c>
    </row>
    <row r="403" spans="1:11" s="20" customFormat="1" x14ac:dyDescent="0.25">
      <c r="A403" s="21" t="s">
        <v>93</v>
      </c>
      <c r="B403" s="21" t="s">
        <v>960</v>
      </c>
      <c r="C403" s="21" t="s">
        <v>1004</v>
      </c>
      <c r="D403" s="21" t="s">
        <v>812</v>
      </c>
      <c r="E403" s="21" t="s">
        <v>2537</v>
      </c>
      <c r="F403" s="22">
        <v>45399.487500000003</v>
      </c>
      <c r="G403" s="21" t="s">
        <v>2538</v>
      </c>
      <c r="H403" s="23">
        <v>202.19</v>
      </c>
      <c r="I403" s="23">
        <v>450</v>
      </c>
      <c r="J403" s="23">
        <v>174.96</v>
      </c>
      <c r="K403" s="23">
        <v>27.23</v>
      </c>
    </row>
    <row r="404" spans="1:11" s="20" customFormat="1" x14ac:dyDescent="0.25">
      <c r="A404" s="21" t="s">
        <v>52</v>
      </c>
      <c r="B404" s="21" t="s">
        <v>519</v>
      </c>
      <c r="C404" s="21" t="s">
        <v>58</v>
      </c>
      <c r="D404" s="21" t="s">
        <v>768</v>
      </c>
      <c r="E404" s="21" t="s">
        <v>2108</v>
      </c>
      <c r="F404" s="22">
        <v>45399.498611111114</v>
      </c>
      <c r="G404" s="21" t="s">
        <v>2109</v>
      </c>
      <c r="H404" s="23">
        <v>668.74</v>
      </c>
      <c r="I404" s="23">
        <v>1200</v>
      </c>
      <c r="J404" s="23">
        <v>629.99</v>
      </c>
      <c r="K404" s="23">
        <v>38.75</v>
      </c>
    </row>
    <row r="405" spans="1:11" s="20" customFormat="1" x14ac:dyDescent="0.25">
      <c r="A405" s="21" t="s">
        <v>1079</v>
      </c>
      <c r="B405" s="21" t="s">
        <v>1082</v>
      </c>
      <c r="C405" s="21" t="s">
        <v>1063</v>
      </c>
      <c r="D405" s="21" t="s">
        <v>1097</v>
      </c>
      <c r="E405" s="21" t="s">
        <v>1828</v>
      </c>
      <c r="F405" s="22">
        <v>45399.53125</v>
      </c>
      <c r="G405" s="21" t="s">
        <v>1829</v>
      </c>
      <c r="H405" s="23">
        <v>559.4</v>
      </c>
      <c r="I405" s="23">
        <v>1200</v>
      </c>
      <c r="J405" s="23">
        <v>469.99</v>
      </c>
      <c r="K405" s="23">
        <v>89.41</v>
      </c>
    </row>
    <row r="406" spans="1:11" s="20" customFormat="1" x14ac:dyDescent="0.25">
      <c r="A406" s="21" t="s">
        <v>71</v>
      </c>
      <c r="B406" s="21" t="s">
        <v>566</v>
      </c>
      <c r="C406" s="21" t="s">
        <v>83</v>
      </c>
      <c r="D406" s="21" t="s">
        <v>800</v>
      </c>
      <c r="E406" s="21" t="s">
        <v>2392</v>
      </c>
      <c r="F406" s="22">
        <v>45399.572222222225</v>
      </c>
      <c r="G406" s="21" t="s">
        <v>2393</v>
      </c>
      <c r="H406" s="23">
        <v>711.68</v>
      </c>
      <c r="I406" s="23">
        <v>1100</v>
      </c>
      <c r="J406" s="23">
        <v>599.99</v>
      </c>
      <c r="K406" s="23">
        <v>111.69</v>
      </c>
    </row>
    <row r="407" spans="1:11" s="20" customFormat="1" x14ac:dyDescent="0.25">
      <c r="A407" s="21" t="s">
        <v>93</v>
      </c>
      <c r="B407" s="21" t="s">
        <v>616</v>
      </c>
      <c r="C407" s="21" t="s">
        <v>94</v>
      </c>
      <c r="D407" s="21" t="s">
        <v>1555</v>
      </c>
      <c r="E407" s="21" t="s">
        <v>2716</v>
      </c>
      <c r="F407" s="22">
        <v>45399.587500000001</v>
      </c>
      <c r="G407" s="21" t="s">
        <v>2717</v>
      </c>
      <c r="H407" s="23">
        <v>433.43</v>
      </c>
      <c r="I407" s="23">
        <v>1300</v>
      </c>
      <c r="J407" s="23">
        <v>384.94</v>
      </c>
      <c r="K407" s="23">
        <v>48.49</v>
      </c>
    </row>
    <row r="408" spans="1:11" s="20" customFormat="1" x14ac:dyDescent="0.25">
      <c r="A408" s="21" t="s">
        <v>32</v>
      </c>
      <c r="B408" s="21" t="s">
        <v>478</v>
      </c>
      <c r="C408" s="21" t="s">
        <v>44</v>
      </c>
      <c r="D408" s="21" t="s">
        <v>1017</v>
      </c>
      <c r="E408" s="21" t="s">
        <v>1994</v>
      </c>
      <c r="F408" s="22">
        <v>45399.603472222225</v>
      </c>
      <c r="G408" s="21" t="s">
        <v>1995</v>
      </c>
      <c r="H408" s="23">
        <v>409.99</v>
      </c>
      <c r="I408" s="23">
        <v>1100</v>
      </c>
      <c r="J408" s="23">
        <v>309.99</v>
      </c>
      <c r="K408" s="23">
        <v>100</v>
      </c>
    </row>
    <row r="409" spans="1:11" s="20" customFormat="1" x14ac:dyDescent="0.25">
      <c r="A409" s="21" t="s">
        <v>1079</v>
      </c>
      <c r="B409" s="21" t="s">
        <v>1080</v>
      </c>
      <c r="C409" s="21" t="s">
        <v>1061</v>
      </c>
      <c r="D409" s="21" t="s">
        <v>1260</v>
      </c>
      <c r="E409" s="21" t="s">
        <v>1906</v>
      </c>
      <c r="F409" s="22">
        <v>45399.604166666664</v>
      </c>
      <c r="G409" s="21" t="s">
        <v>1907</v>
      </c>
      <c r="H409" s="23">
        <v>799.77</v>
      </c>
      <c r="I409" s="23">
        <v>1200</v>
      </c>
      <c r="J409" s="23">
        <v>629.99</v>
      </c>
      <c r="K409" s="23">
        <v>169.78</v>
      </c>
    </row>
    <row r="410" spans="1:11" s="20" customFormat="1" x14ac:dyDescent="0.25">
      <c r="A410" s="21" t="s">
        <v>32</v>
      </c>
      <c r="B410" s="21" t="s">
        <v>509</v>
      </c>
      <c r="C410" s="21" t="s">
        <v>955</v>
      </c>
      <c r="D410" s="21" t="s">
        <v>743</v>
      </c>
      <c r="E410" s="21" t="s">
        <v>1947</v>
      </c>
      <c r="F410" s="22">
        <v>45399.61041666667</v>
      </c>
      <c r="G410" s="21" t="s">
        <v>1948</v>
      </c>
      <c r="H410" s="23">
        <v>581.07000000000005</v>
      </c>
      <c r="I410" s="23">
        <v>1000</v>
      </c>
      <c r="J410" s="23">
        <v>499.99</v>
      </c>
      <c r="K410" s="23">
        <v>81.08</v>
      </c>
    </row>
    <row r="411" spans="1:11" s="20" customFormat="1" x14ac:dyDescent="0.25">
      <c r="A411" s="21" t="s">
        <v>1132</v>
      </c>
      <c r="B411" s="21" t="s">
        <v>1139</v>
      </c>
      <c r="C411" s="21" t="s">
        <v>1140</v>
      </c>
      <c r="D411" s="21" t="s">
        <v>1489</v>
      </c>
      <c r="E411" s="21" t="s">
        <v>2455</v>
      </c>
      <c r="F411" s="22">
        <v>45399.626388888886</v>
      </c>
      <c r="G411" s="21" t="s">
        <v>2456</v>
      </c>
      <c r="H411" s="23">
        <v>1056.5899999999999</v>
      </c>
      <c r="I411" s="23">
        <v>1100</v>
      </c>
      <c r="J411" s="23">
        <v>1029.93</v>
      </c>
      <c r="K411" s="23">
        <v>26.66</v>
      </c>
    </row>
    <row r="412" spans="1:11" s="20" customFormat="1" x14ac:dyDescent="0.25">
      <c r="A412" s="21" t="s">
        <v>71</v>
      </c>
      <c r="B412" s="21" t="s">
        <v>578</v>
      </c>
      <c r="C412" s="21" t="s">
        <v>81</v>
      </c>
      <c r="D412" s="21" t="s">
        <v>808</v>
      </c>
      <c r="E412" s="21" t="s">
        <v>2357</v>
      </c>
      <c r="F412" s="22">
        <v>45399.632638888892</v>
      </c>
      <c r="G412" s="21" t="s">
        <v>2358</v>
      </c>
      <c r="H412" s="23">
        <v>361.65</v>
      </c>
      <c r="I412" s="23">
        <v>1300</v>
      </c>
      <c r="J412" s="23">
        <v>324.95999999999998</v>
      </c>
      <c r="K412" s="23">
        <v>36.69</v>
      </c>
    </row>
    <row r="413" spans="1:11" s="20" customFormat="1" x14ac:dyDescent="0.25">
      <c r="A413" s="21" t="s">
        <v>32</v>
      </c>
      <c r="B413" s="21" t="s">
        <v>482</v>
      </c>
      <c r="C413" s="21" t="s">
        <v>46</v>
      </c>
      <c r="D413" s="21" t="s">
        <v>1955</v>
      </c>
      <c r="E413" s="21" t="s">
        <v>1959</v>
      </c>
      <c r="F413" s="22">
        <v>45399.638888888891</v>
      </c>
      <c r="G413" s="21" t="s">
        <v>1960</v>
      </c>
      <c r="H413" s="23">
        <v>916.85</v>
      </c>
      <c r="I413" s="23">
        <v>1000</v>
      </c>
      <c r="J413" s="23">
        <v>829.99</v>
      </c>
      <c r="K413" s="23">
        <v>86.86</v>
      </c>
    </row>
    <row r="414" spans="1:11" s="20" customFormat="1" x14ac:dyDescent="0.25">
      <c r="A414" s="21" t="s">
        <v>967</v>
      </c>
      <c r="B414" s="21" t="s">
        <v>974</v>
      </c>
      <c r="C414" s="21" t="s">
        <v>1011</v>
      </c>
      <c r="D414" s="21" t="s">
        <v>1288</v>
      </c>
      <c r="E414" s="21" t="s">
        <v>2833</v>
      </c>
      <c r="F414" s="22">
        <v>45399.645833333336</v>
      </c>
      <c r="G414" s="21" t="s">
        <v>2834</v>
      </c>
      <c r="H414" s="23">
        <v>361.74</v>
      </c>
      <c r="I414" s="23">
        <v>1200</v>
      </c>
      <c r="J414" s="23">
        <v>334.96</v>
      </c>
      <c r="K414" s="23">
        <v>26.78</v>
      </c>
    </row>
    <row r="415" spans="1:11" s="20" customFormat="1" x14ac:dyDescent="0.25">
      <c r="A415" s="21" t="s">
        <v>131</v>
      </c>
      <c r="B415" s="21" t="s">
        <v>659</v>
      </c>
      <c r="C415" s="21" t="s">
        <v>853</v>
      </c>
      <c r="D415" s="21" t="s">
        <v>855</v>
      </c>
      <c r="E415" s="21" t="s">
        <v>1419</v>
      </c>
      <c r="F415" s="22">
        <v>45399.665277777778</v>
      </c>
      <c r="G415" s="21" t="s">
        <v>2813</v>
      </c>
      <c r="H415" s="23">
        <v>684.5</v>
      </c>
      <c r="I415" s="23">
        <v>1100</v>
      </c>
      <c r="J415" s="23">
        <v>629.99</v>
      </c>
      <c r="K415" s="23">
        <v>54.51</v>
      </c>
    </row>
    <row r="416" spans="1:11" s="20" customFormat="1" x14ac:dyDescent="0.25">
      <c r="A416" s="21" t="s">
        <v>71</v>
      </c>
      <c r="B416" s="21" t="s">
        <v>566</v>
      </c>
      <c r="C416" s="21" t="s">
        <v>83</v>
      </c>
      <c r="D416" s="21" t="s">
        <v>800</v>
      </c>
      <c r="E416" s="21" t="s">
        <v>2394</v>
      </c>
      <c r="F416" s="22">
        <v>45399.683333333334</v>
      </c>
      <c r="G416" s="21" t="s">
        <v>2395</v>
      </c>
      <c r="H416" s="23">
        <v>589</v>
      </c>
      <c r="I416" s="23">
        <v>700</v>
      </c>
      <c r="J416" s="23">
        <v>549.99</v>
      </c>
      <c r="K416" s="23">
        <v>39.01</v>
      </c>
    </row>
    <row r="417" spans="1:11" s="20" customFormat="1" x14ac:dyDescent="0.25">
      <c r="A417" s="21" t="s">
        <v>93</v>
      </c>
      <c r="B417" s="21" t="s">
        <v>596</v>
      </c>
      <c r="C417" s="21" t="s">
        <v>120</v>
      </c>
      <c r="D417" s="21" t="s">
        <v>1557</v>
      </c>
      <c r="E417" s="21" t="s">
        <v>1388</v>
      </c>
      <c r="F417" s="22">
        <v>45399.695833333331</v>
      </c>
      <c r="G417" s="21" t="s">
        <v>2677</v>
      </c>
      <c r="H417" s="23">
        <v>657.22</v>
      </c>
      <c r="I417" s="23">
        <v>1300</v>
      </c>
      <c r="J417" s="23">
        <v>629.99</v>
      </c>
      <c r="K417" s="23">
        <v>27.23</v>
      </c>
    </row>
    <row r="418" spans="1:11" s="20" customFormat="1" x14ac:dyDescent="0.25">
      <c r="A418" s="21" t="s">
        <v>1079</v>
      </c>
      <c r="B418" s="21" t="s">
        <v>1083</v>
      </c>
      <c r="C418" s="21" t="s">
        <v>1064</v>
      </c>
      <c r="D418" s="21" t="s">
        <v>1834</v>
      </c>
      <c r="E418" s="21" t="s">
        <v>1837</v>
      </c>
      <c r="F418" s="22">
        <v>45399.699305555558</v>
      </c>
      <c r="G418" s="21" t="s">
        <v>1838</v>
      </c>
      <c r="H418" s="23">
        <v>346.6</v>
      </c>
      <c r="I418" s="23">
        <v>1100</v>
      </c>
      <c r="J418" s="23">
        <v>309.99</v>
      </c>
      <c r="K418" s="23">
        <v>36.61</v>
      </c>
    </row>
    <row r="419" spans="1:11" s="20" customFormat="1" x14ac:dyDescent="0.25">
      <c r="A419" s="21" t="s">
        <v>93</v>
      </c>
      <c r="B419" s="21" t="s">
        <v>956</v>
      </c>
      <c r="C419" s="21" t="s">
        <v>1007</v>
      </c>
      <c r="D419" s="21" t="s">
        <v>832</v>
      </c>
      <c r="E419" s="21" t="s">
        <v>2550</v>
      </c>
      <c r="F419" s="22">
        <v>45399.706944444442</v>
      </c>
      <c r="G419" s="21" t="s">
        <v>2549</v>
      </c>
      <c r="H419" s="23">
        <v>327.06</v>
      </c>
      <c r="I419" s="23">
        <v>1100</v>
      </c>
      <c r="J419" s="23">
        <v>299.95999999999998</v>
      </c>
      <c r="K419" s="23">
        <v>27.1</v>
      </c>
    </row>
    <row r="420" spans="1:11" s="20" customFormat="1" x14ac:dyDescent="0.25">
      <c r="A420" s="21" t="s">
        <v>1079</v>
      </c>
      <c r="B420" s="21" t="s">
        <v>1083</v>
      </c>
      <c r="C420" s="21" t="s">
        <v>1064</v>
      </c>
      <c r="D420" s="21" t="s">
        <v>1834</v>
      </c>
      <c r="E420" s="21" t="s">
        <v>1839</v>
      </c>
      <c r="F420" s="22">
        <v>45399.711805555555</v>
      </c>
      <c r="G420" s="21" t="s">
        <v>1840</v>
      </c>
      <c r="H420" s="23">
        <v>359.43</v>
      </c>
      <c r="I420" s="23">
        <v>1000</v>
      </c>
      <c r="J420" s="23">
        <v>309.99</v>
      </c>
      <c r="K420" s="23">
        <v>49.44</v>
      </c>
    </row>
    <row r="421" spans="1:11" s="20" customFormat="1" x14ac:dyDescent="0.25">
      <c r="A421" s="21" t="s">
        <v>93</v>
      </c>
      <c r="B421" s="21" t="s">
        <v>956</v>
      </c>
      <c r="C421" s="21" t="s">
        <v>1007</v>
      </c>
      <c r="D421" s="21" t="s">
        <v>1521</v>
      </c>
      <c r="E421" s="21" t="s">
        <v>2548</v>
      </c>
      <c r="F421" s="22">
        <v>45399.71875</v>
      </c>
      <c r="G421" s="21" t="s">
        <v>2549</v>
      </c>
      <c r="H421" s="23">
        <v>14.99</v>
      </c>
      <c r="I421" s="23">
        <v>800.04</v>
      </c>
      <c r="J421" s="23">
        <v>14.99</v>
      </c>
      <c r="K421" s="23">
        <v>0</v>
      </c>
    </row>
    <row r="422" spans="1:11" s="20" customFormat="1" x14ac:dyDescent="0.25">
      <c r="A422" s="21" t="s">
        <v>52</v>
      </c>
      <c r="B422" s="21" t="s">
        <v>531</v>
      </c>
      <c r="C422" s="21" t="s">
        <v>61</v>
      </c>
      <c r="D422" s="21" t="s">
        <v>772</v>
      </c>
      <c r="E422" s="21" t="s">
        <v>2155</v>
      </c>
      <c r="F422" s="22">
        <v>45399.724305555559</v>
      </c>
      <c r="G422" s="21" t="s">
        <v>2156</v>
      </c>
      <c r="H422" s="23">
        <v>277.24</v>
      </c>
      <c r="I422" s="23">
        <v>1100</v>
      </c>
      <c r="J422" s="23">
        <v>239.99</v>
      </c>
      <c r="K422" s="23">
        <v>37.25</v>
      </c>
    </row>
    <row r="423" spans="1:11" s="20" customFormat="1" x14ac:dyDescent="0.25">
      <c r="A423" s="21" t="s">
        <v>93</v>
      </c>
      <c r="B423" s="21" t="s">
        <v>598</v>
      </c>
      <c r="C423" s="21" t="s">
        <v>130</v>
      </c>
      <c r="D423" s="21" t="s">
        <v>814</v>
      </c>
      <c r="E423" s="21" t="s">
        <v>1621</v>
      </c>
      <c r="F423" s="22">
        <v>45399.743750000001</v>
      </c>
      <c r="G423" s="21" t="s">
        <v>2565</v>
      </c>
      <c r="H423" s="23">
        <v>576.91999999999996</v>
      </c>
      <c r="I423" s="23">
        <v>1100</v>
      </c>
      <c r="J423" s="23">
        <v>499.92</v>
      </c>
      <c r="K423" s="23">
        <v>77</v>
      </c>
    </row>
    <row r="424" spans="1:11" s="20" customFormat="1" x14ac:dyDescent="0.25">
      <c r="A424" s="21" t="s">
        <v>93</v>
      </c>
      <c r="B424" s="21" t="s">
        <v>632</v>
      </c>
      <c r="C424" s="21" t="s">
        <v>127</v>
      </c>
      <c r="D424" s="21" t="s">
        <v>1280</v>
      </c>
      <c r="E424" s="21" t="s">
        <v>2610</v>
      </c>
      <c r="F424" s="22">
        <v>45399.759027777778</v>
      </c>
      <c r="G424" s="21" t="s">
        <v>2611</v>
      </c>
      <c r="H424" s="23">
        <v>781.04</v>
      </c>
      <c r="I424" s="23">
        <v>1100</v>
      </c>
      <c r="J424" s="23">
        <v>629.99</v>
      </c>
      <c r="K424" s="23">
        <v>151.05000000000001</v>
      </c>
    </row>
    <row r="425" spans="1:11" s="20" customFormat="1" x14ac:dyDescent="0.25">
      <c r="A425" s="21" t="s">
        <v>24</v>
      </c>
      <c r="B425" s="21" t="s">
        <v>461</v>
      </c>
      <c r="C425" s="21" t="s">
        <v>30</v>
      </c>
      <c r="D425" s="21" t="s">
        <v>1322</v>
      </c>
      <c r="E425" s="21" t="s">
        <v>1307</v>
      </c>
      <c r="F425" s="22">
        <v>45399.760416666664</v>
      </c>
      <c r="G425" s="21" t="s">
        <v>1757</v>
      </c>
      <c r="H425" s="23">
        <v>377.32</v>
      </c>
      <c r="I425" s="23">
        <v>1100</v>
      </c>
      <c r="J425" s="23">
        <v>349.96</v>
      </c>
      <c r="K425" s="23">
        <v>27.36</v>
      </c>
    </row>
    <row r="426" spans="1:11" s="20" customFormat="1" x14ac:dyDescent="0.25">
      <c r="A426" s="21" t="s">
        <v>1132</v>
      </c>
      <c r="B426" s="21" t="s">
        <v>1157</v>
      </c>
      <c r="C426" s="21" t="s">
        <v>1158</v>
      </c>
      <c r="D426" s="21" t="s">
        <v>2458</v>
      </c>
      <c r="E426" s="21" t="s">
        <v>2506</v>
      </c>
      <c r="F426" s="22">
        <v>45399.760416666664</v>
      </c>
      <c r="G426" s="21" t="s">
        <v>2507</v>
      </c>
      <c r="H426" s="23">
        <v>738.85</v>
      </c>
      <c r="I426" s="23">
        <v>1200</v>
      </c>
      <c r="J426" s="23">
        <v>629.99</v>
      </c>
      <c r="K426" s="23">
        <v>108.86</v>
      </c>
    </row>
    <row r="427" spans="1:11" s="20" customFormat="1" x14ac:dyDescent="0.25">
      <c r="A427" s="21" t="s">
        <v>155</v>
      </c>
      <c r="B427" s="21" t="s">
        <v>698</v>
      </c>
      <c r="C427" s="21" t="s">
        <v>161</v>
      </c>
      <c r="D427" s="21" t="s">
        <v>872</v>
      </c>
      <c r="E427" s="21" t="s">
        <v>2961</v>
      </c>
      <c r="F427" s="22">
        <v>45399.789583333331</v>
      </c>
      <c r="G427" s="21" t="s">
        <v>2962</v>
      </c>
      <c r="H427" s="23">
        <v>1116.81</v>
      </c>
      <c r="I427" s="23">
        <v>1400</v>
      </c>
      <c r="J427" s="23">
        <v>1089.96</v>
      </c>
      <c r="K427" s="23">
        <v>26.85</v>
      </c>
    </row>
    <row r="428" spans="1:11" s="20" customFormat="1" x14ac:dyDescent="0.25">
      <c r="A428" s="21" t="s">
        <v>52</v>
      </c>
      <c r="B428" s="21" t="s">
        <v>515</v>
      </c>
      <c r="C428" s="21" t="s">
        <v>65</v>
      </c>
      <c r="D428" s="21" t="s">
        <v>766</v>
      </c>
      <c r="E428" s="21" t="s">
        <v>1952</v>
      </c>
      <c r="F428" s="22">
        <v>45400.39166666667</v>
      </c>
      <c r="G428" s="21" t="s">
        <v>2077</v>
      </c>
      <c r="H428" s="23">
        <v>314.97000000000003</v>
      </c>
      <c r="I428" s="23">
        <v>300</v>
      </c>
      <c r="J428" s="23">
        <v>294.97000000000003</v>
      </c>
      <c r="K428" s="23">
        <v>20</v>
      </c>
    </row>
    <row r="429" spans="1:11" s="20" customFormat="1" x14ac:dyDescent="0.25">
      <c r="A429" s="21" t="s">
        <v>93</v>
      </c>
      <c r="B429" s="21" t="s">
        <v>622</v>
      </c>
      <c r="C429" s="21" t="s">
        <v>115</v>
      </c>
      <c r="D429" s="21" t="s">
        <v>836</v>
      </c>
      <c r="E429" s="21" t="s">
        <v>2758</v>
      </c>
      <c r="F429" s="22">
        <v>45400.460416666669</v>
      </c>
      <c r="G429" s="21" t="s">
        <v>2759</v>
      </c>
      <c r="H429" s="23">
        <v>1097.07</v>
      </c>
      <c r="I429" s="23">
        <v>1100</v>
      </c>
      <c r="J429" s="23">
        <v>1069.97</v>
      </c>
      <c r="K429" s="23">
        <v>27.1</v>
      </c>
    </row>
    <row r="430" spans="1:11" s="20" customFormat="1" x14ac:dyDescent="0.25">
      <c r="A430" s="21" t="s">
        <v>873</v>
      </c>
      <c r="B430" s="21" t="s">
        <v>723</v>
      </c>
      <c r="C430" s="21" t="s">
        <v>175</v>
      </c>
      <c r="D430" s="21" t="s">
        <v>878</v>
      </c>
      <c r="E430" s="21" t="s">
        <v>3007</v>
      </c>
      <c r="F430" s="22">
        <v>45400.461111111108</v>
      </c>
      <c r="G430" s="21" t="s">
        <v>3008</v>
      </c>
      <c r="H430" s="23">
        <v>670.56</v>
      </c>
      <c r="I430" s="23">
        <v>1100</v>
      </c>
      <c r="J430" s="23">
        <v>599.99</v>
      </c>
      <c r="K430" s="23">
        <v>70.569999999999993</v>
      </c>
    </row>
    <row r="431" spans="1:11" s="20" customFormat="1" x14ac:dyDescent="0.25">
      <c r="A431" s="21" t="s">
        <v>967</v>
      </c>
      <c r="B431" s="21" t="s">
        <v>974</v>
      </c>
      <c r="C431" s="21" t="s">
        <v>1011</v>
      </c>
      <c r="D431" s="21" t="s">
        <v>1288</v>
      </c>
      <c r="E431" s="21" t="s">
        <v>1609</v>
      </c>
      <c r="F431" s="22">
        <v>45400.48541666667</v>
      </c>
      <c r="G431" s="21" t="s">
        <v>2835</v>
      </c>
      <c r="H431" s="23">
        <v>459.95</v>
      </c>
      <c r="I431" s="23">
        <v>1100</v>
      </c>
      <c r="J431" s="23">
        <v>384.95</v>
      </c>
      <c r="K431" s="23">
        <v>75</v>
      </c>
    </row>
    <row r="432" spans="1:11" s="20" customFormat="1" x14ac:dyDescent="0.25">
      <c r="A432" s="21" t="s">
        <v>1132</v>
      </c>
      <c r="B432" s="21" t="s">
        <v>1157</v>
      </c>
      <c r="C432" s="21" t="s">
        <v>1158</v>
      </c>
      <c r="D432" s="21" t="s">
        <v>1276</v>
      </c>
      <c r="E432" s="21" t="s">
        <v>2508</v>
      </c>
      <c r="F432" s="22">
        <v>45400.558333333334</v>
      </c>
      <c r="G432" s="21" t="s">
        <v>2509</v>
      </c>
      <c r="H432" s="23">
        <v>707.99</v>
      </c>
      <c r="I432" s="23">
        <v>1100</v>
      </c>
      <c r="J432" s="23">
        <v>629.99</v>
      </c>
      <c r="K432" s="23">
        <v>78</v>
      </c>
    </row>
    <row r="433" spans="1:11" s="20" customFormat="1" x14ac:dyDescent="0.25">
      <c r="A433" s="21" t="s">
        <v>24</v>
      </c>
      <c r="B433" s="21" t="s">
        <v>471</v>
      </c>
      <c r="C433" s="21" t="s">
        <v>31</v>
      </c>
      <c r="D433" s="21" t="s">
        <v>1761</v>
      </c>
      <c r="E433" s="21" t="s">
        <v>1768</v>
      </c>
      <c r="F433" s="22">
        <v>45400.628472222219</v>
      </c>
      <c r="G433" s="21" t="s">
        <v>1769</v>
      </c>
      <c r="H433" s="23">
        <v>526.84</v>
      </c>
      <c r="I433" s="23">
        <v>1200</v>
      </c>
      <c r="J433" s="23">
        <v>499.99</v>
      </c>
      <c r="K433" s="23">
        <v>26.85</v>
      </c>
    </row>
    <row r="434" spans="1:11" s="20" customFormat="1" x14ac:dyDescent="0.25">
      <c r="A434" s="21" t="s">
        <v>93</v>
      </c>
      <c r="B434" s="21" t="s">
        <v>964</v>
      </c>
      <c r="C434" s="21" t="s">
        <v>1005</v>
      </c>
      <c r="D434" s="21" t="s">
        <v>1031</v>
      </c>
      <c r="E434" s="21" t="s">
        <v>2525</v>
      </c>
      <c r="F434" s="22">
        <v>45400.643750000003</v>
      </c>
      <c r="G434" s="21" t="s">
        <v>2526</v>
      </c>
      <c r="H434" s="23">
        <v>158.5</v>
      </c>
      <c r="I434" s="23">
        <v>1400</v>
      </c>
      <c r="J434" s="23">
        <v>79.989999999999995</v>
      </c>
      <c r="K434" s="23">
        <v>78.510000000000005</v>
      </c>
    </row>
    <row r="435" spans="1:11" s="20" customFormat="1" x14ac:dyDescent="0.25">
      <c r="A435" s="21" t="s">
        <v>52</v>
      </c>
      <c r="B435" s="21" t="s">
        <v>535</v>
      </c>
      <c r="C435" s="21" t="s">
        <v>57</v>
      </c>
      <c r="D435" s="21" t="s">
        <v>1104</v>
      </c>
      <c r="E435" s="21" t="s">
        <v>1428</v>
      </c>
      <c r="F435" s="22">
        <v>45400.649305555555</v>
      </c>
      <c r="G435" s="21" t="s">
        <v>2160</v>
      </c>
      <c r="H435" s="23">
        <v>985.99</v>
      </c>
      <c r="I435" s="23">
        <v>1100</v>
      </c>
      <c r="J435" s="23">
        <v>899.99</v>
      </c>
      <c r="K435" s="23">
        <v>86</v>
      </c>
    </row>
    <row r="436" spans="1:11" s="20" customFormat="1" x14ac:dyDescent="0.25">
      <c r="A436" s="21" t="s">
        <v>32</v>
      </c>
      <c r="B436" s="21" t="s">
        <v>503</v>
      </c>
      <c r="C436" s="21" t="s">
        <v>39</v>
      </c>
      <c r="D436" s="21" t="s">
        <v>745</v>
      </c>
      <c r="E436" s="21" t="s">
        <v>1416</v>
      </c>
      <c r="F436" s="22">
        <v>45400.663194444445</v>
      </c>
      <c r="G436" s="21" t="s">
        <v>1983</v>
      </c>
      <c r="H436" s="23">
        <v>173.99</v>
      </c>
      <c r="I436" s="23">
        <v>1200</v>
      </c>
      <c r="J436" s="23">
        <v>99.99</v>
      </c>
      <c r="K436" s="23">
        <v>74</v>
      </c>
    </row>
    <row r="437" spans="1:11" s="20" customFormat="1" x14ac:dyDescent="0.25">
      <c r="A437" s="21" t="s">
        <v>52</v>
      </c>
      <c r="B437" s="21" t="s">
        <v>517</v>
      </c>
      <c r="C437" s="21" t="s">
        <v>64</v>
      </c>
      <c r="D437" s="21" t="s">
        <v>1018</v>
      </c>
      <c r="E437" s="21" t="s">
        <v>2093</v>
      </c>
      <c r="F437" s="22">
        <v>45400.674305555556</v>
      </c>
      <c r="G437" s="21" t="s">
        <v>2094</v>
      </c>
      <c r="H437" s="23">
        <v>239.2</v>
      </c>
      <c r="I437" s="23">
        <v>1100</v>
      </c>
      <c r="J437" s="23">
        <v>199.98</v>
      </c>
      <c r="K437" s="23">
        <v>39.22</v>
      </c>
    </row>
    <row r="438" spans="1:11" s="20" customFormat="1" x14ac:dyDescent="0.25">
      <c r="A438" s="21" t="s">
        <v>1132</v>
      </c>
      <c r="B438" s="21" t="s">
        <v>1151</v>
      </c>
      <c r="C438" s="21" t="s">
        <v>1152</v>
      </c>
      <c r="D438" s="21" t="s">
        <v>1275</v>
      </c>
      <c r="E438" s="21" t="s">
        <v>2415</v>
      </c>
      <c r="F438" s="22">
        <v>45400.676388888889</v>
      </c>
      <c r="G438" s="21" t="s">
        <v>2416</v>
      </c>
      <c r="H438" s="23">
        <v>437.14</v>
      </c>
      <c r="I438" s="23">
        <v>1400</v>
      </c>
      <c r="J438" s="23">
        <v>269.95</v>
      </c>
      <c r="K438" s="23">
        <v>167.19</v>
      </c>
    </row>
    <row r="439" spans="1:11" s="20" customFormat="1" x14ac:dyDescent="0.25">
      <c r="A439" s="21" t="s">
        <v>32</v>
      </c>
      <c r="B439" s="21" t="s">
        <v>503</v>
      </c>
      <c r="C439" s="21" t="s">
        <v>39</v>
      </c>
      <c r="D439" s="21" t="s">
        <v>745</v>
      </c>
      <c r="E439" s="21" t="s">
        <v>1982</v>
      </c>
      <c r="F439" s="22">
        <v>45400.681944444441</v>
      </c>
      <c r="G439" s="21" t="s">
        <v>1983</v>
      </c>
      <c r="H439" s="23">
        <v>529.80999999999995</v>
      </c>
      <c r="I439" s="23">
        <v>1100.01</v>
      </c>
      <c r="J439" s="23">
        <v>499.99</v>
      </c>
      <c r="K439" s="23">
        <v>29.82</v>
      </c>
    </row>
    <row r="440" spans="1:11" s="20" customFormat="1" x14ac:dyDescent="0.25">
      <c r="A440" s="21" t="s">
        <v>71</v>
      </c>
      <c r="B440" s="21" t="s">
        <v>570</v>
      </c>
      <c r="C440" s="21" t="s">
        <v>92</v>
      </c>
      <c r="D440" s="21" t="s">
        <v>798</v>
      </c>
      <c r="E440" s="21" t="s">
        <v>2239</v>
      </c>
      <c r="F440" s="22">
        <v>45400.707638888889</v>
      </c>
      <c r="G440" s="21" t="s">
        <v>2240</v>
      </c>
      <c r="H440" s="23">
        <v>667.43</v>
      </c>
      <c r="I440" s="23">
        <v>1400</v>
      </c>
      <c r="J440" s="23">
        <v>599.99</v>
      </c>
      <c r="K440" s="23">
        <v>67.44</v>
      </c>
    </row>
    <row r="441" spans="1:11" s="20" customFormat="1" x14ac:dyDescent="0.25">
      <c r="A441" s="21" t="s">
        <v>1079</v>
      </c>
      <c r="B441" s="21" t="s">
        <v>1078</v>
      </c>
      <c r="C441" s="21" t="s">
        <v>1060</v>
      </c>
      <c r="D441" s="21" t="s">
        <v>1930</v>
      </c>
      <c r="E441" s="21" t="s">
        <v>1931</v>
      </c>
      <c r="F441" s="22">
        <v>45400.710416666669</v>
      </c>
      <c r="G441" s="21" t="s">
        <v>1932</v>
      </c>
      <c r="H441" s="23">
        <v>356.72</v>
      </c>
      <c r="I441" s="23">
        <v>1200</v>
      </c>
      <c r="J441" s="23">
        <v>279.99</v>
      </c>
      <c r="K441" s="23">
        <v>76.73</v>
      </c>
    </row>
    <row r="442" spans="1:11" s="20" customFormat="1" x14ac:dyDescent="0.25">
      <c r="A442" s="21" t="s">
        <v>93</v>
      </c>
      <c r="B442" s="21" t="s">
        <v>642</v>
      </c>
      <c r="C442" s="21" t="s">
        <v>99</v>
      </c>
      <c r="D442" s="21" t="s">
        <v>1033</v>
      </c>
      <c r="E442" s="21" t="s">
        <v>2685</v>
      </c>
      <c r="F442" s="22">
        <v>45400.711111111108</v>
      </c>
      <c r="G442" s="21" t="s">
        <v>2686</v>
      </c>
      <c r="H442" s="23">
        <v>710.94</v>
      </c>
      <c r="I442" s="23">
        <v>700</v>
      </c>
      <c r="J442" s="23">
        <v>629.99</v>
      </c>
      <c r="K442" s="23">
        <v>80.95</v>
      </c>
    </row>
    <row r="443" spans="1:11" s="20" customFormat="1" x14ac:dyDescent="0.25">
      <c r="A443" s="21" t="s">
        <v>873</v>
      </c>
      <c r="B443" s="21" t="s">
        <v>723</v>
      </c>
      <c r="C443" s="21" t="s">
        <v>175</v>
      </c>
      <c r="D443" s="21" t="s">
        <v>3009</v>
      </c>
      <c r="E443" s="21" t="s">
        <v>3010</v>
      </c>
      <c r="F443" s="22">
        <v>45400.746527777781</v>
      </c>
      <c r="G443" s="21" t="s">
        <v>3011</v>
      </c>
      <c r="H443" s="23">
        <v>588.99</v>
      </c>
      <c r="I443" s="23">
        <v>1300</v>
      </c>
      <c r="J443" s="23">
        <v>529.99</v>
      </c>
      <c r="K443" s="23">
        <v>59</v>
      </c>
    </row>
    <row r="444" spans="1:11" s="20" customFormat="1" x14ac:dyDescent="0.25">
      <c r="A444" s="21" t="s">
        <v>93</v>
      </c>
      <c r="B444" s="21" t="s">
        <v>638</v>
      </c>
      <c r="C444" s="21" t="s">
        <v>98</v>
      </c>
      <c r="D444" s="21" t="s">
        <v>840</v>
      </c>
      <c r="E444" s="21" t="s">
        <v>1391</v>
      </c>
      <c r="F444" s="22">
        <v>45400.76666666667</v>
      </c>
      <c r="G444" s="21" t="s">
        <v>2744</v>
      </c>
      <c r="H444" s="23">
        <v>111.29</v>
      </c>
      <c r="I444" s="23">
        <v>1100</v>
      </c>
      <c r="J444" s="23">
        <v>79.989999999999995</v>
      </c>
      <c r="K444" s="23">
        <v>31.3</v>
      </c>
    </row>
    <row r="445" spans="1:11" s="20" customFormat="1" x14ac:dyDescent="0.25">
      <c r="A445" s="21" t="s">
        <v>141</v>
      </c>
      <c r="B445" s="21" t="s">
        <v>673</v>
      </c>
      <c r="C445" s="21" t="s">
        <v>150</v>
      </c>
      <c r="D445" s="21" t="s">
        <v>1129</v>
      </c>
      <c r="E445" s="21" t="s">
        <v>2875</v>
      </c>
      <c r="F445" s="22">
        <v>45400.777777777781</v>
      </c>
      <c r="G445" s="21" t="s">
        <v>2876</v>
      </c>
      <c r="H445" s="23">
        <v>1050</v>
      </c>
      <c r="I445" s="23">
        <v>1000</v>
      </c>
      <c r="J445" s="23">
        <v>829.99</v>
      </c>
      <c r="K445" s="23">
        <v>220.01</v>
      </c>
    </row>
    <row r="446" spans="1:11" s="20" customFormat="1" x14ac:dyDescent="0.25">
      <c r="A446" s="21" t="s">
        <v>93</v>
      </c>
      <c r="B446" s="21" t="s">
        <v>630</v>
      </c>
      <c r="C446" s="21" t="s">
        <v>125</v>
      </c>
      <c r="D446" s="21" t="s">
        <v>1113</v>
      </c>
      <c r="E446" s="21" t="s">
        <v>1536</v>
      </c>
      <c r="F446" s="22">
        <v>45401.395138888889</v>
      </c>
      <c r="G446" s="21" t="s">
        <v>2651</v>
      </c>
      <c r="H446" s="23">
        <v>334.39</v>
      </c>
      <c r="I446" s="23">
        <v>1400</v>
      </c>
      <c r="J446" s="23">
        <v>294.95999999999998</v>
      </c>
      <c r="K446" s="23">
        <v>39.43</v>
      </c>
    </row>
    <row r="447" spans="1:11" s="20" customFormat="1" x14ac:dyDescent="0.25">
      <c r="A447" s="21" t="s">
        <v>873</v>
      </c>
      <c r="B447" s="21" t="s">
        <v>715</v>
      </c>
      <c r="C447" s="21" t="s">
        <v>168</v>
      </c>
      <c r="D447" s="21" t="s">
        <v>877</v>
      </c>
      <c r="E447" s="21" t="s">
        <v>1465</v>
      </c>
      <c r="F447" s="22">
        <v>45401.409722222219</v>
      </c>
      <c r="G447" s="21" t="s">
        <v>3006</v>
      </c>
      <c r="H447" s="23">
        <v>632.27</v>
      </c>
      <c r="I447" s="23">
        <v>700</v>
      </c>
      <c r="J447" s="23">
        <v>549.99</v>
      </c>
      <c r="K447" s="23">
        <v>82.28</v>
      </c>
    </row>
    <row r="448" spans="1:11" s="20" customFormat="1" x14ac:dyDescent="0.25">
      <c r="A448" s="21" t="s">
        <v>93</v>
      </c>
      <c r="B448" s="21" t="s">
        <v>644</v>
      </c>
      <c r="C448" s="21" t="s">
        <v>112</v>
      </c>
      <c r="D448" s="21" t="s">
        <v>1279</v>
      </c>
      <c r="E448" s="21" t="s">
        <v>2596</v>
      </c>
      <c r="F448" s="22">
        <v>45401.436805555553</v>
      </c>
      <c r="G448" s="21" t="s">
        <v>2597</v>
      </c>
      <c r="H448" s="23">
        <v>616.94000000000005</v>
      </c>
      <c r="I448" s="23">
        <v>1100</v>
      </c>
      <c r="J448" s="23">
        <v>519.94000000000005</v>
      </c>
      <c r="K448" s="23">
        <v>97</v>
      </c>
    </row>
    <row r="449" spans="1:11" s="20" customFormat="1" x14ac:dyDescent="0.25">
      <c r="A449" s="21" t="s">
        <v>71</v>
      </c>
      <c r="B449" s="21" t="s">
        <v>785</v>
      </c>
      <c r="C449" s="21" t="s">
        <v>86</v>
      </c>
      <c r="D449" s="21" t="s">
        <v>764</v>
      </c>
      <c r="E449" s="21" t="s">
        <v>1665</v>
      </c>
      <c r="F449" s="22">
        <v>45401.443749999999</v>
      </c>
      <c r="G449" s="21" t="s">
        <v>2235</v>
      </c>
      <c r="H449" s="23">
        <v>266.83999999999997</v>
      </c>
      <c r="I449" s="23">
        <v>300</v>
      </c>
      <c r="J449" s="23">
        <v>239.99</v>
      </c>
      <c r="K449" s="23">
        <v>26.85</v>
      </c>
    </row>
    <row r="450" spans="1:11" s="20" customFormat="1" x14ac:dyDescent="0.25">
      <c r="A450" s="21" t="s">
        <v>71</v>
      </c>
      <c r="B450" s="21" t="s">
        <v>578</v>
      </c>
      <c r="C450" s="21" t="s">
        <v>81</v>
      </c>
      <c r="D450" s="21" t="s">
        <v>808</v>
      </c>
      <c r="E450" s="21" t="s">
        <v>2359</v>
      </c>
      <c r="F450" s="22">
        <v>45401.445138888892</v>
      </c>
      <c r="G450" s="21" t="s">
        <v>2360</v>
      </c>
      <c r="H450" s="23">
        <v>362.3</v>
      </c>
      <c r="I450" s="23">
        <v>1400</v>
      </c>
      <c r="J450" s="23">
        <v>334.95</v>
      </c>
      <c r="K450" s="23">
        <v>27.35</v>
      </c>
    </row>
    <row r="451" spans="1:11" s="20" customFormat="1" x14ac:dyDescent="0.25">
      <c r="A451" s="21" t="s">
        <v>883</v>
      </c>
      <c r="B451" s="21" t="s">
        <v>886</v>
      </c>
      <c r="C451" s="21" t="s">
        <v>887</v>
      </c>
      <c r="D451" s="21" t="s">
        <v>888</v>
      </c>
      <c r="E451" s="21" t="s">
        <v>3018</v>
      </c>
      <c r="F451" s="22">
        <v>45401.45208333333</v>
      </c>
      <c r="G451" s="21" t="s">
        <v>3019</v>
      </c>
      <c r="H451" s="23">
        <v>288.95</v>
      </c>
      <c r="I451" s="23">
        <v>1100</v>
      </c>
      <c r="J451" s="23">
        <v>239.99</v>
      </c>
      <c r="K451" s="23">
        <v>48.96</v>
      </c>
    </row>
    <row r="452" spans="1:11" s="20" customFormat="1" x14ac:dyDescent="0.25">
      <c r="A452" s="21" t="s">
        <v>883</v>
      </c>
      <c r="B452" s="21" t="s">
        <v>889</v>
      </c>
      <c r="C452" s="21" t="s">
        <v>890</v>
      </c>
      <c r="D452" s="21" t="s">
        <v>3020</v>
      </c>
      <c r="E452" s="21" t="s">
        <v>3021</v>
      </c>
      <c r="F452" s="22">
        <v>45401.464583333334</v>
      </c>
      <c r="G452" s="21" t="s">
        <v>3022</v>
      </c>
      <c r="H452" s="23">
        <v>908.3</v>
      </c>
      <c r="I452" s="23">
        <v>1300</v>
      </c>
      <c r="J452" s="23">
        <v>599.99</v>
      </c>
      <c r="K452" s="23">
        <v>308.31</v>
      </c>
    </row>
    <row r="453" spans="1:11" s="20" customFormat="1" x14ac:dyDescent="0.25">
      <c r="A453" s="21" t="s">
        <v>71</v>
      </c>
      <c r="B453" s="21" t="s">
        <v>557</v>
      </c>
      <c r="C453" s="21" t="s">
        <v>74</v>
      </c>
      <c r="D453" s="21" t="s">
        <v>787</v>
      </c>
      <c r="E453" s="21" t="s">
        <v>2314</v>
      </c>
      <c r="F453" s="22">
        <v>45401.468055555553</v>
      </c>
      <c r="G453" s="21" t="s">
        <v>2315</v>
      </c>
      <c r="H453" s="23">
        <v>1086.06</v>
      </c>
      <c r="I453" s="23">
        <v>1100</v>
      </c>
      <c r="J453" s="23">
        <v>1039.97</v>
      </c>
      <c r="K453" s="23">
        <v>46.09</v>
      </c>
    </row>
    <row r="454" spans="1:11" s="20" customFormat="1" x14ac:dyDescent="0.25">
      <c r="A454" s="21" t="s">
        <v>71</v>
      </c>
      <c r="B454" s="21" t="s">
        <v>547</v>
      </c>
      <c r="C454" s="21" t="s">
        <v>75</v>
      </c>
      <c r="D454" s="21" t="s">
        <v>796</v>
      </c>
      <c r="E454" s="21" t="s">
        <v>2321</v>
      </c>
      <c r="F454" s="22">
        <v>45401.468055555553</v>
      </c>
      <c r="G454" s="21" t="s">
        <v>2322</v>
      </c>
      <c r="H454" s="23">
        <v>677.18</v>
      </c>
      <c r="I454" s="23">
        <v>1100</v>
      </c>
      <c r="J454" s="23">
        <v>649.95000000000005</v>
      </c>
      <c r="K454" s="23">
        <v>27.23</v>
      </c>
    </row>
    <row r="455" spans="1:11" s="20" customFormat="1" x14ac:dyDescent="0.25">
      <c r="A455" s="21" t="s">
        <v>93</v>
      </c>
      <c r="B455" s="21" t="s">
        <v>634</v>
      </c>
      <c r="C455" s="21" t="s">
        <v>118</v>
      </c>
      <c r="D455" s="21" t="s">
        <v>824</v>
      </c>
      <c r="E455" s="21" t="s">
        <v>2654</v>
      </c>
      <c r="F455" s="22">
        <v>45401.477083333331</v>
      </c>
      <c r="G455" s="21" t="s">
        <v>2655</v>
      </c>
      <c r="H455" s="23">
        <v>663.66</v>
      </c>
      <c r="I455" s="23">
        <v>700</v>
      </c>
      <c r="J455" s="23">
        <v>549.99</v>
      </c>
      <c r="K455" s="23">
        <v>113.67</v>
      </c>
    </row>
    <row r="456" spans="1:11" s="20" customFormat="1" x14ac:dyDescent="0.25">
      <c r="A456" s="21" t="s">
        <v>873</v>
      </c>
      <c r="B456" s="21" t="s">
        <v>703</v>
      </c>
      <c r="C456" s="21" t="s">
        <v>164</v>
      </c>
      <c r="D456" s="21" t="s">
        <v>1672</v>
      </c>
      <c r="E456" s="21" t="s">
        <v>1553</v>
      </c>
      <c r="F456" s="22">
        <v>45401.486111111109</v>
      </c>
      <c r="G456" s="21" t="s">
        <v>2991</v>
      </c>
      <c r="H456" s="23">
        <v>268.27</v>
      </c>
      <c r="I456" s="23">
        <v>1500</v>
      </c>
      <c r="J456" s="23">
        <v>239.99</v>
      </c>
      <c r="K456" s="23">
        <v>28.28</v>
      </c>
    </row>
    <row r="457" spans="1:11" s="20" customFormat="1" x14ac:dyDescent="0.25">
      <c r="A457" s="21" t="s">
        <v>1132</v>
      </c>
      <c r="B457" s="21" t="s">
        <v>1147</v>
      </c>
      <c r="C457" s="21" t="s">
        <v>1148</v>
      </c>
      <c r="D457" s="21" t="s">
        <v>1488</v>
      </c>
      <c r="E457" s="21" t="s">
        <v>2495</v>
      </c>
      <c r="F457" s="22">
        <v>45401.501388888886</v>
      </c>
      <c r="G457" s="21" t="s">
        <v>2496</v>
      </c>
      <c r="H457" s="23">
        <v>968.83</v>
      </c>
      <c r="I457" s="23">
        <v>1000</v>
      </c>
      <c r="J457" s="23">
        <v>929.99</v>
      </c>
      <c r="K457" s="23">
        <v>38.840000000000003</v>
      </c>
    </row>
    <row r="458" spans="1:11" s="20" customFormat="1" x14ac:dyDescent="0.25">
      <c r="A458" s="21" t="s">
        <v>967</v>
      </c>
      <c r="B458" s="21" t="s">
        <v>982</v>
      </c>
      <c r="C458" s="21" t="s">
        <v>1071</v>
      </c>
      <c r="D458" s="21" t="s">
        <v>1606</v>
      </c>
      <c r="E458" s="21" t="s">
        <v>2844</v>
      </c>
      <c r="F458" s="22">
        <v>45401.513888888891</v>
      </c>
      <c r="G458" s="21" t="s">
        <v>2845</v>
      </c>
      <c r="H458" s="23">
        <v>570.24</v>
      </c>
      <c r="I458" s="23">
        <v>1300</v>
      </c>
      <c r="J458" s="23">
        <v>499.99</v>
      </c>
      <c r="K458" s="23">
        <v>70.25</v>
      </c>
    </row>
    <row r="459" spans="1:11" s="20" customFormat="1" x14ac:dyDescent="0.25">
      <c r="A459" s="21" t="s">
        <v>71</v>
      </c>
      <c r="B459" s="21" t="s">
        <v>553</v>
      </c>
      <c r="C459" s="21" t="s">
        <v>76</v>
      </c>
      <c r="D459" s="21" t="s">
        <v>1468</v>
      </c>
      <c r="E459" s="21" t="s">
        <v>2296</v>
      </c>
      <c r="F459" s="22">
        <v>45401.515972222223</v>
      </c>
      <c r="G459" s="21" t="s">
        <v>2297</v>
      </c>
      <c r="H459" s="23">
        <v>678.98</v>
      </c>
      <c r="I459" s="23">
        <v>1200</v>
      </c>
      <c r="J459" s="23">
        <v>629.99</v>
      </c>
      <c r="K459" s="23">
        <v>48.99</v>
      </c>
    </row>
    <row r="460" spans="1:11" s="20" customFormat="1" x14ac:dyDescent="0.25">
      <c r="A460" s="21" t="s">
        <v>93</v>
      </c>
      <c r="B460" s="21" t="s">
        <v>624</v>
      </c>
      <c r="C460" s="21" t="s">
        <v>103</v>
      </c>
      <c r="D460" s="21" t="s">
        <v>828</v>
      </c>
      <c r="E460" s="21" t="s">
        <v>2719</v>
      </c>
      <c r="F460" s="22">
        <v>45401.518055555556</v>
      </c>
      <c r="G460" s="21" t="s">
        <v>2720</v>
      </c>
      <c r="H460" s="23">
        <v>357.06</v>
      </c>
      <c r="I460" s="23">
        <v>1200</v>
      </c>
      <c r="J460" s="23">
        <v>314.95999999999998</v>
      </c>
      <c r="K460" s="23">
        <v>42.1</v>
      </c>
    </row>
    <row r="461" spans="1:11" s="20" customFormat="1" x14ac:dyDescent="0.25">
      <c r="A461" s="21" t="s">
        <v>1132</v>
      </c>
      <c r="B461" s="21" t="s">
        <v>1139</v>
      </c>
      <c r="C461" s="21" t="s">
        <v>1140</v>
      </c>
      <c r="D461" s="21" t="s">
        <v>2425</v>
      </c>
      <c r="E461" s="21" t="s">
        <v>2463</v>
      </c>
      <c r="F461" s="22">
        <v>45401.540972222225</v>
      </c>
      <c r="G461" s="21" t="s">
        <v>2464</v>
      </c>
      <c r="H461" s="23">
        <v>491.64</v>
      </c>
      <c r="I461" s="23">
        <v>1400</v>
      </c>
      <c r="J461" s="23">
        <v>464.98</v>
      </c>
      <c r="K461" s="23">
        <v>26.66</v>
      </c>
    </row>
    <row r="462" spans="1:11" s="20" customFormat="1" x14ac:dyDescent="0.25">
      <c r="A462" s="21" t="s">
        <v>52</v>
      </c>
      <c r="B462" s="21" t="s">
        <v>517</v>
      </c>
      <c r="C462" s="21" t="s">
        <v>64</v>
      </c>
      <c r="D462" s="21" t="s">
        <v>767</v>
      </c>
      <c r="E462" s="21" t="s">
        <v>2095</v>
      </c>
      <c r="F462" s="22">
        <v>45401.543055555558</v>
      </c>
      <c r="G462" s="21" t="s">
        <v>2096</v>
      </c>
      <c r="H462" s="23">
        <v>764.94</v>
      </c>
      <c r="I462" s="23">
        <v>1100</v>
      </c>
      <c r="J462" s="23">
        <v>429.96</v>
      </c>
      <c r="K462" s="23">
        <v>334.98</v>
      </c>
    </row>
    <row r="463" spans="1:11" s="20" customFormat="1" x14ac:dyDescent="0.25">
      <c r="A463" s="21" t="s">
        <v>66</v>
      </c>
      <c r="B463" s="21" t="s">
        <v>537</v>
      </c>
      <c r="C463" s="21" t="s">
        <v>67</v>
      </c>
      <c r="D463" s="21" t="s">
        <v>1269</v>
      </c>
      <c r="E463" s="21" t="s">
        <v>2226</v>
      </c>
      <c r="F463" s="22">
        <v>45401.554861111108</v>
      </c>
      <c r="G463" s="21" t="s">
        <v>2227</v>
      </c>
      <c r="H463" s="23">
        <v>415.82</v>
      </c>
      <c r="I463" s="23">
        <v>1100</v>
      </c>
      <c r="J463" s="23">
        <v>309.99</v>
      </c>
      <c r="K463" s="23">
        <v>105.83</v>
      </c>
    </row>
    <row r="464" spans="1:11" s="20" customFormat="1" x14ac:dyDescent="0.25">
      <c r="A464" s="21" t="s">
        <v>52</v>
      </c>
      <c r="B464" s="21" t="s">
        <v>519</v>
      </c>
      <c r="C464" s="21" t="s">
        <v>58</v>
      </c>
      <c r="D464" s="21" t="s">
        <v>768</v>
      </c>
      <c r="E464" s="21" t="s">
        <v>2110</v>
      </c>
      <c r="F464" s="22">
        <v>45401.62777777778</v>
      </c>
      <c r="G464" s="21" t="s">
        <v>2111</v>
      </c>
      <c r="H464" s="23">
        <v>1233.44</v>
      </c>
      <c r="I464" s="23">
        <v>1200</v>
      </c>
      <c r="J464" s="23">
        <v>1199.99</v>
      </c>
      <c r="K464" s="23">
        <v>33.450000000000003</v>
      </c>
    </row>
    <row r="465" spans="1:11" s="20" customFormat="1" x14ac:dyDescent="0.25">
      <c r="A465" s="21" t="s">
        <v>52</v>
      </c>
      <c r="B465" s="21" t="s">
        <v>519</v>
      </c>
      <c r="C465" s="21" t="s">
        <v>58</v>
      </c>
      <c r="D465" s="21" t="s">
        <v>1100</v>
      </c>
      <c r="E465" s="21" t="s">
        <v>2112</v>
      </c>
      <c r="F465" s="22">
        <v>45401.635416666664</v>
      </c>
      <c r="G465" s="21" t="s">
        <v>2113</v>
      </c>
      <c r="H465" s="23">
        <v>484.56</v>
      </c>
      <c r="I465" s="23">
        <v>1200</v>
      </c>
      <c r="J465" s="23">
        <v>319.99</v>
      </c>
      <c r="K465" s="23">
        <v>164.57</v>
      </c>
    </row>
    <row r="466" spans="1:11" s="20" customFormat="1" x14ac:dyDescent="0.25">
      <c r="A466" s="21" t="s">
        <v>967</v>
      </c>
      <c r="B466" s="21" t="s">
        <v>972</v>
      </c>
      <c r="C466" s="21" t="s">
        <v>1009</v>
      </c>
      <c r="D466" s="21" t="s">
        <v>2855</v>
      </c>
      <c r="E466" s="21" t="s">
        <v>2856</v>
      </c>
      <c r="F466" s="22">
        <v>45401.650694444441</v>
      </c>
      <c r="G466" s="21" t="s">
        <v>2857</v>
      </c>
      <c r="H466" s="23">
        <v>975.3</v>
      </c>
      <c r="I466" s="23"/>
      <c r="J466" s="23">
        <v>975.3</v>
      </c>
      <c r="K466" s="23">
        <v>0</v>
      </c>
    </row>
    <row r="467" spans="1:11" s="20" customFormat="1" x14ac:dyDescent="0.25">
      <c r="A467" s="21" t="s">
        <v>52</v>
      </c>
      <c r="B467" s="21" t="s">
        <v>535</v>
      </c>
      <c r="C467" s="21" t="s">
        <v>57</v>
      </c>
      <c r="D467" s="21" t="s">
        <v>1022</v>
      </c>
      <c r="E467" s="21" t="s">
        <v>1563</v>
      </c>
      <c r="F467" s="22">
        <v>45401.65625</v>
      </c>
      <c r="G467" s="21" t="s">
        <v>2161</v>
      </c>
      <c r="H467" s="23">
        <v>1085.99</v>
      </c>
      <c r="I467" s="23">
        <v>1200</v>
      </c>
      <c r="J467" s="23">
        <v>999.99</v>
      </c>
      <c r="K467" s="23">
        <v>86</v>
      </c>
    </row>
    <row r="468" spans="1:11" s="20" customFormat="1" x14ac:dyDescent="0.25">
      <c r="A468" s="21" t="s">
        <v>52</v>
      </c>
      <c r="B468" s="21" t="s">
        <v>517</v>
      </c>
      <c r="C468" s="21" t="s">
        <v>64</v>
      </c>
      <c r="D468" s="21" t="s">
        <v>767</v>
      </c>
      <c r="E468" s="21" t="s">
        <v>2097</v>
      </c>
      <c r="F468" s="22">
        <v>45401.668055555558</v>
      </c>
      <c r="G468" s="21" t="s">
        <v>2098</v>
      </c>
      <c r="H468" s="23">
        <v>616.9</v>
      </c>
      <c r="I468" s="23">
        <v>1200</v>
      </c>
      <c r="J468" s="23">
        <v>449.9</v>
      </c>
      <c r="K468" s="23">
        <v>167</v>
      </c>
    </row>
    <row r="469" spans="1:11" s="20" customFormat="1" x14ac:dyDescent="0.25">
      <c r="A469" s="21" t="s">
        <v>1132</v>
      </c>
      <c r="B469" s="21" t="s">
        <v>1145</v>
      </c>
      <c r="C469" s="21" t="s">
        <v>1146</v>
      </c>
      <c r="D469" s="21" t="s">
        <v>1487</v>
      </c>
      <c r="E469" s="21" t="s">
        <v>1598</v>
      </c>
      <c r="F469" s="22">
        <v>45401.695833333331</v>
      </c>
      <c r="G469" s="21" t="s">
        <v>2457</v>
      </c>
      <c r="H469" s="23">
        <v>747.13</v>
      </c>
      <c r="I469" s="23">
        <v>1300</v>
      </c>
      <c r="J469" s="23">
        <v>719.95</v>
      </c>
      <c r="K469" s="23">
        <v>27.18</v>
      </c>
    </row>
    <row r="470" spans="1:11" s="20" customFormat="1" x14ac:dyDescent="0.25">
      <c r="A470" s="21" t="s">
        <v>32</v>
      </c>
      <c r="B470" s="21" t="s">
        <v>474</v>
      </c>
      <c r="C470" s="21" t="s">
        <v>41</v>
      </c>
      <c r="D470" s="21" t="s">
        <v>1026</v>
      </c>
      <c r="E470" s="21" t="s">
        <v>2022</v>
      </c>
      <c r="F470" s="22">
        <v>45401.709722222222</v>
      </c>
      <c r="G470" s="21" t="s">
        <v>2023</v>
      </c>
      <c r="H470" s="23">
        <v>330.99</v>
      </c>
      <c r="I470" s="23">
        <v>1000</v>
      </c>
      <c r="J470" s="23">
        <v>249.99</v>
      </c>
      <c r="K470" s="23">
        <v>81</v>
      </c>
    </row>
    <row r="471" spans="1:11" s="20" customFormat="1" x14ac:dyDescent="0.25">
      <c r="A471" s="21" t="s">
        <v>967</v>
      </c>
      <c r="B471" s="21" t="s">
        <v>974</v>
      </c>
      <c r="C471" s="21" t="s">
        <v>1011</v>
      </c>
      <c r="D471" s="21" t="s">
        <v>1122</v>
      </c>
      <c r="E471" s="21" t="s">
        <v>2836</v>
      </c>
      <c r="F471" s="22">
        <v>45401.736111111109</v>
      </c>
      <c r="G471" s="21" t="s">
        <v>2837</v>
      </c>
      <c r="H471" s="23">
        <v>321.75</v>
      </c>
      <c r="I471" s="23">
        <v>1100</v>
      </c>
      <c r="J471" s="23">
        <v>294.97000000000003</v>
      </c>
      <c r="K471" s="23">
        <v>26.78</v>
      </c>
    </row>
    <row r="472" spans="1:11" s="20" customFormat="1" x14ac:dyDescent="0.25">
      <c r="A472" s="21" t="s">
        <v>967</v>
      </c>
      <c r="B472" s="21" t="s">
        <v>976</v>
      </c>
      <c r="C472" s="21" t="s">
        <v>1008</v>
      </c>
      <c r="D472" s="21" t="s">
        <v>1605</v>
      </c>
      <c r="E472" s="21" t="s">
        <v>2858</v>
      </c>
      <c r="F472" s="22">
        <v>45401.753472222219</v>
      </c>
      <c r="G472" s="21" t="s">
        <v>2859</v>
      </c>
      <c r="H472" s="23">
        <v>444.97</v>
      </c>
      <c r="I472" s="23">
        <v>1200</v>
      </c>
      <c r="J472" s="23">
        <v>309.99</v>
      </c>
      <c r="K472" s="23">
        <v>134.97999999999999</v>
      </c>
    </row>
    <row r="473" spans="1:11" s="20" customFormat="1" x14ac:dyDescent="0.25">
      <c r="A473" s="21" t="s">
        <v>1132</v>
      </c>
      <c r="B473" s="21" t="s">
        <v>1139</v>
      </c>
      <c r="C473" s="21" t="s">
        <v>1140</v>
      </c>
      <c r="D473" s="21" t="s">
        <v>1489</v>
      </c>
      <c r="E473" s="21" t="s">
        <v>2469</v>
      </c>
      <c r="F473" s="22">
        <v>45401.763888888891</v>
      </c>
      <c r="G473" s="21" t="s">
        <v>2470</v>
      </c>
      <c r="H473" s="23">
        <v>1329.36</v>
      </c>
      <c r="I473" s="23">
        <v>1300</v>
      </c>
      <c r="J473" s="23">
        <v>1299.92</v>
      </c>
      <c r="K473" s="23">
        <v>29.44</v>
      </c>
    </row>
    <row r="474" spans="1:11" s="20" customFormat="1" x14ac:dyDescent="0.25">
      <c r="A474" s="21" t="s">
        <v>1079</v>
      </c>
      <c r="B474" s="21" t="s">
        <v>1086</v>
      </c>
      <c r="C474" s="21" t="s">
        <v>1067</v>
      </c>
      <c r="D474" s="21" t="s">
        <v>1894</v>
      </c>
      <c r="E474" s="21" t="s">
        <v>1926</v>
      </c>
      <c r="F474" s="22">
        <v>45402.354166666664</v>
      </c>
      <c r="G474" s="21" t="s">
        <v>1927</v>
      </c>
      <c r="H474" s="23">
        <v>334.84</v>
      </c>
      <c r="I474" s="23">
        <v>1100</v>
      </c>
      <c r="J474" s="23">
        <v>294.97000000000003</v>
      </c>
      <c r="K474" s="23">
        <v>39.869999999999997</v>
      </c>
    </row>
    <row r="475" spans="1:11" s="20" customFormat="1" x14ac:dyDescent="0.25">
      <c r="A475" s="21" t="s">
        <v>93</v>
      </c>
      <c r="B475" s="21" t="s">
        <v>630</v>
      </c>
      <c r="C475" s="21" t="s">
        <v>125</v>
      </c>
      <c r="D475" s="21" t="s">
        <v>1113</v>
      </c>
      <c r="E475" s="21" t="s">
        <v>2652</v>
      </c>
      <c r="F475" s="22">
        <v>45402.395138888889</v>
      </c>
      <c r="G475" s="21" t="s">
        <v>2653</v>
      </c>
      <c r="H475" s="23">
        <v>524.14</v>
      </c>
      <c r="I475" s="23">
        <v>1000</v>
      </c>
      <c r="J475" s="23">
        <v>469.99</v>
      </c>
      <c r="K475" s="23">
        <v>54.15</v>
      </c>
    </row>
    <row r="476" spans="1:11" s="20" customFormat="1" x14ac:dyDescent="0.25">
      <c r="A476" s="21" t="s">
        <v>131</v>
      </c>
      <c r="B476" s="21" t="s">
        <v>657</v>
      </c>
      <c r="C476" s="21" t="s">
        <v>852</v>
      </c>
      <c r="D476" s="21" t="s">
        <v>856</v>
      </c>
      <c r="E476" s="21" t="s">
        <v>2793</v>
      </c>
      <c r="F476" s="22">
        <v>45402.402777777781</v>
      </c>
      <c r="G476" s="21" t="s">
        <v>2794</v>
      </c>
      <c r="H476" s="23">
        <v>568.20000000000005</v>
      </c>
      <c r="I476" s="23">
        <v>1200</v>
      </c>
      <c r="J476" s="23">
        <v>469.99</v>
      </c>
      <c r="K476" s="23">
        <v>98.21</v>
      </c>
    </row>
    <row r="477" spans="1:11" s="20" customFormat="1" x14ac:dyDescent="0.25">
      <c r="A477" s="21" t="s">
        <v>131</v>
      </c>
      <c r="B477" s="21" t="s">
        <v>655</v>
      </c>
      <c r="C477" s="21" t="s">
        <v>136</v>
      </c>
      <c r="D477" s="21" t="s">
        <v>859</v>
      </c>
      <c r="E477" s="21" t="s">
        <v>2786</v>
      </c>
      <c r="F477" s="22">
        <v>45402.40902777778</v>
      </c>
      <c r="G477" s="21" t="s">
        <v>2787</v>
      </c>
      <c r="H477" s="23">
        <v>300.51</v>
      </c>
      <c r="I477" s="23">
        <v>700</v>
      </c>
      <c r="J477" s="23">
        <v>239.99</v>
      </c>
      <c r="K477" s="23">
        <v>60.52</v>
      </c>
    </row>
    <row r="478" spans="1:11" s="20" customFormat="1" x14ac:dyDescent="0.25">
      <c r="A478" s="21" t="s">
        <v>967</v>
      </c>
      <c r="B478" s="21" t="s">
        <v>976</v>
      </c>
      <c r="C478" s="21" t="s">
        <v>1008</v>
      </c>
      <c r="D478" s="21" t="s">
        <v>2848</v>
      </c>
      <c r="E478" s="21" t="s">
        <v>2860</v>
      </c>
      <c r="F478" s="22">
        <v>45402.443055555559</v>
      </c>
      <c r="G478" s="21" t="s">
        <v>2861</v>
      </c>
      <c r="H478" s="23">
        <v>966.74</v>
      </c>
      <c r="I478" s="23">
        <v>1400</v>
      </c>
      <c r="J478" s="23">
        <v>939.96</v>
      </c>
      <c r="K478" s="23">
        <v>26.78</v>
      </c>
    </row>
    <row r="479" spans="1:11" s="20" customFormat="1" x14ac:dyDescent="0.25">
      <c r="A479" s="21" t="s">
        <v>93</v>
      </c>
      <c r="B479" s="21" t="s">
        <v>964</v>
      </c>
      <c r="C479" s="21" t="s">
        <v>1005</v>
      </c>
      <c r="D479" s="21" t="s">
        <v>1031</v>
      </c>
      <c r="E479" s="21" t="s">
        <v>2527</v>
      </c>
      <c r="F479" s="22">
        <v>45402.475694444445</v>
      </c>
      <c r="G479" s="21" t="s">
        <v>2528</v>
      </c>
      <c r="H479" s="23">
        <v>1069.6099999999999</v>
      </c>
      <c r="I479" s="23">
        <v>1500</v>
      </c>
      <c r="J479" s="23">
        <v>1024.96</v>
      </c>
      <c r="K479" s="23">
        <v>44.65</v>
      </c>
    </row>
    <row r="480" spans="1:11" s="20" customFormat="1" x14ac:dyDescent="0.25">
      <c r="A480" s="21" t="s">
        <v>71</v>
      </c>
      <c r="B480" s="21" t="s">
        <v>576</v>
      </c>
      <c r="C480" s="21" t="s">
        <v>85</v>
      </c>
      <c r="D480" s="21" t="s">
        <v>1107</v>
      </c>
      <c r="E480" s="21" t="s">
        <v>2263</v>
      </c>
      <c r="F480" s="22">
        <v>45402.484722222223</v>
      </c>
      <c r="G480" s="21" t="s">
        <v>2264</v>
      </c>
      <c r="H480" s="23">
        <v>482.33</v>
      </c>
      <c r="I480" s="23">
        <v>1400</v>
      </c>
      <c r="J480" s="23">
        <v>454.98</v>
      </c>
      <c r="K480" s="23">
        <v>27.35</v>
      </c>
    </row>
    <row r="481" spans="1:11" s="20" customFormat="1" x14ac:dyDescent="0.25">
      <c r="A481" s="21" t="s">
        <v>32</v>
      </c>
      <c r="B481" s="21" t="s">
        <v>499</v>
      </c>
      <c r="C481" s="21" t="s">
        <v>34</v>
      </c>
      <c r="D481" s="21" t="s">
        <v>1265</v>
      </c>
      <c r="E481" s="21" t="s">
        <v>2001</v>
      </c>
      <c r="F481" s="22">
        <v>45402.490277777775</v>
      </c>
      <c r="G481" s="21" t="s">
        <v>2002</v>
      </c>
      <c r="H481" s="23">
        <v>657.34</v>
      </c>
      <c r="I481" s="23">
        <v>1000</v>
      </c>
      <c r="J481" s="23">
        <v>629.99</v>
      </c>
      <c r="K481" s="23">
        <v>27.35</v>
      </c>
    </row>
    <row r="482" spans="1:11" s="20" customFormat="1" x14ac:dyDescent="0.25">
      <c r="A482" s="21" t="s">
        <v>1132</v>
      </c>
      <c r="B482" s="21" t="s">
        <v>1159</v>
      </c>
      <c r="C482" s="21" t="s">
        <v>1160</v>
      </c>
      <c r="D482" s="21" t="s">
        <v>2497</v>
      </c>
      <c r="E482" s="21" t="s">
        <v>1351</v>
      </c>
      <c r="F482" s="22">
        <v>45402.503472222219</v>
      </c>
      <c r="G482" s="21" t="s">
        <v>2514</v>
      </c>
      <c r="H482" s="23">
        <v>1281.75</v>
      </c>
      <c r="I482" s="23">
        <v>1400</v>
      </c>
      <c r="J482" s="23">
        <v>1254.97</v>
      </c>
      <c r="K482" s="23">
        <v>26.78</v>
      </c>
    </row>
    <row r="483" spans="1:11" s="20" customFormat="1" x14ac:dyDescent="0.25">
      <c r="A483" s="21" t="s">
        <v>93</v>
      </c>
      <c r="B483" s="21" t="s">
        <v>640</v>
      </c>
      <c r="C483" s="21" t="s">
        <v>101</v>
      </c>
      <c r="D483" s="21" t="s">
        <v>1118</v>
      </c>
      <c r="E483" s="21" t="s">
        <v>2646</v>
      </c>
      <c r="F483" s="22">
        <v>45402.513194444444</v>
      </c>
      <c r="G483" s="21" t="s">
        <v>2647</v>
      </c>
      <c r="H483" s="23">
        <v>1305.95</v>
      </c>
      <c r="I483" s="23">
        <v>1300</v>
      </c>
      <c r="J483" s="23">
        <v>1219.95</v>
      </c>
      <c r="K483" s="23">
        <v>86</v>
      </c>
    </row>
    <row r="484" spans="1:11" s="20" customFormat="1" x14ac:dyDescent="0.25">
      <c r="A484" s="21" t="s">
        <v>71</v>
      </c>
      <c r="B484" s="21" t="s">
        <v>578</v>
      </c>
      <c r="C484" s="21" t="s">
        <v>81</v>
      </c>
      <c r="D484" s="21" t="s">
        <v>2346</v>
      </c>
      <c r="E484" s="21" t="s">
        <v>2361</v>
      </c>
      <c r="F484" s="22">
        <v>45402.515972222223</v>
      </c>
      <c r="G484" s="21" t="s">
        <v>2362</v>
      </c>
      <c r="H484" s="23">
        <v>670.62</v>
      </c>
      <c r="I484" s="23">
        <v>1000</v>
      </c>
      <c r="J484" s="23">
        <v>599.99</v>
      </c>
      <c r="K484" s="23">
        <v>70.63</v>
      </c>
    </row>
    <row r="485" spans="1:11" s="20" customFormat="1" x14ac:dyDescent="0.25">
      <c r="A485" s="21" t="s">
        <v>1132</v>
      </c>
      <c r="B485" s="21" t="s">
        <v>1155</v>
      </c>
      <c r="C485" s="21" t="s">
        <v>1156</v>
      </c>
      <c r="D485" s="21" t="s">
        <v>2473</v>
      </c>
      <c r="E485" s="21" t="s">
        <v>2474</v>
      </c>
      <c r="F485" s="22">
        <v>45402.517361111109</v>
      </c>
      <c r="G485" s="21" t="s">
        <v>2475</v>
      </c>
      <c r="H485" s="23">
        <v>328.84</v>
      </c>
      <c r="I485" s="23">
        <v>1300</v>
      </c>
      <c r="J485" s="23">
        <v>299.98</v>
      </c>
      <c r="K485" s="23">
        <v>28.86</v>
      </c>
    </row>
    <row r="486" spans="1:11" s="20" customFormat="1" x14ac:dyDescent="0.25">
      <c r="A486" s="21" t="s">
        <v>1132</v>
      </c>
      <c r="B486" s="21" t="s">
        <v>1157</v>
      </c>
      <c r="C486" s="21" t="s">
        <v>1158</v>
      </c>
      <c r="D486" s="21" t="s">
        <v>2458</v>
      </c>
      <c r="E486" s="21" t="s">
        <v>1349</v>
      </c>
      <c r="F486" s="22">
        <v>45402.533333333333</v>
      </c>
      <c r="G486" s="21" t="s">
        <v>2513</v>
      </c>
      <c r="H486" s="23">
        <v>325.05</v>
      </c>
      <c r="I486" s="23">
        <v>1100</v>
      </c>
      <c r="J486" s="23">
        <v>239.99</v>
      </c>
      <c r="K486" s="23">
        <v>85.06</v>
      </c>
    </row>
    <row r="487" spans="1:11" s="20" customFormat="1" x14ac:dyDescent="0.25">
      <c r="A487" s="21" t="s">
        <v>71</v>
      </c>
      <c r="B487" s="21" t="s">
        <v>553</v>
      </c>
      <c r="C487" s="21" t="s">
        <v>76</v>
      </c>
      <c r="D487" s="21" t="s">
        <v>1468</v>
      </c>
      <c r="E487" s="21" t="s">
        <v>2298</v>
      </c>
      <c r="F487" s="22">
        <v>45402.540277777778</v>
      </c>
      <c r="G487" s="21" t="s">
        <v>2299</v>
      </c>
      <c r="H487" s="23">
        <v>464.96</v>
      </c>
      <c r="I487" s="23">
        <v>1300</v>
      </c>
      <c r="J487" s="23">
        <v>239.99</v>
      </c>
      <c r="K487" s="23">
        <v>224.97</v>
      </c>
    </row>
    <row r="488" spans="1:11" s="20" customFormat="1" x14ac:dyDescent="0.25">
      <c r="A488" s="21" t="s">
        <v>71</v>
      </c>
      <c r="B488" s="21" t="s">
        <v>576</v>
      </c>
      <c r="C488" s="21" t="s">
        <v>85</v>
      </c>
      <c r="D488" s="21" t="s">
        <v>2252</v>
      </c>
      <c r="E488" s="21" t="s">
        <v>2265</v>
      </c>
      <c r="F488" s="22">
        <v>45402.554166666669</v>
      </c>
      <c r="G488" s="21" t="s">
        <v>2266</v>
      </c>
      <c r="H488" s="23">
        <v>727.67</v>
      </c>
      <c r="I488" s="23">
        <v>1500</v>
      </c>
      <c r="J488" s="23">
        <v>629.99</v>
      </c>
      <c r="K488" s="23">
        <v>97.68</v>
      </c>
    </row>
    <row r="489" spans="1:11" s="20" customFormat="1" x14ac:dyDescent="0.25">
      <c r="A489" s="21" t="s">
        <v>93</v>
      </c>
      <c r="B489" s="21" t="s">
        <v>624</v>
      </c>
      <c r="C489" s="21" t="s">
        <v>103</v>
      </c>
      <c r="D489" s="21" t="s">
        <v>828</v>
      </c>
      <c r="E489" s="21" t="s">
        <v>2721</v>
      </c>
      <c r="F489" s="22">
        <v>45402.556944444441</v>
      </c>
      <c r="G489" s="21" t="s">
        <v>2722</v>
      </c>
      <c r="H489" s="23">
        <v>322.07</v>
      </c>
      <c r="I489" s="23">
        <v>1200</v>
      </c>
      <c r="J489" s="23">
        <v>294.97000000000003</v>
      </c>
      <c r="K489" s="23">
        <v>27.1</v>
      </c>
    </row>
    <row r="490" spans="1:11" s="20" customFormat="1" x14ac:dyDescent="0.25">
      <c r="A490" s="21" t="s">
        <v>93</v>
      </c>
      <c r="B490" s="21" t="s">
        <v>616</v>
      </c>
      <c r="C490" s="21" t="s">
        <v>94</v>
      </c>
      <c r="D490" s="21" t="s">
        <v>1285</v>
      </c>
      <c r="E490" s="21" t="s">
        <v>1561</v>
      </c>
      <c r="F490" s="22">
        <v>45402.561805555553</v>
      </c>
      <c r="G490" s="21" t="s">
        <v>2718</v>
      </c>
      <c r="H490" s="23">
        <v>575.53</v>
      </c>
      <c r="I490" s="23">
        <v>600</v>
      </c>
      <c r="J490" s="23">
        <v>499.99</v>
      </c>
      <c r="K490" s="23">
        <v>75.540000000000006</v>
      </c>
    </row>
    <row r="491" spans="1:11" s="20" customFormat="1" x14ac:dyDescent="0.25">
      <c r="A491" s="21" t="s">
        <v>131</v>
      </c>
      <c r="B491" s="21" t="s">
        <v>649</v>
      </c>
      <c r="C491" s="21" t="s">
        <v>132</v>
      </c>
      <c r="D491" s="21" t="s">
        <v>2816</v>
      </c>
      <c r="E491" s="21" t="s">
        <v>2817</v>
      </c>
      <c r="F491" s="22">
        <v>45402.563888888886</v>
      </c>
      <c r="G491" s="21" t="s">
        <v>2818</v>
      </c>
      <c r="H491" s="23">
        <v>657.26</v>
      </c>
      <c r="I491" s="23"/>
      <c r="J491" s="23">
        <v>657.26</v>
      </c>
      <c r="K491" s="23">
        <v>0</v>
      </c>
    </row>
    <row r="492" spans="1:11" s="20" customFormat="1" x14ac:dyDescent="0.25">
      <c r="A492" s="21" t="s">
        <v>52</v>
      </c>
      <c r="B492" s="21" t="s">
        <v>513</v>
      </c>
      <c r="C492" s="21" t="s">
        <v>63</v>
      </c>
      <c r="D492" s="21" t="s">
        <v>1103</v>
      </c>
      <c r="E492" s="21" t="s">
        <v>2147</v>
      </c>
      <c r="F492" s="22">
        <v>45402.564583333333</v>
      </c>
      <c r="G492" s="21" t="s">
        <v>2148</v>
      </c>
      <c r="H492" s="23">
        <v>994.25</v>
      </c>
      <c r="I492" s="23">
        <v>1300</v>
      </c>
      <c r="J492" s="23">
        <v>929.99</v>
      </c>
      <c r="K492" s="23">
        <v>64.260000000000005</v>
      </c>
    </row>
    <row r="493" spans="1:11" s="20" customFormat="1" x14ac:dyDescent="0.25">
      <c r="A493" s="21" t="s">
        <v>873</v>
      </c>
      <c r="B493" s="21" t="s">
        <v>707</v>
      </c>
      <c r="C493" s="21" t="s">
        <v>173</v>
      </c>
      <c r="D493" s="21" t="s">
        <v>876</v>
      </c>
      <c r="E493" s="21" t="s">
        <v>1571</v>
      </c>
      <c r="F493" s="22">
        <v>45402.570138888892</v>
      </c>
      <c r="G493" s="21" t="s">
        <v>2986</v>
      </c>
      <c r="H493" s="23">
        <v>1345.63</v>
      </c>
      <c r="I493" s="23">
        <v>1100</v>
      </c>
      <c r="J493" s="23">
        <v>1094.93</v>
      </c>
      <c r="K493" s="23">
        <v>250.7</v>
      </c>
    </row>
    <row r="494" spans="1:11" s="20" customFormat="1" x14ac:dyDescent="0.25">
      <c r="A494" s="21" t="s">
        <v>1079</v>
      </c>
      <c r="B494" s="21" t="s">
        <v>1083</v>
      </c>
      <c r="C494" s="21" t="s">
        <v>1064</v>
      </c>
      <c r="D494" s="21" t="s">
        <v>1841</v>
      </c>
      <c r="E494" s="21" t="s">
        <v>1842</v>
      </c>
      <c r="F494" s="22">
        <v>45402.578472222223</v>
      </c>
      <c r="G494" s="21" t="s">
        <v>1843</v>
      </c>
      <c r="H494" s="23">
        <v>1320.51</v>
      </c>
      <c r="I494" s="23">
        <v>1200</v>
      </c>
      <c r="J494" s="23">
        <v>1199.99</v>
      </c>
      <c r="K494" s="23">
        <v>120.52</v>
      </c>
    </row>
    <row r="495" spans="1:11" s="20" customFormat="1" x14ac:dyDescent="0.25">
      <c r="A495" s="21" t="s">
        <v>32</v>
      </c>
      <c r="B495" s="21" t="s">
        <v>484</v>
      </c>
      <c r="C495" s="21" t="s">
        <v>47</v>
      </c>
      <c r="D495" s="21" t="s">
        <v>748</v>
      </c>
      <c r="E495" s="21" t="s">
        <v>2055</v>
      </c>
      <c r="F495" s="22">
        <v>45402.601388888892</v>
      </c>
      <c r="G495" s="21" t="s">
        <v>2056</v>
      </c>
      <c r="H495" s="23">
        <v>724.98</v>
      </c>
      <c r="I495" s="23">
        <v>1400</v>
      </c>
      <c r="J495" s="23">
        <v>629.99</v>
      </c>
      <c r="K495" s="23">
        <v>94.99</v>
      </c>
    </row>
    <row r="496" spans="1:11" s="20" customFormat="1" x14ac:dyDescent="0.25">
      <c r="A496" s="21" t="s">
        <v>141</v>
      </c>
      <c r="B496" s="21" t="s">
        <v>675</v>
      </c>
      <c r="C496" s="21" t="s">
        <v>142</v>
      </c>
      <c r="D496" s="21" t="s">
        <v>862</v>
      </c>
      <c r="E496" s="21" t="s">
        <v>2907</v>
      </c>
      <c r="F496" s="22">
        <v>45402.623611111114</v>
      </c>
      <c r="G496" s="21" t="s">
        <v>2908</v>
      </c>
      <c r="H496" s="23">
        <v>152.18</v>
      </c>
      <c r="I496" s="23">
        <v>1000</v>
      </c>
      <c r="J496" s="23">
        <v>124.99</v>
      </c>
      <c r="K496" s="23">
        <v>27.19</v>
      </c>
    </row>
    <row r="497" spans="1:11" s="20" customFormat="1" x14ac:dyDescent="0.25">
      <c r="A497" s="21" t="s">
        <v>967</v>
      </c>
      <c r="B497" s="21" t="s">
        <v>974</v>
      </c>
      <c r="C497" s="21" t="s">
        <v>1011</v>
      </c>
      <c r="D497" s="21" t="s">
        <v>1122</v>
      </c>
      <c r="E497" s="21" t="s">
        <v>2838</v>
      </c>
      <c r="F497" s="22">
        <v>45402.640972222223</v>
      </c>
      <c r="G497" s="21" t="s">
        <v>2839</v>
      </c>
      <c r="H497" s="23">
        <v>316.75</v>
      </c>
      <c r="I497" s="23">
        <v>1100</v>
      </c>
      <c r="J497" s="23">
        <v>289.97000000000003</v>
      </c>
      <c r="K497" s="23">
        <v>26.78</v>
      </c>
    </row>
    <row r="498" spans="1:11" s="20" customFormat="1" x14ac:dyDescent="0.25">
      <c r="A498" s="21" t="s">
        <v>71</v>
      </c>
      <c r="B498" s="21" t="s">
        <v>576</v>
      </c>
      <c r="C498" s="21" t="s">
        <v>85</v>
      </c>
      <c r="D498" s="21" t="s">
        <v>1107</v>
      </c>
      <c r="E498" s="21" t="s">
        <v>2269</v>
      </c>
      <c r="F498" s="22">
        <v>45402.664583333331</v>
      </c>
      <c r="G498" s="21" t="s">
        <v>2270</v>
      </c>
      <c r="H498" s="23">
        <v>157.34</v>
      </c>
      <c r="I498" s="23">
        <v>1400</v>
      </c>
      <c r="J498" s="23">
        <v>129.99</v>
      </c>
      <c r="K498" s="23">
        <v>27.35</v>
      </c>
    </row>
    <row r="499" spans="1:11" s="20" customFormat="1" x14ac:dyDescent="0.25">
      <c r="A499" s="21" t="s">
        <v>71</v>
      </c>
      <c r="B499" s="21" t="s">
        <v>785</v>
      </c>
      <c r="C499" s="21" t="s">
        <v>86</v>
      </c>
      <c r="D499" s="21" t="s">
        <v>765</v>
      </c>
      <c r="E499" s="21" t="s">
        <v>1528</v>
      </c>
      <c r="F499" s="22">
        <v>45402.665972222225</v>
      </c>
      <c r="G499" s="21" t="s">
        <v>2236</v>
      </c>
      <c r="H499" s="23">
        <v>1005.08</v>
      </c>
      <c r="I499" s="23">
        <v>1100</v>
      </c>
      <c r="J499" s="23">
        <v>869.98</v>
      </c>
      <c r="K499" s="23">
        <v>135.1</v>
      </c>
    </row>
    <row r="500" spans="1:11" s="20" customFormat="1" x14ac:dyDescent="0.25">
      <c r="A500" s="21" t="s">
        <v>93</v>
      </c>
      <c r="B500" s="21" t="s">
        <v>644</v>
      </c>
      <c r="C500" s="21" t="s">
        <v>112</v>
      </c>
      <c r="D500" s="21" t="s">
        <v>1279</v>
      </c>
      <c r="E500" s="21" t="s">
        <v>1622</v>
      </c>
      <c r="F500" s="22">
        <v>45402.708333333336</v>
      </c>
      <c r="G500" s="21" t="s">
        <v>2598</v>
      </c>
      <c r="H500" s="23">
        <v>405.81</v>
      </c>
      <c r="I500" s="23">
        <v>1100</v>
      </c>
      <c r="J500" s="23">
        <v>369.96</v>
      </c>
      <c r="K500" s="23">
        <v>35.85</v>
      </c>
    </row>
    <row r="501" spans="1:11" s="20" customFormat="1" x14ac:dyDescent="0.25">
      <c r="A501" s="21" t="s">
        <v>1132</v>
      </c>
      <c r="B501" s="21" t="s">
        <v>1139</v>
      </c>
      <c r="C501" s="21" t="s">
        <v>1140</v>
      </c>
      <c r="D501" s="21" t="s">
        <v>1489</v>
      </c>
      <c r="E501" s="21" t="s">
        <v>1507</v>
      </c>
      <c r="F501" s="22">
        <v>45402.716666666667</v>
      </c>
      <c r="G501" s="21" t="s">
        <v>2472</v>
      </c>
      <c r="H501" s="23">
        <v>367.07</v>
      </c>
      <c r="I501" s="23">
        <v>1100</v>
      </c>
      <c r="J501" s="23">
        <v>329.96</v>
      </c>
      <c r="K501" s="23">
        <v>37.11</v>
      </c>
    </row>
    <row r="502" spans="1:11" s="20" customFormat="1" x14ac:dyDescent="0.25">
      <c r="A502" s="21" t="s">
        <v>131</v>
      </c>
      <c r="B502" s="21" t="s">
        <v>659</v>
      </c>
      <c r="C502" s="21" t="s">
        <v>853</v>
      </c>
      <c r="D502" s="21" t="s">
        <v>857</v>
      </c>
      <c r="E502" s="21" t="s">
        <v>2814</v>
      </c>
      <c r="F502" s="22">
        <v>45402.734027777777</v>
      </c>
      <c r="G502" s="21" t="s">
        <v>2815</v>
      </c>
      <c r="H502" s="23">
        <v>299.95</v>
      </c>
      <c r="I502" s="23">
        <v>1200</v>
      </c>
      <c r="J502" s="23">
        <v>239.99</v>
      </c>
      <c r="K502" s="23">
        <v>59.96</v>
      </c>
    </row>
    <row r="503" spans="1:11" s="20" customFormat="1" x14ac:dyDescent="0.25">
      <c r="A503" s="21" t="s">
        <v>141</v>
      </c>
      <c r="B503" s="21" t="s">
        <v>679</v>
      </c>
      <c r="C503" s="21" t="s">
        <v>149</v>
      </c>
      <c r="D503" s="21" t="s">
        <v>1625</v>
      </c>
      <c r="E503" s="21" t="s">
        <v>2885</v>
      </c>
      <c r="F503" s="22">
        <v>45402.73541666667</v>
      </c>
      <c r="G503" s="21" t="s">
        <v>2886</v>
      </c>
      <c r="H503" s="23">
        <v>560.69000000000005</v>
      </c>
      <c r="I503" s="23">
        <v>1000</v>
      </c>
      <c r="J503" s="23">
        <v>499.99</v>
      </c>
      <c r="K503" s="23">
        <v>60.7</v>
      </c>
    </row>
    <row r="504" spans="1:11" s="20" customFormat="1" x14ac:dyDescent="0.25">
      <c r="A504" s="21" t="s">
        <v>93</v>
      </c>
      <c r="B504" s="21" t="s">
        <v>638</v>
      </c>
      <c r="C504" s="21" t="s">
        <v>98</v>
      </c>
      <c r="D504" s="21" t="s">
        <v>1565</v>
      </c>
      <c r="E504" s="21" t="s">
        <v>2745</v>
      </c>
      <c r="F504" s="22">
        <v>45402.743055555555</v>
      </c>
      <c r="G504" s="21" t="s">
        <v>2746</v>
      </c>
      <c r="H504" s="23">
        <v>876.93</v>
      </c>
      <c r="I504" s="23">
        <v>1100</v>
      </c>
      <c r="J504" s="23">
        <v>739.96</v>
      </c>
      <c r="K504" s="23">
        <v>136.97</v>
      </c>
    </row>
    <row r="505" spans="1:11" s="20" customFormat="1" x14ac:dyDescent="0.25">
      <c r="A505" s="21" t="s">
        <v>52</v>
      </c>
      <c r="B505" s="21" t="s">
        <v>513</v>
      </c>
      <c r="C505" s="21" t="s">
        <v>63</v>
      </c>
      <c r="D505" s="21" t="s">
        <v>1408</v>
      </c>
      <c r="E505" s="21" t="s">
        <v>2149</v>
      </c>
      <c r="F505" s="22">
        <v>45402.77847222222</v>
      </c>
      <c r="G505" s="21" t="s">
        <v>2150</v>
      </c>
      <c r="H505" s="23">
        <v>762.83</v>
      </c>
      <c r="I505" s="23">
        <v>1100</v>
      </c>
      <c r="J505" s="23">
        <v>629.99</v>
      </c>
      <c r="K505" s="23">
        <v>132.84</v>
      </c>
    </row>
    <row r="506" spans="1:11" s="20" customFormat="1" x14ac:dyDescent="0.25">
      <c r="A506" s="21" t="s">
        <v>71</v>
      </c>
      <c r="B506" s="21" t="s">
        <v>578</v>
      </c>
      <c r="C506" s="21" t="s">
        <v>81</v>
      </c>
      <c r="D506" s="21" t="s">
        <v>793</v>
      </c>
      <c r="E506" s="21" t="s">
        <v>2363</v>
      </c>
      <c r="F506" s="22">
        <v>45402.804166666669</v>
      </c>
      <c r="G506" s="21" t="s">
        <v>2364</v>
      </c>
      <c r="H506" s="23">
        <v>433.49</v>
      </c>
      <c r="I506" s="23">
        <v>700</v>
      </c>
      <c r="J506" s="23">
        <v>204.96</v>
      </c>
      <c r="K506" s="23">
        <v>228.53</v>
      </c>
    </row>
    <row r="507" spans="1:11" s="20" customFormat="1" x14ac:dyDescent="0.25">
      <c r="A507" s="21" t="s">
        <v>1132</v>
      </c>
      <c r="B507" s="21" t="s">
        <v>1163</v>
      </c>
      <c r="C507" s="21" t="s">
        <v>1164</v>
      </c>
      <c r="D507" s="21" t="s">
        <v>2461</v>
      </c>
      <c r="E507" s="21" t="s">
        <v>1339</v>
      </c>
      <c r="F507" s="22">
        <v>45402.80972222222</v>
      </c>
      <c r="G507" s="21" t="s">
        <v>2462</v>
      </c>
      <c r="H507" s="23">
        <v>1230.94</v>
      </c>
      <c r="I507" s="23">
        <v>1300</v>
      </c>
      <c r="J507" s="23">
        <v>1149.94</v>
      </c>
      <c r="K507" s="23">
        <v>81</v>
      </c>
    </row>
    <row r="508" spans="1:11" s="20" customFormat="1" x14ac:dyDescent="0.25">
      <c r="A508" s="21" t="s">
        <v>1079</v>
      </c>
      <c r="B508" s="21" t="s">
        <v>1083</v>
      </c>
      <c r="C508" s="21" t="s">
        <v>1064</v>
      </c>
      <c r="D508" s="21" t="s">
        <v>1257</v>
      </c>
      <c r="E508" s="21" t="s">
        <v>1844</v>
      </c>
      <c r="F508" s="22">
        <v>45403.511805555558</v>
      </c>
      <c r="G508" s="21" t="s">
        <v>1845</v>
      </c>
      <c r="H508" s="23">
        <v>510.47</v>
      </c>
      <c r="I508" s="23">
        <v>1100</v>
      </c>
      <c r="J508" s="23">
        <v>469.99</v>
      </c>
      <c r="K508" s="23">
        <v>40.479999999999997</v>
      </c>
    </row>
    <row r="509" spans="1:11" s="20" customFormat="1" x14ac:dyDescent="0.25">
      <c r="A509" s="21" t="s">
        <v>52</v>
      </c>
      <c r="B509" s="21" t="s">
        <v>525</v>
      </c>
      <c r="C509" s="21" t="s">
        <v>62</v>
      </c>
      <c r="D509" s="21" t="s">
        <v>2124</v>
      </c>
      <c r="E509" s="21" t="s">
        <v>2125</v>
      </c>
      <c r="F509" s="22">
        <v>45403.511805555558</v>
      </c>
      <c r="G509" s="21" t="s">
        <v>2126</v>
      </c>
      <c r="H509" s="23">
        <v>267.04000000000002</v>
      </c>
      <c r="I509" s="23">
        <v>1300</v>
      </c>
      <c r="J509" s="23">
        <v>239.99</v>
      </c>
      <c r="K509" s="23">
        <v>27.05</v>
      </c>
    </row>
    <row r="510" spans="1:11" s="20" customFormat="1" x14ac:dyDescent="0.25">
      <c r="A510" s="21" t="s">
        <v>71</v>
      </c>
      <c r="B510" s="21" t="s">
        <v>578</v>
      </c>
      <c r="C510" s="21" t="s">
        <v>81</v>
      </c>
      <c r="D510" s="21" t="s">
        <v>793</v>
      </c>
      <c r="E510" s="21" t="s">
        <v>2365</v>
      </c>
      <c r="F510" s="22">
        <v>45403.511805555558</v>
      </c>
      <c r="G510" s="21" t="s">
        <v>2366</v>
      </c>
      <c r="H510" s="23">
        <v>316.91000000000003</v>
      </c>
      <c r="I510" s="23">
        <v>1300</v>
      </c>
      <c r="J510" s="23">
        <v>274.91000000000003</v>
      </c>
      <c r="K510" s="23">
        <v>42</v>
      </c>
    </row>
    <row r="511" spans="1:11" s="20" customFormat="1" x14ac:dyDescent="0.25">
      <c r="A511" s="21" t="s">
        <v>71</v>
      </c>
      <c r="B511" s="21" t="s">
        <v>576</v>
      </c>
      <c r="C511" s="21" t="s">
        <v>85</v>
      </c>
      <c r="D511" s="21" t="s">
        <v>804</v>
      </c>
      <c r="E511" s="21" t="s">
        <v>2271</v>
      </c>
      <c r="F511" s="22">
        <v>45403.556250000001</v>
      </c>
      <c r="G511" s="21" t="s">
        <v>2272</v>
      </c>
      <c r="H511" s="23">
        <v>665.78</v>
      </c>
      <c r="I511" s="23">
        <v>1100</v>
      </c>
      <c r="J511" s="23">
        <v>499.99</v>
      </c>
      <c r="K511" s="23">
        <v>165.79</v>
      </c>
    </row>
    <row r="512" spans="1:11" s="20" customFormat="1" x14ac:dyDescent="0.25">
      <c r="A512" s="21" t="s">
        <v>1132</v>
      </c>
      <c r="B512" s="21" t="s">
        <v>1151</v>
      </c>
      <c r="C512" s="21" t="s">
        <v>1152</v>
      </c>
      <c r="D512" s="21" t="s">
        <v>1275</v>
      </c>
      <c r="E512" s="21" t="s">
        <v>1596</v>
      </c>
      <c r="F512" s="22">
        <v>45403.5625</v>
      </c>
      <c r="G512" s="21" t="s">
        <v>2420</v>
      </c>
      <c r="H512" s="23">
        <v>1092.77</v>
      </c>
      <c r="I512" s="23">
        <v>1400</v>
      </c>
      <c r="J512" s="23">
        <v>1049.9100000000001</v>
      </c>
      <c r="K512" s="23">
        <v>42.86</v>
      </c>
    </row>
    <row r="513" spans="1:11" s="20" customFormat="1" x14ac:dyDescent="0.25">
      <c r="A513" s="21" t="s">
        <v>1079</v>
      </c>
      <c r="B513" s="21" t="s">
        <v>1084</v>
      </c>
      <c r="C513" s="21" t="s">
        <v>1065</v>
      </c>
      <c r="D513" s="21" t="s">
        <v>1894</v>
      </c>
      <c r="E513" s="21" t="s">
        <v>1895</v>
      </c>
      <c r="F513" s="22">
        <v>45403.571527777778</v>
      </c>
      <c r="G513" s="21" t="s">
        <v>1896</v>
      </c>
      <c r="H513" s="23">
        <v>1098.8</v>
      </c>
      <c r="I513" s="23">
        <v>1000</v>
      </c>
      <c r="J513" s="23">
        <v>999.99</v>
      </c>
      <c r="K513" s="23">
        <v>98.81</v>
      </c>
    </row>
    <row r="514" spans="1:11" s="20" customFormat="1" x14ac:dyDescent="0.25">
      <c r="A514" s="21" t="s">
        <v>52</v>
      </c>
      <c r="B514" s="21" t="s">
        <v>533</v>
      </c>
      <c r="C514" s="21" t="s">
        <v>53</v>
      </c>
      <c r="D514" s="21" t="s">
        <v>773</v>
      </c>
      <c r="E514" s="21" t="s">
        <v>2191</v>
      </c>
      <c r="F514" s="22">
        <v>45403.637499999997</v>
      </c>
      <c r="G514" s="21" t="s">
        <v>2192</v>
      </c>
      <c r="H514" s="23">
        <v>704.83</v>
      </c>
      <c r="I514" s="23">
        <v>1100</v>
      </c>
      <c r="J514" s="23">
        <v>629.99</v>
      </c>
      <c r="K514" s="23">
        <v>74.84</v>
      </c>
    </row>
    <row r="515" spans="1:11" s="20" customFormat="1" x14ac:dyDescent="0.25">
      <c r="A515" s="21" t="s">
        <v>66</v>
      </c>
      <c r="B515" s="21" t="s">
        <v>539</v>
      </c>
      <c r="C515" s="21" t="s">
        <v>69</v>
      </c>
      <c r="D515" s="21" t="s">
        <v>781</v>
      </c>
      <c r="E515" s="21" t="s">
        <v>1653</v>
      </c>
      <c r="F515" s="22">
        <v>45403.65347222222</v>
      </c>
      <c r="G515" s="21" t="s">
        <v>2211</v>
      </c>
      <c r="H515" s="23">
        <v>656.33</v>
      </c>
      <c r="I515" s="23">
        <v>1300</v>
      </c>
      <c r="J515" s="23">
        <v>469.99</v>
      </c>
      <c r="K515" s="23">
        <v>186.34</v>
      </c>
    </row>
    <row r="516" spans="1:11" s="20" customFormat="1" x14ac:dyDescent="0.25">
      <c r="A516" s="21" t="s">
        <v>1079</v>
      </c>
      <c r="B516" s="21" t="s">
        <v>1080</v>
      </c>
      <c r="C516" s="21" t="s">
        <v>1061</v>
      </c>
      <c r="D516" s="21" t="s">
        <v>1345</v>
      </c>
      <c r="E516" s="21" t="s">
        <v>1913</v>
      </c>
      <c r="F516" s="22">
        <v>45403.663888888892</v>
      </c>
      <c r="G516" s="21" t="s">
        <v>1914</v>
      </c>
      <c r="H516" s="23">
        <v>857.53</v>
      </c>
      <c r="I516" s="23">
        <v>1400</v>
      </c>
      <c r="J516" s="23">
        <v>829.99</v>
      </c>
      <c r="K516" s="23">
        <v>27.54</v>
      </c>
    </row>
    <row r="517" spans="1:11" s="20" customFormat="1" x14ac:dyDescent="0.25">
      <c r="A517" s="21" t="s">
        <v>32</v>
      </c>
      <c r="B517" s="21" t="s">
        <v>507</v>
      </c>
      <c r="C517" s="21" t="s">
        <v>36</v>
      </c>
      <c r="D517" s="21" t="s">
        <v>1965</v>
      </c>
      <c r="E517" s="21" t="s">
        <v>1966</v>
      </c>
      <c r="F517" s="22">
        <v>45403.665972222225</v>
      </c>
      <c r="G517" s="21" t="s">
        <v>1967</v>
      </c>
      <c r="H517" s="23">
        <v>706.04</v>
      </c>
      <c r="I517" s="23">
        <v>1100</v>
      </c>
      <c r="J517" s="23">
        <v>629.99</v>
      </c>
      <c r="K517" s="23">
        <v>76.05</v>
      </c>
    </row>
    <row r="518" spans="1:11" s="20" customFormat="1" x14ac:dyDescent="0.25">
      <c r="A518" s="21" t="s">
        <v>93</v>
      </c>
      <c r="B518" s="21" t="s">
        <v>642</v>
      </c>
      <c r="C518" s="21" t="s">
        <v>99</v>
      </c>
      <c r="D518" s="21" t="s">
        <v>825</v>
      </c>
      <c r="E518" s="21" t="s">
        <v>2690</v>
      </c>
      <c r="F518" s="22">
        <v>45403.727777777778</v>
      </c>
      <c r="G518" s="21" t="s">
        <v>2691</v>
      </c>
      <c r="H518" s="23">
        <v>970.95</v>
      </c>
      <c r="I518" s="23">
        <v>1100</v>
      </c>
      <c r="J518" s="23">
        <v>889.95</v>
      </c>
      <c r="K518" s="23">
        <v>81</v>
      </c>
    </row>
    <row r="519" spans="1:11" s="20" customFormat="1" x14ac:dyDescent="0.25">
      <c r="A519" s="21" t="s">
        <v>93</v>
      </c>
      <c r="B519" s="21" t="s">
        <v>614</v>
      </c>
      <c r="C519" s="21" t="s">
        <v>100</v>
      </c>
      <c r="D519" s="21" t="s">
        <v>821</v>
      </c>
      <c r="E519" s="21" t="s">
        <v>2682</v>
      </c>
      <c r="F519" s="22">
        <v>45403.737500000003</v>
      </c>
      <c r="G519" s="21" t="s">
        <v>2683</v>
      </c>
      <c r="H519" s="23">
        <v>317.33</v>
      </c>
      <c r="I519" s="23">
        <v>300</v>
      </c>
      <c r="J519" s="23">
        <v>289.97000000000003</v>
      </c>
      <c r="K519" s="23">
        <v>27.36</v>
      </c>
    </row>
    <row r="520" spans="1:11" s="20" customFormat="1" x14ac:dyDescent="0.25">
      <c r="A520" s="21" t="s">
        <v>52</v>
      </c>
      <c r="B520" s="21" t="s">
        <v>517</v>
      </c>
      <c r="C520" s="21" t="s">
        <v>64</v>
      </c>
      <c r="D520" s="21" t="s">
        <v>767</v>
      </c>
      <c r="E520" s="21" t="s">
        <v>2099</v>
      </c>
      <c r="F520" s="22">
        <v>45404.4</v>
      </c>
      <c r="G520" s="21" t="s">
        <v>2100</v>
      </c>
      <c r="H520" s="23">
        <v>271.95999999999998</v>
      </c>
      <c r="I520" s="23">
        <v>1300</v>
      </c>
      <c r="J520" s="23">
        <v>194.96</v>
      </c>
      <c r="K520" s="23">
        <v>77</v>
      </c>
    </row>
    <row r="521" spans="1:11" s="20" customFormat="1" x14ac:dyDescent="0.25">
      <c r="A521" s="21" t="s">
        <v>93</v>
      </c>
      <c r="B521" s="21" t="s">
        <v>620</v>
      </c>
      <c r="C521" s="21" t="s">
        <v>119</v>
      </c>
      <c r="D521" s="21" t="s">
        <v>831</v>
      </c>
      <c r="E521" s="21" t="s">
        <v>2678</v>
      </c>
      <c r="F521" s="22">
        <v>45404.40625</v>
      </c>
      <c r="G521" s="21" t="s">
        <v>2679</v>
      </c>
      <c r="H521" s="23">
        <v>356.79</v>
      </c>
      <c r="I521" s="23">
        <v>1100</v>
      </c>
      <c r="J521" s="23">
        <v>329.94</v>
      </c>
      <c r="K521" s="23">
        <v>26.85</v>
      </c>
    </row>
    <row r="522" spans="1:11" s="20" customFormat="1" x14ac:dyDescent="0.25">
      <c r="A522" s="21" t="s">
        <v>71</v>
      </c>
      <c r="B522" s="21" t="s">
        <v>576</v>
      </c>
      <c r="C522" s="21" t="s">
        <v>85</v>
      </c>
      <c r="D522" s="21" t="s">
        <v>1107</v>
      </c>
      <c r="E522" s="21" t="s">
        <v>1463</v>
      </c>
      <c r="F522" s="22">
        <v>45404.42291666667</v>
      </c>
      <c r="G522" s="21" t="s">
        <v>2273</v>
      </c>
      <c r="H522" s="23">
        <v>705.83</v>
      </c>
      <c r="I522" s="23">
        <v>700</v>
      </c>
      <c r="J522" s="23">
        <v>629.99</v>
      </c>
      <c r="K522" s="23">
        <v>75.84</v>
      </c>
    </row>
    <row r="523" spans="1:11" s="20" customFormat="1" x14ac:dyDescent="0.25">
      <c r="A523" s="21" t="s">
        <v>24</v>
      </c>
      <c r="B523" s="21" t="s">
        <v>467</v>
      </c>
      <c r="C523" s="21" t="s">
        <v>25</v>
      </c>
      <c r="D523" s="21" t="s">
        <v>1758</v>
      </c>
      <c r="E523" s="21" t="s">
        <v>1795</v>
      </c>
      <c r="F523" s="22">
        <v>45404.452777777777</v>
      </c>
      <c r="G523" s="21" t="s">
        <v>1796</v>
      </c>
      <c r="H523" s="23">
        <v>1234.6500000000001</v>
      </c>
      <c r="I523" s="23">
        <v>1100</v>
      </c>
      <c r="J523" s="23">
        <v>1099.99</v>
      </c>
      <c r="K523" s="23">
        <v>134.66</v>
      </c>
    </row>
    <row r="524" spans="1:11" s="20" customFormat="1" x14ac:dyDescent="0.25">
      <c r="A524" s="21" t="s">
        <v>1079</v>
      </c>
      <c r="B524" s="21" t="s">
        <v>1078</v>
      </c>
      <c r="C524" s="21" t="s">
        <v>1060</v>
      </c>
      <c r="D524" s="21" t="s">
        <v>1261</v>
      </c>
      <c r="E524" s="21" t="s">
        <v>1614</v>
      </c>
      <c r="F524" s="22">
        <v>45404.453472222223</v>
      </c>
      <c r="G524" s="21" t="s">
        <v>1933</v>
      </c>
      <c r="H524" s="23">
        <v>164.97</v>
      </c>
      <c r="I524" s="23">
        <v>1300</v>
      </c>
      <c r="J524" s="23">
        <v>84.97</v>
      </c>
      <c r="K524" s="23">
        <v>80</v>
      </c>
    </row>
    <row r="525" spans="1:11" s="20" customFormat="1" x14ac:dyDescent="0.25">
      <c r="A525" s="21" t="s">
        <v>32</v>
      </c>
      <c r="B525" s="21" t="s">
        <v>497</v>
      </c>
      <c r="C525" s="21" t="s">
        <v>38</v>
      </c>
      <c r="D525" s="21" t="s">
        <v>739</v>
      </c>
      <c r="E525" s="21" t="s">
        <v>1973</v>
      </c>
      <c r="F525" s="22">
        <v>45404.459722222222</v>
      </c>
      <c r="G525" s="21" t="s">
        <v>1974</v>
      </c>
      <c r="H525" s="23">
        <v>361.81</v>
      </c>
      <c r="I525" s="23">
        <v>700</v>
      </c>
      <c r="J525" s="23">
        <v>334.96</v>
      </c>
      <c r="K525" s="23">
        <v>26.85</v>
      </c>
    </row>
    <row r="526" spans="1:11" s="20" customFormat="1" x14ac:dyDescent="0.25">
      <c r="A526" s="21" t="s">
        <v>93</v>
      </c>
      <c r="B526" s="21" t="s">
        <v>585</v>
      </c>
      <c r="C526" s="21" t="s">
        <v>121</v>
      </c>
      <c r="D526" s="21" t="s">
        <v>826</v>
      </c>
      <c r="E526" s="21" t="s">
        <v>2739</v>
      </c>
      <c r="F526" s="22">
        <v>45404.46875</v>
      </c>
      <c r="G526" s="21" t="s">
        <v>2740</v>
      </c>
      <c r="H526" s="23">
        <v>451.79</v>
      </c>
      <c r="I526" s="23">
        <v>1400</v>
      </c>
      <c r="J526" s="23">
        <v>424.94</v>
      </c>
      <c r="K526" s="23">
        <v>26.85</v>
      </c>
    </row>
    <row r="527" spans="1:11" s="20" customFormat="1" x14ac:dyDescent="0.25">
      <c r="A527" s="21" t="s">
        <v>93</v>
      </c>
      <c r="B527" s="21" t="s">
        <v>960</v>
      </c>
      <c r="C527" s="21" t="s">
        <v>1004</v>
      </c>
      <c r="D527" s="21" t="s">
        <v>812</v>
      </c>
      <c r="E527" s="21" t="s">
        <v>2543</v>
      </c>
      <c r="F527" s="22">
        <v>45404.493750000001</v>
      </c>
      <c r="G527" s="21" t="s">
        <v>2544</v>
      </c>
      <c r="H527" s="23">
        <v>489.64</v>
      </c>
      <c r="I527" s="23">
        <v>1300</v>
      </c>
      <c r="J527" s="23">
        <v>429.95</v>
      </c>
      <c r="K527" s="23">
        <v>59.69</v>
      </c>
    </row>
    <row r="528" spans="1:11" s="20" customFormat="1" x14ac:dyDescent="0.25">
      <c r="A528" s="21" t="s">
        <v>32</v>
      </c>
      <c r="B528" s="21" t="s">
        <v>484</v>
      </c>
      <c r="C528" s="21" t="s">
        <v>47</v>
      </c>
      <c r="D528" s="21" t="s">
        <v>755</v>
      </c>
      <c r="E528" s="21" t="s">
        <v>2057</v>
      </c>
      <c r="F528" s="22">
        <v>45404.513888888891</v>
      </c>
      <c r="G528" s="21" t="s">
        <v>2058</v>
      </c>
      <c r="H528" s="23">
        <v>435.29</v>
      </c>
      <c r="I528" s="23">
        <v>300</v>
      </c>
      <c r="J528" s="23">
        <v>259.99</v>
      </c>
      <c r="K528" s="23">
        <v>175.3</v>
      </c>
    </row>
    <row r="529" spans="1:11" s="20" customFormat="1" x14ac:dyDescent="0.25">
      <c r="A529" s="21" t="s">
        <v>131</v>
      </c>
      <c r="B529" s="21" t="s">
        <v>651</v>
      </c>
      <c r="C529" s="21" t="s">
        <v>851</v>
      </c>
      <c r="D529" s="21" t="s">
        <v>856</v>
      </c>
      <c r="E529" s="21" t="s">
        <v>2801</v>
      </c>
      <c r="F529" s="22">
        <v>45404.513888888891</v>
      </c>
      <c r="G529" s="21" t="s">
        <v>2802</v>
      </c>
      <c r="H529" s="23">
        <v>703.8</v>
      </c>
      <c r="I529" s="23">
        <v>1400</v>
      </c>
      <c r="J529" s="23">
        <v>599.99</v>
      </c>
      <c r="K529" s="23">
        <v>103.81</v>
      </c>
    </row>
    <row r="530" spans="1:11" s="20" customFormat="1" x14ac:dyDescent="0.25">
      <c r="A530" s="21" t="s">
        <v>883</v>
      </c>
      <c r="B530" s="21" t="s">
        <v>906</v>
      </c>
      <c r="C530" s="21" t="s">
        <v>907</v>
      </c>
      <c r="D530" s="21" t="s">
        <v>3029</v>
      </c>
      <c r="E530" s="21" t="s">
        <v>3032</v>
      </c>
      <c r="F530" s="22">
        <v>45404.545138888891</v>
      </c>
      <c r="G530" s="21" t="s">
        <v>3033</v>
      </c>
      <c r="H530" s="23">
        <v>651.29</v>
      </c>
      <c r="I530" s="23">
        <v>1200</v>
      </c>
      <c r="J530" s="23">
        <v>499.99</v>
      </c>
      <c r="K530" s="23">
        <v>151.30000000000001</v>
      </c>
    </row>
    <row r="531" spans="1:11" s="20" customFormat="1" x14ac:dyDescent="0.25">
      <c r="A531" s="21" t="s">
        <v>71</v>
      </c>
      <c r="B531" s="21" t="s">
        <v>566</v>
      </c>
      <c r="C531" s="21" t="s">
        <v>83</v>
      </c>
      <c r="D531" s="21" t="s">
        <v>799</v>
      </c>
      <c r="E531" s="21" t="s">
        <v>2396</v>
      </c>
      <c r="F531" s="22">
        <v>45404.556250000001</v>
      </c>
      <c r="G531" s="21" t="s">
        <v>2397</v>
      </c>
      <c r="H531" s="23">
        <v>631.63</v>
      </c>
      <c r="I531" s="23">
        <v>1200</v>
      </c>
      <c r="J531" s="23">
        <v>549.99</v>
      </c>
      <c r="K531" s="23">
        <v>81.64</v>
      </c>
    </row>
    <row r="532" spans="1:11" s="20" customFormat="1" x14ac:dyDescent="0.25">
      <c r="A532" s="21" t="s">
        <v>1079</v>
      </c>
      <c r="B532" s="21" t="s">
        <v>1078</v>
      </c>
      <c r="C532" s="21" t="s">
        <v>1060</v>
      </c>
      <c r="D532" s="21" t="s">
        <v>1261</v>
      </c>
      <c r="E532" s="21" t="s">
        <v>1934</v>
      </c>
      <c r="F532" s="22">
        <v>45404.57916666667</v>
      </c>
      <c r="G532" s="21" t="s">
        <v>1935</v>
      </c>
      <c r="H532" s="23">
        <v>693.08</v>
      </c>
      <c r="I532" s="23">
        <v>1400</v>
      </c>
      <c r="J532" s="23">
        <v>599.99</v>
      </c>
      <c r="K532" s="23">
        <v>93.09</v>
      </c>
    </row>
    <row r="533" spans="1:11" s="20" customFormat="1" x14ac:dyDescent="0.25">
      <c r="A533" s="21" t="s">
        <v>24</v>
      </c>
      <c r="B533" s="21" t="s">
        <v>458</v>
      </c>
      <c r="C533" s="21" t="s">
        <v>27</v>
      </c>
      <c r="D533" s="21" t="s">
        <v>1761</v>
      </c>
      <c r="E533" s="21" t="s">
        <v>1772</v>
      </c>
      <c r="F533" s="22">
        <v>45404.611805555556</v>
      </c>
      <c r="G533" s="21" t="s">
        <v>1773</v>
      </c>
      <c r="H533" s="23">
        <v>242.09</v>
      </c>
      <c r="I533" s="23">
        <v>300</v>
      </c>
      <c r="J533" s="23">
        <v>214.97</v>
      </c>
      <c r="K533" s="23">
        <v>27.12</v>
      </c>
    </row>
    <row r="534" spans="1:11" s="20" customFormat="1" x14ac:dyDescent="0.25">
      <c r="A534" s="21" t="s">
        <v>131</v>
      </c>
      <c r="B534" s="21" t="s">
        <v>663</v>
      </c>
      <c r="C534" s="21" t="s">
        <v>850</v>
      </c>
      <c r="D534" s="21" t="s">
        <v>859</v>
      </c>
      <c r="E534" s="21" t="s">
        <v>1371</v>
      </c>
      <c r="F534" s="22">
        <v>45404.629166666666</v>
      </c>
      <c r="G534" s="21" t="s">
        <v>2805</v>
      </c>
      <c r="H534" s="23">
        <v>933.78</v>
      </c>
      <c r="I534" s="23">
        <v>1100</v>
      </c>
      <c r="J534" s="23">
        <v>829.99</v>
      </c>
      <c r="K534" s="23">
        <v>103.79</v>
      </c>
    </row>
    <row r="535" spans="1:11" s="20" customFormat="1" x14ac:dyDescent="0.25">
      <c r="A535" s="21" t="s">
        <v>1079</v>
      </c>
      <c r="B535" s="21" t="s">
        <v>1078</v>
      </c>
      <c r="C535" s="21" t="s">
        <v>1060</v>
      </c>
      <c r="D535" s="21" t="s">
        <v>1930</v>
      </c>
      <c r="E535" s="21" t="s">
        <v>1581</v>
      </c>
      <c r="F535" s="22">
        <v>45404.665277777778</v>
      </c>
      <c r="G535" s="21" t="s">
        <v>1936</v>
      </c>
      <c r="H535" s="23">
        <v>695.96</v>
      </c>
      <c r="I535" s="23">
        <v>1200</v>
      </c>
      <c r="J535" s="23">
        <v>614.96</v>
      </c>
      <c r="K535" s="23">
        <v>81</v>
      </c>
    </row>
    <row r="536" spans="1:11" s="20" customFormat="1" x14ac:dyDescent="0.25">
      <c r="A536" s="21" t="s">
        <v>52</v>
      </c>
      <c r="B536" s="21" t="s">
        <v>527</v>
      </c>
      <c r="C536" s="21" t="s">
        <v>56</v>
      </c>
      <c r="D536" s="21" t="s">
        <v>2174</v>
      </c>
      <c r="E536" s="21" t="s">
        <v>2175</v>
      </c>
      <c r="F536" s="22">
        <v>45404.674305555556</v>
      </c>
      <c r="G536" s="21" t="s">
        <v>2176</v>
      </c>
      <c r="H536" s="23">
        <v>1050.01</v>
      </c>
      <c r="I536" s="23">
        <v>1400</v>
      </c>
      <c r="J536" s="23">
        <v>1024.98</v>
      </c>
      <c r="K536" s="23">
        <v>25.03</v>
      </c>
    </row>
    <row r="537" spans="1:11" s="20" customFormat="1" x14ac:dyDescent="0.25">
      <c r="A537" s="21" t="s">
        <v>71</v>
      </c>
      <c r="B537" s="21" t="s">
        <v>578</v>
      </c>
      <c r="C537" s="21" t="s">
        <v>81</v>
      </c>
      <c r="D537" s="21" t="s">
        <v>793</v>
      </c>
      <c r="E537" s="21" t="s">
        <v>2367</v>
      </c>
      <c r="F537" s="22">
        <v>45404.680555555555</v>
      </c>
      <c r="G537" s="21" t="s">
        <v>2368</v>
      </c>
      <c r="H537" s="23">
        <v>376.85</v>
      </c>
      <c r="I537" s="23">
        <v>1000</v>
      </c>
      <c r="J537" s="23">
        <v>284.92</v>
      </c>
      <c r="K537" s="23">
        <v>91.93</v>
      </c>
    </row>
    <row r="538" spans="1:11" s="20" customFormat="1" x14ac:dyDescent="0.25">
      <c r="A538" s="21" t="s">
        <v>1079</v>
      </c>
      <c r="B538" s="21" t="s">
        <v>1081</v>
      </c>
      <c r="C538" s="21" t="s">
        <v>1062</v>
      </c>
      <c r="D538" s="21" t="s">
        <v>1328</v>
      </c>
      <c r="E538" s="21" t="s">
        <v>1811</v>
      </c>
      <c r="F538" s="22">
        <v>45404.686805555553</v>
      </c>
      <c r="G538" s="21" t="s">
        <v>1812</v>
      </c>
      <c r="H538" s="23">
        <v>267.72000000000003</v>
      </c>
      <c r="I538" s="23">
        <v>1200</v>
      </c>
      <c r="J538" s="23">
        <v>239.99</v>
      </c>
      <c r="K538" s="23">
        <v>27.73</v>
      </c>
    </row>
    <row r="539" spans="1:11" s="20" customFormat="1" x14ac:dyDescent="0.25">
      <c r="A539" s="21" t="s">
        <v>93</v>
      </c>
      <c r="B539" s="21" t="s">
        <v>624</v>
      </c>
      <c r="C539" s="21" t="s">
        <v>103</v>
      </c>
      <c r="D539" s="21" t="s">
        <v>1032</v>
      </c>
      <c r="E539" s="21" t="s">
        <v>2725</v>
      </c>
      <c r="F539" s="22">
        <v>45404.690972222219</v>
      </c>
      <c r="G539" s="21" t="s">
        <v>2726</v>
      </c>
      <c r="H539" s="23">
        <v>362.06</v>
      </c>
      <c r="I539" s="23">
        <v>1000</v>
      </c>
      <c r="J539" s="23">
        <v>334.96</v>
      </c>
      <c r="K539" s="23">
        <v>27.1</v>
      </c>
    </row>
    <row r="540" spans="1:11" s="20" customFormat="1" x14ac:dyDescent="0.25">
      <c r="A540" s="21" t="s">
        <v>151</v>
      </c>
      <c r="B540" s="21" t="s">
        <v>685</v>
      </c>
      <c r="C540" s="21" t="s">
        <v>153</v>
      </c>
      <c r="D540" s="21" t="s">
        <v>1643</v>
      </c>
      <c r="E540" s="21" t="s">
        <v>2924</v>
      </c>
      <c r="F540" s="22">
        <v>45404.701388888891</v>
      </c>
      <c r="G540" s="21" t="s">
        <v>2925</v>
      </c>
      <c r="H540" s="23">
        <v>254.96</v>
      </c>
      <c r="I540" s="23">
        <v>1200</v>
      </c>
      <c r="J540" s="23">
        <v>179.96</v>
      </c>
      <c r="K540" s="23">
        <v>75</v>
      </c>
    </row>
    <row r="541" spans="1:11" s="20" customFormat="1" x14ac:dyDescent="0.25">
      <c r="A541" s="21" t="s">
        <v>52</v>
      </c>
      <c r="B541" s="21" t="s">
        <v>527</v>
      </c>
      <c r="C541" s="21" t="s">
        <v>56</v>
      </c>
      <c r="D541" s="21" t="s">
        <v>1266</v>
      </c>
      <c r="E541" s="21" t="s">
        <v>2177</v>
      </c>
      <c r="F541" s="22">
        <v>45404.71597222222</v>
      </c>
      <c r="G541" s="21" t="s">
        <v>2178</v>
      </c>
      <c r="H541" s="23">
        <v>1229.9000000000001</v>
      </c>
      <c r="I541" s="23">
        <v>1400</v>
      </c>
      <c r="J541" s="23">
        <v>1199.99</v>
      </c>
      <c r="K541" s="23">
        <v>29.91</v>
      </c>
    </row>
    <row r="542" spans="1:11" s="20" customFormat="1" x14ac:dyDescent="0.25">
      <c r="A542" s="21" t="s">
        <v>71</v>
      </c>
      <c r="B542" s="21" t="s">
        <v>576</v>
      </c>
      <c r="C542" s="21" t="s">
        <v>85</v>
      </c>
      <c r="D542" s="21" t="s">
        <v>1107</v>
      </c>
      <c r="E542" s="21" t="s">
        <v>2274</v>
      </c>
      <c r="F542" s="22">
        <v>45404.727777777778</v>
      </c>
      <c r="G542" s="21" t="s">
        <v>2275</v>
      </c>
      <c r="H542" s="23">
        <v>1057.67</v>
      </c>
      <c r="I542" s="23">
        <v>1100</v>
      </c>
      <c r="J542" s="23">
        <v>959.98</v>
      </c>
      <c r="K542" s="23">
        <v>97.69</v>
      </c>
    </row>
    <row r="543" spans="1:11" s="20" customFormat="1" x14ac:dyDescent="0.25">
      <c r="A543" s="21" t="s">
        <v>32</v>
      </c>
      <c r="B543" s="21" t="s">
        <v>497</v>
      </c>
      <c r="C543" s="21" t="s">
        <v>38</v>
      </c>
      <c r="D543" s="21" t="s">
        <v>739</v>
      </c>
      <c r="E543" s="21" t="s">
        <v>1975</v>
      </c>
      <c r="F543" s="22">
        <v>45404.763194444444</v>
      </c>
      <c r="G543" s="21" t="s">
        <v>1976</v>
      </c>
      <c r="H543" s="23">
        <v>972.12</v>
      </c>
      <c r="I543" s="23">
        <v>1200</v>
      </c>
      <c r="J543" s="23">
        <v>894.97</v>
      </c>
      <c r="K543" s="23">
        <v>77.150000000000006</v>
      </c>
    </row>
    <row r="544" spans="1:11" s="20" customFormat="1" x14ac:dyDescent="0.25">
      <c r="A544" s="21" t="s">
        <v>883</v>
      </c>
      <c r="B544" s="21" t="s">
        <v>893</v>
      </c>
      <c r="C544" s="21" t="s">
        <v>894</v>
      </c>
      <c r="D544" s="21" t="s">
        <v>3023</v>
      </c>
      <c r="E544" s="21" t="s">
        <v>3024</v>
      </c>
      <c r="F544" s="22">
        <v>45404.803472222222</v>
      </c>
      <c r="G544" s="21" t="s">
        <v>3025</v>
      </c>
      <c r="H544" s="23">
        <v>732.84</v>
      </c>
      <c r="I544" s="23">
        <v>1200</v>
      </c>
      <c r="J544" s="23">
        <v>629.99</v>
      </c>
      <c r="K544" s="23">
        <v>102.85</v>
      </c>
    </row>
    <row r="545" spans="1:11" s="20" customFormat="1" x14ac:dyDescent="0.25">
      <c r="A545" s="21" t="s">
        <v>151</v>
      </c>
      <c r="B545" s="21" t="s">
        <v>685</v>
      </c>
      <c r="C545" s="21" t="s">
        <v>153</v>
      </c>
      <c r="D545" s="21" t="s">
        <v>1643</v>
      </c>
      <c r="E545" s="21" t="s">
        <v>2926</v>
      </c>
      <c r="F545" s="22">
        <v>45405.362500000003</v>
      </c>
      <c r="G545" s="21" t="s">
        <v>2927</v>
      </c>
      <c r="H545" s="23">
        <v>560.14</v>
      </c>
      <c r="I545" s="23">
        <v>1300</v>
      </c>
      <c r="J545" s="23">
        <v>499.99</v>
      </c>
      <c r="K545" s="23">
        <v>60.15</v>
      </c>
    </row>
    <row r="546" spans="1:11" s="20" customFormat="1" x14ac:dyDescent="0.25">
      <c r="A546" s="21" t="s">
        <v>71</v>
      </c>
      <c r="B546" s="21" t="s">
        <v>785</v>
      </c>
      <c r="C546" s="21" t="s">
        <v>86</v>
      </c>
      <c r="D546" s="21" t="s">
        <v>764</v>
      </c>
      <c r="E546" s="21" t="s">
        <v>2237</v>
      </c>
      <c r="F546" s="22">
        <v>45405.436111111114</v>
      </c>
      <c r="G546" s="21" t="s">
        <v>2238</v>
      </c>
      <c r="H546" s="23">
        <v>339.33</v>
      </c>
      <c r="I546" s="23">
        <v>300</v>
      </c>
      <c r="J546" s="23">
        <v>264.98</v>
      </c>
      <c r="K546" s="23">
        <v>74.349999999999994</v>
      </c>
    </row>
    <row r="547" spans="1:11" s="20" customFormat="1" x14ac:dyDescent="0.25">
      <c r="A547" s="21" t="s">
        <v>93</v>
      </c>
      <c r="B547" s="21" t="s">
        <v>598</v>
      </c>
      <c r="C547" s="21" t="s">
        <v>130</v>
      </c>
      <c r="D547" s="21" t="s">
        <v>1557</v>
      </c>
      <c r="E547" s="21" t="s">
        <v>1450</v>
      </c>
      <c r="F547" s="22">
        <v>45405.48541666667</v>
      </c>
      <c r="G547" s="21" t="s">
        <v>2566</v>
      </c>
      <c r="H547" s="23">
        <v>675.92</v>
      </c>
      <c r="I547" s="23">
        <v>1100</v>
      </c>
      <c r="J547" s="23">
        <v>529.99</v>
      </c>
      <c r="K547" s="23">
        <v>145.93</v>
      </c>
    </row>
    <row r="548" spans="1:11" s="20" customFormat="1" x14ac:dyDescent="0.25">
      <c r="A548" s="21" t="s">
        <v>1132</v>
      </c>
      <c r="B548" s="21" t="s">
        <v>1155</v>
      </c>
      <c r="C548" s="21" t="s">
        <v>1156</v>
      </c>
      <c r="D548" s="21" t="s">
        <v>2473</v>
      </c>
      <c r="E548" s="21" t="s">
        <v>2479</v>
      </c>
      <c r="F548" s="22">
        <v>45405.501388888886</v>
      </c>
      <c r="G548" s="21" t="s">
        <v>2480</v>
      </c>
      <c r="H548" s="23">
        <v>731.4</v>
      </c>
      <c r="I548" s="23">
        <v>1100</v>
      </c>
      <c r="J548" s="23">
        <v>629.99</v>
      </c>
      <c r="K548" s="23">
        <v>101.41</v>
      </c>
    </row>
    <row r="549" spans="1:11" s="20" customFormat="1" x14ac:dyDescent="0.25">
      <c r="A549" s="21" t="s">
        <v>71</v>
      </c>
      <c r="B549" s="21" t="s">
        <v>553</v>
      </c>
      <c r="C549" s="21" t="s">
        <v>76</v>
      </c>
      <c r="D549" s="21" t="s">
        <v>1468</v>
      </c>
      <c r="E549" s="21" t="s">
        <v>2300</v>
      </c>
      <c r="F549" s="22">
        <v>45405.508333333331</v>
      </c>
      <c r="G549" s="21" t="s">
        <v>2301</v>
      </c>
      <c r="H549" s="23">
        <v>800.07</v>
      </c>
      <c r="I549" s="23">
        <v>1100</v>
      </c>
      <c r="J549" s="23">
        <v>629.99</v>
      </c>
      <c r="K549" s="23">
        <v>170.08</v>
      </c>
    </row>
    <row r="550" spans="1:11" s="20" customFormat="1" x14ac:dyDescent="0.25">
      <c r="A550" s="21" t="s">
        <v>71</v>
      </c>
      <c r="B550" s="21" t="s">
        <v>547</v>
      </c>
      <c r="C550" s="21" t="s">
        <v>75</v>
      </c>
      <c r="D550" s="21" t="s">
        <v>796</v>
      </c>
      <c r="E550" s="21" t="s">
        <v>2323</v>
      </c>
      <c r="F550" s="22">
        <v>45405.529861111114</v>
      </c>
      <c r="G550" s="21" t="s">
        <v>2324</v>
      </c>
      <c r="H550" s="23">
        <v>267.27999999999997</v>
      </c>
      <c r="I550" s="23">
        <v>1400</v>
      </c>
      <c r="J550" s="23">
        <v>239.99</v>
      </c>
      <c r="K550" s="23">
        <v>27.29</v>
      </c>
    </row>
    <row r="551" spans="1:11" s="20" customFormat="1" x14ac:dyDescent="0.25">
      <c r="A551" s="21" t="s">
        <v>967</v>
      </c>
      <c r="B551" s="21" t="s">
        <v>978</v>
      </c>
      <c r="C551" s="21" t="s">
        <v>1014</v>
      </c>
      <c r="D551" s="21" t="s">
        <v>1123</v>
      </c>
      <c r="E551" s="21" t="s">
        <v>1878</v>
      </c>
      <c r="F551" s="22">
        <v>45405.556944444441</v>
      </c>
      <c r="G551" s="21" t="s">
        <v>2832</v>
      </c>
      <c r="H551" s="23">
        <v>330.99</v>
      </c>
      <c r="I551" s="23">
        <v>300</v>
      </c>
      <c r="J551" s="23">
        <v>249.99</v>
      </c>
      <c r="K551" s="23">
        <v>81</v>
      </c>
    </row>
    <row r="552" spans="1:11" s="20" customFormat="1" x14ac:dyDescent="0.25">
      <c r="A552" s="21" t="s">
        <v>93</v>
      </c>
      <c r="B552" s="21" t="s">
        <v>628</v>
      </c>
      <c r="C552" s="21" t="s">
        <v>123</v>
      </c>
      <c r="D552" s="21" t="s">
        <v>834</v>
      </c>
      <c r="E552" s="21" t="s">
        <v>1420</v>
      </c>
      <c r="F552" s="22">
        <v>45405.561111111114</v>
      </c>
      <c r="G552" s="21" t="s">
        <v>2623</v>
      </c>
      <c r="H552" s="23">
        <v>612.41999999999996</v>
      </c>
      <c r="I552" s="23">
        <v>1100</v>
      </c>
      <c r="J552" s="23">
        <v>499.99</v>
      </c>
      <c r="K552" s="23">
        <v>112.43</v>
      </c>
    </row>
    <row r="553" spans="1:11" s="20" customFormat="1" x14ac:dyDescent="0.25">
      <c r="A553" s="21" t="s">
        <v>52</v>
      </c>
      <c r="B553" s="21" t="s">
        <v>515</v>
      </c>
      <c r="C553" s="21" t="s">
        <v>65</v>
      </c>
      <c r="D553" s="21" t="s">
        <v>1102</v>
      </c>
      <c r="E553" s="21" t="s">
        <v>2085</v>
      </c>
      <c r="F553" s="22">
        <v>45405.578472222223</v>
      </c>
      <c r="G553" s="21" t="s">
        <v>2086</v>
      </c>
      <c r="H553" s="23">
        <v>325.22000000000003</v>
      </c>
      <c r="I553" s="23">
        <v>1300</v>
      </c>
      <c r="J553" s="23">
        <v>239.99</v>
      </c>
      <c r="K553" s="23">
        <v>85.23</v>
      </c>
    </row>
    <row r="554" spans="1:11" s="20" customFormat="1" x14ac:dyDescent="0.25">
      <c r="A554" s="21" t="s">
        <v>93</v>
      </c>
      <c r="B554" s="21" t="s">
        <v>622</v>
      </c>
      <c r="C554" s="21" t="s">
        <v>115</v>
      </c>
      <c r="D554" s="21" t="s">
        <v>836</v>
      </c>
      <c r="E554" s="21" t="s">
        <v>2760</v>
      </c>
      <c r="F554" s="22">
        <v>45405.586111111108</v>
      </c>
      <c r="G554" s="21" t="s">
        <v>2761</v>
      </c>
      <c r="H554" s="23">
        <v>501.95</v>
      </c>
      <c r="I554" s="23">
        <v>700</v>
      </c>
      <c r="J554" s="23">
        <v>424.95</v>
      </c>
      <c r="K554" s="23">
        <v>77</v>
      </c>
    </row>
    <row r="555" spans="1:11" s="20" customFormat="1" x14ac:dyDescent="0.25">
      <c r="A555" s="21" t="s">
        <v>71</v>
      </c>
      <c r="B555" s="21" t="s">
        <v>570</v>
      </c>
      <c r="C555" s="21" t="s">
        <v>92</v>
      </c>
      <c r="D555" s="21" t="s">
        <v>798</v>
      </c>
      <c r="E555" s="21" t="s">
        <v>2241</v>
      </c>
      <c r="F555" s="22">
        <v>45405.696527777778</v>
      </c>
      <c r="G555" s="21" t="s">
        <v>2242</v>
      </c>
      <c r="H555" s="23">
        <v>724.93</v>
      </c>
      <c r="I555" s="23">
        <v>1400</v>
      </c>
      <c r="J555" s="23">
        <v>629.99</v>
      </c>
      <c r="K555" s="23">
        <v>94.94</v>
      </c>
    </row>
    <row r="556" spans="1:11" s="20" customFormat="1" x14ac:dyDescent="0.25">
      <c r="A556" s="21" t="s">
        <v>1132</v>
      </c>
      <c r="B556" s="21" t="s">
        <v>1155</v>
      </c>
      <c r="C556" s="21" t="s">
        <v>1156</v>
      </c>
      <c r="D556" s="21" t="s">
        <v>1275</v>
      </c>
      <c r="E556" s="21" t="s">
        <v>2483</v>
      </c>
      <c r="F556" s="22">
        <v>45405.709722222222</v>
      </c>
      <c r="G556" s="21" t="s">
        <v>2484</v>
      </c>
      <c r="H556" s="23">
        <v>1501.02</v>
      </c>
      <c r="I556" s="23">
        <v>1400</v>
      </c>
      <c r="J556" s="23">
        <v>1379.93</v>
      </c>
      <c r="K556" s="23">
        <v>121.09</v>
      </c>
    </row>
    <row r="557" spans="1:11" s="20" customFormat="1" x14ac:dyDescent="0.25">
      <c r="A557" s="21" t="s">
        <v>32</v>
      </c>
      <c r="B557" s="21" t="s">
        <v>484</v>
      </c>
      <c r="C557" s="21" t="s">
        <v>47</v>
      </c>
      <c r="D557" s="21" t="s">
        <v>837</v>
      </c>
      <c r="E557" s="21" t="s">
        <v>2059</v>
      </c>
      <c r="F557" s="22">
        <v>45405.717361111114</v>
      </c>
      <c r="G557" s="21" t="s">
        <v>2060</v>
      </c>
      <c r="H557" s="23">
        <v>689.68</v>
      </c>
      <c r="I557" s="23">
        <v>1300</v>
      </c>
      <c r="J557" s="23">
        <v>629.99</v>
      </c>
      <c r="K557" s="23">
        <v>59.69</v>
      </c>
    </row>
    <row r="558" spans="1:11" s="20" customFormat="1" x14ac:dyDescent="0.25">
      <c r="A558" s="21" t="s">
        <v>1132</v>
      </c>
      <c r="B558" s="21" t="s">
        <v>1133</v>
      </c>
      <c r="C558" s="21" t="s">
        <v>1134</v>
      </c>
      <c r="D558" s="21" t="s">
        <v>1496</v>
      </c>
      <c r="E558" s="21" t="s">
        <v>2490</v>
      </c>
      <c r="F558" s="22">
        <v>45405.736111111109</v>
      </c>
      <c r="G558" s="21" t="s">
        <v>2491</v>
      </c>
      <c r="H558" s="23">
        <v>950.04</v>
      </c>
      <c r="I558" s="23">
        <v>1100</v>
      </c>
      <c r="J558" s="23">
        <v>904.93</v>
      </c>
      <c r="K558" s="23">
        <v>45.11</v>
      </c>
    </row>
    <row r="559" spans="1:11" s="20" customFormat="1" x14ac:dyDescent="0.25">
      <c r="A559" s="21" t="s">
        <v>1079</v>
      </c>
      <c r="B559" s="21" t="s">
        <v>1085</v>
      </c>
      <c r="C559" s="21" t="s">
        <v>1066</v>
      </c>
      <c r="D559" s="21" t="s">
        <v>1335</v>
      </c>
      <c r="E559" s="21" t="s">
        <v>1830</v>
      </c>
      <c r="F559" s="22">
        <v>45405.75</v>
      </c>
      <c r="G559" s="21" t="s">
        <v>1831</v>
      </c>
      <c r="H559" s="23">
        <v>527.03</v>
      </c>
      <c r="I559" s="23">
        <v>1400</v>
      </c>
      <c r="J559" s="23">
        <v>499.99</v>
      </c>
      <c r="K559" s="23">
        <v>27.04</v>
      </c>
    </row>
    <row r="560" spans="1:11" s="20" customFormat="1" x14ac:dyDescent="0.25">
      <c r="A560" s="21" t="s">
        <v>1079</v>
      </c>
      <c r="B560" s="21" t="s">
        <v>1083</v>
      </c>
      <c r="C560" s="21" t="s">
        <v>1064</v>
      </c>
      <c r="D560" s="21" t="s">
        <v>1834</v>
      </c>
      <c r="E560" s="21" t="s">
        <v>1846</v>
      </c>
      <c r="F560" s="22">
        <v>45405.759722222225</v>
      </c>
      <c r="G560" s="21" t="s">
        <v>1847</v>
      </c>
      <c r="H560" s="23">
        <v>427.47</v>
      </c>
      <c r="I560" s="23">
        <v>1200</v>
      </c>
      <c r="J560" s="23">
        <v>399.99</v>
      </c>
      <c r="K560" s="23">
        <v>27.48</v>
      </c>
    </row>
    <row r="561" spans="1:11" s="20" customFormat="1" x14ac:dyDescent="0.25">
      <c r="A561" s="21" t="s">
        <v>131</v>
      </c>
      <c r="B561" s="21" t="s">
        <v>657</v>
      </c>
      <c r="C561" s="21" t="s">
        <v>852</v>
      </c>
      <c r="D561" s="21" t="s">
        <v>857</v>
      </c>
      <c r="E561" s="21" t="s">
        <v>2795</v>
      </c>
      <c r="F561" s="22">
        <v>45405.78125</v>
      </c>
      <c r="G561" s="21" t="s">
        <v>2796</v>
      </c>
      <c r="H561" s="23">
        <v>687.39</v>
      </c>
      <c r="I561" s="23">
        <v>700</v>
      </c>
      <c r="J561" s="23">
        <v>599.99</v>
      </c>
      <c r="K561" s="23">
        <v>87.4</v>
      </c>
    </row>
    <row r="562" spans="1:11" s="20" customFormat="1" x14ac:dyDescent="0.25">
      <c r="A562" s="21" t="s">
        <v>24</v>
      </c>
      <c r="B562" s="21" t="s">
        <v>458</v>
      </c>
      <c r="C562" s="21" t="s">
        <v>27</v>
      </c>
      <c r="D562" s="21" t="s">
        <v>736</v>
      </c>
      <c r="E562" s="21" t="s">
        <v>1774</v>
      </c>
      <c r="F562" s="22">
        <v>45405.841666666667</v>
      </c>
      <c r="G562" s="21" t="s">
        <v>1775</v>
      </c>
      <c r="H562" s="23">
        <v>387.86</v>
      </c>
      <c r="I562" s="23">
        <v>300</v>
      </c>
      <c r="J562" s="23">
        <v>99.97</v>
      </c>
      <c r="K562" s="23">
        <v>287.89</v>
      </c>
    </row>
    <row r="563" spans="1:11" s="20" customFormat="1" x14ac:dyDescent="0.25">
      <c r="A563" s="21" t="s">
        <v>1079</v>
      </c>
      <c r="B563" s="21" t="s">
        <v>1080</v>
      </c>
      <c r="C563" s="21" t="s">
        <v>1061</v>
      </c>
      <c r="D563" s="21" t="s">
        <v>1260</v>
      </c>
      <c r="E563" s="21" t="s">
        <v>1916</v>
      </c>
      <c r="F563" s="22">
        <v>45406.388194444444</v>
      </c>
      <c r="G563" s="21" t="s">
        <v>1917</v>
      </c>
      <c r="H563" s="23">
        <v>601.46</v>
      </c>
      <c r="I563" s="23">
        <v>1200</v>
      </c>
      <c r="J563" s="23">
        <v>469.99</v>
      </c>
      <c r="K563" s="23">
        <v>131.47</v>
      </c>
    </row>
    <row r="564" spans="1:11" s="20" customFormat="1" x14ac:dyDescent="0.25">
      <c r="A564" s="21" t="s">
        <v>24</v>
      </c>
      <c r="B564" s="21" t="s">
        <v>458</v>
      </c>
      <c r="C564" s="21" t="s">
        <v>27</v>
      </c>
      <c r="D564" s="21" t="s">
        <v>736</v>
      </c>
      <c r="E564" s="21" t="s">
        <v>1776</v>
      </c>
      <c r="F564" s="22">
        <v>45406.427083333336</v>
      </c>
      <c r="G564" s="21" t="s">
        <v>1777</v>
      </c>
      <c r="H564" s="23">
        <v>389.64</v>
      </c>
      <c r="I564" s="23">
        <v>1200</v>
      </c>
      <c r="J564" s="23">
        <v>349.95</v>
      </c>
      <c r="K564" s="23">
        <v>39.69</v>
      </c>
    </row>
    <row r="565" spans="1:11" s="20" customFormat="1" x14ac:dyDescent="0.25">
      <c r="A565" s="21" t="s">
        <v>93</v>
      </c>
      <c r="B565" s="21" t="s">
        <v>632</v>
      </c>
      <c r="C565" s="21" t="s">
        <v>127</v>
      </c>
      <c r="D565" s="21" t="s">
        <v>813</v>
      </c>
      <c r="E565" s="21" t="s">
        <v>2612</v>
      </c>
      <c r="F565" s="22">
        <v>45406.469444444447</v>
      </c>
      <c r="G565" s="21" t="s">
        <v>2613</v>
      </c>
      <c r="H565" s="23">
        <v>177.08</v>
      </c>
      <c r="I565" s="23">
        <v>1100</v>
      </c>
      <c r="J565" s="23">
        <v>149.97999999999999</v>
      </c>
      <c r="K565" s="23">
        <v>27.1</v>
      </c>
    </row>
    <row r="566" spans="1:11" s="20" customFormat="1" x14ac:dyDescent="0.25">
      <c r="A566" s="21" t="s">
        <v>873</v>
      </c>
      <c r="B566" s="21" t="s">
        <v>703</v>
      </c>
      <c r="C566" s="21" t="s">
        <v>164</v>
      </c>
      <c r="D566" s="21" t="s">
        <v>1672</v>
      </c>
      <c r="E566" s="21" t="s">
        <v>2992</v>
      </c>
      <c r="F566" s="22">
        <v>45406.51458333333</v>
      </c>
      <c r="G566" s="21" t="s">
        <v>2993</v>
      </c>
      <c r="H566" s="23">
        <v>658.27</v>
      </c>
      <c r="I566" s="23">
        <v>1100</v>
      </c>
      <c r="J566" s="23">
        <v>629.99</v>
      </c>
      <c r="K566" s="23">
        <v>28.28</v>
      </c>
    </row>
    <row r="567" spans="1:11" s="20" customFormat="1" x14ac:dyDescent="0.25">
      <c r="A567" s="21" t="s">
        <v>32</v>
      </c>
      <c r="B567" s="21" t="s">
        <v>484</v>
      </c>
      <c r="C567" s="21" t="s">
        <v>47</v>
      </c>
      <c r="D567" s="21" t="s">
        <v>758</v>
      </c>
      <c r="E567" s="21" t="s">
        <v>2061</v>
      </c>
      <c r="F567" s="22">
        <v>45406.529166666667</v>
      </c>
      <c r="G567" s="21" t="s">
        <v>2062</v>
      </c>
      <c r="H567" s="23">
        <v>1349</v>
      </c>
      <c r="I567" s="23">
        <v>1300</v>
      </c>
      <c r="J567" s="23">
        <v>1299.99</v>
      </c>
      <c r="K567" s="23">
        <v>49.01</v>
      </c>
    </row>
    <row r="568" spans="1:11" s="20" customFormat="1" x14ac:dyDescent="0.25">
      <c r="A568" s="21" t="s">
        <v>93</v>
      </c>
      <c r="B568" s="21" t="s">
        <v>620</v>
      </c>
      <c r="C568" s="21" t="s">
        <v>119</v>
      </c>
      <c r="D568" s="21" t="s">
        <v>1562</v>
      </c>
      <c r="E568" s="21" t="s">
        <v>1554</v>
      </c>
      <c r="F568" s="22">
        <v>45406.542361111111</v>
      </c>
      <c r="G568" s="21" t="s">
        <v>2684</v>
      </c>
      <c r="H568" s="23">
        <v>247.07</v>
      </c>
      <c r="I568" s="23">
        <v>300</v>
      </c>
      <c r="J568" s="23">
        <v>219.97</v>
      </c>
      <c r="K568" s="23">
        <v>27.1</v>
      </c>
    </row>
    <row r="569" spans="1:11" s="20" customFormat="1" x14ac:dyDescent="0.25">
      <c r="A569" s="21" t="s">
        <v>52</v>
      </c>
      <c r="B569" s="21" t="s">
        <v>519</v>
      </c>
      <c r="C569" s="21" t="s">
        <v>58</v>
      </c>
      <c r="D569" s="21" t="s">
        <v>1100</v>
      </c>
      <c r="E569" s="21" t="s">
        <v>2114</v>
      </c>
      <c r="F569" s="22">
        <v>45406.572222222225</v>
      </c>
      <c r="G569" s="21" t="s">
        <v>2115</v>
      </c>
      <c r="H569" s="23">
        <v>548.99</v>
      </c>
      <c r="I569" s="23">
        <v>1400</v>
      </c>
      <c r="J569" s="23">
        <v>499.99</v>
      </c>
      <c r="K569" s="23">
        <v>49</v>
      </c>
    </row>
    <row r="570" spans="1:11" s="20" customFormat="1" x14ac:dyDescent="0.25">
      <c r="A570" s="21" t="s">
        <v>24</v>
      </c>
      <c r="B570" s="21" t="s">
        <v>465</v>
      </c>
      <c r="C570" s="21" t="s">
        <v>24</v>
      </c>
      <c r="D570" s="21" t="s">
        <v>1800</v>
      </c>
      <c r="E570" s="21" t="s">
        <v>1801</v>
      </c>
      <c r="F570" s="22">
        <v>45406.616666666669</v>
      </c>
      <c r="G570" s="21" t="s">
        <v>1802</v>
      </c>
      <c r="H570" s="23">
        <v>787.32</v>
      </c>
      <c r="I570" s="23">
        <v>1100</v>
      </c>
      <c r="J570" s="23">
        <v>759.96</v>
      </c>
      <c r="K570" s="23">
        <v>27.36</v>
      </c>
    </row>
    <row r="571" spans="1:11" s="20" customFormat="1" x14ac:dyDescent="0.25">
      <c r="A571" s="21" t="s">
        <v>1132</v>
      </c>
      <c r="B571" s="21" t="s">
        <v>1133</v>
      </c>
      <c r="C571" s="21" t="s">
        <v>1134</v>
      </c>
      <c r="D571" s="21" t="s">
        <v>2465</v>
      </c>
      <c r="E571" s="21" t="s">
        <v>2492</v>
      </c>
      <c r="F571" s="22">
        <v>45406.618055555555</v>
      </c>
      <c r="G571" s="21" t="s">
        <v>2493</v>
      </c>
      <c r="H571" s="23">
        <v>1187.1199999999999</v>
      </c>
      <c r="I571" s="23">
        <v>1200</v>
      </c>
      <c r="J571" s="23">
        <v>999.99</v>
      </c>
      <c r="K571" s="23">
        <v>187.13</v>
      </c>
    </row>
    <row r="572" spans="1:11" s="20" customFormat="1" x14ac:dyDescent="0.25">
      <c r="A572" s="21" t="s">
        <v>52</v>
      </c>
      <c r="B572" s="21" t="s">
        <v>515</v>
      </c>
      <c r="C572" s="21" t="s">
        <v>65</v>
      </c>
      <c r="D572" s="21" t="s">
        <v>766</v>
      </c>
      <c r="E572" s="21" t="s">
        <v>2090</v>
      </c>
      <c r="F572" s="22">
        <v>45406.65902777778</v>
      </c>
      <c r="G572" s="21" t="s">
        <v>2091</v>
      </c>
      <c r="H572" s="23">
        <v>351.47</v>
      </c>
      <c r="I572" s="23">
        <v>1200</v>
      </c>
      <c r="J572" s="23">
        <v>324.97000000000003</v>
      </c>
      <c r="K572" s="23">
        <v>26.5</v>
      </c>
    </row>
    <row r="573" spans="1:11" s="20" customFormat="1" x14ac:dyDescent="0.25">
      <c r="A573" s="21" t="s">
        <v>71</v>
      </c>
      <c r="B573" s="21" t="s">
        <v>578</v>
      </c>
      <c r="C573" s="21" t="s">
        <v>81</v>
      </c>
      <c r="D573" s="21" t="s">
        <v>793</v>
      </c>
      <c r="E573" s="21" t="s">
        <v>2369</v>
      </c>
      <c r="F573" s="22">
        <v>45406.661805555559</v>
      </c>
      <c r="G573" s="21" t="s">
        <v>2370</v>
      </c>
      <c r="H573" s="23">
        <v>777.18</v>
      </c>
      <c r="I573" s="23">
        <v>1300</v>
      </c>
      <c r="J573" s="23">
        <v>319.94</v>
      </c>
      <c r="K573" s="23">
        <v>457.24</v>
      </c>
    </row>
    <row r="574" spans="1:11" s="20" customFormat="1" x14ac:dyDescent="0.25">
      <c r="A574" s="21" t="s">
        <v>93</v>
      </c>
      <c r="B574" s="21" t="s">
        <v>638</v>
      </c>
      <c r="C574" s="21" t="s">
        <v>98</v>
      </c>
      <c r="D574" s="21" t="s">
        <v>820</v>
      </c>
      <c r="E574" s="21" t="s">
        <v>2747</v>
      </c>
      <c r="F574" s="22">
        <v>45406.70208333333</v>
      </c>
      <c r="G574" s="21" t="s">
        <v>2748</v>
      </c>
      <c r="H574" s="23">
        <v>926.88</v>
      </c>
      <c r="I574" s="23">
        <v>1300</v>
      </c>
      <c r="J574" s="23">
        <v>899.97</v>
      </c>
      <c r="K574" s="23">
        <v>26.91</v>
      </c>
    </row>
    <row r="575" spans="1:11" s="20" customFormat="1" x14ac:dyDescent="0.25">
      <c r="A575" s="21" t="s">
        <v>93</v>
      </c>
      <c r="B575" s="21" t="s">
        <v>636</v>
      </c>
      <c r="C575" s="21" t="s">
        <v>95</v>
      </c>
      <c r="D575" s="21" t="s">
        <v>1116</v>
      </c>
      <c r="E575" s="21" t="s">
        <v>2730</v>
      </c>
      <c r="F575" s="22">
        <v>45406.723611111112</v>
      </c>
      <c r="G575" s="21" t="s">
        <v>2731</v>
      </c>
      <c r="H575" s="23">
        <v>99.99</v>
      </c>
      <c r="I575" s="23">
        <v>182.1</v>
      </c>
      <c r="J575" s="23">
        <v>99.99</v>
      </c>
      <c r="K575" s="23">
        <v>0</v>
      </c>
    </row>
    <row r="576" spans="1:11" s="20" customFormat="1" x14ac:dyDescent="0.25">
      <c r="A576" s="21" t="s">
        <v>71</v>
      </c>
      <c r="B576" s="21" t="s">
        <v>553</v>
      </c>
      <c r="C576" s="21" t="s">
        <v>76</v>
      </c>
      <c r="D576" s="21" t="s">
        <v>787</v>
      </c>
      <c r="E576" s="21" t="s">
        <v>2302</v>
      </c>
      <c r="F576" s="22">
        <v>45406.731944444444</v>
      </c>
      <c r="G576" s="21" t="s">
        <v>2303</v>
      </c>
      <c r="H576" s="23">
        <v>581.32000000000005</v>
      </c>
      <c r="I576" s="23">
        <v>1300</v>
      </c>
      <c r="J576" s="23">
        <v>499.99</v>
      </c>
      <c r="K576" s="23">
        <v>81.33</v>
      </c>
    </row>
    <row r="577" spans="1:11" s="20" customFormat="1" x14ac:dyDescent="0.25">
      <c r="A577" s="21" t="s">
        <v>71</v>
      </c>
      <c r="B577" s="21" t="s">
        <v>570</v>
      </c>
      <c r="C577" s="21" t="s">
        <v>92</v>
      </c>
      <c r="D577" s="21" t="s">
        <v>798</v>
      </c>
      <c r="E577" s="21" t="s">
        <v>1624</v>
      </c>
      <c r="F577" s="22">
        <v>45406.761805555558</v>
      </c>
      <c r="G577" s="21" t="s">
        <v>2243</v>
      </c>
      <c r="H577" s="23">
        <v>305.22000000000003</v>
      </c>
      <c r="I577" s="23">
        <v>700</v>
      </c>
      <c r="J577" s="23">
        <v>239.99</v>
      </c>
      <c r="K577" s="23">
        <v>65.23</v>
      </c>
    </row>
    <row r="578" spans="1:11" s="20" customFormat="1" x14ac:dyDescent="0.25">
      <c r="A578" s="21" t="s">
        <v>32</v>
      </c>
      <c r="B578" s="21" t="s">
        <v>484</v>
      </c>
      <c r="C578" s="21" t="s">
        <v>47</v>
      </c>
      <c r="D578" s="21" t="s">
        <v>758</v>
      </c>
      <c r="E578" s="21" t="s">
        <v>2063</v>
      </c>
      <c r="F578" s="22">
        <v>45407.418749999997</v>
      </c>
      <c r="G578" s="21" t="s">
        <v>2064</v>
      </c>
      <c r="H578" s="23">
        <v>396.96</v>
      </c>
      <c r="I578" s="23">
        <v>1100</v>
      </c>
      <c r="J578" s="23">
        <v>329.96</v>
      </c>
      <c r="K578" s="23">
        <v>67</v>
      </c>
    </row>
    <row r="579" spans="1:11" s="20" customFormat="1" x14ac:dyDescent="0.25">
      <c r="A579" s="21" t="s">
        <v>1132</v>
      </c>
      <c r="B579" s="21" t="s">
        <v>1139</v>
      </c>
      <c r="C579" s="21" t="s">
        <v>1140</v>
      </c>
      <c r="D579" s="21" t="s">
        <v>1489</v>
      </c>
      <c r="E579" s="21" t="s">
        <v>1639</v>
      </c>
      <c r="F579" s="22">
        <v>45407.506944444445</v>
      </c>
      <c r="G579" s="21" t="s">
        <v>2486</v>
      </c>
      <c r="H579" s="23">
        <v>284.97000000000003</v>
      </c>
      <c r="I579" s="23">
        <v>300</v>
      </c>
      <c r="J579" s="23">
        <v>284.97000000000003</v>
      </c>
      <c r="K579" s="23">
        <v>0</v>
      </c>
    </row>
    <row r="580" spans="1:11" s="20" customFormat="1" x14ac:dyDescent="0.25">
      <c r="A580" s="21" t="s">
        <v>66</v>
      </c>
      <c r="B580" s="21" t="s">
        <v>541</v>
      </c>
      <c r="C580" s="21" t="s">
        <v>70</v>
      </c>
      <c r="D580" s="21" t="s">
        <v>1438</v>
      </c>
      <c r="E580" s="21" t="s">
        <v>1580</v>
      </c>
      <c r="F580" s="22">
        <v>45407.520138888889</v>
      </c>
      <c r="G580" s="21" t="s">
        <v>2201</v>
      </c>
      <c r="H580" s="23">
        <v>124.97</v>
      </c>
      <c r="I580" s="23">
        <v>1400</v>
      </c>
      <c r="J580" s="23">
        <v>124.97</v>
      </c>
      <c r="K580" s="23">
        <v>0</v>
      </c>
    </row>
    <row r="581" spans="1:11" s="20" customFormat="1" x14ac:dyDescent="0.25">
      <c r="A581" s="21" t="s">
        <v>93</v>
      </c>
      <c r="B581" s="21" t="s">
        <v>603</v>
      </c>
      <c r="C581" s="21" t="s">
        <v>114</v>
      </c>
      <c r="D581" s="21" t="s">
        <v>1024</v>
      </c>
      <c r="E581" s="21" t="s">
        <v>1409</v>
      </c>
      <c r="F581" s="22">
        <v>45407.570138888892</v>
      </c>
      <c r="G581" s="21" t="s">
        <v>2557</v>
      </c>
      <c r="H581" s="23">
        <v>255</v>
      </c>
      <c r="I581" s="23">
        <v>1100</v>
      </c>
      <c r="J581" s="23">
        <v>224.97</v>
      </c>
      <c r="K581" s="23">
        <v>30.03</v>
      </c>
    </row>
    <row r="582" spans="1:11" s="20" customFormat="1" x14ac:dyDescent="0.25">
      <c r="A582" s="21" t="s">
        <v>93</v>
      </c>
      <c r="B582" s="21" t="s">
        <v>642</v>
      </c>
      <c r="C582" s="21" t="s">
        <v>99</v>
      </c>
      <c r="D582" s="21" t="s">
        <v>818</v>
      </c>
      <c r="E582" s="21" t="s">
        <v>2692</v>
      </c>
      <c r="F582" s="22">
        <v>45407.585416666669</v>
      </c>
      <c r="G582" s="21" t="s">
        <v>2693</v>
      </c>
      <c r="H582" s="23">
        <v>556.69000000000005</v>
      </c>
      <c r="I582" s="23">
        <v>1400</v>
      </c>
      <c r="J582" s="23">
        <v>399.99</v>
      </c>
      <c r="K582" s="23">
        <v>156.69999999999999</v>
      </c>
    </row>
    <row r="583" spans="1:11" s="20" customFormat="1" x14ac:dyDescent="0.25">
      <c r="A583" s="21" t="s">
        <v>1079</v>
      </c>
      <c r="B583" s="21" t="s">
        <v>1080</v>
      </c>
      <c r="C583" s="21" t="s">
        <v>1061</v>
      </c>
      <c r="D583" s="21" t="s">
        <v>1260</v>
      </c>
      <c r="E583" s="21" t="s">
        <v>1920</v>
      </c>
      <c r="F583" s="22">
        <v>45407.613194444442</v>
      </c>
      <c r="G583" s="21" t="s">
        <v>1921</v>
      </c>
      <c r="H583" s="23">
        <v>593.15</v>
      </c>
      <c r="I583" s="23">
        <v>1400</v>
      </c>
      <c r="J583" s="23">
        <v>499.99</v>
      </c>
      <c r="K583" s="23">
        <v>93.16</v>
      </c>
    </row>
    <row r="584" spans="1:11" s="20" customFormat="1" x14ac:dyDescent="0.25">
      <c r="A584" s="21" t="s">
        <v>71</v>
      </c>
      <c r="B584" s="21" t="s">
        <v>551</v>
      </c>
      <c r="C584" s="21" t="s">
        <v>78</v>
      </c>
      <c r="D584" s="21" t="s">
        <v>807</v>
      </c>
      <c r="E584" s="21" t="s">
        <v>2256</v>
      </c>
      <c r="F584" s="22">
        <v>45407.65347222222</v>
      </c>
      <c r="G584" s="21" t="s">
        <v>2257</v>
      </c>
      <c r="H584" s="23">
        <v>1104.57</v>
      </c>
      <c r="I584" s="23">
        <v>1300</v>
      </c>
      <c r="J584" s="23">
        <v>1059.96</v>
      </c>
      <c r="K584" s="23">
        <v>44.61</v>
      </c>
    </row>
    <row r="585" spans="1:11" s="20" customFormat="1" x14ac:dyDescent="0.25">
      <c r="A585" s="21" t="s">
        <v>131</v>
      </c>
      <c r="B585" s="21" t="s">
        <v>663</v>
      </c>
      <c r="C585" s="21" t="s">
        <v>850</v>
      </c>
      <c r="D585" s="21" t="s">
        <v>1120</v>
      </c>
      <c r="E585" s="21" t="s">
        <v>1405</v>
      </c>
      <c r="F585" s="22">
        <v>45407.688194444447</v>
      </c>
      <c r="G585" s="21" t="s">
        <v>2806</v>
      </c>
      <c r="H585" s="23">
        <v>187.39</v>
      </c>
      <c r="I585" s="23">
        <v>1100</v>
      </c>
      <c r="J585" s="23">
        <v>159.97999999999999</v>
      </c>
      <c r="K585" s="23">
        <v>27.41</v>
      </c>
    </row>
    <row r="586" spans="1:11" s="20" customFormat="1" x14ac:dyDescent="0.25">
      <c r="A586" s="21" t="s">
        <v>52</v>
      </c>
      <c r="B586" s="21" t="s">
        <v>533</v>
      </c>
      <c r="C586" s="21" t="s">
        <v>53</v>
      </c>
      <c r="D586" s="21" t="s">
        <v>1019</v>
      </c>
      <c r="E586" s="21" t="s">
        <v>2193</v>
      </c>
      <c r="F586" s="22">
        <v>45407.690972222219</v>
      </c>
      <c r="G586" s="21" t="s">
        <v>2194</v>
      </c>
      <c r="H586" s="23">
        <v>586.62</v>
      </c>
      <c r="I586" s="23">
        <v>900</v>
      </c>
      <c r="J586" s="23">
        <v>549.97</v>
      </c>
      <c r="K586" s="23">
        <v>36.65</v>
      </c>
    </row>
    <row r="587" spans="1:11" s="20" customFormat="1" x14ac:dyDescent="0.25">
      <c r="A587" s="21" t="s">
        <v>71</v>
      </c>
      <c r="B587" s="21" t="s">
        <v>555</v>
      </c>
      <c r="C587" s="21" t="s">
        <v>72</v>
      </c>
      <c r="D587" s="21" t="s">
        <v>790</v>
      </c>
      <c r="E587" s="21" t="s">
        <v>2388</v>
      </c>
      <c r="F587" s="22">
        <v>45407.73541666667</v>
      </c>
      <c r="G587" s="21" t="s">
        <v>2389</v>
      </c>
      <c r="H587" s="23">
        <v>684.63</v>
      </c>
      <c r="I587" s="23">
        <v>1100</v>
      </c>
      <c r="J587" s="23">
        <v>549.92999999999995</v>
      </c>
      <c r="K587" s="23">
        <v>134.69999999999999</v>
      </c>
    </row>
    <row r="588" spans="1:11" s="20" customFormat="1" x14ac:dyDescent="0.25">
      <c r="A588" s="21" t="s">
        <v>52</v>
      </c>
      <c r="B588" s="21" t="s">
        <v>525</v>
      </c>
      <c r="C588" s="21" t="s">
        <v>62</v>
      </c>
      <c r="D588" s="21" t="s">
        <v>2124</v>
      </c>
      <c r="E588" s="21" t="s">
        <v>2129</v>
      </c>
      <c r="F588" s="22">
        <v>45407.740972222222</v>
      </c>
      <c r="G588" s="21" t="s">
        <v>2130</v>
      </c>
      <c r="H588" s="23">
        <v>592.47</v>
      </c>
      <c r="I588" s="23">
        <v>1400</v>
      </c>
      <c r="J588" s="23">
        <v>469.99</v>
      </c>
      <c r="K588" s="23">
        <v>122.48</v>
      </c>
    </row>
    <row r="589" spans="1:11" s="20" customFormat="1" x14ac:dyDescent="0.25">
      <c r="A589" s="21" t="s">
        <v>71</v>
      </c>
      <c r="B589" s="21" t="s">
        <v>557</v>
      </c>
      <c r="C589" s="21" t="s">
        <v>74</v>
      </c>
      <c r="D589" s="21" t="s">
        <v>792</v>
      </c>
      <c r="E589" s="21" t="s">
        <v>1471</v>
      </c>
      <c r="F589" s="22">
        <v>45407.743750000001</v>
      </c>
      <c r="G589" s="21" t="s">
        <v>2316</v>
      </c>
      <c r="H589" s="23">
        <v>684.07</v>
      </c>
      <c r="I589" s="23">
        <v>1300</v>
      </c>
      <c r="J589" s="23">
        <v>399.99</v>
      </c>
      <c r="K589" s="23">
        <v>284.08</v>
      </c>
    </row>
    <row r="590" spans="1:11" s="20" customFormat="1" x14ac:dyDescent="0.25">
      <c r="A590" s="21" t="s">
        <v>66</v>
      </c>
      <c r="B590" s="21" t="s">
        <v>539</v>
      </c>
      <c r="C590" s="21" t="s">
        <v>69</v>
      </c>
      <c r="D590" s="21" t="s">
        <v>783</v>
      </c>
      <c r="E590" s="21" t="s">
        <v>1378</v>
      </c>
      <c r="F590" s="22">
        <v>45407.768750000003</v>
      </c>
      <c r="G590" s="21" t="s">
        <v>2212</v>
      </c>
      <c r="H590" s="23">
        <v>1119.02</v>
      </c>
      <c r="I590" s="23"/>
      <c r="J590" s="23">
        <v>1077.02</v>
      </c>
      <c r="K590" s="23">
        <v>42</v>
      </c>
    </row>
    <row r="591" spans="1:11" s="20" customFormat="1" x14ac:dyDescent="0.25">
      <c r="A591" s="21" t="s">
        <v>873</v>
      </c>
      <c r="B591" s="21" t="s">
        <v>713</v>
      </c>
      <c r="C591" s="21" t="s">
        <v>170</v>
      </c>
      <c r="D591" s="21" t="s">
        <v>874</v>
      </c>
      <c r="E591" s="21" t="s">
        <v>2977</v>
      </c>
      <c r="F591" s="22">
        <v>45408.365972222222</v>
      </c>
      <c r="G591" s="21" t="s">
        <v>2978</v>
      </c>
      <c r="H591" s="23">
        <v>80.989999999999995</v>
      </c>
      <c r="I591" s="23">
        <v>1100</v>
      </c>
      <c r="J591" s="23">
        <v>79.989999999999995</v>
      </c>
      <c r="K591" s="23">
        <v>1</v>
      </c>
    </row>
    <row r="592" spans="1:11" s="20" customFormat="1" x14ac:dyDescent="0.25">
      <c r="A592" s="21" t="s">
        <v>873</v>
      </c>
      <c r="B592" s="21" t="s">
        <v>705</v>
      </c>
      <c r="C592" s="21" t="s">
        <v>172</v>
      </c>
      <c r="D592" s="21" t="s">
        <v>880</v>
      </c>
      <c r="E592" s="21" t="s">
        <v>2973</v>
      </c>
      <c r="F592" s="22">
        <v>45408.383333333331</v>
      </c>
      <c r="G592" s="21" t="s">
        <v>2974</v>
      </c>
      <c r="H592" s="23">
        <v>254.49</v>
      </c>
      <c r="I592" s="23">
        <v>700</v>
      </c>
      <c r="J592" s="23">
        <v>199.98</v>
      </c>
      <c r="K592" s="23">
        <v>54.51</v>
      </c>
    </row>
    <row r="593" spans="1:11" s="20" customFormat="1" x14ac:dyDescent="0.25">
      <c r="A593" s="21" t="s">
        <v>32</v>
      </c>
      <c r="B593" s="21" t="s">
        <v>497</v>
      </c>
      <c r="C593" s="21" t="s">
        <v>38</v>
      </c>
      <c r="D593" s="21" t="s">
        <v>739</v>
      </c>
      <c r="E593" s="21" t="s">
        <v>1977</v>
      </c>
      <c r="F593" s="22">
        <v>45408.427083333336</v>
      </c>
      <c r="G593" s="21" t="s">
        <v>1978</v>
      </c>
      <c r="H593" s="23">
        <v>597.03</v>
      </c>
      <c r="I593" s="23">
        <v>700</v>
      </c>
      <c r="J593" s="23">
        <v>499.99</v>
      </c>
      <c r="K593" s="23">
        <v>97.04</v>
      </c>
    </row>
    <row r="594" spans="1:11" s="20" customFormat="1" x14ac:dyDescent="0.25">
      <c r="A594" s="21" t="s">
        <v>32</v>
      </c>
      <c r="B594" s="21" t="s">
        <v>501</v>
      </c>
      <c r="C594" s="21" t="s">
        <v>35</v>
      </c>
      <c r="D594" s="21" t="s">
        <v>1263</v>
      </c>
      <c r="E594" s="21" t="s">
        <v>1623</v>
      </c>
      <c r="F594" s="22">
        <v>45408.440972222219</v>
      </c>
      <c r="G594" s="21" t="s">
        <v>1951</v>
      </c>
      <c r="H594" s="23">
        <v>540.88</v>
      </c>
      <c r="I594" s="23">
        <v>1400</v>
      </c>
      <c r="J594" s="23">
        <v>499.99</v>
      </c>
      <c r="K594" s="23">
        <v>40.89</v>
      </c>
    </row>
    <row r="595" spans="1:11" s="20" customFormat="1" x14ac:dyDescent="0.25">
      <c r="A595" s="21" t="s">
        <v>967</v>
      </c>
      <c r="B595" s="21" t="s">
        <v>974</v>
      </c>
      <c r="C595" s="21" t="s">
        <v>1011</v>
      </c>
      <c r="D595" s="21" t="s">
        <v>1122</v>
      </c>
      <c r="E595" s="21" t="s">
        <v>2840</v>
      </c>
      <c r="F595" s="22">
        <v>45408.494444444441</v>
      </c>
      <c r="G595" s="21" t="s">
        <v>2841</v>
      </c>
      <c r="H595" s="23">
        <v>319.99</v>
      </c>
      <c r="I595" s="23">
        <v>300</v>
      </c>
      <c r="J595" s="23">
        <v>199.99</v>
      </c>
      <c r="K595" s="23">
        <v>120</v>
      </c>
    </row>
    <row r="596" spans="1:11" s="20" customFormat="1" x14ac:dyDescent="0.25">
      <c r="A596" s="21" t="s">
        <v>1132</v>
      </c>
      <c r="B596" s="21" t="s">
        <v>1163</v>
      </c>
      <c r="C596" s="21" t="s">
        <v>1164</v>
      </c>
      <c r="D596" s="21" t="s">
        <v>1490</v>
      </c>
      <c r="E596" s="21" t="s">
        <v>2481</v>
      </c>
      <c r="F596" s="22">
        <v>45408.506249999999</v>
      </c>
      <c r="G596" s="21" t="s">
        <v>2482</v>
      </c>
      <c r="H596" s="23">
        <v>376.63</v>
      </c>
      <c r="I596" s="23">
        <v>300</v>
      </c>
      <c r="J596" s="23">
        <v>274.97000000000003</v>
      </c>
      <c r="K596" s="23">
        <v>101.66</v>
      </c>
    </row>
    <row r="597" spans="1:11" s="20" customFormat="1" x14ac:dyDescent="0.25">
      <c r="A597" s="21" t="s">
        <v>1132</v>
      </c>
      <c r="B597" s="21" t="s">
        <v>1139</v>
      </c>
      <c r="C597" s="21" t="s">
        <v>1140</v>
      </c>
      <c r="D597" s="21" t="s">
        <v>1274</v>
      </c>
      <c r="E597" s="21" t="s">
        <v>2488</v>
      </c>
      <c r="F597" s="22">
        <v>45408.511805555558</v>
      </c>
      <c r="G597" s="21" t="s">
        <v>2489</v>
      </c>
      <c r="H597" s="23">
        <v>346.62</v>
      </c>
      <c r="I597" s="23">
        <v>1400</v>
      </c>
      <c r="J597" s="23">
        <v>319.95999999999998</v>
      </c>
      <c r="K597" s="23">
        <v>26.66</v>
      </c>
    </row>
    <row r="598" spans="1:11" s="20" customFormat="1" x14ac:dyDescent="0.25">
      <c r="A598" s="21" t="s">
        <v>52</v>
      </c>
      <c r="B598" s="21" t="s">
        <v>517</v>
      </c>
      <c r="C598" s="21" t="s">
        <v>64</v>
      </c>
      <c r="D598" s="21" t="s">
        <v>767</v>
      </c>
      <c r="E598" s="21" t="s">
        <v>1312</v>
      </c>
      <c r="F598" s="22">
        <v>45408.54583333333</v>
      </c>
      <c r="G598" s="21" t="s">
        <v>2101</v>
      </c>
      <c r="H598" s="23">
        <v>1307.9000000000001</v>
      </c>
      <c r="I598" s="23">
        <v>1400</v>
      </c>
      <c r="J598" s="23">
        <v>1251.9000000000001</v>
      </c>
      <c r="K598" s="23">
        <v>56</v>
      </c>
    </row>
    <row r="599" spans="1:11" s="20" customFormat="1" x14ac:dyDescent="0.25">
      <c r="A599" s="21" t="s">
        <v>1079</v>
      </c>
      <c r="B599" s="21" t="s">
        <v>1084</v>
      </c>
      <c r="C599" s="21" t="s">
        <v>1065</v>
      </c>
      <c r="D599" s="21" t="s">
        <v>1908</v>
      </c>
      <c r="E599" s="21" t="s">
        <v>1909</v>
      </c>
      <c r="F599" s="22">
        <v>45408.547222222223</v>
      </c>
      <c r="G599" s="21" t="s">
        <v>1910</v>
      </c>
      <c r="H599" s="23">
        <v>1286.3800000000001</v>
      </c>
      <c r="I599" s="23">
        <v>1400</v>
      </c>
      <c r="J599" s="23">
        <v>1214.95</v>
      </c>
      <c r="K599" s="23">
        <v>71.430000000000007</v>
      </c>
    </row>
    <row r="600" spans="1:11" s="20" customFormat="1" x14ac:dyDescent="0.25">
      <c r="A600" s="21" t="s">
        <v>52</v>
      </c>
      <c r="B600" s="21" t="s">
        <v>523</v>
      </c>
      <c r="C600" s="21" t="s">
        <v>60</v>
      </c>
      <c r="D600" s="21" t="s">
        <v>771</v>
      </c>
      <c r="E600" s="21" t="s">
        <v>2139</v>
      </c>
      <c r="F600" s="22">
        <v>45408.563888888886</v>
      </c>
      <c r="G600" s="21" t="s">
        <v>2140</v>
      </c>
      <c r="H600" s="23">
        <v>422.2</v>
      </c>
      <c r="I600" s="23">
        <v>1100</v>
      </c>
      <c r="J600" s="23">
        <v>314.95999999999998</v>
      </c>
      <c r="K600" s="23">
        <v>107.24</v>
      </c>
    </row>
    <row r="601" spans="1:11" s="20" customFormat="1" x14ac:dyDescent="0.25">
      <c r="A601" s="21" t="s">
        <v>32</v>
      </c>
      <c r="B601" s="21" t="s">
        <v>501</v>
      </c>
      <c r="C601" s="21" t="s">
        <v>35</v>
      </c>
      <c r="D601" s="21" t="s">
        <v>1263</v>
      </c>
      <c r="E601" s="21" t="s">
        <v>1952</v>
      </c>
      <c r="F601" s="22">
        <v>45408.578472222223</v>
      </c>
      <c r="G601" s="21" t="s">
        <v>1953</v>
      </c>
      <c r="H601" s="23">
        <v>1000.63</v>
      </c>
      <c r="I601" s="23">
        <v>1100</v>
      </c>
      <c r="J601" s="23">
        <v>929.99</v>
      </c>
      <c r="K601" s="23">
        <v>70.64</v>
      </c>
    </row>
    <row r="602" spans="1:11" s="20" customFormat="1" x14ac:dyDescent="0.25">
      <c r="A602" s="21" t="s">
        <v>1132</v>
      </c>
      <c r="B602" s="21" t="s">
        <v>1159</v>
      </c>
      <c r="C602" s="21" t="s">
        <v>1160</v>
      </c>
      <c r="D602" s="21" t="s">
        <v>2497</v>
      </c>
      <c r="E602" s="21" t="s">
        <v>2515</v>
      </c>
      <c r="F602" s="22">
        <v>45408.585416666669</v>
      </c>
      <c r="G602" s="21" t="s">
        <v>2516</v>
      </c>
      <c r="H602" s="23">
        <v>1106.75</v>
      </c>
      <c r="I602" s="23">
        <v>1100</v>
      </c>
      <c r="J602" s="23">
        <v>1079.97</v>
      </c>
      <c r="K602" s="23">
        <v>26.78</v>
      </c>
    </row>
    <row r="603" spans="1:11" s="20" customFormat="1" x14ac:dyDescent="0.25">
      <c r="A603" s="21" t="s">
        <v>93</v>
      </c>
      <c r="B603" s="21" t="s">
        <v>622</v>
      </c>
      <c r="C603" s="21" t="s">
        <v>115</v>
      </c>
      <c r="D603" s="21" t="s">
        <v>1035</v>
      </c>
      <c r="E603" s="21" t="s">
        <v>2762</v>
      </c>
      <c r="F603" s="22">
        <v>45408.619444444441</v>
      </c>
      <c r="G603" s="21" t="s">
        <v>2763</v>
      </c>
      <c r="H603" s="23">
        <v>508</v>
      </c>
      <c r="I603" s="23">
        <v>1100</v>
      </c>
      <c r="J603" s="23">
        <v>399.99</v>
      </c>
      <c r="K603" s="23">
        <v>108.01</v>
      </c>
    </row>
    <row r="604" spans="1:11" s="20" customFormat="1" x14ac:dyDescent="0.25">
      <c r="A604" s="21" t="s">
        <v>71</v>
      </c>
      <c r="B604" s="21" t="s">
        <v>566</v>
      </c>
      <c r="C604" s="21" t="s">
        <v>83</v>
      </c>
      <c r="D604" s="21" t="s">
        <v>800</v>
      </c>
      <c r="E604" s="21" t="s">
        <v>2398</v>
      </c>
      <c r="F604" s="22">
        <v>45408.634027777778</v>
      </c>
      <c r="G604" s="21" t="s">
        <v>2399</v>
      </c>
      <c r="H604" s="23">
        <v>394.33</v>
      </c>
      <c r="I604" s="23">
        <v>300</v>
      </c>
      <c r="J604" s="23">
        <v>249.98</v>
      </c>
      <c r="K604" s="23">
        <v>144.35</v>
      </c>
    </row>
    <row r="605" spans="1:11" s="20" customFormat="1" x14ac:dyDescent="0.25">
      <c r="A605" s="21" t="s">
        <v>141</v>
      </c>
      <c r="B605" s="21" t="s">
        <v>679</v>
      </c>
      <c r="C605" s="21" t="s">
        <v>149</v>
      </c>
      <c r="D605" s="21" t="s">
        <v>1625</v>
      </c>
      <c r="E605" s="21" t="s">
        <v>1658</v>
      </c>
      <c r="F605" s="22">
        <v>45408.671527777777</v>
      </c>
      <c r="G605" s="21" t="s">
        <v>2887</v>
      </c>
      <c r="H605" s="23">
        <v>292.14</v>
      </c>
      <c r="I605" s="23">
        <v>1100</v>
      </c>
      <c r="J605" s="23">
        <v>264.98</v>
      </c>
      <c r="K605" s="23">
        <v>27.16</v>
      </c>
    </row>
    <row r="606" spans="1:11" s="20" customFormat="1" x14ac:dyDescent="0.25">
      <c r="A606" s="21" t="s">
        <v>1079</v>
      </c>
      <c r="B606" s="21" t="s">
        <v>1080</v>
      </c>
      <c r="C606" s="21" t="s">
        <v>1061</v>
      </c>
      <c r="D606" s="21" t="s">
        <v>1260</v>
      </c>
      <c r="E606" s="21" t="s">
        <v>1922</v>
      </c>
      <c r="F606" s="22">
        <v>45408.676388888889</v>
      </c>
      <c r="G606" s="21" t="s">
        <v>1923</v>
      </c>
      <c r="H606" s="23">
        <v>756.09</v>
      </c>
      <c r="I606" s="23">
        <v>1400</v>
      </c>
      <c r="J606" s="23">
        <v>599.99</v>
      </c>
      <c r="K606" s="23">
        <v>156.1</v>
      </c>
    </row>
    <row r="607" spans="1:11" s="20" customFormat="1" x14ac:dyDescent="0.25">
      <c r="A607" s="21" t="s">
        <v>873</v>
      </c>
      <c r="B607" s="21" t="s">
        <v>713</v>
      </c>
      <c r="C607" s="21" t="s">
        <v>170</v>
      </c>
      <c r="D607" s="21" t="s">
        <v>874</v>
      </c>
      <c r="E607" s="21" t="s">
        <v>2979</v>
      </c>
      <c r="F607" s="22">
        <v>45408.685416666667</v>
      </c>
      <c r="G607" s="21" t="s">
        <v>2980</v>
      </c>
      <c r="H607" s="23">
        <v>198.02</v>
      </c>
      <c r="I607" s="23">
        <v>1200</v>
      </c>
      <c r="J607" s="23">
        <v>169.99</v>
      </c>
      <c r="K607" s="23">
        <v>28.03</v>
      </c>
    </row>
    <row r="608" spans="1:11" s="20" customFormat="1" x14ac:dyDescent="0.25">
      <c r="A608" s="21" t="s">
        <v>967</v>
      </c>
      <c r="B608" s="21" t="s">
        <v>980</v>
      </c>
      <c r="C608" s="21" t="s">
        <v>1012</v>
      </c>
      <c r="D608" s="21" t="s">
        <v>1289</v>
      </c>
      <c r="E608" s="21" t="s">
        <v>2830</v>
      </c>
      <c r="F608" s="22">
        <v>45408.694444444445</v>
      </c>
      <c r="G608" s="21" t="s">
        <v>2831</v>
      </c>
      <c r="H608" s="23">
        <v>453.82</v>
      </c>
      <c r="I608" s="23">
        <v>1000</v>
      </c>
      <c r="J608" s="23">
        <v>399.99</v>
      </c>
      <c r="K608" s="23">
        <v>53.83</v>
      </c>
    </row>
    <row r="609" spans="1:11" s="20" customFormat="1" x14ac:dyDescent="0.25">
      <c r="A609" s="21" t="s">
        <v>24</v>
      </c>
      <c r="B609" s="21" t="s">
        <v>458</v>
      </c>
      <c r="C609" s="21" t="s">
        <v>27</v>
      </c>
      <c r="D609" s="21" t="s">
        <v>734</v>
      </c>
      <c r="E609" s="21" t="s">
        <v>1382</v>
      </c>
      <c r="F609" s="22">
        <v>45408.705555555556</v>
      </c>
      <c r="G609" s="21" t="s">
        <v>1778</v>
      </c>
      <c r="H609" s="23">
        <v>1185.99</v>
      </c>
      <c r="I609" s="23">
        <v>1400</v>
      </c>
      <c r="J609" s="23">
        <v>1099.99</v>
      </c>
      <c r="K609" s="23">
        <v>86</v>
      </c>
    </row>
    <row r="610" spans="1:11" s="20" customFormat="1" x14ac:dyDescent="0.25">
      <c r="A610" s="21" t="s">
        <v>1079</v>
      </c>
      <c r="B610" s="21" t="s">
        <v>1081</v>
      </c>
      <c r="C610" s="21" t="s">
        <v>1062</v>
      </c>
      <c r="D610" s="21" t="s">
        <v>1328</v>
      </c>
      <c r="E610" s="21" t="s">
        <v>1815</v>
      </c>
      <c r="F610" s="22">
        <v>45408.705555555556</v>
      </c>
      <c r="G610" s="21" t="s">
        <v>1816</v>
      </c>
      <c r="H610" s="23">
        <v>337.53</v>
      </c>
      <c r="I610" s="23">
        <v>1300</v>
      </c>
      <c r="J610" s="23">
        <v>309.99</v>
      </c>
      <c r="K610" s="23">
        <v>27.54</v>
      </c>
    </row>
    <row r="611" spans="1:11" s="20" customFormat="1" x14ac:dyDescent="0.25">
      <c r="A611" s="21" t="s">
        <v>71</v>
      </c>
      <c r="B611" s="21" t="s">
        <v>578</v>
      </c>
      <c r="C611" s="21" t="s">
        <v>81</v>
      </c>
      <c r="D611" s="21" t="s">
        <v>808</v>
      </c>
      <c r="E611" s="21" t="s">
        <v>2371</v>
      </c>
      <c r="F611" s="22">
        <v>45408.736805555556</v>
      </c>
      <c r="G611" s="21" t="s">
        <v>2372</v>
      </c>
      <c r="H611" s="23">
        <v>559.79999999999995</v>
      </c>
      <c r="I611" s="23">
        <v>1400</v>
      </c>
      <c r="J611" s="23">
        <v>499.99</v>
      </c>
      <c r="K611" s="23">
        <v>59.81</v>
      </c>
    </row>
    <row r="612" spans="1:11" s="20" customFormat="1" x14ac:dyDescent="0.25">
      <c r="A612" s="21" t="s">
        <v>141</v>
      </c>
      <c r="B612" s="21" t="s">
        <v>675</v>
      </c>
      <c r="C612" s="21" t="s">
        <v>142</v>
      </c>
      <c r="D612" s="21" t="s">
        <v>761</v>
      </c>
      <c r="E612" s="21" t="s">
        <v>2909</v>
      </c>
      <c r="F612" s="22">
        <v>45408.74722222222</v>
      </c>
      <c r="G612" s="21" t="s">
        <v>2910</v>
      </c>
      <c r="H612" s="23">
        <v>793.82</v>
      </c>
      <c r="I612" s="23">
        <v>1100</v>
      </c>
      <c r="J612" s="23">
        <v>629.99</v>
      </c>
      <c r="K612" s="23">
        <v>163.83000000000001</v>
      </c>
    </row>
    <row r="613" spans="1:11" s="20" customFormat="1" x14ac:dyDescent="0.25">
      <c r="A613" s="21" t="s">
        <v>93</v>
      </c>
      <c r="B613" s="21" t="s">
        <v>622</v>
      </c>
      <c r="C613" s="21" t="s">
        <v>115</v>
      </c>
      <c r="D613" s="21" t="s">
        <v>1285</v>
      </c>
      <c r="E613" s="21" t="s">
        <v>2764</v>
      </c>
      <c r="F613" s="22">
        <v>45408.763888888891</v>
      </c>
      <c r="G613" s="21" t="s">
        <v>2765</v>
      </c>
      <c r="H613" s="23">
        <v>754.49</v>
      </c>
      <c r="I613" s="23">
        <v>1400</v>
      </c>
      <c r="J613" s="23">
        <v>629.99</v>
      </c>
      <c r="K613" s="23">
        <v>124.5</v>
      </c>
    </row>
    <row r="614" spans="1:11" s="20" customFormat="1" x14ac:dyDescent="0.25">
      <c r="A614" s="21" t="s">
        <v>93</v>
      </c>
      <c r="B614" s="21" t="s">
        <v>962</v>
      </c>
      <c r="C614" s="21" t="s">
        <v>951</v>
      </c>
      <c r="D614" s="21" t="s">
        <v>2521</v>
      </c>
      <c r="E614" s="21" t="s">
        <v>1336</v>
      </c>
      <c r="F614" s="22">
        <v>45408.777777777781</v>
      </c>
      <c r="G614" s="21" t="s">
        <v>2522</v>
      </c>
      <c r="H614" s="23">
        <v>927.05</v>
      </c>
      <c r="I614" s="23">
        <v>1100</v>
      </c>
      <c r="J614" s="23">
        <v>819.2</v>
      </c>
      <c r="K614" s="23">
        <v>107.85</v>
      </c>
    </row>
    <row r="615" spans="1:11" s="20" customFormat="1" x14ac:dyDescent="0.25">
      <c r="A615" s="21" t="s">
        <v>93</v>
      </c>
      <c r="B615" s="21" t="s">
        <v>614</v>
      </c>
      <c r="C615" s="21" t="s">
        <v>100</v>
      </c>
      <c r="D615" s="21" t="s">
        <v>1117</v>
      </c>
      <c r="E615" s="21" t="s">
        <v>2688</v>
      </c>
      <c r="F615" s="22">
        <v>45408.792361111111</v>
      </c>
      <c r="G615" s="21" t="s">
        <v>2689</v>
      </c>
      <c r="H615" s="23">
        <v>267.75</v>
      </c>
      <c r="I615" s="23">
        <v>300</v>
      </c>
      <c r="J615" s="23">
        <v>239.99</v>
      </c>
      <c r="K615" s="23">
        <v>27.76</v>
      </c>
    </row>
    <row r="616" spans="1:11" s="20" customFormat="1" x14ac:dyDescent="0.25">
      <c r="A616" s="21" t="s">
        <v>93</v>
      </c>
      <c r="B616" s="21" t="s">
        <v>598</v>
      </c>
      <c r="C616" s="21" t="s">
        <v>130</v>
      </c>
      <c r="D616" s="21" t="s">
        <v>814</v>
      </c>
      <c r="E616" s="21" t="s">
        <v>2567</v>
      </c>
      <c r="F616" s="22">
        <v>45408.797222222223</v>
      </c>
      <c r="G616" s="21" t="s">
        <v>2568</v>
      </c>
      <c r="H616" s="23">
        <v>760.03</v>
      </c>
      <c r="I616" s="23">
        <v>1200</v>
      </c>
      <c r="J616" s="23">
        <v>629.99</v>
      </c>
      <c r="K616" s="23">
        <v>130.04</v>
      </c>
    </row>
    <row r="617" spans="1:11" s="20" customFormat="1" x14ac:dyDescent="0.25">
      <c r="A617" s="21" t="s">
        <v>1079</v>
      </c>
      <c r="B617" s="21" t="s">
        <v>1083</v>
      </c>
      <c r="C617" s="21" t="s">
        <v>1064</v>
      </c>
      <c r="D617" s="21" t="s">
        <v>1834</v>
      </c>
      <c r="E617" s="21" t="s">
        <v>1848</v>
      </c>
      <c r="F617" s="22">
        <v>45409.395833333336</v>
      </c>
      <c r="G617" s="21" t="s">
        <v>1849</v>
      </c>
      <c r="H617" s="23">
        <v>534.99</v>
      </c>
      <c r="I617" s="23">
        <v>1400</v>
      </c>
      <c r="J617" s="23">
        <v>469.99</v>
      </c>
      <c r="K617" s="23">
        <v>65</v>
      </c>
    </row>
    <row r="618" spans="1:11" s="20" customFormat="1" x14ac:dyDescent="0.25">
      <c r="A618" s="21" t="s">
        <v>71</v>
      </c>
      <c r="B618" s="21" t="s">
        <v>549</v>
      </c>
      <c r="C618" s="21" t="s">
        <v>79</v>
      </c>
      <c r="D618" s="21" t="s">
        <v>794</v>
      </c>
      <c r="E618" s="21" t="s">
        <v>2284</v>
      </c>
      <c r="F618" s="22">
        <v>45409.420138888891</v>
      </c>
      <c r="G618" s="21" t="s">
        <v>2285</v>
      </c>
      <c r="H618" s="23">
        <v>442.09</v>
      </c>
      <c r="I618" s="23">
        <v>300</v>
      </c>
      <c r="J618" s="23">
        <v>239.99</v>
      </c>
      <c r="K618" s="23">
        <v>202.1</v>
      </c>
    </row>
    <row r="619" spans="1:11" s="20" customFormat="1" x14ac:dyDescent="0.25">
      <c r="A619" s="21" t="s">
        <v>32</v>
      </c>
      <c r="B619" s="21" t="s">
        <v>507</v>
      </c>
      <c r="C619" s="21" t="s">
        <v>36</v>
      </c>
      <c r="D619" s="21" t="s">
        <v>1016</v>
      </c>
      <c r="E619" s="21" t="s">
        <v>1573</v>
      </c>
      <c r="F619" s="22">
        <v>45409.454861111109</v>
      </c>
      <c r="G619" s="21" t="s">
        <v>1968</v>
      </c>
      <c r="H619" s="23">
        <v>808.27</v>
      </c>
      <c r="I619" s="23">
        <v>1100</v>
      </c>
      <c r="J619" s="23">
        <v>629.99</v>
      </c>
      <c r="K619" s="23">
        <v>178.28</v>
      </c>
    </row>
    <row r="620" spans="1:11" s="20" customFormat="1" x14ac:dyDescent="0.25">
      <c r="A620" s="21" t="s">
        <v>151</v>
      </c>
      <c r="B620" s="21" t="s">
        <v>687</v>
      </c>
      <c r="C620" s="21" t="s">
        <v>154</v>
      </c>
      <c r="D620" s="21" t="s">
        <v>865</v>
      </c>
      <c r="E620" s="21" t="s">
        <v>2936</v>
      </c>
      <c r="F620" s="22">
        <v>45409.456944444442</v>
      </c>
      <c r="G620" s="21" t="s">
        <v>2937</v>
      </c>
      <c r="H620" s="23">
        <v>428.4</v>
      </c>
      <c r="I620" s="23">
        <v>1200</v>
      </c>
      <c r="J620" s="23">
        <v>399.95</v>
      </c>
      <c r="K620" s="23">
        <v>28.45</v>
      </c>
    </row>
    <row r="621" spans="1:11" s="20" customFormat="1" x14ac:dyDescent="0.25">
      <c r="A621" s="21" t="s">
        <v>32</v>
      </c>
      <c r="B621" s="21" t="s">
        <v>484</v>
      </c>
      <c r="C621" s="21" t="s">
        <v>47</v>
      </c>
      <c r="D621" s="21" t="s">
        <v>758</v>
      </c>
      <c r="E621" s="21" t="s">
        <v>2065</v>
      </c>
      <c r="F621" s="22">
        <v>45409.463888888888</v>
      </c>
      <c r="G621" s="21" t="s">
        <v>2066</v>
      </c>
      <c r="H621" s="23">
        <v>537.4</v>
      </c>
      <c r="I621" s="23">
        <v>300</v>
      </c>
      <c r="J621" s="23">
        <v>174.97</v>
      </c>
      <c r="K621" s="23">
        <v>362.43</v>
      </c>
    </row>
    <row r="622" spans="1:11" s="20" customFormat="1" x14ac:dyDescent="0.25">
      <c r="A622" s="21" t="s">
        <v>883</v>
      </c>
      <c r="B622" s="21" t="s">
        <v>938</v>
      </c>
      <c r="C622" s="21" t="s">
        <v>939</v>
      </c>
      <c r="D622" s="21" t="s">
        <v>3012</v>
      </c>
      <c r="E622" s="21" t="s">
        <v>3013</v>
      </c>
      <c r="F622" s="22">
        <v>45409.475694444445</v>
      </c>
      <c r="G622" s="21" t="s">
        <v>3014</v>
      </c>
      <c r="H622" s="23">
        <v>663.44</v>
      </c>
      <c r="I622" s="23">
        <v>600</v>
      </c>
      <c r="J622" s="23">
        <v>549.99</v>
      </c>
      <c r="K622" s="23">
        <v>113.45</v>
      </c>
    </row>
    <row r="623" spans="1:11" s="20" customFormat="1" x14ac:dyDescent="0.25">
      <c r="A623" s="21" t="s">
        <v>93</v>
      </c>
      <c r="B623" s="21" t="s">
        <v>960</v>
      </c>
      <c r="C623" s="21" t="s">
        <v>1004</v>
      </c>
      <c r="D623" s="21" t="s">
        <v>812</v>
      </c>
      <c r="E623" s="21" t="s">
        <v>2546</v>
      </c>
      <c r="F623" s="22">
        <v>45409.48541666667</v>
      </c>
      <c r="G623" s="21" t="s">
        <v>2547</v>
      </c>
      <c r="H623" s="23">
        <v>1027.0899999999999</v>
      </c>
      <c r="I623" s="23">
        <v>800</v>
      </c>
      <c r="J623" s="23">
        <v>799.99</v>
      </c>
      <c r="K623" s="23">
        <v>227.1</v>
      </c>
    </row>
    <row r="624" spans="1:11" s="20" customFormat="1" x14ac:dyDescent="0.25">
      <c r="A624" s="21" t="s">
        <v>93</v>
      </c>
      <c r="B624" s="21" t="s">
        <v>612</v>
      </c>
      <c r="C624" s="21" t="s">
        <v>96</v>
      </c>
      <c r="D624" s="21" t="s">
        <v>849</v>
      </c>
      <c r="E624" s="21" t="s">
        <v>2723</v>
      </c>
      <c r="F624" s="22">
        <v>45409.509027777778</v>
      </c>
      <c r="G624" s="21" t="s">
        <v>2724</v>
      </c>
      <c r="H624" s="23">
        <v>1207.05</v>
      </c>
      <c r="I624" s="23">
        <v>1300</v>
      </c>
      <c r="J624" s="23">
        <v>1179.95</v>
      </c>
      <c r="K624" s="23">
        <v>27.1</v>
      </c>
    </row>
    <row r="625" spans="1:11" s="20" customFormat="1" x14ac:dyDescent="0.25">
      <c r="A625" s="21" t="s">
        <v>32</v>
      </c>
      <c r="B625" s="21" t="s">
        <v>484</v>
      </c>
      <c r="C625" s="21" t="s">
        <v>47</v>
      </c>
      <c r="D625" s="21" t="s">
        <v>758</v>
      </c>
      <c r="E625" s="21" t="s">
        <v>2067</v>
      </c>
      <c r="F625" s="22">
        <v>45409.509722222225</v>
      </c>
      <c r="G625" s="21" t="s">
        <v>2068</v>
      </c>
      <c r="H625" s="23">
        <v>980.91</v>
      </c>
      <c r="I625" s="23">
        <v>1100</v>
      </c>
      <c r="J625" s="23">
        <v>889.91</v>
      </c>
      <c r="K625" s="23">
        <v>91</v>
      </c>
    </row>
    <row r="626" spans="1:11" s="20" customFormat="1" x14ac:dyDescent="0.25">
      <c r="A626" s="21" t="s">
        <v>93</v>
      </c>
      <c r="B626" s="21" t="s">
        <v>618</v>
      </c>
      <c r="C626" s="21" t="s">
        <v>128</v>
      </c>
      <c r="D626" s="21" t="s">
        <v>1032</v>
      </c>
      <c r="E626" s="21" t="s">
        <v>1378</v>
      </c>
      <c r="F626" s="22">
        <v>45409.53402777778</v>
      </c>
      <c r="G626" s="21" t="s">
        <v>2593</v>
      </c>
      <c r="H626" s="23">
        <v>692.41</v>
      </c>
      <c r="I626" s="23">
        <v>700</v>
      </c>
      <c r="J626" s="23">
        <v>629.99</v>
      </c>
      <c r="K626" s="23">
        <v>62.42</v>
      </c>
    </row>
    <row r="627" spans="1:11" s="20" customFormat="1" x14ac:dyDescent="0.25">
      <c r="A627" s="21" t="s">
        <v>52</v>
      </c>
      <c r="B627" s="21" t="s">
        <v>517</v>
      </c>
      <c r="C627" s="21" t="s">
        <v>64</v>
      </c>
      <c r="D627" s="21" t="s">
        <v>767</v>
      </c>
      <c r="E627" s="21" t="s">
        <v>2102</v>
      </c>
      <c r="F627" s="22">
        <v>45409.552083333336</v>
      </c>
      <c r="G627" s="21" t="s">
        <v>2103</v>
      </c>
      <c r="H627" s="23">
        <v>538.69000000000005</v>
      </c>
      <c r="I627" s="23">
        <v>1200</v>
      </c>
      <c r="J627" s="23">
        <v>399.99</v>
      </c>
      <c r="K627" s="23">
        <v>138.69999999999999</v>
      </c>
    </row>
    <row r="628" spans="1:11" s="20" customFormat="1" x14ac:dyDescent="0.25">
      <c r="A628" s="21" t="s">
        <v>131</v>
      </c>
      <c r="B628" s="21" t="s">
        <v>655</v>
      </c>
      <c r="C628" s="21" t="s">
        <v>136</v>
      </c>
      <c r="D628" s="21" t="s">
        <v>1119</v>
      </c>
      <c r="E628" s="21" t="s">
        <v>2788</v>
      </c>
      <c r="F628" s="22">
        <v>45409.554166666669</v>
      </c>
      <c r="G628" s="21" t="s">
        <v>2789</v>
      </c>
      <c r="H628" s="23">
        <v>1087.24</v>
      </c>
      <c r="I628" s="23">
        <v>1200</v>
      </c>
      <c r="J628" s="23">
        <v>999.99</v>
      </c>
      <c r="K628" s="23">
        <v>87.25</v>
      </c>
    </row>
    <row r="629" spans="1:11" s="20" customFormat="1" x14ac:dyDescent="0.25">
      <c r="A629" s="21" t="s">
        <v>155</v>
      </c>
      <c r="B629" s="21" t="s">
        <v>694</v>
      </c>
      <c r="C629" s="21" t="s">
        <v>159</v>
      </c>
      <c r="D629" s="21" t="s">
        <v>868</v>
      </c>
      <c r="E629" s="21" t="s">
        <v>2943</v>
      </c>
      <c r="F629" s="22">
        <v>45409.559027777781</v>
      </c>
      <c r="G629" s="21" t="s">
        <v>2944</v>
      </c>
      <c r="H629" s="23">
        <v>678.46</v>
      </c>
      <c r="I629" s="23">
        <v>1300</v>
      </c>
      <c r="J629" s="23">
        <v>599.99</v>
      </c>
      <c r="K629" s="23">
        <v>78.47</v>
      </c>
    </row>
    <row r="630" spans="1:11" s="20" customFormat="1" x14ac:dyDescent="0.25">
      <c r="A630" s="21" t="s">
        <v>93</v>
      </c>
      <c r="B630" s="21" t="s">
        <v>620</v>
      </c>
      <c r="C630" s="21" t="s">
        <v>119</v>
      </c>
      <c r="D630" s="21" t="s">
        <v>815</v>
      </c>
      <c r="E630" s="21" t="s">
        <v>2625</v>
      </c>
      <c r="F630" s="22">
        <v>45409.581944444442</v>
      </c>
      <c r="G630" s="21" t="s">
        <v>2687</v>
      </c>
      <c r="H630" s="23">
        <v>297.08</v>
      </c>
      <c r="I630" s="23">
        <v>300</v>
      </c>
      <c r="J630" s="23">
        <v>269.98</v>
      </c>
      <c r="K630" s="23">
        <v>27.1</v>
      </c>
    </row>
    <row r="631" spans="1:11" s="20" customFormat="1" x14ac:dyDescent="0.25">
      <c r="A631" s="21" t="s">
        <v>24</v>
      </c>
      <c r="B631" s="21" t="s">
        <v>458</v>
      </c>
      <c r="C631" s="21" t="s">
        <v>27</v>
      </c>
      <c r="D631" s="21" t="s">
        <v>734</v>
      </c>
      <c r="E631" s="21" t="s">
        <v>1779</v>
      </c>
      <c r="F631" s="22">
        <v>45409.588888888888</v>
      </c>
      <c r="G631" s="21" t="s">
        <v>1780</v>
      </c>
      <c r="H631" s="23">
        <v>496.84</v>
      </c>
      <c r="I631" s="23">
        <v>1400</v>
      </c>
      <c r="J631" s="23">
        <v>469.99</v>
      </c>
      <c r="K631" s="23">
        <v>26.85</v>
      </c>
    </row>
    <row r="632" spans="1:11" s="20" customFormat="1" x14ac:dyDescent="0.25">
      <c r="A632" s="21" t="s">
        <v>967</v>
      </c>
      <c r="B632" s="21" t="s">
        <v>976</v>
      </c>
      <c r="C632" s="21" t="s">
        <v>1008</v>
      </c>
      <c r="D632" s="21" t="s">
        <v>2848</v>
      </c>
      <c r="E632" s="21" t="s">
        <v>2864</v>
      </c>
      <c r="F632" s="22">
        <v>45409.590277777781</v>
      </c>
      <c r="G632" s="21" t="s">
        <v>2865</v>
      </c>
      <c r="H632" s="23">
        <v>376.74</v>
      </c>
      <c r="I632" s="23">
        <v>1100</v>
      </c>
      <c r="J632" s="23">
        <v>349.96</v>
      </c>
      <c r="K632" s="23">
        <v>26.78</v>
      </c>
    </row>
    <row r="633" spans="1:11" s="20" customFormat="1" x14ac:dyDescent="0.25">
      <c r="A633" s="21" t="s">
        <v>967</v>
      </c>
      <c r="B633" s="21" t="s">
        <v>983</v>
      </c>
      <c r="C633" s="21" t="s">
        <v>1073</v>
      </c>
      <c r="D633" s="21" t="s">
        <v>784</v>
      </c>
      <c r="E633" s="21" t="s">
        <v>2870</v>
      </c>
      <c r="F633" s="22">
        <v>45409.593055555553</v>
      </c>
      <c r="G633" s="21" t="s">
        <v>2871</v>
      </c>
      <c r="H633" s="23">
        <v>316.75</v>
      </c>
      <c r="I633" s="23">
        <v>1100</v>
      </c>
      <c r="J633" s="23">
        <v>289.97000000000003</v>
      </c>
      <c r="K633" s="23">
        <v>26.78</v>
      </c>
    </row>
    <row r="634" spans="1:11" s="20" customFormat="1" x14ac:dyDescent="0.25">
      <c r="A634" s="21" t="s">
        <v>71</v>
      </c>
      <c r="B634" s="21" t="s">
        <v>576</v>
      </c>
      <c r="C634" s="21" t="s">
        <v>85</v>
      </c>
      <c r="D634" s="21" t="s">
        <v>2252</v>
      </c>
      <c r="E634" s="21" t="s">
        <v>1318</v>
      </c>
      <c r="F634" s="22">
        <v>45409.601388888892</v>
      </c>
      <c r="G634" s="21" t="s">
        <v>2276</v>
      </c>
      <c r="H634" s="23">
        <v>348.32</v>
      </c>
      <c r="I634" s="23">
        <v>1400</v>
      </c>
      <c r="J634" s="23">
        <v>319.95999999999998</v>
      </c>
      <c r="K634" s="23">
        <v>28.36</v>
      </c>
    </row>
    <row r="635" spans="1:11" s="20" customFormat="1" x14ac:dyDescent="0.25">
      <c r="A635" s="21" t="s">
        <v>873</v>
      </c>
      <c r="B635" s="21" t="s">
        <v>709</v>
      </c>
      <c r="C635" s="21" t="s">
        <v>174</v>
      </c>
      <c r="D635" s="21" t="s">
        <v>881</v>
      </c>
      <c r="E635" s="21" t="s">
        <v>1630</v>
      </c>
      <c r="F635" s="22">
        <v>45409.614583333336</v>
      </c>
      <c r="G635" s="21" t="s">
        <v>2982</v>
      </c>
      <c r="H635" s="23">
        <v>425.02</v>
      </c>
      <c r="I635" s="23">
        <v>700</v>
      </c>
      <c r="J635" s="23">
        <v>399.99</v>
      </c>
      <c r="K635" s="23">
        <v>25.03</v>
      </c>
    </row>
    <row r="636" spans="1:11" s="20" customFormat="1" x14ac:dyDescent="0.25">
      <c r="A636" s="21" t="s">
        <v>967</v>
      </c>
      <c r="B636" s="21" t="s">
        <v>972</v>
      </c>
      <c r="C636" s="21" t="s">
        <v>1009</v>
      </c>
      <c r="D636" s="21" t="s">
        <v>1126</v>
      </c>
      <c r="E636" s="21" t="s">
        <v>2862</v>
      </c>
      <c r="F636" s="22">
        <v>45409.623611111114</v>
      </c>
      <c r="G636" s="21" t="s">
        <v>2863</v>
      </c>
      <c r="H636" s="23">
        <v>930.94</v>
      </c>
      <c r="I636" s="23">
        <v>1100</v>
      </c>
      <c r="J636" s="23">
        <v>849.94</v>
      </c>
      <c r="K636" s="23">
        <v>81</v>
      </c>
    </row>
    <row r="637" spans="1:11" s="20" customFormat="1" x14ac:dyDescent="0.25">
      <c r="A637" s="21" t="s">
        <v>93</v>
      </c>
      <c r="B637" s="21" t="s">
        <v>632</v>
      </c>
      <c r="C637" s="21" t="s">
        <v>127</v>
      </c>
      <c r="D637" s="21" t="s">
        <v>1547</v>
      </c>
      <c r="E637" s="21" t="s">
        <v>2614</v>
      </c>
      <c r="F637" s="22">
        <v>45409.636111111111</v>
      </c>
      <c r="G637" s="21" t="s">
        <v>2615</v>
      </c>
      <c r="H637" s="23">
        <v>670.09</v>
      </c>
      <c r="I637" s="23">
        <v>700</v>
      </c>
      <c r="J637" s="23">
        <v>629.99</v>
      </c>
      <c r="K637" s="23">
        <v>40.1</v>
      </c>
    </row>
    <row r="638" spans="1:11" s="20" customFormat="1" x14ac:dyDescent="0.25">
      <c r="A638" s="21" t="s">
        <v>66</v>
      </c>
      <c r="B638" s="21" t="s">
        <v>539</v>
      </c>
      <c r="C638" s="21" t="s">
        <v>69</v>
      </c>
      <c r="D638" s="21" t="s">
        <v>1269</v>
      </c>
      <c r="E638" s="21" t="s">
        <v>2213</v>
      </c>
      <c r="F638" s="22">
        <v>45409.636805555558</v>
      </c>
      <c r="G638" s="21" t="s">
        <v>2214</v>
      </c>
      <c r="H638" s="23">
        <v>599.29999999999995</v>
      </c>
      <c r="I638" s="23">
        <v>1200</v>
      </c>
      <c r="J638" s="23">
        <v>499.99</v>
      </c>
      <c r="K638" s="23">
        <v>99.31</v>
      </c>
    </row>
    <row r="639" spans="1:11" s="20" customFormat="1" x14ac:dyDescent="0.25">
      <c r="A639" s="21" t="s">
        <v>1079</v>
      </c>
      <c r="B639" s="21" t="s">
        <v>1078</v>
      </c>
      <c r="C639" s="21" t="s">
        <v>1060</v>
      </c>
      <c r="D639" s="21" t="s">
        <v>1259</v>
      </c>
      <c r="E639" s="21" t="s">
        <v>1937</v>
      </c>
      <c r="F639" s="22">
        <v>45409.647222222222</v>
      </c>
      <c r="G639" s="21" t="s">
        <v>1938</v>
      </c>
      <c r="H639" s="23">
        <v>1008.47</v>
      </c>
      <c r="I639" s="23">
        <v>1100</v>
      </c>
      <c r="J639" s="23">
        <v>899.99</v>
      </c>
      <c r="K639" s="23">
        <v>108.48</v>
      </c>
    </row>
    <row r="640" spans="1:11" s="20" customFormat="1" x14ac:dyDescent="0.25">
      <c r="A640" s="21" t="s">
        <v>52</v>
      </c>
      <c r="B640" s="21" t="s">
        <v>535</v>
      </c>
      <c r="C640" s="21" t="s">
        <v>57</v>
      </c>
      <c r="D640" s="21" t="s">
        <v>1104</v>
      </c>
      <c r="E640" s="21" t="s">
        <v>2162</v>
      </c>
      <c r="F640" s="22">
        <v>45409.647222222222</v>
      </c>
      <c r="G640" s="21" t="s">
        <v>2163</v>
      </c>
      <c r="H640" s="23">
        <v>641.76</v>
      </c>
      <c r="I640" s="23">
        <v>1100</v>
      </c>
      <c r="J640" s="23">
        <v>599.99</v>
      </c>
      <c r="K640" s="23">
        <v>41.77</v>
      </c>
    </row>
    <row r="641" spans="1:11" s="20" customFormat="1" x14ac:dyDescent="0.25">
      <c r="A641" s="21" t="s">
        <v>93</v>
      </c>
      <c r="B641" s="21" t="s">
        <v>624</v>
      </c>
      <c r="C641" s="21" t="s">
        <v>103</v>
      </c>
      <c r="D641" s="21" t="s">
        <v>1027</v>
      </c>
      <c r="E641" s="21" t="s">
        <v>2728</v>
      </c>
      <c r="F641" s="22">
        <v>45409.652083333334</v>
      </c>
      <c r="G641" s="21" t="s">
        <v>2729</v>
      </c>
      <c r="H641" s="23">
        <v>988.07</v>
      </c>
      <c r="I641" s="23">
        <v>900</v>
      </c>
      <c r="J641" s="23">
        <v>879.97</v>
      </c>
      <c r="K641" s="23">
        <v>108.1</v>
      </c>
    </row>
    <row r="642" spans="1:11" s="20" customFormat="1" x14ac:dyDescent="0.25">
      <c r="A642" s="21" t="s">
        <v>141</v>
      </c>
      <c r="B642" s="21" t="s">
        <v>675</v>
      </c>
      <c r="C642" s="21" t="s">
        <v>142</v>
      </c>
      <c r="D642" s="21" t="s">
        <v>761</v>
      </c>
      <c r="E642" s="21" t="s">
        <v>2911</v>
      </c>
      <c r="F642" s="22">
        <v>45409.65625</v>
      </c>
      <c r="G642" s="21" t="s">
        <v>2912</v>
      </c>
      <c r="H642" s="23">
        <v>1135.24</v>
      </c>
      <c r="I642" s="23">
        <v>1100</v>
      </c>
      <c r="J642" s="23">
        <v>1019.98</v>
      </c>
      <c r="K642" s="23">
        <v>115.26</v>
      </c>
    </row>
    <row r="643" spans="1:11" s="20" customFormat="1" x14ac:dyDescent="0.25">
      <c r="A643" s="21" t="s">
        <v>93</v>
      </c>
      <c r="B643" s="21" t="s">
        <v>605</v>
      </c>
      <c r="C643" s="21" t="s">
        <v>110</v>
      </c>
      <c r="D643" s="21" t="s">
        <v>822</v>
      </c>
      <c r="E643" s="21" t="s">
        <v>1413</v>
      </c>
      <c r="F643" s="22">
        <v>45409.666666666664</v>
      </c>
      <c r="G643" s="21" t="s">
        <v>2577</v>
      </c>
      <c r="H643" s="23">
        <v>483.06</v>
      </c>
      <c r="I643" s="23">
        <v>700</v>
      </c>
      <c r="J643" s="23">
        <v>374.96</v>
      </c>
      <c r="K643" s="23">
        <v>108.1</v>
      </c>
    </row>
    <row r="644" spans="1:11" s="20" customFormat="1" x14ac:dyDescent="0.25">
      <c r="A644" s="21" t="s">
        <v>1079</v>
      </c>
      <c r="B644" s="21" t="s">
        <v>1078</v>
      </c>
      <c r="C644" s="21" t="s">
        <v>1060</v>
      </c>
      <c r="D644" s="21" t="s">
        <v>1259</v>
      </c>
      <c r="E644" s="21" t="s">
        <v>1939</v>
      </c>
      <c r="F644" s="22">
        <v>45409.679861111108</v>
      </c>
      <c r="G644" s="21" t="s">
        <v>1940</v>
      </c>
      <c r="H644" s="23">
        <v>378.45</v>
      </c>
      <c r="I644" s="23">
        <v>1400</v>
      </c>
      <c r="J644" s="23">
        <v>264.97000000000003</v>
      </c>
      <c r="K644" s="23">
        <v>113.48</v>
      </c>
    </row>
    <row r="645" spans="1:11" s="20" customFormat="1" x14ac:dyDescent="0.25">
      <c r="A645" s="21" t="s">
        <v>71</v>
      </c>
      <c r="B645" s="21" t="s">
        <v>568</v>
      </c>
      <c r="C645" s="21" t="s">
        <v>87</v>
      </c>
      <c r="D645" s="21" t="s">
        <v>789</v>
      </c>
      <c r="E645" s="21" t="s">
        <v>2304</v>
      </c>
      <c r="F645" s="22">
        <v>45409.76458333333</v>
      </c>
      <c r="G645" s="21" t="s">
        <v>2305</v>
      </c>
      <c r="H645" s="23">
        <v>317.32</v>
      </c>
      <c r="I645" s="23">
        <v>300</v>
      </c>
      <c r="J645" s="23">
        <v>289.97000000000003</v>
      </c>
      <c r="K645" s="23">
        <v>27.35</v>
      </c>
    </row>
    <row r="646" spans="1:11" s="20" customFormat="1" x14ac:dyDescent="0.25">
      <c r="A646" s="21" t="s">
        <v>32</v>
      </c>
      <c r="B646" s="21" t="s">
        <v>476</v>
      </c>
      <c r="C646" s="21" t="s">
        <v>43</v>
      </c>
      <c r="D646" s="21" t="s">
        <v>2003</v>
      </c>
      <c r="E646" s="21" t="s">
        <v>2004</v>
      </c>
      <c r="F646" s="22">
        <v>45409.768750000003</v>
      </c>
      <c r="G646" s="21" t="s">
        <v>2005</v>
      </c>
      <c r="H646" s="23">
        <v>1035.57</v>
      </c>
      <c r="I646" s="23">
        <v>1100</v>
      </c>
      <c r="J646" s="23">
        <v>999.99</v>
      </c>
      <c r="K646" s="23">
        <v>35.58</v>
      </c>
    </row>
    <row r="647" spans="1:11" s="20" customFormat="1" x14ac:dyDescent="0.25">
      <c r="A647" s="21" t="s">
        <v>71</v>
      </c>
      <c r="B647" s="21" t="s">
        <v>576</v>
      </c>
      <c r="C647" s="21" t="s">
        <v>85</v>
      </c>
      <c r="D647" s="21" t="s">
        <v>2252</v>
      </c>
      <c r="E647" s="21" t="s">
        <v>2277</v>
      </c>
      <c r="F647" s="22">
        <v>45409.774305555555</v>
      </c>
      <c r="G647" s="21" t="s">
        <v>2278</v>
      </c>
      <c r="H647" s="23">
        <v>587.73</v>
      </c>
      <c r="I647" s="23">
        <v>1100</v>
      </c>
      <c r="J647" s="23">
        <v>499.99</v>
      </c>
      <c r="K647" s="23">
        <v>87.74</v>
      </c>
    </row>
    <row r="648" spans="1:11" s="20" customFormat="1" x14ac:dyDescent="0.25">
      <c r="A648" s="21" t="s">
        <v>52</v>
      </c>
      <c r="B648" s="21" t="s">
        <v>517</v>
      </c>
      <c r="C648" s="21" t="s">
        <v>64</v>
      </c>
      <c r="D648" s="21" t="s">
        <v>767</v>
      </c>
      <c r="E648" s="21" t="s">
        <v>2104</v>
      </c>
      <c r="F648" s="22">
        <v>45410.465277777781</v>
      </c>
      <c r="G648" s="21" t="s">
        <v>2105</v>
      </c>
      <c r="H648" s="23">
        <v>402.19</v>
      </c>
      <c r="I648" s="23">
        <v>1400</v>
      </c>
      <c r="J648" s="23">
        <v>321.19</v>
      </c>
      <c r="K648" s="23">
        <v>81</v>
      </c>
    </row>
    <row r="649" spans="1:11" s="20" customFormat="1" x14ac:dyDescent="0.25">
      <c r="A649" s="21" t="s">
        <v>1132</v>
      </c>
      <c r="B649" s="21" t="s">
        <v>1135</v>
      </c>
      <c r="C649" s="21" t="s">
        <v>1136</v>
      </c>
      <c r="D649" s="21" t="s">
        <v>1484</v>
      </c>
      <c r="E649" s="21" t="s">
        <v>2510</v>
      </c>
      <c r="F649" s="22">
        <v>45410.481249999997</v>
      </c>
      <c r="G649" s="21" t="s">
        <v>2511</v>
      </c>
      <c r="H649" s="23">
        <v>793.83</v>
      </c>
      <c r="I649" s="23">
        <v>1200</v>
      </c>
      <c r="J649" s="23">
        <v>629.99</v>
      </c>
      <c r="K649" s="23">
        <v>163.84</v>
      </c>
    </row>
    <row r="650" spans="1:11" s="20" customFormat="1" x14ac:dyDescent="0.25">
      <c r="A650" s="21" t="s">
        <v>52</v>
      </c>
      <c r="B650" s="21" t="s">
        <v>519</v>
      </c>
      <c r="C650" s="21" t="s">
        <v>58</v>
      </c>
      <c r="D650" s="21" t="s">
        <v>768</v>
      </c>
      <c r="E650" s="21" t="s">
        <v>2116</v>
      </c>
      <c r="F650" s="22">
        <v>45410.51666666667</v>
      </c>
      <c r="G650" s="21" t="s">
        <v>2117</v>
      </c>
      <c r="H650" s="23">
        <v>611.38</v>
      </c>
      <c r="I650" s="23">
        <v>1400</v>
      </c>
      <c r="J650" s="23">
        <v>499.99</v>
      </c>
      <c r="K650" s="23">
        <v>111.39</v>
      </c>
    </row>
    <row r="651" spans="1:11" s="20" customFormat="1" x14ac:dyDescent="0.25">
      <c r="A651" s="21" t="s">
        <v>32</v>
      </c>
      <c r="B651" s="21" t="s">
        <v>503</v>
      </c>
      <c r="C651" s="21" t="s">
        <v>39</v>
      </c>
      <c r="D651" s="21" t="s">
        <v>1026</v>
      </c>
      <c r="E651" s="21" t="s">
        <v>1984</v>
      </c>
      <c r="F651" s="22">
        <v>45410.523611111108</v>
      </c>
      <c r="G651" s="21" t="s">
        <v>1985</v>
      </c>
      <c r="H651" s="23">
        <v>620.39</v>
      </c>
      <c r="I651" s="23">
        <v>1100</v>
      </c>
      <c r="J651" s="23">
        <v>469.99</v>
      </c>
      <c r="K651" s="23">
        <v>150.4</v>
      </c>
    </row>
    <row r="652" spans="1:11" s="20" customFormat="1" x14ac:dyDescent="0.25">
      <c r="A652" s="21" t="s">
        <v>71</v>
      </c>
      <c r="B652" s="21" t="s">
        <v>576</v>
      </c>
      <c r="C652" s="21" t="s">
        <v>85</v>
      </c>
      <c r="D652" s="21" t="s">
        <v>2252</v>
      </c>
      <c r="E652" s="21" t="s">
        <v>1675</v>
      </c>
      <c r="F652" s="22">
        <v>45410.529861111114</v>
      </c>
      <c r="G652" s="21" t="s">
        <v>2279</v>
      </c>
      <c r="H652" s="23">
        <v>843.63</v>
      </c>
      <c r="I652" s="23">
        <v>700</v>
      </c>
      <c r="J652" s="23">
        <v>629.99</v>
      </c>
      <c r="K652" s="23">
        <v>213.64</v>
      </c>
    </row>
    <row r="653" spans="1:11" s="20" customFormat="1" x14ac:dyDescent="0.25">
      <c r="A653" s="21" t="s">
        <v>52</v>
      </c>
      <c r="B653" s="21" t="s">
        <v>535</v>
      </c>
      <c r="C653" s="21" t="s">
        <v>57</v>
      </c>
      <c r="D653" s="21" t="s">
        <v>1022</v>
      </c>
      <c r="E653" s="21" t="s">
        <v>1633</v>
      </c>
      <c r="F653" s="22">
        <v>45410.55972222222</v>
      </c>
      <c r="G653" s="21" t="s">
        <v>2164</v>
      </c>
      <c r="H653" s="23">
        <v>555.97</v>
      </c>
      <c r="I653" s="23">
        <v>700</v>
      </c>
      <c r="J653" s="23">
        <v>474.97</v>
      </c>
      <c r="K653" s="23">
        <v>81</v>
      </c>
    </row>
    <row r="654" spans="1:11" s="20" customFormat="1" x14ac:dyDescent="0.25">
      <c r="A654" s="21" t="s">
        <v>71</v>
      </c>
      <c r="B654" s="21" t="s">
        <v>555</v>
      </c>
      <c r="C654" s="21" t="s">
        <v>72</v>
      </c>
      <c r="D654" s="21" t="s">
        <v>802</v>
      </c>
      <c r="E654" s="21" t="s">
        <v>2390</v>
      </c>
      <c r="F654" s="22">
        <v>45410.570833333331</v>
      </c>
      <c r="G654" s="21" t="s">
        <v>2391</v>
      </c>
      <c r="H654" s="23">
        <v>1128.27</v>
      </c>
      <c r="I654" s="23">
        <v>1400</v>
      </c>
      <c r="J654" s="23">
        <v>1054.92</v>
      </c>
      <c r="K654" s="23">
        <v>73.349999999999994</v>
      </c>
    </row>
    <row r="655" spans="1:11" s="20" customFormat="1" x14ac:dyDescent="0.25">
      <c r="A655" s="21" t="s">
        <v>24</v>
      </c>
      <c r="B655" s="21" t="s">
        <v>467</v>
      </c>
      <c r="C655" s="21" t="s">
        <v>25</v>
      </c>
      <c r="D655" s="21" t="s">
        <v>1758</v>
      </c>
      <c r="E655" s="21" t="s">
        <v>1461</v>
      </c>
      <c r="F655" s="22">
        <v>45410.57708333333</v>
      </c>
      <c r="G655" s="21" t="s">
        <v>1797</v>
      </c>
      <c r="H655" s="23">
        <v>1054.75</v>
      </c>
      <c r="I655" s="23">
        <v>1300</v>
      </c>
      <c r="J655" s="23">
        <v>929.99</v>
      </c>
      <c r="K655" s="23">
        <v>124.76</v>
      </c>
    </row>
    <row r="656" spans="1:11" s="20" customFormat="1" x14ac:dyDescent="0.25">
      <c r="A656" s="21" t="s">
        <v>1132</v>
      </c>
      <c r="B656" s="21" t="s">
        <v>1135</v>
      </c>
      <c r="C656" s="21" t="s">
        <v>1136</v>
      </c>
      <c r="D656" s="21" t="s">
        <v>1484</v>
      </c>
      <c r="E656" s="21" t="s">
        <v>1835</v>
      </c>
      <c r="F656" s="22">
        <v>45410.606249999997</v>
      </c>
      <c r="G656" s="21" t="s">
        <v>2512</v>
      </c>
      <c r="H656" s="23">
        <v>693.25</v>
      </c>
      <c r="I656" s="23">
        <v>1200</v>
      </c>
      <c r="J656" s="23">
        <v>599.99</v>
      </c>
      <c r="K656" s="23">
        <v>93.26</v>
      </c>
    </row>
    <row r="657" spans="1:11" s="20" customFormat="1" x14ac:dyDescent="0.25">
      <c r="A657" s="21" t="s">
        <v>1132</v>
      </c>
      <c r="B657" s="21" t="s">
        <v>1161</v>
      </c>
      <c r="C657" s="21" t="s">
        <v>1162</v>
      </c>
      <c r="D657" s="21" t="s">
        <v>1271</v>
      </c>
      <c r="E657" s="21" t="s">
        <v>2517</v>
      </c>
      <c r="F657" s="22">
        <v>45410.658333333333</v>
      </c>
      <c r="G657" s="21" t="s">
        <v>2518</v>
      </c>
      <c r="H657" s="23">
        <v>401.65</v>
      </c>
      <c r="I657" s="23">
        <v>1300</v>
      </c>
      <c r="J657" s="23">
        <v>309.99</v>
      </c>
      <c r="K657" s="23">
        <v>91.66</v>
      </c>
    </row>
    <row r="658" spans="1:11" s="20" customFormat="1" x14ac:dyDescent="0.25">
      <c r="A658" s="21" t="s">
        <v>1079</v>
      </c>
      <c r="B658" s="21" t="s">
        <v>1078</v>
      </c>
      <c r="C658" s="21" t="s">
        <v>1060</v>
      </c>
      <c r="D658" s="21" t="s">
        <v>1930</v>
      </c>
      <c r="E658" s="21" t="s">
        <v>1941</v>
      </c>
      <c r="F658" s="22">
        <v>45410.67291666667</v>
      </c>
      <c r="G658" s="21" t="s">
        <v>1942</v>
      </c>
      <c r="H658" s="23">
        <v>266.97000000000003</v>
      </c>
      <c r="I658" s="23">
        <v>300</v>
      </c>
      <c r="J658" s="23">
        <v>239.99</v>
      </c>
      <c r="K658" s="23">
        <v>26.98</v>
      </c>
    </row>
    <row r="659" spans="1:11" s="20" customFormat="1" x14ac:dyDescent="0.25">
      <c r="A659" s="21" t="s">
        <v>24</v>
      </c>
      <c r="B659" s="21" t="s">
        <v>463</v>
      </c>
      <c r="C659" s="21" t="s">
        <v>28</v>
      </c>
      <c r="D659" s="21" t="s">
        <v>1761</v>
      </c>
      <c r="E659" s="21" t="s">
        <v>1762</v>
      </c>
      <c r="F659" s="22">
        <v>45411.393055555556</v>
      </c>
      <c r="G659" s="21" t="s">
        <v>1763</v>
      </c>
      <c r="H659" s="23">
        <v>625.97</v>
      </c>
      <c r="I659" s="23">
        <v>1100</v>
      </c>
      <c r="J659" s="23">
        <v>594.97</v>
      </c>
      <c r="K659" s="23">
        <v>31</v>
      </c>
    </row>
    <row r="660" spans="1:11" s="20" customFormat="1" x14ac:dyDescent="0.25">
      <c r="A660" s="21" t="s">
        <v>93</v>
      </c>
      <c r="B660" s="21" t="s">
        <v>605</v>
      </c>
      <c r="C660" s="21" t="s">
        <v>110</v>
      </c>
      <c r="D660" s="21" t="s">
        <v>1521</v>
      </c>
      <c r="E660" s="21" t="s">
        <v>2578</v>
      </c>
      <c r="F660" s="22">
        <v>45411.435416666667</v>
      </c>
      <c r="G660" s="21" t="s">
        <v>2579</v>
      </c>
      <c r="H660" s="23">
        <v>639.69000000000005</v>
      </c>
      <c r="I660" s="23">
        <v>1100</v>
      </c>
      <c r="J660" s="23">
        <v>499.99</v>
      </c>
      <c r="K660" s="23">
        <v>139.69999999999999</v>
      </c>
    </row>
    <row r="661" spans="1:11" s="20" customFormat="1" x14ac:dyDescent="0.25">
      <c r="A661" s="21" t="s">
        <v>71</v>
      </c>
      <c r="B661" s="21" t="s">
        <v>576</v>
      </c>
      <c r="C661" s="21" t="s">
        <v>85</v>
      </c>
      <c r="D661" s="21" t="s">
        <v>789</v>
      </c>
      <c r="E661" s="21" t="s">
        <v>2280</v>
      </c>
      <c r="F661" s="22">
        <v>45411.439583333333</v>
      </c>
      <c r="G661" s="21" t="s">
        <v>2281</v>
      </c>
      <c r="H661" s="23">
        <v>492.29</v>
      </c>
      <c r="I661" s="23">
        <v>900</v>
      </c>
      <c r="J661" s="23">
        <v>399.99</v>
      </c>
      <c r="K661" s="23">
        <v>92.3</v>
      </c>
    </row>
    <row r="662" spans="1:11" s="20" customFormat="1" x14ac:dyDescent="0.25">
      <c r="A662" s="21" t="s">
        <v>93</v>
      </c>
      <c r="B662" s="21" t="s">
        <v>958</v>
      </c>
      <c r="C662" s="21" t="s">
        <v>1006</v>
      </c>
      <c r="D662" s="21" t="s">
        <v>1278</v>
      </c>
      <c r="E662" s="21" t="s">
        <v>2539</v>
      </c>
      <c r="F662" s="22">
        <v>45411.448611111111</v>
      </c>
      <c r="G662" s="21" t="s">
        <v>2540</v>
      </c>
      <c r="H662" s="23">
        <v>402.09</v>
      </c>
      <c r="I662" s="23">
        <v>1100</v>
      </c>
      <c r="J662" s="23">
        <v>293.99</v>
      </c>
      <c r="K662" s="23">
        <v>108.1</v>
      </c>
    </row>
    <row r="663" spans="1:11" s="20" customFormat="1" x14ac:dyDescent="0.25">
      <c r="A663" s="21" t="s">
        <v>71</v>
      </c>
      <c r="B663" s="21" t="s">
        <v>547</v>
      </c>
      <c r="C663" s="21" t="s">
        <v>75</v>
      </c>
      <c r="D663" s="21" t="s">
        <v>1108</v>
      </c>
      <c r="E663" s="21" t="s">
        <v>2325</v>
      </c>
      <c r="F663" s="22">
        <v>45411.459027777775</v>
      </c>
      <c r="G663" s="21" t="s">
        <v>2326</v>
      </c>
      <c r="H663" s="23">
        <v>1487</v>
      </c>
      <c r="I663" s="23">
        <v>1400</v>
      </c>
      <c r="J663" s="23">
        <v>1199.99</v>
      </c>
      <c r="K663" s="23">
        <v>287.01</v>
      </c>
    </row>
    <row r="664" spans="1:11" s="20" customFormat="1" x14ac:dyDescent="0.25">
      <c r="A664" s="21" t="s">
        <v>967</v>
      </c>
      <c r="B664" s="21" t="s">
        <v>974</v>
      </c>
      <c r="C664" s="21" t="s">
        <v>1011</v>
      </c>
      <c r="D664" s="21" t="s">
        <v>1122</v>
      </c>
      <c r="E664" s="21" t="s">
        <v>2842</v>
      </c>
      <c r="F664" s="22">
        <v>45411.509027777778</v>
      </c>
      <c r="G664" s="21" t="s">
        <v>2843</v>
      </c>
      <c r="H664" s="23">
        <v>640.96</v>
      </c>
      <c r="I664" s="23">
        <v>1400</v>
      </c>
      <c r="J664" s="23">
        <v>549.99</v>
      </c>
      <c r="K664" s="23">
        <v>90.97</v>
      </c>
    </row>
    <row r="665" spans="1:11" s="20" customFormat="1" x14ac:dyDescent="0.25">
      <c r="A665" s="21" t="s">
        <v>52</v>
      </c>
      <c r="B665" s="21" t="s">
        <v>527</v>
      </c>
      <c r="C665" s="21" t="s">
        <v>56</v>
      </c>
      <c r="D665" s="21" t="s">
        <v>1266</v>
      </c>
      <c r="E665" s="21" t="s">
        <v>2181</v>
      </c>
      <c r="F665" s="22">
        <v>45411.51458333333</v>
      </c>
      <c r="G665" s="21" t="s">
        <v>2182</v>
      </c>
      <c r="H665" s="23">
        <v>1315.17</v>
      </c>
      <c r="I665" s="23">
        <v>1300</v>
      </c>
      <c r="J665" s="23">
        <v>1174.93</v>
      </c>
      <c r="K665" s="23">
        <v>140.24</v>
      </c>
    </row>
    <row r="666" spans="1:11" s="20" customFormat="1" x14ac:dyDescent="0.25">
      <c r="A666" s="21" t="s">
        <v>93</v>
      </c>
      <c r="B666" s="21" t="s">
        <v>644</v>
      </c>
      <c r="C666" s="21" t="s">
        <v>112</v>
      </c>
      <c r="D666" s="21" t="s">
        <v>1279</v>
      </c>
      <c r="E666" s="21" t="s">
        <v>2599</v>
      </c>
      <c r="F666" s="22">
        <v>45411.51666666667</v>
      </c>
      <c r="G666" s="21" t="s">
        <v>2600</v>
      </c>
      <c r="H666" s="23">
        <v>526.65</v>
      </c>
      <c r="I666" s="23">
        <v>1100</v>
      </c>
      <c r="J666" s="23">
        <v>499.99</v>
      </c>
      <c r="K666" s="23">
        <v>26.66</v>
      </c>
    </row>
    <row r="667" spans="1:11" s="20" customFormat="1" x14ac:dyDescent="0.25">
      <c r="A667" s="21" t="s">
        <v>32</v>
      </c>
      <c r="B667" s="21" t="s">
        <v>486</v>
      </c>
      <c r="C667" s="21" t="s">
        <v>48</v>
      </c>
      <c r="D667" s="21" t="s">
        <v>740</v>
      </c>
      <c r="E667" s="21" t="s">
        <v>2024</v>
      </c>
      <c r="F667" s="22">
        <v>45411.520138888889</v>
      </c>
      <c r="G667" s="21" t="s">
        <v>2025</v>
      </c>
      <c r="H667" s="23">
        <v>327.33</v>
      </c>
      <c r="I667" s="23">
        <v>1300</v>
      </c>
      <c r="J667" s="23">
        <v>299.97000000000003</v>
      </c>
      <c r="K667" s="23">
        <v>27.36</v>
      </c>
    </row>
    <row r="668" spans="1:11" s="20" customFormat="1" x14ac:dyDescent="0.25">
      <c r="A668" s="21" t="s">
        <v>151</v>
      </c>
      <c r="B668" s="21" t="s">
        <v>687</v>
      </c>
      <c r="C668" s="21" t="s">
        <v>154</v>
      </c>
      <c r="D668" s="21" t="s">
        <v>865</v>
      </c>
      <c r="E668" s="21" t="s">
        <v>2938</v>
      </c>
      <c r="F668" s="22">
        <v>45411.543055555558</v>
      </c>
      <c r="G668" s="21" t="s">
        <v>2939</v>
      </c>
      <c r="H668" s="23">
        <v>1273.43</v>
      </c>
      <c r="I668" s="23">
        <v>1400</v>
      </c>
      <c r="J668" s="23">
        <v>1244.98</v>
      </c>
      <c r="K668" s="23">
        <v>28.45</v>
      </c>
    </row>
    <row r="669" spans="1:11" s="20" customFormat="1" x14ac:dyDescent="0.25">
      <c r="A669" s="21" t="s">
        <v>32</v>
      </c>
      <c r="B669" s="21" t="s">
        <v>480</v>
      </c>
      <c r="C669" s="21" t="s">
        <v>45</v>
      </c>
      <c r="D669" s="21" t="s">
        <v>750</v>
      </c>
      <c r="E669" s="21" t="s">
        <v>1534</v>
      </c>
      <c r="F669" s="22">
        <v>45411.581944444442</v>
      </c>
      <c r="G669" s="21" t="s">
        <v>1986</v>
      </c>
      <c r="H669" s="23">
        <v>1289.25</v>
      </c>
      <c r="I669" s="23">
        <v>1400</v>
      </c>
      <c r="J669" s="23">
        <v>1249.97</v>
      </c>
      <c r="K669" s="23">
        <v>39.28</v>
      </c>
    </row>
    <row r="670" spans="1:11" s="20" customFormat="1" x14ac:dyDescent="0.25">
      <c r="A670" s="21" t="s">
        <v>66</v>
      </c>
      <c r="B670" s="21" t="s">
        <v>541</v>
      </c>
      <c r="C670" s="21" t="s">
        <v>70</v>
      </c>
      <c r="D670" s="21" t="s">
        <v>1269</v>
      </c>
      <c r="E670" s="21" t="s">
        <v>2202</v>
      </c>
      <c r="F670" s="22">
        <v>45411.586805555555</v>
      </c>
      <c r="G670" s="21" t="s">
        <v>2203</v>
      </c>
      <c r="H670" s="23">
        <v>618.94000000000005</v>
      </c>
      <c r="I670" s="23">
        <v>1300</v>
      </c>
      <c r="J670" s="23">
        <v>499.99</v>
      </c>
      <c r="K670" s="23">
        <v>118.95</v>
      </c>
    </row>
    <row r="671" spans="1:11" s="20" customFormat="1" x14ac:dyDescent="0.25">
      <c r="A671" s="21" t="s">
        <v>24</v>
      </c>
      <c r="B671" s="21" t="s">
        <v>458</v>
      </c>
      <c r="C671" s="21" t="s">
        <v>27</v>
      </c>
      <c r="D671" s="21" t="s">
        <v>734</v>
      </c>
      <c r="E671" s="21" t="s">
        <v>1781</v>
      </c>
      <c r="F671" s="22">
        <v>45411.601388888892</v>
      </c>
      <c r="G671" s="21" t="s">
        <v>1782</v>
      </c>
      <c r="H671" s="23">
        <v>714.77</v>
      </c>
      <c r="I671" s="23">
        <v>1500</v>
      </c>
      <c r="J671" s="23">
        <v>599.99</v>
      </c>
      <c r="K671" s="23">
        <v>114.78</v>
      </c>
    </row>
    <row r="672" spans="1:11" s="20" customFormat="1" x14ac:dyDescent="0.25">
      <c r="A672" s="21" t="s">
        <v>52</v>
      </c>
      <c r="B672" s="21" t="s">
        <v>533</v>
      </c>
      <c r="C672" s="21" t="s">
        <v>53</v>
      </c>
      <c r="D672" s="21" t="s">
        <v>1267</v>
      </c>
      <c r="E672" s="21" t="s">
        <v>2195</v>
      </c>
      <c r="F672" s="22">
        <v>45411.62777777778</v>
      </c>
      <c r="G672" s="21" t="s">
        <v>2196</v>
      </c>
      <c r="H672" s="23">
        <v>272.2</v>
      </c>
      <c r="I672" s="23">
        <v>1300</v>
      </c>
      <c r="J672" s="23">
        <v>244.96</v>
      </c>
      <c r="K672" s="23">
        <v>27.24</v>
      </c>
    </row>
    <row r="673" spans="1:11" s="20" customFormat="1" x14ac:dyDescent="0.25">
      <c r="A673" s="21" t="s">
        <v>32</v>
      </c>
      <c r="B673" s="21" t="s">
        <v>492</v>
      </c>
      <c r="C673" s="21" t="s">
        <v>51</v>
      </c>
      <c r="D673" s="21" t="s">
        <v>748</v>
      </c>
      <c r="E673" s="21" t="s">
        <v>2034</v>
      </c>
      <c r="F673" s="22">
        <v>45411.679166666669</v>
      </c>
      <c r="G673" s="21" t="s">
        <v>2035</v>
      </c>
      <c r="H673" s="23">
        <v>1046.73</v>
      </c>
      <c r="I673" s="23">
        <v>1000</v>
      </c>
      <c r="J673" s="23">
        <v>999.97</v>
      </c>
      <c r="K673" s="23">
        <v>46.76</v>
      </c>
    </row>
    <row r="674" spans="1:11" s="20" customFormat="1" x14ac:dyDescent="0.25">
      <c r="A674" s="21" t="s">
        <v>93</v>
      </c>
      <c r="B674" s="21" t="s">
        <v>632</v>
      </c>
      <c r="C674" s="21" t="s">
        <v>127</v>
      </c>
      <c r="D674" s="21" t="s">
        <v>813</v>
      </c>
      <c r="E674" s="21" t="s">
        <v>2616</v>
      </c>
      <c r="F674" s="22">
        <v>45411.680555555555</v>
      </c>
      <c r="G674" s="21" t="s">
        <v>2617</v>
      </c>
      <c r="H674" s="23">
        <v>171.98</v>
      </c>
      <c r="I674" s="23">
        <v>1100</v>
      </c>
      <c r="J674" s="23">
        <v>129.97999999999999</v>
      </c>
      <c r="K674" s="23">
        <v>42</v>
      </c>
    </row>
    <row r="675" spans="1:11" s="20" customFormat="1" x14ac:dyDescent="0.25">
      <c r="A675" s="21" t="s">
        <v>66</v>
      </c>
      <c r="B675" s="21" t="s">
        <v>537</v>
      </c>
      <c r="C675" s="21" t="s">
        <v>67</v>
      </c>
      <c r="D675" s="21" t="s">
        <v>781</v>
      </c>
      <c r="E675" s="21" t="s">
        <v>1536</v>
      </c>
      <c r="F675" s="22">
        <v>45411.698611111111</v>
      </c>
      <c r="G675" s="21" t="s">
        <v>2228</v>
      </c>
      <c r="H675" s="23">
        <v>746.39</v>
      </c>
      <c r="I675" s="23">
        <v>1300</v>
      </c>
      <c r="J675" s="23">
        <v>599.99</v>
      </c>
      <c r="K675" s="23">
        <v>146.4</v>
      </c>
    </row>
    <row r="676" spans="1:11" s="20" customFormat="1" x14ac:dyDescent="0.25">
      <c r="A676" s="21" t="s">
        <v>93</v>
      </c>
      <c r="B676" s="21" t="s">
        <v>622</v>
      </c>
      <c r="C676" s="21" t="s">
        <v>115</v>
      </c>
      <c r="D676" s="21" t="s">
        <v>1285</v>
      </c>
      <c r="E676" s="21" t="s">
        <v>2766</v>
      </c>
      <c r="F676" s="22">
        <v>45411.707638888889</v>
      </c>
      <c r="G676" s="21" t="s">
        <v>2767</v>
      </c>
      <c r="H676" s="23">
        <v>480.94</v>
      </c>
      <c r="I676" s="23">
        <v>1400</v>
      </c>
      <c r="J676" s="23">
        <v>399.99</v>
      </c>
      <c r="K676" s="23">
        <v>80.95</v>
      </c>
    </row>
    <row r="677" spans="1:11" s="20" customFormat="1" x14ac:dyDescent="0.25">
      <c r="A677" s="21" t="s">
        <v>131</v>
      </c>
      <c r="B677" s="21" t="s">
        <v>649</v>
      </c>
      <c r="C677" s="21" t="s">
        <v>132</v>
      </c>
      <c r="D677" s="21" t="s">
        <v>2816</v>
      </c>
      <c r="E677" s="21" t="s">
        <v>2819</v>
      </c>
      <c r="F677" s="22">
        <v>45411.722916666666</v>
      </c>
      <c r="G677" s="21" t="s">
        <v>2820</v>
      </c>
      <c r="H677" s="23">
        <v>209.99</v>
      </c>
      <c r="I677" s="23">
        <v>1100</v>
      </c>
      <c r="J677" s="23">
        <v>129.99</v>
      </c>
      <c r="K677" s="23">
        <v>80</v>
      </c>
    </row>
    <row r="678" spans="1:11" s="20" customFormat="1" x14ac:dyDescent="0.25">
      <c r="A678" s="21" t="s">
        <v>52</v>
      </c>
      <c r="B678" s="21" t="s">
        <v>535</v>
      </c>
      <c r="C678" s="21" t="s">
        <v>57</v>
      </c>
      <c r="D678" s="21" t="s">
        <v>1022</v>
      </c>
      <c r="E678" s="21" t="s">
        <v>2165</v>
      </c>
      <c r="F678" s="22">
        <v>45411.723611111112</v>
      </c>
      <c r="G678" s="21" t="s">
        <v>2166</v>
      </c>
      <c r="H678" s="23">
        <v>544.07000000000005</v>
      </c>
      <c r="I678" s="23">
        <v>900</v>
      </c>
      <c r="J678" s="23">
        <v>499.99</v>
      </c>
      <c r="K678" s="23">
        <v>44.08</v>
      </c>
    </row>
    <row r="679" spans="1:11" s="20" customFormat="1" x14ac:dyDescent="0.25">
      <c r="A679" s="21" t="s">
        <v>141</v>
      </c>
      <c r="B679" s="21" t="s">
        <v>675</v>
      </c>
      <c r="C679" s="21" t="s">
        <v>142</v>
      </c>
      <c r="D679" s="21" t="s">
        <v>1637</v>
      </c>
      <c r="E679" s="21" t="s">
        <v>2913</v>
      </c>
      <c r="F679" s="22">
        <v>45411.730555555558</v>
      </c>
      <c r="G679" s="21" t="s">
        <v>2914</v>
      </c>
      <c r="H679" s="23">
        <v>359.26</v>
      </c>
      <c r="I679" s="23">
        <v>1100</v>
      </c>
      <c r="J679" s="23">
        <v>329.96</v>
      </c>
      <c r="K679" s="23">
        <v>29.3</v>
      </c>
    </row>
    <row r="680" spans="1:11" s="20" customFormat="1" x14ac:dyDescent="0.25">
      <c r="A680" s="21" t="s">
        <v>32</v>
      </c>
      <c r="B680" s="21" t="s">
        <v>501</v>
      </c>
      <c r="C680" s="21" t="s">
        <v>35</v>
      </c>
      <c r="D680" s="21" t="s">
        <v>1263</v>
      </c>
      <c r="E680" s="21" t="s">
        <v>1445</v>
      </c>
      <c r="F680" s="22">
        <v>45411.731944444444</v>
      </c>
      <c r="G680" s="21" t="s">
        <v>1954</v>
      </c>
      <c r="H680" s="23">
        <v>470.01</v>
      </c>
      <c r="I680" s="23">
        <v>1300</v>
      </c>
      <c r="J680" s="23">
        <v>429.99</v>
      </c>
      <c r="K680" s="23">
        <v>40.020000000000003</v>
      </c>
    </row>
    <row r="681" spans="1:11" s="20" customFormat="1" x14ac:dyDescent="0.25">
      <c r="A681" s="21" t="s">
        <v>93</v>
      </c>
      <c r="B681" s="21" t="s">
        <v>642</v>
      </c>
      <c r="C681" s="21" t="s">
        <v>99</v>
      </c>
      <c r="D681" s="21" t="s">
        <v>823</v>
      </c>
      <c r="E681" s="21" t="s">
        <v>2696</v>
      </c>
      <c r="F681" s="22">
        <v>45411.749305555553</v>
      </c>
      <c r="G681" s="21" t="s">
        <v>2697</v>
      </c>
      <c r="H681" s="23">
        <v>811.11</v>
      </c>
      <c r="I681" s="23">
        <v>1400</v>
      </c>
      <c r="J681" s="23">
        <v>629.99</v>
      </c>
      <c r="K681" s="23">
        <v>181.12</v>
      </c>
    </row>
    <row r="682" spans="1:11" s="20" customFormat="1" x14ac:dyDescent="0.25">
      <c r="A682" s="21" t="s">
        <v>93</v>
      </c>
      <c r="B682" s="21" t="s">
        <v>956</v>
      </c>
      <c r="C682" s="21" t="s">
        <v>1007</v>
      </c>
      <c r="D682" s="21" t="s">
        <v>819</v>
      </c>
      <c r="E682" s="21" t="s">
        <v>2555</v>
      </c>
      <c r="F682" s="22">
        <v>45411.752083333333</v>
      </c>
      <c r="G682" s="21" t="s">
        <v>2556</v>
      </c>
      <c r="H682" s="23">
        <v>1103.27</v>
      </c>
      <c r="I682" s="23">
        <v>1100</v>
      </c>
      <c r="J682" s="23">
        <v>1059.94</v>
      </c>
      <c r="K682" s="23">
        <v>43.33</v>
      </c>
    </row>
    <row r="683" spans="1:11" s="20" customFormat="1" x14ac:dyDescent="0.25">
      <c r="A683" s="21" t="s">
        <v>71</v>
      </c>
      <c r="B683" s="21" t="s">
        <v>576</v>
      </c>
      <c r="C683" s="21" t="s">
        <v>85</v>
      </c>
      <c r="D683" s="21" t="s">
        <v>806</v>
      </c>
      <c r="E683" s="21" t="s">
        <v>2282</v>
      </c>
      <c r="F683" s="22">
        <v>45411.754861111112</v>
      </c>
      <c r="G683" s="21" t="s">
        <v>2283</v>
      </c>
      <c r="H683" s="23">
        <v>700.62</v>
      </c>
      <c r="I683" s="23">
        <v>1300</v>
      </c>
      <c r="J683" s="23">
        <v>629.99</v>
      </c>
      <c r="K683" s="23">
        <v>70.63</v>
      </c>
    </row>
    <row r="684" spans="1:11" s="20" customFormat="1" x14ac:dyDescent="0.25">
      <c r="A684" s="21" t="s">
        <v>71</v>
      </c>
      <c r="B684" s="21" t="s">
        <v>578</v>
      </c>
      <c r="C684" s="21" t="s">
        <v>81</v>
      </c>
      <c r="D684" s="21" t="s">
        <v>2346</v>
      </c>
      <c r="E684" s="21" t="s">
        <v>2373</v>
      </c>
      <c r="F684" s="22">
        <v>45411.767361111109</v>
      </c>
      <c r="G684" s="21" t="s">
        <v>2374</v>
      </c>
      <c r="H684" s="23">
        <v>1300.95</v>
      </c>
      <c r="I684" s="23">
        <v>1400</v>
      </c>
      <c r="J684" s="23">
        <v>1219.95</v>
      </c>
      <c r="K684" s="23">
        <v>81</v>
      </c>
    </row>
    <row r="685" spans="1:11" s="20" customFormat="1" x14ac:dyDescent="0.25">
      <c r="A685" s="21" t="s">
        <v>873</v>
      </c>
      <c r="B685" s="21" t="s">
        <v>717</v>
      </c>
      <c r="C685" s="21" t="s">
        <v>171</v>
      </c>
      <c r="D685" s="21" t="s">
        <v>3000</v>
      </c>
      <c r="E685" s="21" t="s">
        <v>1386</v>
      </c>
      <c r="F685" s="22">
        <v>45411.782638888886</v>
      </c>
      <c r="G685" s="21" t="s">
        <v>3001</v>
      </c>
      <c r="H685" s="23">
        <v>577.44000000000005</v>
      </c>
      <c r="I685" s="23">
        <v>1100</v>
      </c>
      <c r="J685" s="23">
        <v>549.99</v>
      </c>
      <c r="K685" s="23">
        <v>27.45</v>
      </c>
    </row>
    <row r="686" spans="1:11" s="20" customFormat="1" x14ac:dyDescent="0.25">
      <c r="A686" s="21" t="s">
        <v>151</v>
      </c>
      <c r="B686" s="21" t="s">
        <v>685</v>
      </c>
      <c r="C686" s="21" t="s">
        <v>153</v>
      </c>
      <c r="D686" s="21" t="s">
        <v>1292</v>
      </c>
      <c r="E686" s="21" t="s">
        <v>2928</v>
      </c>
      <c r="F686" s="22">
        <v>45411.796527777777</v>
      </c>
      <c r="G686" s="21" t="s">
        <v>2929</v>
      </c>
      <c r="H686" s="23">
        <v>1039.49</v>
      </c>
      <c r="I686" s="23">
        <v>1000</v>
      </c>
      <c r="J686" s="23">
        <v>999.99</v>
      </c>
      <c r="K686" s="23">
        <v>39.5</v>
      </c>
    </row>
    <row r="687" spans="1:11" s="20" customFormat="1" x14ac:dyDescent="0.25">
      <c r="A687" s="21" t="s">
        <v>52</v>
      </c>
      <c r="B687" s="21" t="s">
        <v>535</v>
      </c>
      <c r="C687" s="21" t="s">
        <v>57</v>
      </c>
      <c r="D687" s="21" t="s">
        <v>1022</v>
      </c>
      <c r="E687" s="21" t="s">
        <v>2167</v>
      </c>
      <c r="F687" s="22">
        <v>45411.8125</v>
      </c>
      <c r="G687" s="21" t="s">
        <v>2168</v>
      </c>
      <c r="H687" s="23">
        <v>1240.5899999999999</v>
      </c>
      <c r="I687" s="23"/>
      <c r="J687" s="23">
        <v>1194.5899999999999</v>
      </c>
      <c r="K687" s="23">
        <v>46</v>
      </c>
    </row>
    <row r="688" spans="1:11" s="20" customFormat="1" x14ac:dyDescent="0.25">
      <c r="A688" s="21" t="s">
        <v>131</v>
      </c>
      <c r="B688" s="21" t="s">
        <v>649</v>
      </c>
      <c r="C688" s="21" t="s">
        <v>132</v>
      </c>
      <c r="D688" s="21" t="s">
        <v>860</v>
      </c>
      <c r="E688" s="21" t="s">
        <v>2821</v>
      </c>
      <c r="F688" s="22">
        <v>45412.404166666667</v>
      </c>
      <c r="G688" s="21" t="s">
        <v>2822</v>
      </c>
      <c r="H688" s="23">
        <v>653.54999999999995</v>
      </c>
      <c r="I688" s="23">
        <v>1100</v>
      </c>
      <c r="J688" s="23">
        <v>549.99</v>
      </c>
      <c r="K688" s="23">
        <v>103.56</v>
      </c>
    </row>
    <row r="689" spans="1:11" s="20" customFormat="1" x14ac:dyDescent="0.25">
      <c r="A689" s="21" t="s">
        <v>24</v>
      </c>
      <c r="B689" s="21" t="s">
        <v>461</v>
      </c>
      <c r="C689" s="21" t="s">
        <v>30</v>
      </c>
      <c r="D689" s="21" t="s">
        <v>1758</v>
      </c>
      <c r="E689" s="21" t="s">
        <v>1759</v>
      </c>
      <c r="F689" s="22">
        <v>45412.45</v>
      </c>
      <c r="G689" s="21" t="s">
        <v>1760</v>
      </c>
      <c r="H689" s="23">
        <v>727.69</v>
      </c>
      <c r="I689" s="23">
        <v>1100</v>
      </c>
      <c r="J689" s="23">
        <v>629.99</v>
      </c>
      <c r="K689" s="23">
        <v>97.7</v>
      </c>
    </row>
    <row r="690" spans="1:11" s="20" customFormat="1" x14ac:dyDescent="0.25">
      <c r="A690" s="21" t="s">
        <v>24</v>
      </c>
      <c r="B690" s="21" t="s">
        <v>458</v>
      </c>
      <c r="C690" s="21" t="s">
        <v>27</v>
      </c>
      <c r="D690" s="21" t="s">
        <v>1783</v>
      </c>
      <c r="E690" s="21" t="s">
        <v>1784</v>
      </c>
      <c r="F690" s="22">
        <v>45412.45416666667</v>
      </c>
      <c r="G690" s="21" t="s">
        <v>1785</v>
      </c>
      <c r="H690" s="23">
        <v>670.64</v>
      </c>
      <c r="I690" s="23">
        <v>1300</v>
      </c>
      <c r="J690" s="23">
        <v>599.99</v>
      </c>
      <c r="K690" s="23">
        <v>70.650000000000006</v>
      </c>
    </row>
    <row r="691" spans="1:11" s="20" customFormat="1" x14ac:dyDescent="0.25">
      <c r="A691" s="21" t="s">
        <v>93</v>
      </c>
      <c r="B691" s="21" t="s">
        <v>958</v>
      </c>
      <c r="C691" s="21" t="s">
        <v>1006</v>
      </c>
      <c r="D691" s="21" t="s">
        <v>1277</v>
      </c>
      <c r="E691" s="21" t="s">
        <v>2541</v>
      </c>
      <c r="F691" s="22">
        <v>45412.464583333334</v>
      </c>
      <c r="G691" s="21" t="s">
        <v>2542</v>
      </c>
      <c r="H691" s="23">
        <v>327.2</v>
      </c>
      <c r="I691" s="23">
        <v>300</v>
      </c>
      <c r="J691" s="23">
        <v>299.97000000000003</v>
      </c>
      <c r="K691" s="23">
        <v>27.23</v>
      </c>
    </row>
    <row r="692" spans="1:11" s="20" customFormat="1" x14ac:dyDescent="0.25">
      <c r="A692" s="21" t="s">
        <v>1079</v>
      </c>
      <c r="B692" s="21" t="s">
        <v>1081</v>
      </c>
      <c r="C692" s="21" t="s">
        <v>1062</v>
      </c>
      <c r="D692" s="21" t="s">
        <v>1257</v>
      </c>
      <c r="E692" s="21" t="s">
        <v>1600</v>
      </c>
      <c r="F692" s="22">
        <v>45412.513888888891</v>
      </c>
      <c r="G692" s="21" t="s">
        <v>1821</v>
      </c>
      <c r="H692" s="23">
        <v>450.7</v>
      </c>
      <c r="I692" s="23">
        <v>1300</v>
      </c>
      <c r="J692" s="23">
        <v>399.99</v>
      </c>
      <c r="K692" s="23">
        <v>50.71</v>
      </c>
    </row>
    <row r="693" spans="1:11" s="20" customFormat="1" x14ac:dyDescent="0.25">
      <c r="A693" s="21" t="s">
        <v>1132</v>
      </c>
      <c r="B693" s="21" t="s">
        <v>1145</v>
      </c>
      <c r="C693" s="21" t="s">
        <v>1146</v>
      </c>
      <c r="D693" s="21" t="s">
        <v>1487</v>
      </c>
      <c r="E693" s="21" t="s">
        <v>2490</v>
      </c>
      <c r="F693" s="22">
        <v>45412.531944444447</v>
      </c>
      <c r="G693" s="21" t="s">
        <v>2494</v>
      </c>
      <c r="H693" s="23">
        <v>225</v>
      </c>
      <c r="I693" s="23">
        <v>1300</v>
      </c>
      <c r="J693" s="23">
        <v>174.97</v>
      </c>
      <c r="K693" s="23">
        <v>50.03</v>
      </c>
    </row>
    <row r="694" spans="1:11" s="20" customFormat="1" x14ac:dyDescent="0.25">
      <c r="A694" s="21" t="s">
        <v>1079</v>
      </c>
      <c r="B694" s="21" t="s">
        <v>1084</v>
      </c>
      <c r="C694" s="21" t="s">
        <v>1065</v>
      </c>
      <c r="D694" s="21" t="s">
        <v>1346</v>
      </c>
      <c r="E694" s="21" t="s">
        <v>1918</v>
      </c>
      <c r="F694" s="22">
        <v>45412.572916666664</v>
      </c>
      <c r="G694" s="21" t="s">
        <v>1919</v>
      </c>
      <c r="H694" s="23">
        <v>1192.0899999999999</v>
      </c>
      <c r="I694" s="23">
        <v>1400</v>
      </c>
      <c r="J694" s="23">
        <v>1149.95</v>
      </c>
      <c r="K694" s="23">
        <v>42.14</v>
      </c>
    </row>
    <row r="695" spans="1:11" s="20" customFormat="1" x14ac:dyDescent="0.25">
      <c r="A695" s="21" t="s">
        <v>1079</v>
      </c>
      <c r="B695" s="21" t="s">
        <v>1080</v>
      </c>
      <c r="C695" s="21" t="s">
        <v>1061</v>
      </c>
      <c r="D695" s="21" t="s">
        <v>1361</v>
      </c>
      <c r="E695" s="21" t="s">
        <v>1928</v>
      </c>
      <c r="F695" s="22">
        <v>45412.618055555555</v>
      </c>
      <c r="G695" s="21" t="s">
        <v>1929</v>
      </c>
      <c r="H695" s="23">
        <v>1147.3499999999999</v>
      </c>
      <c r="I695" s="23">
        <v>1300</v>
      </c>
      <c r="J695" s="23">
        <v>999.99</v>
      </c>
      <c r="K695" s="23">
        <v>147.36000000000001</v>
      </c>
    </row>
    <row r="696" spans="1:11" s="20" customFormat="1" x14ac:dyDescent="0.25">
      <c r="A696" s="21" t="s">
        <v>873</v>
      </c>
      <c r="B696" s="21" t="s">
        <v>717</v>
      </c>
      <c r="C696" s="21" t="s">
        <v>171</v>
      </c>
      <c r="D696" s="21" t="s">
        <v>3000</v>
      </c>
      <c r="E696" s="21" t="s">
        <v>1537</v>
      </c>
      <c r="F696" s="22">
        <v>45412.631249999999</v>
      </c>
      <c r="G696" s="21" t="s">
        <v>3002</v>
      </c>
      <c r="H696" s="23">
        <v>680.26</v>
      </c>
      <c r="I696" s="23">
        <v>1400</v>
      </c>
      <c r="J696" s="23">
        <v>629.99</v>
      </c>
      <c r="K696" s="23">
        <v>50.27</v>
      </c>
    </row>
    <row r="697" spans="1:11" s="20" customFormat="1" x14ac:dyDescent="0.25">
      <c r="A697" s="21" t="s">
        <v>93</v>
      </c>
      <c r="B697" s="21" t="s">
        <v>616</v>
      </c>
      <c r="C697" s="21" t="s">
        <v>94</v>
      </c>
      <c r="D697" s="21" t="s">
        <v>1562</v>
      </c>
      <c r="E697" s="21" t="s">
        <v>1392</v>
      </c>
      <c r="F697" s="22">
        <v>45412.633333333331</v>
      </c>
      <c r="G697" s="21" t="s">
        <v>2727</v>
      </c>
      <c r="H697" s="23">
        <v>232.07</v>
      </c>
      <c r="I697" s="23">
        <v>1100</v>
      </c>
      <c r="J697" s="23">
        <v>224.97</v>
      </c>
      <c r="K697" s="23">
        <v>7.1</v>
      </c>
    </row>
    <row r="698" spans="1:11" s="20" customFormat="1" x14ac:dyDescent="0.25">
      <c r="A698" s="21" t="s">
        <v>93</v>
      </c>
      <c r="B698" s="21" t="s">
        <v>958</v>
      </c>
      <c r="C698" s="21" t="s">
        <v>1006</v>
      </c>
      <c r="D698" s="21" t="s">
        <v>1023</v>
      </c>
      <c r="E698" s="21" t="s">
        <v>1586</v>
      </c>
      <c r="F698" s="22">
        <v>45412.654861111114</v>
      </c>
      <c r="G698" s="21" t="s">
        <v>2545</v>
      </c>
      <c r="H698" s="23">
        <v>667.62</v>
      </c>
      <c r="I698" s="23">
        <v>1300</v>
      </c>
      <c r="J698" s="23">
        <v>629.99</v>
      </c>
      <c r="K698" s="23">
        <v>37.630000000000003</v>
      </c>
    </row>
    <row r="699" spans="1:11" s="20" customFormat="1" x14ac:dyDescent="0.25">
      <c r="A699" s="21" t="s">
        <v>93</v>
      </c>
      <c r="B699" s="21" t="s">
        <v>592</v>
      </c>
      <c r="C699" s="21" t="s">
        <v>106</v>
      </c>
      <c r="D699" s="21" t="s">
        <v>830</v>
      </c>
      <c r="E699" s="21" t="s">
        <v>2594</v>
      </c>
      <c r="F699" s="22">
        <v>45412.690972222219</v>
      </c>
      <c r="G699" s="21" t="s">
        <v>2595</v>
      </c>
      <c r="H699" s="23">
        <v>307.05</v>
      </c>
      <c r="I699" s="23">
        <v>1100</v>
      </c>
      <c r="J699" s="23">
        <v>279.95</v>
      </c>
      <c r="K699" s="23">
        <v>27.1</v>
      </c>
    </row>
    <row r="700" spans="1:11" s="20" customFormat="1" x14ac:dyDescent="0.25">
      <c r="A700" s="21" t="s">
        <v>873</v>
      </c>
      <c r="B700" s="21" t="s">
        <v>707</v>
      </c>
      <c r="C700" s="21" t="s">
        <v>173</v>
      </c>
      <c r="D700" s="21" t="s">
        <v>1294</v>
      </c>
      <c r="E700" s="21" t="s">
        <v>3067</v>
      </c>
      <c r="F700" s="22">
        <v>45413.393750000003</v>
      </c>
      <c r="G700" s="21" t="s">
        <v>3068</v>
      </c>
      <c r="H700" s="23">
        <v>1314.75</v>
      </c>
      <c r="I700" s="23">
        <v>1400</v>
      </c>
      <c r="J700" s="23">
        <v>1199.99</v>
      </c>
      <c r="K700" s="23">
        <v>114.76</v>
      </c>
    </row>
    <row r="701" spans="1:11" s="20" customFormat="1" x14ac:dyDescent="0.25">
      <c r="A701" s="21" t="s">
        <v>883</v>
      </c>
      <c r="B701" s="21" t="s">
        <v>893</v>
      </c>
      <c r="C701" s="21" t="s">
        <v>894</v>
      </c>
      <c r="D701" s="21" t="s">
        <v>3069</v>
      </c>
      <c r="E701" s="21" t="s">
        <v>3070</v>
      </c>
      <c r="F701" s="22">
        <v>45413.40902777778</v>
      </c>
      <c r="G701" s="21" t="s">
        <v>3071</v>
      </c>
      <c r="H701" s="23">
        <v>321.2</v>
      </c>
      <c r="I701" s="23">
        <v>1100</v>
      </c>
      <c r="J701" s="23">
        <v>239.99</v>
      </c>
      <c r="K701" s="23">
        <v>81.209999999999994</v>
      </c>
    </row>
    <row r="702" spans="1:11" s="20" customFormat="1" x14ac:dyDescent="0.25">
      <c r="A702" s="21" t="s">
        <v>1079</v>
      </c>
      <c r="B702" s="21" t="s">
        <v>1081</v>
      </c>
      <c r="C702" s="21" t="s">
        <v>1062</v>
      </c>
      <c r="D702" s="21" t="s">
        <v>1098</v>
      </c>
      <c r="E702" s="21" t="s">
        <v>3072</v>
      </c>
      <c r="F702" s="22">
        <v>45413.444444444445</v>
      </c>
      <c r="G702" s="21" t="s">
        <v>3073</v>
      </c>
      <c r="H702" s="23">
        <v>351.79</v>
      </c>
      <c r="I702" s="23">
        <v>1300</v>
      </c>
      <c r="J702" s="23">
        <v>279.99</v>
      </c>
      <c r="K702" s="23">
        <v>71.8</v>
      </c>
    </row>
    <row r="703" spans="1:11" s="20" customFormat="1" x14ac:dyDescent="0.25">
      <c r="A703" s="21" t="s">
        <v>71</v>
      </c>
      <c r="B703" s="21" t="s">
        <v>578</v>
      </c>
      <c r="C703" s="21" t="s">
        <v>81</v>
      </c>
      <c r="D703" s="21" t="s">
        <v>793</v>
      </c>
      <c r="E703" s="21" t="s">
        <v>3074</v>
      </c>
      <c r="F703" s="22">
        <v>45413.484027777777</v>
      </c>
      <c r="G703" s="21" t="s">
        <v>3075</v>
      </c>
      <c r="H703" s="23">
        <v>603.36</v>
      </c>
      <c r="I703" s="23">
        <v>1400</v>
      </c>
      <c r="J703" s="23">
        <v>344.91</v>
      </c>
      <c r="K703" s="23">
        <v>258.45</v>
      </c>
    </row>
    <row r="704" spans="1:11" s="20" customFormat="1" x14ac:dyDescent="0.25">
      <c r="A704" s="21" t="s">
        <v>1079</v>
      </c>
      <c r="B704" s="21" t="s">
        <v>1081</v>
      </c>
      <c r="C704" s="21" t="s">
        <v>1062</v>
      </c>
      <c r="D704" s="21" t="s">
        <v>1098</v>
      </c>
      <c r="E704" s="21" t="s">
        <v>2451</v>
      </c>
      <c r="F704" s="22">
        <v>45413.489583333336</v>
      </c>
      <c r="G704" s="21" t="s">
        <v>3076</v>
      </c>
      <c r="H704" s="23">
        <v>1027.53</v>
      </c>
      <c r="I704" s="23">
        <v>1100</v>
      </c>
      <c r="J704" s="23">
        <v>999.99</v>
      </c>
      <c r="K704" s="23">
        <v>27.54</v>
      </c>
    </row>
    <row r="705" spans="1:11" s="20" customFormat="1" x14ac:dyDescent="0.25">
      <c r="A705" s="21" t="s">
        <v>52</v>
      </c>
      <c r="B705" s="21" t="s">
        <v>533</v>
      </c>
      <c r="C705" s="21" t="s">
        <v>53</v>
      </c>
      <c r="D705" s="21" t="s">
        <v>779</v>
      </c>
      <c r="E705" s="21" t="s">
        <v>3077</v>
      </c>
      <c r="F705" s="22">
        <v>45413.544444444444</v>
      </c>
      <c r="G705" s="21" t="s">
        <v>3078</v>
      </c>
      <c r="H705" s="23">
        <v>1022.04</v>
      </c>
      <c r="I705" s="23">
        <v>1100</v>
      </c>
      <c r="J705" s="23">
        <v>994.99</v>
      </c>
      <c r="K705" s="23">
        <v>27.05</v>
      </c>
    </row>
    <row r="706" spans="1:11" s="20" customFormat="1" x14ac:dyDescent="0.25">
      <c r="A706" s="21" t="s">
        <v>66</v>
      </c>
      <c r="B706" s="21" t="s">
        <v>537</v>
      </c>
      <c r="C706" s="21" t="s">
        <v>67</v>
      </c>
      <c r="D706" s="21" t="s">
        <v>1269</v>
      </c>
      <c r="E706" s="21" t="s">
        <v>1982</v>
      </c>
      <c r="F706" s="22">
        <v>45413.54583333333</v>
      </c>
      <c r="G706" s="21" t="s">
        <v>3079</v>
      </c>
      <c r="H706" s="23">
        <v>620.92999999999995</v>
      </c>
      <c r="I706" s="23">
        <v>1100</v>
      </c>
      <c r="J706" s="23">
        <v>499.99</v>
      </c>
      <c r="K706" s="23">
        <v>120.94</v>
      </c>
    </row>
    <row r="707" spans="1:11" s="20" customFormat="1" x14ac:dyDescent="0.25">
      <c r="A707" s="21" t="s">
        <v>93</v>
      </c>
      <c r="B707" s="21" t="s">
        <v>624</v>
      </c>
      <c r="C707" s="21" t="s">
        <v>103</v>
      </c>
      <c r="D707" s="21" t="s">
        <v>3080</v>
      </c>
      <c r="E707" s="21" t="s">
        <v>3081</v>
      </c>
      <c r="F707" s="22">
        <v>45413.549305555556</v>
      </c>
      <c r="G707" s="21" t="s">
        <v>3082</v>
      </c>
      <c r="H707" s="23">
        <v>352.09</v>
      </c>
      <c r="I707" s="23">
        <v>700</v>
      </c>
      <c r="J707" s="23">
        <v>324.95999999999998</v>
      </c>
      <c r="K707" s="23">
        <v>27.13</v>
      </c>
    </row>
    <row r="708" spans="1:11" s="20" customFormat="1" x14ac:dyDescent="0.25">
      <c r="A708" s="21" t="s">
        <v>52</v>
      </c>
      <c r="B708" s="21" t="s">
        <v>529</v>
      </c>
      <c r="C708" s="21" t="s">
        <v>55</v>
      </c>
      <c r="D708" s="21" t="s">
        <v>769</v>
      </c>
      <c r="E708" s="21" t="s">
        <v>3083</v>
      </c>
      <c r="F708" s="22">
        <v>45413.570833333331</v>
      </c>
      <c r="G708" s="21" t="s">
        <v>3084</v>
      </c>
      <c r="H708" s="23">
        <v>352.87</v>
      </c>
      <c r="I708" s="23">
        <v>1200</v>
      </c>
      <c r="J708" s="23">
        <v>279.99</v>
      </c>
      <c r="K708" s="23">
        <v>72.88</v>
      </c>
    </row>
    <row r="709" spans="1:11" s="20" customFormat="1" x14ac:dyDescent="0.25">
      <c r="A709" s="21" t="s">
        <v>52</v>
      </c>
      <c r="B709" s="21" t="s">
        <v>529</v>
      </c>
      <c r="C709" s="21" t="s">
        <v>55</v>
      </c>
      <c r="D709" s="21" t="s">
        <v>770</v>
      </c>
      <c r="E709" s="21" t="s">
        <v>3085</v>
      </c>
      <c r="F709" s="22">
        <v>45413.592361111114</v>
      </c>
      <c r="G709" s="21" t="s">
        <v>3086</v>
      </c>
      <c r="H709" s="23">
        <v>527.24</v>
      </c>
      <c r="I709" s="23"/>
      <c r="J709" s="23">
        <v>499.99</v>
      </c>
      <c r="K709" s="23">
        <v>27.25</v>
      </c>
    </row>
    <row r="710" spans="1:11" s="20" customFormat="1" x14ac:dyDescent="0.25">
      <c r="A710" s="21" t="s">
        <v>71</v>
      </c>
      <c r="B710" s="21" t="s">
        <v>578</v>
      </c>
      <c r="C710" s="21" t="s">
        <v>81</v>
      </c>
      <c r="D710" s="21" t="s">
        <v>793</v>
      </c>
      <c r="E710" s="21" t="s">
        <v>1646</v>
      </c>
      <c r="F710" s="22">
        <v>45413.599305555559</v>
      </c>
      <c r="G710" s="21" t="s">
        <v>3087</v>
      </c>
      <c r="H710" s="23">
        <v>176.29</v>
      </c>
      <c r="I710" s="23">
        <v>1300</v>
      </c>
      <c r="J710" s="23">
        <v>139.94</v>
      </c>
      <c r="K710" s="23">
        <v>36.35</v>
      </c>
    </row>
    <row r="711" spans="1:11" s="20" customFormat="1" x14ac:dyDescent="0.25">
      <c r="A711" s="21" t="s">
        <v>1079</v>
      </c>
      <c r="B711" s="21" t="s">
        <v>1083</v>
      </c>
      <c r="C711" s="21" t="s">
        <v>1064</v>
      </c>
      <c r="D711" s="21" t="s">
        <v>1834</v>
      </c>
      <c r="E711" s="21" t="s">
        <v>3088</v>
      </c>
      <c r="F711" s="22">
        <v>45413.602777777778</v>
      </c>
      <c r="G711" s="21" t="s">
        <v>3089</v>
      </c>
      <c r="H711" s="23">
        <v>1231.83</v>
      </c>
      <c r="I711" s="23">
        <v>1200</v>
      </c>
      <c r="J711" s="23">
        <v>1099.99</v>
      </c>
      <c r="K711" s="23">
        <v>131.84</v>
      </c>
    </row>
    <row r="712" spans="1:11" s="20" customFormat="1" x14ac:dyDescent="0.25">
      <c r="A712" s="21" t="s">
        <v>71</v>
      </c>
      <c r="B712" s="21" t="s">
        <v>557</v>
      </c>
      <c r="C712" s="21" t="s">
        <v>74</v>
      </c>
      <c r="D712" s="21" t="s">
        <v>792</v>
      </c>
      <c r="E712" s="21" t="s">
        <v>1550</v>
      </c>
      <c r="F712" s="22">
        <v>45413.613194444442</v>
      </c>
      <c r="G712" s="21" t="s">
        <v>3090</v>
      </c>
      <c r="H712" s="23">
        <v>612.57000000000005</v>
      </c>
      <c r="I712" s="23">
        <v>1300</v>
      </c>
      <c r="J712" s="23">
        <v>434.97</v>
      </c>
      <c r="K712" s="23">
        <v>177.6</v>
      </c>
    </row>
    <row r="713" spans="1:11" s="20" customFormat="1" x14ac:dyDescent="0.25">
      <c r="A713" s="21" t="s">
        <v>883</v>
      </c>
      <c r="B713" s="21" t="s">
        <v>936</v>
      </c>
      <c r="C713" s="21" t="s">
        <v>937</v>
      </c>
      <c r="D713" s="21" t="s">
        <v>1038</v>
      </c>
      <c r="E713" s="21" t="s">
        <v>3091</v>
      </c>
      <c r="F713" s="22">
        <v>45413.615972222222</v>
      </c>
      <c r="G713" s="21" t="s">
        <v>3092</v>
      </c>
      <c r="H713" s="23">
        <v>196.84</v>
      </c>
      <c r="I713" s="23">
        <v>1400</v>
      </c>
      <c r="J713" s="23">
        <v>169.99</v>
      </c>
      <c r="K713" s="23">
        <v>26.85</v>
      </c>
    </row>
    <row r="714" spans="1:11" s="20" customFormat="1" x14ac:dyDescent="0.25">
      <c r="A714" s="21" t="s">
        <v>1132</v>
      </c>
      <c r="B714" s="21" t="s">
        <v>1139</v>
      </c>
      <c r="C714" s="21" t="s">
        <v>1140</v>
      </c>
      <c r="D714" s="21" t="s">
        <v>1274</v>
      </c>
      <c r="E714" s="21" t="s">
        <v>3093</v>
      </c>
      <c r="F714" s="22">
        <v>45413.617361111108</v>
      </c>
      <c r="G714" s="21" t="s">
        <v>3094</v>
      </c>
      <c r="H714" s="23">
        <v>496.1</v>
      </c>
      <c r="I714" s="23">
        <v>1300</v>
      </c>
      <c r="J714" s="23">
        <v>399.99</v>
      </c>
      <c r="K714" s="23">
        <v>96.11</v>
      </c>
    </row>
    <row r="715" spans="1:11" s="20" customFormat="1" x14ac:dyDescent="0.25">
      <c r="A715" s="21" t="s">
        <v>93</v>
      </c>
      <c r="B715" s="21" t="s">
        <v>810</v>
      </c>
      <c r="C715" s="21" t="s">
        <v>104</v>
      </c>
      <c r="D715" s="21" t="s">
        <v>763</v>
      </c>
      <c r="E715" s="21" t="s">
        <v>3095</v>
      </c>
      <c r="F715" s="22">
        <v>45413.617361111108</v>
      </c>
      <c r="G715" s="21" t="s">
        <v>3096</v>
      </c>
      <c r="H715" s="23">
        <v>555</v>
      </c>
      <c r="I715" s="23">
        <v>900</v>
      </c>
      <c r="J715" s="23">
        <v>389.96</v>
      </c>
      <c r="K715" s="23">
        <v>165.04</v>
      </c>
    </row>
    <row r="716" spans="1:11" s="20" customFormat="1" x14ac:dyDescent="0.25">
      <c r="A716" s="21" t="s">
        <v>52</v>
      </c>
      <c r="B716" s="21" t="s">
        <v>521</v>
      </c>
      <c r="C716" s="21" t="s">
        <v>59</v>
      </c>
      <c r="D716" s="21" t="s">
        <v>775</v>
      </c>
      <c r="E716" s="21" t="s">
        <v>3097</v>
      </c>
      <c r="F716" s="22">
        <v>45413.625</v>
      </c>
      <c r="G716" s="21" t="s">
        <v>3098</v>
      </c>
      <c r="H716" s="23">
        <v>361.33</v>
      </c>
      <c r="I716" s="23">
        <v>1000</v>
      </c>
      <c r="J716" s="23">
        <v>279.99</v>
      </c>
      <c r="K716" s="23">
        <v>81.34</v>
      </c>
    </row>
    <row r="717" spans="1:11" s="20" customFormat="1" x14ac:dyDescent="0.25">
      <c r="A717" s="21" t="s">
        <v>71</v>
      </c>
      <c r="B717" s="21" t="s">
        <v>578</v>
      </c>
      <c r="C717" s="21" t="s">
        <v>81</v>
      </c>
      <c r="D717" s="21" t="s">
        <v>801</v>
      </c>
      <c r="E717" s="21" t="s">
        <v>3099</v>
      </c>
      <c r="F717" s="22">
        <v>45413.636111111111</v>
      </c>
      <c r="G717" s="21" t="s">
        <v>3100</v>
      </c>
      <c r="H717" s="23">
        <v>320.25</v>
      </c>
      <c r="I717" s="23">
        <v>1100</v>
      </c>
      <c r="J717" s="23">
        <v>259.89999999999998</v>
      </c>
      <c r="K717" s="23">
        <v>60.35</v>
      </c>
    </row>
    <row r="718" spans="1:11" s="20" customFormat="1" x14ac:dyDescent="0.25">
      <c r="A718" s="21" t="s">
        <v>93</v>
      </c>
      <c r="B718" s="21" t="s">
        <v>628</v>
      </c>
      <c r="C718" s="21" t="s">
        <v>123</v>
      </c>
      <c r="D718" s="21" t="s">
        <v>834</v>
      </c>
      <c r="E718" s="21" t="s">
        <v>3101</v>
      </c>
      <c r="F718" s="22">
        <v>45413.681944444441</v>
      </c>
      <c r="G718" s="21" t="s">
        <v>3102</v>
      </c>
      <c r="H718" s="23">
        <v>1012.08</v>
      </c>
      <c r="I718" s="23">
        <v>1000</v>
      </c>
      <c r="J718" s="23">
        <v>984.98</v>
      </c>
      <c r="K718" s="23">
        <v>27.1</v>
      </c>
    </row>
    <row r="719" spans="1:11" s="20" customFormat="1" x14ac:dyDescent="0.25">
      <c r="A719" s="21" t="s">
        <v>141</v>
      </c>
      <c r="B719" s="21" t="s">
        <v>675</v>
      </c>
      <c r="C719" s="21" t="s">
        <v>142</v>
      </c>
      <c r="D719" s="21" t="s">
        <v>862</v>
      </c>
      <c r="E719" s="21" t="s">
        <v>3103</v>
      </c>
      <c r="F719" s="22">
        <v>45413.690972222219</v>
      </c>
      <c r="G719" s="21" t="s">
        <v>3104</v>
      </c>
      <c r="H719" s="23">
        <v>380.95</v>
      </c>
      <c r="I719" s="23">
        <v>1100</v>
      </c>
      <c r="J719" s="23">
        <v>299.95</v>
      </c>
      <c r="K719" s="23">
        <v>81</v>
      </c>
    </row>
    <row r="720" spans="1:11" s="20" customFormat="1" x14ac:dyDescent="0.25">
      <c r="A720" s="21" t="s">
        <v>131</v>
      </c>
      <c r="B720" s="21" t="s">
        <v>655</v>
      </c>
      <c r="C720" s="21" t="s">
        <v>136</v>
      </c>
      <c r="D720" s="21" t="s">
        <v>1119</v>
      </c>
      <c r="E720" s="21" t="s">
        <v>3105</v>
      </c>
      <c r="F720" s="22">
        <v>45413.714583333334</v>
      </c>
      <c r="G720" s="21" t="s">
        <v>3106</v>
      </c>
      <c r="H720" s="23">
        <v>678.32</v>
      </c>
      <c r="I720" s="23">
        <v>1100</v>
      </c>
      <c r="J720" s="23">
        <v>629.99</v>
      </c>
      <c r="K720" s="23">
        <v>48.33</v>
      </c>
    </row>
    <row r="721" spans="1:11" s="20" customFormat="1" x14ac:dyDescent="0.25">
      <c r="A721" s="21" t="s">
        <v>71</v>
      </c>
      <c r="B721" s="21" t="s">
        <v>549</v>
      </c>
      <c r="C721" s="21" t="s">
        <v>79</v>
      </c>
      <c r="D721" s="21" t="s">
        <v>1106</v>
      </c>
      <c r="E721" s="21" t="s">
        <v>3107</v>
      </c>
      <c r="F721" s="22">
        <v>45413.740277777775</v>
      </c>
      <c r="G721" s="21" t="s">
        <v>3108</v>
      </c>
      <c r="H721" s="23">
        <v>798.03</v>
      </c>
      <c r="I721" s="23">
        <v>1100</v>
      </c>
      <c r="J721" s="23">
        <v>629.99</v>
      </c>
      <c r="K721" s="23">
        <v>168.04</v>
      </c>
    </row>
    <row r="722" spans="1:11" s="20" customFormat="1" x14ac:dyDescent="0.25">
      <c r="A722" s="21" t="s">
        <v>93</v>
      </c>
      <c r="B722" s="21" t="s">
        <v>590</v>
      </c>
      <c r="C722" s="21" t="s">
        <v>105</v>
      </c>
      <c r="D722" s="21" t="s">
        <v>1282</v>
      </c>
      <c r="E722" s="21" t="s">
        <v>1394</v>
      </c>
      <c r="F722" s="22">
        <v>45413.740972222222</v>
      </c>
      <c r="G722" s="21" t="s">
        <v>3109</v>
      </c>
      <c r="H722" s="23">
        <v>990.89</v>
      </c>
      <c r="I722" s="23">
        <v>1100</v>
      </c>
      <c r="J722" s="23">
        <v>949.98</v>
      </c>
      <c r="K722" s="23">
        <v>40.909999999999997</v>
      </c>
    </row>
    <row r="723" spans="1:11" s="20" customFormat="1" x14ac:dyDescent="0.25">
      <c r="A723" s="21" t="s">
        <v>93</v>
      </c>
      <c r="B723" s="21" t="s">
        <v>956</v>
      </c>
      <c r="C723" s="21" t="s">
        <v>1007</v>
      </c>
      <c r="D723" s="21" t="s">
        <v>832</v>
      </c>
      <c r="E723" s="21" t="s">
        <v>3110</v>
      </c>
      <c r="F723" s="22">
        <v>45413.745833333334</v>
      </c>
      <c r="G723" s="21" t="s">
        <v>3111</v>
      </c>
      <c r="H723" s="23">
        <v>376.71</v>
      </c>
      <c r="I723" s="23">
        <v>1200</v>
      </c>
      <c r="J723" s="23">
        <v>334.95</v>
      </c>
      <c r="K723" s="23">
        <v>41.76</v>
      </c>
    </row>
    <row r="724" spans="1:11" s="20" customFormat="1" x14ac:dyDescent="0.25">
      <c r="A724" s="21" t="s">
        <v>873</v>
      </c>
      <c r="B724" s="21" t="s">
        <v>715</v>
      </c>
      <c r="C724" s="21" t="s">
        <v>168</v>
      </c>
      <c r="D724" s="21" t="s">
        <v>877</v>
      </c>
      <c r="E724" s="21" t="s">
        <v>3112</v>
      </c>
      <c r="F724" s="22">
        <v>45414.392361111109</v>
      </c>
      <c r="G724" s="21" t="s">
        <v>3113</v>
      </c>
      <c r="H724" s="23">
        <v>587.74</v>
      </c>
      <c r="I724" s="23">
        <v>1100</v>
      </c>
      <c r="J724" s="23">
        <v>499.99</v>
      </c>
      <c r="K724" s="23">
        <v>87.75</v>
      </c>
    </row>
    <row r="725" spans="1:11" s="20" customFormat="1" x14ac:dyDescent="0.25">
      <c r="A725" s="21" t="s">
        <v>131</v>
      </c>
      <c r="B725" s="21" t="s">
        <v>663</v>
      </c>
      <c r="C725" s="21" t="s">
        <v>850</v>
      </c>
      <c r="D725" s="21" t="s">
        <v>858</v>
      </c>
      <c r="E725" s="21" t="s">
        <v>3114</v>
      </c>
      <c r="F725" s="22">
        <v>45414.40625</v>
      </c>
      <c r="G725" s="21" t="s">
        <v>3115</v>
      </c>
      <c r="H725" s="23">
        <v>324.01</v>
      </c>
      <c r="I725" s="23">
        <v>700</v>
      </c>
      <c r="J725" s="23">
        <v>239.99</v>
      </c>
      <c r="K725" s="23">
        <v>84.02</v>
      </c>
    </row>
    <row r="726" spans="1:11" s="20" customFormat="1" x14ac:dyDescent="0.25">
      <c r="A726" s="21" t="s">
        <v>93</v>
      </c>
      <c r="B726" s="21" t="s">
        <v>614</v>
      </c>
      <c r="C726" s="21" t="s">
        <v>100</v>
      </c>
      <c r="D726" s="21" t="s">
        <v>821</v>
      </c>
      <c r="E726" s="21" t="s">
        <v>3116</v>
      </c>
      <c r="F726" s="22">
        <v>45414.422222222223</v>
      </c>
      <c r="G726" s="21" t="s">
        <v>3117</v>
      </c>
      <c r="H726" s="23">
        <v>524.54999999999995</v>
      </c>
      <c r="I726" s="23">
        <v>700</v>
      </c>
      <c r="J726" s="23">
        <v>399.99</v>
      </c>
      <c r="K726" s="23">
        <v>124.56</v>
      </c>
    </row>
    <row r="727" spans="1:11" s="20" customFormat="1" x14ac:dyDescent="0.25">
      <c r="A727" s="21" t="s">
        <v>32</v>
      </c>
      <c r="B727" s="21" t="s">
        <v>497</v>
      </c>
      <c r="C727" s="21" t="s">
        <v>38</v>
      </c>
      <c r="D727" s="21" t="s">
        <v>1264</v>
      </c>
      <c r="E727" s="21" t="s">
        <v>1423</v>
      </c>
      <c r="F727" s="22">
        <v>45414.472222222219</v>
      </c>
      <c r="G727" s="21" t="s">
        <v>3118</v>
      </c>
      <c r="H727" s="23">
        <v>1027.69</v>
      </c>
      <c r="I727" s="23">
        <v>1100</v>
      </c>
      <c r="J727" s="23">
        <v>980.91</v>
      </c>
      <c r="K727" s="23">
        <v>46.78</v>
      </c>
    </row>
    <row r="728" spans="1:11" s="20" customFormat="1" x14ac:dyDescent="0.25">
      <c r="A728" s="21" t="s">
        <v>1132</v>
      </c>
      <c r="B728" s="21" t="s">
        <v>1169</v>
      </c>
      <c r="C728" s="21" t="s">
        <v>1170</v>
      </c>
      <c r="D728" s="21" t="s">
        <v>2418</v>
      </c>
      <c r="E728" s="21" t="s">
        <v>3119</v>
      </c>
      <c r="F728" s="22">
        <v>45414.473611111112</v>
      </c>
      <c r="G728" s="21" t="s">
        <v>3120</v>
      </c>
      <c r="H728" s="23">
        <v>431.13</v>
      </c>
      <c r="I728" s="23">
        <v>1200</v>
      </c>
      <c r="J728" s="23">
        <v>349.93</v>
      </c>
      <c r="K728" s="23">
        <v>81.2</v>
      </c>
    </row>
    <row r="729" spans="1:11" s="20" customFormat="1" x14ac:dyDescent="0.25">
      <c r="A729" s="21" t="s">
        <v>93</v>
      </c>
      <c r="B729" s="21" t="s">
        <v>640</v>
      </c>
      <c r="C729" s="21" t="s">
        <v>101</v>
      </c>
      <c r="D729" s="21" t="s">
        <v>838</v>
      </c>
      <c r="E729" s="21" t="s">
        <v>3121</v>
      </c>
      <c r="F729" s="22">
        <v>45414.474305555559</v>
      </c>
      <c r="G729" s="21" t="s">
        <v>3122</v>
      </c>
      <c r="H729" s="23">
        <v>267.08999999999997</v>
      </c>
      <c r="I729" s="23">
        <v>1300</v>
      </c>
      <c r="J729" s="23">
        <v>239.99</v>
      </c>
      <c r="K729" s="23">
        <v>27.1</v>
      </c>
    </row>
    <row r="730" spans="1:11" s="20" customFormat="1" x14ac:dyDescent="0.25">
      <c r="A730" s="21" t="s">
        <v>131</v>
      </c>
      <c r="B730" s="21" t="s">
        <v>663</v>
      </c>
      <c r="C730" s="21" t="s">
        <v>850</v>
      </c>
      <c r="D730" s="21" t="s">
        <v>1120</v>
      </c>
      <c r="E730" s="21" t="s">
        <v>3123</v>
      </c>
      <c r="F730" s="22">
        <v>45414.505555555559</v>
      </c>
      <c r="G730" s="21" t="s">
        <v>3124</v>
      </c>
      <c r="H730" s="23">
        <v>957.4</v>
      </c>
      <c r="I730" s="23">
        <v>1000</v>
      </c>
      <c r="J730" s="23">
        <v>929.99</v>
      </c>
      <c r="K730" s="23">
        <v>27.41</v>
      </c>
    </row>
    <row r="731" spans="1:11" s="20" customFormat="1" x14ac:dyDescent="0.25">
      <c r="A731" s="21" t="s">
        <v>93</v>
      </c>
      <c r="B731" s="21" t="s">
        <v>596</v>
      </c>
      <c r="C731" s="21" t="s">
        <v>120</v>
      </c>
      <c r="D731" s="21" t="s">
        <v>1522</v>
      </c>
      <c r="E731" s="21" t="s">
        <v>3125</v>
      </c>
      <c r="F731" s="22">
        <v>45414.527777777781</v>
      </c>
      <c r="G731" s="21" t="s">
        <v>3126</v>
      </c>
      <c r="H731" s="23">
        <v>526.98</v>
      </c>
      <c r="I731" s="23">
        <v>1000</v>
      </c>
      <c r="J731" s="23">
        <v>399.98</v>
      </c>
      <c r="K731" s="23">
        <v>127</v>
      </c>
    </row>
    <row r="732" spans="1:11" s="20" customFormat="1" x14ac:dyDescent="0.25">
      <c r="A732" s="21" t="s">
        <v>93</v>
      </c>
      <c r="B732" s="21" t="s">
        <v>605</v>
      </c>
      <c r="C732" s="21" t="s">
        <v>110</v>
      </c>
      <c r="D732" s="21" t="s">
        <v>1024</v>
      </c>
      <c r="E732" s="21" t="s">
        <v>1446</v>
      </c>
      <c r="F732" s="22">
        <v>45414.538888888892</v>
      </c>
      <c r="G732" s="21" t="s">
        <v>3127</v>
      </c>
      <c r="H732" s="23">
        <v>395.7</v>
      </c>
      <c r="I732" s="23">
        <v>300</v>
      </c>
      <c r="J732" s="23">
        <v>249.97</v>
      </c>
      <c r="K732" s="23">
        <v>145.72999999999999</v>
      </c>
    </row>
    <row r="733" spans="1:11" s="20" customFormat="1" x14ac:dyDescent="0.25">
      <c r="A733" s="21" t="s">
        <v>873</v>
      </c>
      <c r="B733" s="21" t="s">
        <v>719</v>
      </c>
      <c r="C733" s="21" t="s">
        <v>169</v>
      </c>
      <c r="D733" s="21" t="s">
        <v>875</v>
      </c>
      <c r="E733" s="21" t="s">
        <v>3128</v>
      </c>
      <c r="F733" s="22">
        <v>45414.540277777778</v>
      </c>
      <c r="G733" s="21" t="s">
        <v>3129</v>
      </c>
      <c r="H733" s="23">
        <v>311.27999999999997</v>
      </c>
      <c r="I733" s="23">
        <v>1200</v>
      </c>
      <c r="J733" s="23">
        <v>239.99</v>
      </c>
      <c r="K733" s="23">
        <v>71.290000000000006</v>
      </c>
    </row>
    <row r="734" spans="1:11" s="20" customFormat="1" x14ac:dyDescent="0.25">
      <c r="A734" s="21" t="s">
        <v>93</v>
      </c>
      <c r="B734" s="21" t="s">
        <v>956</v>
      </c>
      <c r="C734" s="21" t="s">
        <v>1007</v>
      </c>
      <c r="D734" s="21" t="s">
        <v>3130</v>
      </c>
      <c r="E734" s="21" t="s">
        <v>1583</v>
      </c>
      <c r="F734" s="22">
        <v>45414.542361111111</v>
      </c>
      <c r="G734" s="21" t="s">
        <v>3111</v>
      </c>
      <c r="H734" s="23">
        <v>7.99</v>
      </c>
      <c r="I734" s="23">
        <v>865.05</v>
      </c>
      <c r="J734" s="23">
        <v>7.99</v>
      </c>
      <c r="K734" s="23">
        <v>0</v>
      </c>
    </row>
    <row r="735" spans="1:11" s="20" customFormat="1" x14ac:dyDescent="0.25">
      <c r="A735" s="21" t="s">
        <v>1079</v>
      </c>
      <c r="B735" s="21" t="s">
        <v>1084</v>
      </c>
      <c r="C735" s="21" t="s">
        <v>1065</v>
      </c>
      <c r="D735" s="21" t="s">
        <v>1335</v>
      </c>
      <c r="E735" s="21" t="s">
        <v>3131</v>
      </c>
      <c r="F735" s="22">
        <v>45414.588888888888</v>
      </c>
      <c r="G735" s="21" t="s">
        <v>3132</v>
      </c>
      <c r="H735" s="23">
        <v>691.85</v>
      </c>
      <c r="I735" s="23">
        <v>1400</v>
      </c>
      <c r="J735" s="23">
        <v>529.99</v>
      </c>
      <c r="K735" s="23">
        <v>161.86000000000001</v>
      </c>
    </row>
    <row r="736" spans="1:11" s="20" customFormat="1" x14ac:dyDescent="0.25">
      <c r="A736" s="21" t="s">
        <v>24</v>
      </c>
      <c r="B736" s="21" t="s">
        <v>467</v>
      </c>
      <c r="C736" s="21" t="s">
        <v>25</v>
      </c>
      <c r="D736" s="21" t="s">
        <v>734</v>
      </c>
      <c r="E736" s="21" t="s">
        <v>3133</v>
      </c>
      <c r="F736" s="22">
        <v>45414.609027777777</v>
      </c>
      <c r="G736" s="21" t="s">
        <v>3134</v>
      </c>
      <c r="H736" s="23">
        <v>287.32</v>
      </c>
      <c r="I736" s="23">
        <v>1000</v>
      </c>
      <c r="J736" s="23">
        <v>259.95999999999998</v>
      </c>
      <c r="K736" s="23">
        <v>27.36</v>
      </c>
    </row>
    <row r="737" spans="1:11" s="20" customFormat="1" x14ac:dyDescent="0.25">
      <c r="A737" s="21" t="s">
        <v>967</v>
      </c>
      <c r="B737" s="21" t="s">
        <v>984</v>
      </c>
      <c r="C737" s="21" t="s">
        <v>1010</v>
      </c>
      <c r="D737" s="21" t="s">
        <v>1128</v>
      </c>
      <c r="E737" s="21" t="s">
        <v>3135</v>
      </c>
      <c r="F737" s="22">
        <v>45414.638194444444</v>
      </c>
      <c r="G737" s="21" t="s">
        <v>3136</v>
      </c>
      <c r="H737" s="23">
        <v>1030.76</v>
      </c>
      <c r="I737" s="23">
        <v>1000</v>
      </c>
      <c r="J737" s="23">
        <v>929.99</v>
      </c>
      <c r="K737" s="23">
        <v>100.77</v>
      </c>
    </row>
    <row r="738" spans="1:11" s="20" customFormat="1" x14ac:dyDescent="0.25">
      <c r="A738" s="21" t="s">
        <v>32</v>
      </c>
      <c r="B738" s="21" t="s">
        <v>509</v>
      </c>
      <c r="C738" s="21" t="s">
        <v>955</v>
      </c>
      <c r="D738" s="21" t="s">
        <v>743</v>
      </c>
      <c r="E738" s="21" t="s">
        <v>3137</v>
      </c>
      <c r="F738" s="22">
        <v>45414.64166666667</v>
      </c>
      <c r="G738" s="21" t="s">
        <v>3138</v>
      </c>
      <c r="H738" s="23">
        <v>426.97</v>
      </c>
      <c r="I738" s="23">
        <v>900</v>
      </c>
      <c r="J738" s="23">
        <v>399.99</v>
      </c>
      <c r="K738" s="23">
        <v>26.98</v>
      </c>
    </row>
    <row r="739" spans="1:11" s="20" customFormat="1" x14ac:dyDescent="0.25">
      <c r="A739" s="21" t="s">
        <v>1132</v>
      </c>
      <c r="B739" s="21" t="s">
        <v>1151</v>
      </c>
      <c r="C739" s="21" t="s">
        <v>1152</v>
      </c>
      <c r="D739" s="21" t="s">
        <v>1275</v>
      </c>
      <c r="E739" s="21" t="s">
        <v>1364</v>
      </c>
      <c r="F739" s="22">
        <v>45414.645833333336</v>
      </c>
      <c r="G739" s="21" t="s">
        <v>3139</v>
      </c>
      <c r="H739" s="23">
        <v>761.67</v>
      </c>
      <c r="I739" s="23">
        <v>1000</v>
      </c>
      <c r="J739" s="23">
        <v>434.94</v>
      </c>
      <c r="K739" s="23">
        <v>326.73</v>
      </c>
    </row>
    <row r="740" spans="1:11" s="20" customFormat="1" x14ac:dyDescent="0.25">
      <c r="A740" s="21" t="s">
        <v>32</v>
      </c>
      <c r="B740" s="21" t="s">
        <v>474</v>
      </c>
      <c r="C740" s="21" t="s">
        <v>41</v>
      </c>
      <c r="D740" s="21" t="s">
        <v>742</v>
      </c>
      <c r="E740" s="21" t="s">
        <v>3140</v>
      </c>
      <c r="F740" s="22">
        <v>45414.652777777781</v>
      </c>
      <c r="G740" s="21" t="s">
        <v>3141</v>
      </c>
      <c r="H740" s="23">
        <v>1208.3399999999999</v>
      </c>
      <c r="I740" s="23">
        <v>1400</v>
      </c>
      <c r="J740" s="23">
        <v>1099.99</v>
      </c>
      <c r="K740" s="23">
        <v>108.35</v>
      </c>
    </row>
    <row r="741" spans="1:11" s="20" customFormat="1" x14ac:dyDescent="0.25">
      <c r="A741" s="21" t="s">
        <v>93</v>
      </c>
      <c r="B741" s="21" t="s">
        <v>810</v>
      </c>
      <c r="C741" s="21" t="s">
        <v>104</v>
      </c>
      <c r="D741" s="21" t="s">
        <v>763</v>
      </c>
      <c r="E741" s="21" t="s">
        <v>1630</v>
      </c>
      <c r="F741" s="22">
        <v>45414.652777777781</v>
      </c>
      <c r="G741" s="21" t="s">
        <v>3142</v>
      </c>
      <c r="H741" s="23">
        <v>828.28</v>
      </c>
      <c r="I741" s="23">
        <v>1100</v>
      </c>
      <c r="J741" s="23">
        <v>629.99</v>
      </c>
      <c r="K741" s="23">
        <v>198.29</v>
      </c>
    </row>
    <row r="742" spans="1:11" s="20" customFormat="1" x14ac:dyDescent="0.25">
      <c r="A742" s="21" t="s">
        <v>93</v>
      </c>
      <c r="B742" s="21" t="s">
        <v>624</v>
      </c>
      <c r="C742" s="21" t="s">
        <v>103</v>
      </c>
      <c r="D742" s="21" t="s">
        <v>3080</v>
      </c>
      <c r="E742" s="21" t="s">
        <v>3143</v>
      </c>
      <c r="F742" s="22">
        <v>45414.652777777781</v>
      </c>
      <c r="G742" s="21" t="s">
        <v>3144</v>
      </c>
      <c r="H742" s="23">
        <v>570.9</v>
      </c>
      <c r="I742" s="23">
        <v>1100</v>
      </c>
      <c r="J742" s="23">
        <v>499.99</v>
      </c>
      <c r="K742" s="23">
        <v>70.91</v>
      </c>
    </row>
    <row r="743" spans="1:11" s="20" customFormat="1" x14ac:dyDescent="0.25">
      <c r="A743" s="21" t="s">
        <v>52</v>
      </c>
      <c r="B743" s="21" t="s">
        <v>531</v>
      </c>
      <c r="C743" s="21" t="s">
        <v>61</v>
      </c>
      <c r="D743" s="21" t="s">
        <v>1099</v>
      </c>
      <c r="E743" s="21" t="s">
        <v>3145</v>
      </c>
      <c r="F743" s="22">
        <v>45414.689583333333</v>
      </c>
      <c r="G743" s="21" t="s">
        <v>3146</v>
      </c>
      <c r="H743" s="23">
        <v>315.20999999999998</v>
      </c>
      <c r="I743" s="23">
        <v>1100</v>
      </c>
      <c r="J743" s="23">
        <v>239.99</v>
      </c>
      <c r="K743" s="23">
        <v>75.22</v>
      </c>
    </row>
    <row r="744" spans="1:11" s="20" customFormat="1" x14ac:dyDescent="0.25">
      <c r="A744" s="21" t="s">
        <v>71</v>
      </c>
      <c r="B744" s="21" t="s">
        <v>785</v>
      </c>
      <c r="C744" s="21" t="s">
        <v>86</v>
      </c>
      <c r="D744" s="21" t="s">
        <v>764</v>
      </c>
      <c r="E744" s="21" t="s">
        <v>3147</v>
      </c>
      <c r="F744" s="22">
        <v>45414.712500000001</v>
      </c>
      <c r="G744" s="21" t="s">
        <v>3148</v>
      </c>
      <c r="H744" s="23">
        <v>689.32</v>
      </c>
      <c r="I744" s="23">
        <v>1100</v>
      </c>
      <c r="J744" s="23">
        <v>599.99</v>
      </c>
      <c r="K744" s="23">
        <v>89.33</v>
      </c>
    </row>
    <row r="745" spans="1:11" s="20" customFormat="1" x14ac:dyDescent="0.25">
      <c r="A745" s="21" t="s">
        <v>155</v>
      </c>
      <c r="B745" s="21" t="s">
        <v>694</v>
      </c>
      <c r="C745" s="21" t="s">
        <v>159</v>
      </c>
      <c r="D745" s="21" t="s">
        <v>868</v>
      </c>
      <c r="E745" s="21" t="s">
        <v>3149</v>
      </c>
      <c r="F745" s="22">
        <v>45414.713194444441</v>
      </c>
      <c r="G745" s="21" t="s">
        <v>3150</v>
      </c>
      <c r="H745" s="23">
        <v>285.99</v>
      </c>
      <c r="I745" s="23">
        <v>300</v>
      </c>
      <c r="J745" s="23">
        <v>199.99</v>
      </c>
      <c r="K745" s="23">
        <v>86</v>
      </c>
    </row>
    <row r="746" spans="1:11" s="20" customFormat="1" x14ac:dyDescent="0.25">
      <c r="A746" s="21" t="s">
        <v>93</v>
      </c>
      <c r="B746" s="21" t="s">
        <v>956</v>
      </c>
      <c r="C746" s="21" t="s">
        <v>1007</v>
      </c>
      <c r="D746" s="21" t="s">
        <v>832</v>
      </c>
      <c r="E746" s="21" t="s">
        <v>3151</v>
      </c>
      <c r="F746" s="22">
        <v>45414.726388888892</v>
      </c>
      <c r="G746" s="21" t="s">
        <v>3152</v>
      </c>
      <c r="H746" s="23">
        <v>945.96</v>
      </c>
      <c r="I746" s="23">
        <v>1100</v>
      </c>
      <c r="J746" s="23">
        <v>864.96</v>
      </c>
      <c r="K746" s="23">
        <v>81</v>
      </c>
    </row>
    <row r="747" spans="1:11" s="20" customFormat="1" x14ac:dyDescent="0.25">
      <c r="A747" s="21" t="s">
        <v>1132</v>
      </c>
      <c r="B747" s="21" t="s">
        <v>1157</v>
      </c>
      <c r="C747" s="21" t="s">
        <v>1158</v>
      </c>
      <c r="D747" s="21" t="s">
        <v>1492</v>
      </c>
      <c r="E747" s="21" t="s">
        <v>1641</v>
      </c>
      <c r="F747" s="22">
        <v>45414.730555555558</v>
      </c>
      <c r="G747" s="21" t="s">
        <v>3153</v>
      </c>
      <c r="H747" s="23">
        <v>944.65</v>
      </c>
      <c r="I747" s="23">
        <v>1100</v>
      </c>
      <c r="J747" s="23">
        <v>864.99</v>
      </c>
      <c r="K747" s="23">
        <v>79.66</v>
      </c>
    </row>
    <row r="748" spans="1:11" s="20" customFormat="1" x14ac:dyDescent="0.25">
      <c r="A748" s="21" t="s">
        <v>52</v>
      </c>
      <c r="B748" s="21" t="s">
        <v>521</v>
      </c>
      <c r="C748" s="21" t="s">
        <v>59</v>
      </c>
      <c r="D748" s="21" t="s">
        <v>776</v>
      </c>
      <c r="E748" s="21" t="s">
        <v>3154</v>
      </c>
      <c r="F748" s="22">
        <v>45414.736805555556</v>
      </c>
      <c r="G748" s="21" t="s">
        <v>3155</v>
      </c>
      <c r="H748" s="23">
        <v>722.25</v>
      </c>
      <c r="I748" s="23">
        <v>1300</v>
      </c>
      <c r="J748" s="23">
        <v>629.99</v>
      </c>
      <c r="K748" s="23">
        <v>92.26</v>
      </c>
    </row>
    <row r="749" spans="1:11" s="20" customFormat="1" x14ac:dyDescent="0.25">
      <c r="A749" s="21" t="s">
        <v>93</v>
      </c>
      <c r="B749" s="21" t="s">
        <v>608</v>
      </c>
      <c r="C749" s="21" t="s">
        <v>117</v>
      </c>
      <c r="D749" s="21" t="s">
        <v>1112</v>
      </c>
      <c r="E749" s="21" t="s">
        <v>3156</v>
      </c>
      <c r="F749" s="22">
        <v>45414.76458333333</v>
      </c>
      <c r="G749" s="21" t="s">
        <v>3157</v>
      </c>
      <c r="H749" s="23">
        <v>466.04</v>
      </c>
      <c r="I749" s="23">
        <v>900</v>
      </c>
      <c r="J749" s="23">
        <v>424.94</v>
      </c>
      <c r="K749" s="23">
        <v>41.1</v>
      </c>
    </row>
    <row r="750" spans="1:11" s="20" customFormat="1" x14ac:dyDescent="0.25">
      <c r="A750" s="21" t="s">
        <v>52</v>
      </c>
      <c r="B750" s="21" t="s">
        <v>533</v>
      </c>
      <c r="C750" s="21" t="s">
        <v>53</v>
      </c>
      <c r="D750" s="21" t="s">
        <v>1021</v>
      </c>
      <c r="E750" s="21" t="s">
        <v>1397</v>
      </c>
      <c r="F750" s="22">
        <v>45414.819444444445</v>
      </c>
      <c r="G750" s="21" t="s">
        <v>3158</v>
      </c>
      <c r="H750" s="23">
        <v>1227.24</v>
      </c>
      <c r="I750" s="23">
        <v>1300</v>
      </c>
      <c r="J750" s="23">
        <v>1199.99</v>
      </c>
      <c r="K750" s="23">
        <v>27.25</v>
      </c>
    </row>
    <row r="751" spans="1:11" s="20" customFormat="1" x14ac:dyDescent="0.25">
      <c r="A751" s="21" t="s">
        <v>52</v>
      </c>
      <c r="B751" s="21" t="s">
        <v>521</v>
      </c>
      <c r="C751" s="21" t="s">
        <v>59</v>
      </c>
      <c r="D751" s="21" t="s">
        <v>775</v>
      </c>
      <c r="E751" s="21" t="s">
        <v>3159</v>
      </c>
      <c r="F751" s="22">
        <v>45415.401388888888</v>
      </c>
      <c r="G751" s="21" t="s">
        <v>3160</v>
      </c>
      <c r="H751" s="23">
        <v>427.24</v>
      </c>
      <c r="I751" s="23">
        <v>1200</v>
      </c>
      <c r="J751" s="23">
        <v>399.99</v>
      </c>
      <c r="K751" s="23">
        <v>27.25</v>
      </c>
    </row>
    <row r="752" spans="1:11" s="20" customFormat="1" x14ac:dyDescent="0.25">
      <c r="A752" s="21" t="s">
        <v>32</v>
      </c>
      <c r="B752" s="21" t="s">
        <v>474</v>
      </c>
      <c r="C752" s="21" t="s">
        <v>41</v>
      </c>
      <c r="D752" s="21" t="s">
        <v>1026</v>
      </c>
      <c r="E752" s="21" t="s">
        <v>3161</v>
      </c>
      <c r="F752" s="22">
        <v>45415.45208333333</v>
      </c>
      <c r="G752" s="21" t="s">
        <v>3162</v>
      </c>
      <c r="H752" s="23">
        <v>488.99</v>
      </c>
      <c r="I752" s="23">
        <v>1100</v>
      </c>
      <c r="J752" s="23">
        <v>459.98</v>
      </c>
      <c r="K752" s="23">
        <v>29.01</v>
      </c>
    </row>
    <row r="753" spans="1:11" s="20" customFormat="1" x14ac:dyDescent="0.25">
      <c r="A753" s="21" t="s">
        <v>131</v>
      </c>
      <c r="B753" s="21" t="s">
        <v>655</v>
      </c>
      <c r="C753" s="21" t="s">
        <v>136</v>
      </c>
      <c r="D753" s="21" t="s">
        <v>859</v>
      </c>
      <c r="E753" s="21" t="s">
        <v>3163</v>
      </c>
      <c r="F753" s="22">
        <v>45415.45208333333</v>
      </c>
      <c r="G753" s="21" t="s">
        <v>3164</v>
      </c>
      <c r="H753" s="23">
        <v>201.26</v>
      </c>
      <c r="I753" s="23">
        <v>1100</v>
      </c>
      <c r="J753" s="23">
        <v>79.989999999999995</v>
      </c>
      <c r="K753" s="23">
        <v>121.27</v>
      </c>
    </row>
    <row r="754" spans="1:11" s="20" customFormat="1" x14ac:dyDescent="0.25">
      <c r="A754" s="21" t="s">
        <v>93</v>
      </c>
      <c r="B754" s="21" t="s">
        <v>622</v>
      </c>
      <c r="C754" s="21" t="s">
        <v>115</v>
      </c>
      <c r="D754" s="21" t="s">
        <v>1285</v>
      </c>
      <c r="E754" s="21" t="s">
        <v>3165</v>
      </c>
      <c r="F754" s="22">
        <v>45415.461111111108</v>
      </c>
      <c r="G754" s="21" t="s">
        <v>3166</v>
      </c>
      <c r="H754" s="23">
        <v>282.08</v>
      </c>
      <c r="I754" s="23">
        <v>1200</v>
      </c>
      <c r="J754" s="23">
        <v>254.98</v>
      </c>
      <c r="K754" s="23">
        <v>27.1</v>
      </c>
    </row>
    <row r="755" spans="1:11" s="20" customFormat="1" x14ac:dyDescent="0.25">
      <c r="A755" s="21" t="s">
        <v>883</v>
      </c>
      <c r="B755" s="21" t="s">
        <v>886</v>
      </c>
      <c r="C755" s="21" t="s">
        <v>887</v>
      </c>
      <c r="D755" s="21" t="s">
        <v>888</v>
      </c>
      <c r="E755" s="21" t="s">
        <v>3167</v>
      </c>
      <c r="F755" s="22">
        <v>45415.474305555559</v>
      </c>
      <c r="G755" s="21" t="s">
        <v>3168</v>
      </c>
      <c r="H755" s="23">
        <v>476.12</v>
      </c>
      <c r="I755" s="23">
        <v>1200</v>
      </c>
      <c r="J755" s="23">
        <v>399.99</v>
      </c>
      <c r="K755" s="23">
        <v>76.13</v>
      </c>
    </row>
    <row r="756" spans="1:11" s="20" customFormat="1" x14ac:dyDescent="0.25">
      <c r="A756" s="21" t="s">
        <v>155</v>
      </c>
      <c r="B756" s="21" t="s">
        <v>700</v>
      </c>
      <c r="C756" s="21" t="s">
        <v>162</v>
      </c>
      <c r="D756" s="21" t="s">
        <v>870</v>
      </c>
      <c r="E756" s="21" t="s">
        <v>1314</v>
      </c>
      <c r="F756" s="22">
        <v>45415.488194444442</v>
      </c>
      <c r="G756" s="21" t="s">
        <v>3169</v>
      </c>
      <c r="H756" s="23">
        <v>315.66000000000003</v>
      </c>
      <c r="I756" s="23">
        <v>300</v>
      </c>
      <c r="J756" s="23">
        <v>239.99</v>
      </c>
      <c r="K756" s="23">
        <v>75.67</v>
      </c>
    </row>
    <row r="757" spans="1:11" s="20" customFormat="1" x14ac:dyDescent="0.25">
      <c r="A757" s="21" t="s">
        <v>155</v>
      </c>
      <c r="B757" s="21" t="s">
        <v>696</v>
      </c>
      <c r="C757" s="21" t="s">
        <v>160</v>
      </c>
      <c r="D757" s="21" t="s">
        <v>3170</v>
      </c>
      <c r="E757" s="21" t="s">
        <v>3171</v>
      </c>
      <c r="F757" s="22">
        <v>45415.493055555555</v>
      </c>
      <c r="G757" s="21" t="s">
        <v>3172</v>
      </c>
      <c r="H757" s="23">
        <v>657.16</v>
      </c>
      <c r="I757" s="23">
        <v>1300</v>
      </c>
      <c r="J757" s="23">
        <v>629.99</v>
      </c>
      <c r="K757" s="23">
        <v>27.17</v>
      </c>
    </row>
    <row r="758" spans="1:11" s="20" customFormat="1" x14ac:dyDescent="0.25">
      <c r="A758" s="21" t="s">
        <v>93</v>
      </c>
      <c r="B758" s="21" t="s">
        <v>638</v>
      </c>
      <c r="C758" s="21" t="s">
        <v>98</v>
      </c>
      <c r="D758" s="21" t="s">
        <v>840</v>
      </c>
      <c r="E758" s="21" t="s">
        <v>3173</v>
      </c>
      <c r="F758" s="22">
        <v>45415.513888888891</v>
      </c>
      <c r="G758" s="21" t="s">
        <v>3174</v>
      </c>
      <c r="H758" s="23">
        <v>1294.33</v>
      </c>
      <c r="I758" s="23">
        <v>1100</v>
      </c>
      <c r="J758" s="23">
        <v>1099.99</v>
      </c>
      <c r="K758" s="23">
        <v>194.34</v>
      </c>
    </row>
    <row r="759" spans="1:11" s="20" customFormat="1" x14ac:dyDescent="0.25">
      <c r="A759" s="21" t="s">
        <v>1132</v>
      </c>
      <c r="B759" s="21" t="s">
        <v>1147</v>
      </c>
      <c r="C759" s="21" t="s">
        <v>1148</v>
      </c>
      <c r="D759" s="21" t="s">
        <v>1480</v>
      </c>
      <c r="E759" s="21" t="s">
        <v>1344</v>
      </c>
      <c r="F759" s="22">
        <v>45415.522222222222</v>
      </c>
      <c r="G759" s="21" t="s">
        <v>3175</v>
      </c>
      <c r="H759" s="23">
        <v>328.75</v>
      </c>
      <c r="I759" s="23">
        <v>1500</v>
      </c>
      <c r="J759" s="23">
        <v>301.97000000000003</v>
      </c>
      <c r="K759" s="23">
        <v>26.78</v>
      </c>
    </row>
    <row r="760" spans="1:11" s="20" customFormat="1" x14ac:dyDescent="0.25">
      <c r="A760" s="21" t="s">
        <v>93</v>
      </c>
      <c r="B760" s="21" t="s">
        <v>612</v>
      </c>
      <c r="C760" s="21" t="s">
        <v>96</v>
      </c>
      <c r="D760" s="21" t="s">
        <v>827</v>
      </c>
      <c r="E760" s="21" t="s">
        <v>3176</v>
      </c>
      <c r="F760" s="22">
        <v>45415.590277777781</v>
      </c>
      <c r="G760" s="21" t="s">
        <v>3177</v>
      </c>
      <c r="H760" s="23">
        <v>1054.23</v>
      </c>
      <c r="I760" s="23">
        <v>1000</v>
      </c>
      <c r="J760" s="23">
        <v>929.99</v>
      </c>
      <c r="K760" s="23">
        <v>124.24</v>
      </c>
    </row>
    <row r="761" spans="1:11" s="20" customFormat="1" x14ac:dyDescent="0.25">
      <c r="A761" s="21" t="s">
        <v>93</v>
      </c>
      <c r="B761" s="21" t="s">
        <v>620</v>
      </c>
      <c r="C761" s="21" t="s">
        <v>119</v>
      </c>
      <c r="D761" s="21" t="s">
        <v>1027</v>
      </c>
      <c r="E761" s="21" t="s">
        <v>3178</v>
      </c>
      <c r="F761" s="22">
        <v>45415.6</v>
      </c>
      <c r="G761" s="21" t="s">
        <v>3179</v>
      </c>
      <c r="H761" s="23">
        <v>307.83999999999997</v>
      </c>
      <c r="I761" s="23"/>
      <c r="J761" s="23">
        <v>199.99</v>
      </c>
      <c r="K761" s="23">
        <v>107.85</v>
      </c>
    </row>
    <row r="762" spans="1:11" s="20" customFormat="1" x14ac:dyDescent="0.25">
      <c r="A762" s="21" t="s">
        <v>1132</v>
      </c>
      <c r="B762" s="21" t="s">
        <v>1137</v>
      </c>
      <c r="C762" s="21" t="s">
        <v>1138</v>
      </c>
      <c r="D762" s="21" t="s">
        <v>1486</v>
      </c>
      <c r="E762" s="21" t="s">
        <v>3180</v>
      </c>
      <c r="F762" s="22">
        <v>45415.609027777777</v>
      </c>
      <c r="G762" s="21" t="s">
        <v>3181</v>
      </c>
      <c r="H762" s="23">
        <v>534.51</v>
      </c>
      <c r="I762" s="23">
        <v>1400</v>
      </c>
      <c r="J762" s="23">
        <v>469.99</v>
      </c>
      <c r="K762" s="23">
        <v>64.52</v>
      </c>
    </row>
    <row r="763" spans="1:11" s="20" customFormat="1" x14ac:dyDescent="0.25">
      <c r="A763" s="21" t="s">
        <v>71</v>
      </c>
      <c r="B763" s="21" t="s">
        <v>549</v>
      </c>
      <c r="C763" s="21" t="s">
        <v>79</v>
      </c>
      <c r="D763" s="21" t="s">
        <v>1106</v>
      </c>
      <c r="E763" s="21" t="s">
        <v>3182</v>
      </c>
      <c r="F763" s="22">
        <v>45415.667361111111</v>
      </c>
      <c r="G763" s="21" t="s">
        <v>3183</v>
      </c>
      <c r="H763" s="23">
        <v>383.21</v>
      </c>
      <c r="I763" s="23">
        <v>1400</v>
      </c>
      <c r="J763" s="23">
        <v>344.95</v>
      </c>
      <c r="K763" s="23">
        <v>38.26</v>
      </c>
    </row>
    <row r="764" spans="1:11" s="20" customFormat="1" x14ac:dyDescent="0.25">
      <c r="A764" s="21" t="s">
        <v>32</v>
      </c>
      <c r="B764" s="21" t="s">
        <v>486</v>
      </c>
      <c r="C764" s="21" t="s">
        <v>48</v>
      </c>
      <c r="D764" s="21" t="s">
        <v>740</v>
      </c>
      <c r="E764" s="21" t="s">
        <v>3184</v>
      </c>
      <c r="F764" s="22">
        <v>45415.682638888888</v>
      </c>
      <c r="G764" s="21" t="s">
        <v>3185</v>
      </c>
      <c r="H764" s="23">
        <v>162.32</v>
      </c>
      <c r="I764" s="23">
        <v>1400</v>
      </c>
      <c r="J764" s="23">
        <v>134.97</v>
      </c>
      <c r="K764" s="23">
        <v>27.35</v>
      </c>
    </row>
    <row r="765" spans="1:11" s="20" customFormat="1" x14ac:dyDescent="0.25">
      <c r="A765" s="21" t="s">
        <v>1132</v>
      </c>
      <c r="B765" s="21" t="s">
        <v>1151</v>
      </c>
      <c r="C765" s="21" t="s">
        <v>1152</v>
      </c>
      <c r="D765" s="21" t="s">
        <v>3186</v>
      </c>
      <c r="E765" s="21" t="s">
        <v>3187</v>
      </c>
      <c r="F765" s="22">
        <v>45415.688888888886</v>
      </c>
      <c r="G765" s="21" t="s">
        <v>3188</v>
      </c>
      <c r="H765" s="23">
        <v>818.08</v>
      </c>
      <c r="I765" s="23">
        <v>1100</v>
      </c>
      <c r="J765" s="23">
        <v>629.99</v>
      </c>
      <c r="K765" s="23">
        <v>188.09</v>
      </c>
    </row>
    <row r="766" spans="1:11" s="20" customFormat="1" x14ac:dyDescent="0.25">
      <c r="A766" s="21" t="s">
        <v>93</v>
      </c>
      <c r="B766" s="21" t="s">
        <v>646</v>
      </c>
      <c r="C766" s="21" t="s">
        <v>108</v>
      </c>
      <c r="D766" s="21" t="s">
        <v>833</v>
      </c>
      <c r="E766" s="21" t="s">
        <v>3189</v>
      </c>
      <c r="F766" s="22">
        <v>45415.710416666669</v>
      </c>
      <c r="G766" s="21" t="s">
        <v>3190</v>
      </c>
      <c r="H766" s="23">
        <v>733.08</v>
      </c>
      <c r="I766" s="23">
        <v>1200</v>
      </c>
      <c r="J766" s="23">
        <v>629.99</v>
      </c>
      <c r="K766" s="23">
        <v>103.09</v>
      </c>
    </row>
    <row r="767" spans="1:11" s="20" customFormat="1" x14ac:dyDescent="0.25">
      <c r="A767" s="21" t="s">
        <v>52</v>
      </c>
      <c r="B767" s="21" t="s">
        <v>523</v>
      </c>
      <c r="C767" s="21" t="s">
        <v>60</v>
      </c>
      <c r="D767" s="21" t="s">
        <v>771</v>
      </c>
      <c r="E767" s="21" t="s">
        <v>1393</v>
      </c>
      <c r="F767" s="22">
        <v>45415.734722222223</v>
      </c>
      <c r="G767" s="21" t="s">
        <v>3191</v>
      </c>
      <c r="H767" s="23">
        <v>712.09</v>
      </c>
      <c r="I767" s="23">
        <v>1200</v>
      </c>
      <c r="J767" s="23">
        <v>629.99</v>
      </c>
      <c r="K767" s="23">
        <v>82.1</v>
      </c>
    </row>
    <row r="768" spans="1:11" s="20" customFormat="1" x14ac:dyDescent="0.25">
      <c r="A768" s="21" t="s">
        <v>52</v>
      </c>
      <c r="B768" s="21" t="s">
        <v>525</v>
      </c>
      <c r="C768" s="21" t="s">
        <v>62</v>
      </c>
      <c r="D768" s="21" t="s">
        <v>2124</v>
      </c>
      <c r="E768" s="21" t="s">
        <v>3192</v>
      </c>
      <c r="F768" s="22">
        <v>45415.742361111108</v>
      </c>
      <c r="G768" s="21" t="s">
        <v>3193</v>
      </c>
      <c r="H768" s="23">
        <v>516.51</v>
      </c>
      <c r="I768" s="23">
        <v>1400</v>
      </c>
      <c r="J768" s="23">
        <v>399.99</v>
      </c>
      <c r="K768" s="23">
        <v>116.52</v>
      </c>
    </row>
    <row r="769" spans="1:11" s="20" customFormat="1" x14ac:dyDescent="0.25">
      <c r="A769" s="21" t="s">
        <v>32</v>
      </c>
      <c r="B769" s="21" t="s">
        <v>474</v>
      </c>
      <c r="C769" s="21" t="s">
        <v>41</v>
      </c>
      <c r="D769" s="21" t="s">
        <v>742</v>
      </c>
      <c r="E769" s="21" t="s">
        <v>1324</v>
      </c>
      <c r="F769" s="22">
        <v>45415.743750000001</v>
      </c>
      <c r="G769" s="21" t="s">
        <v>3194</v>
      </c>
      <c r="H769" s="23">
        <v>965.02</v>
      </c>
      <c r="I769" s="23">
        <v>1200</v>
      </c>
      <c r="J769" s="23">
        <v>929.99</v>
      </c>
      <c r="K769" s="23">
        <v>35.03</v>
      </c>
    </row>
    <row r="770" spans="1:11" s="20" customFormat="1" x14ac:dyDescent="0.25">
      <c r="A770" s="21" t="s">
        <v>141</v>
      </c>
      <c r="B770" s="21" t="s">
        <v>679</v>
      </c>
      <c r="C770" s="21" t="s">
        <v>149</v>
      </c>
      <c r="D770" s="21" t="s">
        <v>1625</v>
      </c>
      <c r="E770" s="21" t="s">
        <v>3195</v>
      </c>
      <c r="F770" s="22">
        <v>45415.793055555558</v>
      </c>
      <c r="G770" s="21" t="s">
        <v>3196</v>
      </c>
      <c r="H770" s="23">
        <v>663.98</v>
      </c>
      <c r="I770" s="23">
        <v>1100</v>
      </c>
      <c r="J770" s="23">
        <v>499.99</v>
      </c>
      <c r="K770" s="23">
        <v>163.99</v>
      </c>
    </row>
    <row r="771" spans="1:11" s="20" customFormat="1" x14ac:dyDescent="0.25">
      <c r="A771" s="21" t="s">
        <v>93</v>
      </c>
      <c r="B771" s="21" t="s">
        <v>618</v>
      </c>
      <c r="C771" s="21" t="s">
        <v>128</v>
      </c>
      <c r="D771" s="21" t="s">
        <v>1032</v>
      </c>
      <c r="E771" s="21" t="s">
        <v>3197</v>
      </c>
      <c r="F771" s="22">
        <v>45416.390277777777</v>
      </c>
      <c r="G771" s="21" t="s">
        <v>3198</v>
      </c>
      <c r="H771" s="23">
        <v>709.96</v>
      </c>
      <c r="I771" s="23">
        <v>1300</v>
      </c>
      <c r="J771" s="23">
        <v>709.96</v>
      </c>
      <c r="K771" s="23">
        <v>0</v>
      </c>
    </row>
    <row r="772" spans="1:11" s="20" customFormat="1" x14ac:dyDescent="0.25">
      <c r="A772" s="21" t="s">
        <v>52</v>
      </c>
      <c r="B772" s="21" t="s">
        <v>525</v>
      </c>
      <c r="C772" s="21" t="s">
        <v>62</v>
      </c>
      <c r="D772" s="21" t="s">
        <v>2124</v>
      </c>
      <c r="E772" s="21" t="s">
        <v>3199</v>
      </c>
      <c r="F772" s="22">
        <v>45416.397222222222</v>
      </c>
      <c r="G772" s="21" t="s">
        <v>3200</v>
      </c>
      <c r="H772" s="23">
        <v>681.38</v>
      </c>
      <c r="I772" s="23">
        <v>1100</v>
      </c>
      <c r="J772" s="23">
        <v>599.99</v>
      </c>
      <c r="K772" s="23">
        <v>81.39</v>
      </c>
    </row>
    <row r="773" spans="1:11" s="20" customFormat="1" x14ac:dyDescent="0.25">
      <c r="A773" s="21" t="s">
        <v>93</v>
      </c>
      <c r="B773" s="21" t="s">
        <v>644</v>
      </c>
      <c r="C773" s="21" t="s">
        <v>112</v>
      </c>
      <c r="D773" s="21" t="s">
        <v>1029</v>
      </c>
      <c r="E773" s="21" t="s">
        <v>3201</v>
      </c>
      <c r="F773" s="22">
        <v>45416.397916666669</v>
      </c>
      <c r="G773" s="21" t="s">
        <v>3202</v>
      </c>
      <c r="H773" s="23">
        <v>947.29</v>
      </c>
      <c r="I773" s="23">
        <v>1400</v>
      </c>
      <c r="J773" s="23">
        <v>899.98</v>
      </c>
      <c r="K773" s="23">
        <v>47.31</v>
      </c>
    </row>
    <row r="774" spans="1:11" s="20" customFormat="1" x14ac:dyDescent="0.25">
      <c r="A774" s="21" t="s">
        <v>71</v>
      </c>
      <c r="B774" s="21" t="s">
        <v>576</v>
      </c>
      <c r="C774" s="21" t="s">
        <v>85</v>
      </c>
      <c r="D774" s="21" t="s">
        <v>1107</v>
      </c>
      <c r="E774" s="21" t="s">
        <v>3203</v>
      </c>
      <c r="F774" s="22">
        <v>45416.44027777778</v>
      </c>
      <c r="G774" s="21" t="s">
        <v>3204</v>
      </c>
      <c r="H774" s="23">
        <v>581.45000000000005</v>
      </c>
      <c r="I774" s="23">
        <v>1300</v>
      </c>
      <c r="J774" s="23">
        <v>499.99</v>
      </c>
      <c r="K774" s="23">
        <v>81.459999999999994</v>
      </c>
    </row>
    <row r="775" spans="1:11" s="20" customFormat="1" x14ac:dyDescent="0.25">
      <c r="A775" s="21" t="s">
        <v>883</v>
      </c>
      <c r="B775" s="21" t="s">
        <v>906</v>
      </c>
      <c r="C775" s="21" t="s">
        <v>907</v>
      </c>
      <c r="D775" s="21" t="s">
        <v>3029</v>
      </c>
      <c r="E775" s="21" t="s">
        <v>3205</v>
      </c>
      <c r="F775" s="22">
        <v>45416.453472222223</v>
      </c>
      <c r="G775" s="21" t="s">
        <v>3206</v>
      </c>
      <c r="H775" s="23">
        <v>551.64</v>
      </c>
      <c r="I775" s="23">
        <v>1400</v>
      </c>
      <c r="J775" s="23">
        <v>399.99</v>
      </c>
      <c r="K775" s="23">
        <v>151.65</v>
      </c>
    </row>
    <row r="776" spans="1:11" s="20" customFormat="1" x14ac:dyDescent="0.25">
      <c r="A776" s="21" t="s">
        <v>93</v>
      </c>
      <c r="B776" s="21" t="s">
        <v>601</v>
      </c>
      <c r="C776" s="21" t="s">
        <v>107</v>
      </c>
      <c r="D776" s="21" t="s">
        <v>1520</v>
      </c>
      <c r="E776" s="21" t="s">
        <v>3207</v>
      </c>
      <c r="F776" s="22">
        <v>45416.468055555553</v>
      </c>
      <c r="G776" s="21" t="s">
        <v>3208</v>
      </c>
      <c r="H776" s="23">
        <v>809.99</v>
      </c>
      <c r="I776" s="23">
        <v>900</v>
      </c>
      <c r="J776" s="23">
        <v>629.99</v>
      </c>
      <c r="K776" s="23">
        <v>180</v>
      </c>
    </row>
    <row r="777" spans="1:11" s="20" customFormat="1" x14ac:dyDescent="0.25">
      <c r="A777" s="21" t="s">
        <v>1132</v>
      </c>
      <c r="B777" s="21" t="s">
        <v>1147</v>
      </c>
      <c r="C777" s="21" t="s">
        <v>1148</v>
      </c>
      <c r="D777" s="21" t="s">
        <v>1491</v>
      </c>
      <c r="E777" s="21" t="s">
        <v>3209</v>
      </c>
      <c r="F777" s="22">
        <v>45416.480555555558</v>
      </c>
      <c r="G777" s="21" t="s">
        <v>3210</v>
      </c>
      <c r="H777" s="23">
        <v>1301.75</v>
      </c>
      <c r="I777" s="23">
        <v>1300</v>
      </c>
      <c r="J777" s="23">
        <v>1274.97</v>
      </c>
      <c r="K777" s="23">
        <v>26.78</v>
      </c>
    </row>
    <row r="778" spans="1:11" s="20" customFormat="1" x14ac:dyDescent="0.25">
      <c r="A778" s="21" t="s">
        <v>155</v>
      </c>
      <c r="B778" s="21" t="s">
        <v>698</v>
      </c>
      <c r="C778" s="21" t="s">
        <v>161</v>
      </c>
      <c r="D778" s="21" t="s">
        <v>1293</v>
      </c>
      <c r="E778" s="21" t="s">
        <v>1319</v>
      </c>
      <c r="F778" s="22">
        <v>45416.484027777777</v>
      </c>
      <c r="G778" s="21" t="s">
        <v>3211</v>
      </c>
      <c r="H778" s="23">
        <v>957.22</v>
      </c>
      <c r="I778" s="23">
        <v>1400</v>
      </c>
      <c r="J778" s="23">
        <v>929.99</v>
      </c>
      <c r="K778" s="23">
        <v>27.23</v>
      </c>
    </row>
    <row r="779" spans="1:11" s="20" customFormat="1" x14ac:dyDescent="0.25">
      <c r="A779" s="21" t="s">
        <v>1079</v>
      </c>
      <c r="B779" s="21" t="s">
        <v>1086</v>
      </c>
      <c r="C779" s="21" t="s">
        <v>1067</v>
      </c>
      <c r="D779" s="21" t="s">
        <v>1894</v>
      </c>
      <c r="E779" s="21" t="s">
        <v>3212</v>
      </c>
      <c r="F779" s="22">
        <v>45416.5</v>
      </c>
      <c r="G779" s="21" t="s">
        <v>3213</v>
      </c>
      <c r="H779" s="23">
        <v>1043.5999999999999</v>
      </c>
      <c r="I779" s="23">
        <v>1200</v>
      </c>
      <c r="J779" s="23">
        <v>1014.96</v>
      </c>
      <c r="K779" s="23">
        <v>28.64</v>
      </c>
    </row>
    <row r="780" spans="1:11" s="20" customFormat="1" x14ac:dyDescent="0.25">
      <c r="A780" s="21" t="s">
        <v>93</v>
      </c>
      <c r="B780" s="21" t="s">
        <v>614</v>
      </c>
      <c r="C780" s="21" t="s">
        <v>100</v>
      </c>
      <c r="D780" s="21" t="s">
        <v>3214</v>
      </c>
      <c r="E780" s="21" t="s">
        <v>3215</v>
      </c>
      <c r="F780" s="22">
        <v>45416.515277777777</v>
      </c>
      <c r="G780" s="21" t="s">
        <v>3216</v>
      </c>
      <c r="H780" s="23">
        <v>702.07</v>
      </c>
      <c r="I780" s="23">
        <v>900</v>
      </c>
      <c r="J780" s="23">
        <v>674.97</v>
      </c>
      <c r="K780" s="23">
        <v>27.1</v>
      </c>
    </row>
    <row r="781" spans="1:11" s="20" customFormat="1" x14ac:dyDescent="0.25">
      <c r="A781" s="21" t="s">
        <v>967</v>
      </c>
      <c r="B781" s="21" t="s">
        <v>976</v>
      </c>
      <c r="C781" s="21" t="s">
        <v>1008</v>
      </c>
      <c r="D781" s="21" t="s">
        <v>2848</v>
      </c>
      <c r="E781" s="21" t="s">
        <v>3217</v>
      </c>
      <c r="F781" s="22">
        <v>45416.51666666667</v>
      </c>
      <c r="G781" s="21" t="s">
        <v>3218</v>
      </c>
      <c r="H781" s="23">
        <v>281.74</v>
      </c>
      <c r="I781" s="23">
        <v>1100</v>
      </c>
      <c r="J781" s="23">
        <v>254.96</v>
      </c>
      <c r="K781" s="23">
        <v>26.78</v>
      </c>
    </row>
    <row r="782" spans="1:11" s="20" customFormat="1" x14ac:dyDescent="0.25">
      <c r="A782" s="21" t="s">
        <v>873</v>
      </c>
      <c r="B782" s="21" t="s">
        <v>707</v>
      </c>
      <c r="C782" s="21" t="s">
        <v>173</v>
      </c>
      <c r="D782" s="21" t="s">
        <v>876</v>
      </c>
      <c r="E782" s="21" t="s">
        <v>3219</v>
      </c>
      <c r="F782" s="22">
        <v>45416.526388888888</v>
      </c>
      <c r="G782" s="21" t="s">
        <v>3220</v>
      </c>
      <c r="H782" s="23">
        <v>504.04</v>
      </c>
      <c r="I782" s="23">
        <v>1400</v>
      </c>
      <c r="J782" s="23">
        <v>399.99</v>
      </c>
      <c r="K782" s="23">
        <v>104.05</v>
      </c>
    </row>
    <row r="783" spans="1:11" s="20" customFormat="1" x14ac:dyDescent="0.25">
      <c r="A783" s="21" t="s">
        <v>71</v>
      </c>
      <c r="B783" s="21" t="s">
        <v>576</v>
      </c>
      <c r="C783" s="21" t="s">
        <v>85</v>
      </c>
      <c r="D783" s="21" t="s">
        <v>2252</v>
      </c>
      <c r="E783" s="21" t="s">
        <v>3221</v>
      </c>
      <c r="F783" s="22">
        <v>45416.536111111112</v>
      </c>
      <c r="G783" s="21" t="s">
        <v>3222</v>
      </c>
      <c r="H783" s="23">
        <v>779.63</v>
      </c>
      <c r="I783" s="23">
        <v>1300</v>
      </c>
      <c r="J783" s="23">
        <v>629.99</v>
      </c>
      <c r="K783" s="23">
        <v>149.63999999999999</v>
      </c>
    </row>
    <row r="784" spans="1:11" s="20" customFormat="1" x14ac:dyDescent="0.25">
      <c r="A784" s="21" t="s">
        <v>1079</v>
      </c>
      <c r="B784" s="21" t="s">
        <v>1078</v>
      </c>
      <c r="C784" s="21" t="s">
        <v>1060</v>
      </c>
      <c r="D784" s="21" t="s">
        <v>1261</v>
      </c>
      <c r="E784" s="21" t="s">
        <v>3223</v>
      </c>
      <c r="F784" s="22">
        <v>45416.540277777778</v>
      </c>
      <c r="G784" s="21" t="s">
        <v>3224</v>
      </c>
      <c r="H784" s="23">
        <v>627.47</v>
      </c>
      <c r="I784" s="23">
        <v>600</v>
      </c>
      <c r="J784" s="23">
        <v>599.99</v>
      </c>
      <c r="K784" s="23">
        <v>27.48</v>
      </c>
    </row>
    <row r="785" spans="1:11" s="20" customFormat="1" x14ac:dyDescent="0.25">
      <c r="A785" s="21" t="s">
        <v>52</v>
      </c>
      <c r="B785" s="21" t="s">
        <v>517</v>
      </c>
      <c r="C785" s="21" t="s">
        <v>64</v>
      </c>
      <c r="D785" s="21" t="s">
        <v>767</v>
      </c>
      <c r="E785" s="21" t="s">
        <v>1313</v>
      </c>
      <c r="F785" s="22">
        <v>45416.543055555558</v>
      </c>
      <c r="G785" s="21" t="s">
        <v>3225</v>
      </c>
      <c r="H785" s="23">
        <v>1078.96</v>
      </c>
      <c r="I785" s="23">
        <v>1100</v>
      </c>
      <c r="J785" s="23">
        <v>1039.99</v>
      </c>
      <c r="K785" s="23">
        <v>38.97</v>
      </c>
    </row>
    <row r="786" spans="1:11" s="20" customFormat="1" x14ac:dyDescent="0.25">
      <c r="A786" s="21" t="s">
        <v>93</v>
      </c>
      <c r="B786" s="21" t="s">
        <v>594</v>
      </c>
      <c r="C786" s="21" t="s">
        <v>111</v>
      </c>
      <c r="D786" s="21" t="s">
        <v>813</v>
      </c>
      <c r="E786" s="21" t="s">
        <v>1437</v>
      </c>
      <c r="F786" s="22">
        <v>45416.544444444444</v>
      </c>
      <c r="G786" s="21" t="s">
        <v>3226</v>
      </c>
      <c r="H786" s="23">
        <v>324.75</v>
      </c>
      <c r="I786" s="23">
        <v>300</v>
      </c>
      <c r="J786" s="23">
        <v>284.99</v>
      </c>
      <c r="K786" s="23">
        <v>39.76</v>
      </c>
    </row>
    <row r="787" spans="1:11" s="20" customFormat="1" x14ac:dyDescent="0.25">
      <c r="A787" s="21" t="s">
        <v>71</v>
      </c>
      <c r="B787" s="21" t="s">
        <v>564</v>
      </c>
      <c r="C787" s="21" t="s">
        <v>91</v>
      </c>
      <c r="D787" s="21" t="s">
        <v>786</v>
      </c>
      <c r="E787" s="21" t="s">
        <v>3227</v>
      </c>
      <c r="F787" s="22">
        <v>45416.549305555556</v>
      </c>
      <c r="G787" s="21" t="s">
        <v>3228</v>
      </c>
      <c r="H787" s="23">
        <v>1100.53</v>
      </c>
      <c r="I787" s="23">
        <v>900</v>
      </c>
      <c r="J787" s="23">
        <v>900</v>
      </c>
      <c r="K787" s="23">
        <v>200.53</v>
      </c>
    </row>
    <row r="788" spans="1:11" s="20" customFormat="1" x14ac:dyDescent="0.25">
      <c r="A788" s="21" t="s">
        <v>93</v>
      </c>
      <c r="B788" s="21" t="s">
        <v>620</v>
      </c>
      <c r="C788" s="21" t="s">
        <v>119</v>
      </c>
      <c r="D788" s="21" t="s">
        <v>831</v>
      </c>
      <c r="E788" s="21" t="s">
        <v>3229</v>
      </c>
      <c r="F788" s="22">
        <v>45416.566666666666</v>
      </c>
      <c r="G788" s="21" t="s">
        <v>3230</v>
      </c>
      <c r="H788" s="23">
        <v>497.79</v>
      </c>
      <c r="I788" s="23">
        <v>1100</v>
      </c>
      <c r="J788" s="23">
        <v>464.94</v>
      </c>
      <c r="K788" s="23">
        <v>32.85</v>
      </c>
    </row>
    <row r="789" spans="1:11" s="20" customFormat="1" x14ac:dyDescent="0.25">
      <c r="A789" s="21" t="s">
        <v>883</v>
      </c>
      <c r="B789" s="21" t="s">
        <v>886</v>
      </c>
      <c r="C789" s="21" t="s">
        <v>887</v>
      </c>
      <c r="D789" s="21" t="s">
        <v>895</v>
      </c>
      <c r="E789" s="21" t="s">
        <v>3231</v>
      </c>
      <c r="F789" s="22">
        <v>45416.573611111111</v>
      </c>
      <c r="G789" s="21" t="s">
        <v>3232</v>
      </c>
      <c r="H789" s="23">
        <v>476.12</v>
      </c>
      <c r="I789" s="23">
        <v>1000</v>
      </c>
      <c r="J789" s="23">
        <v>399.99</v>
      </c>
      <c r="K789" s="23">
        <v>76.13</v>
      </c>
    </row>
    <row r="790" spans="1:11" s="20" customFormat="1" x14ac:dyDescent="0.25">
      <c r="A790" s="21" t="s">
        <v>32</v>
      </c>
      <c r="B790" s="21" t="s">
        <v>484</v>
      </c>
      <c r="C790" s="21" t="s">
        <v>47</v>
      </c>
      <c r="D790" s="21" t="s">
        <v>757</v>
      </c>
      <c r="E790" s="21" t="s">
        <v>3233</v>
      </c>
      <c r="F790" s="22">
        <v>45416.585416666669</v>
      </c>
      <c r="G790" s="21" t="s">
        <v>3234</v>
      </c>
      <c r="H790" s="23">
        <v>711.44</v>
      </c>
      <c r="I790" s="23">
        <v>1100</v>
      </c>
      <c r="J790" s="23">
        <v>629.99</v>
      </c>
      <c r="K790" s="23">
        <v>81.45</v>
      </c>
    </row>
    <row r="791" spans="1:11" s="20" customFormat="1" x14ac:dyDescent="0.25">
      <c r="A791" s="21" t="s">
        <v>52</v>
      </c>
      <c r="B791" s="21" t="s">
        <v>519</v>
      </c>
      <c r="C791" s="21" t="s">
        <v>58</v>
      </c>
      <c r="D791" s="21" t="s">
        <v>1100</v>
      </c>
      <c r="E791" s="21" t="s">
        <v>3235</v>
      </c>
      <c r="F791" s="22">
        <v>45416.587500000001</v>
      </c>
      <c r="G791" s="21" t="s">
        <v>3236</v>
      </c>
      <c r="H791" s="23">
        <v>508.81</v>
      </c>
      <c r="I791" s="23">
        <v>1400</v>
      </c>
      <c r="J791" s="23">
        <v>399.99</v>
      </c>
      <c r="K791" s="23">
        <v>108.82</v>
      </c>
    </row>
    <row r="792" spans="1:11" s="20" customFormat="1" x14ac:dyDescent="0.25">
      <c r="A792" s="21" t="s">
        <v>151</v>
      </c>
      <c r="B792" s="21" t="s">
        <v>687</v>
      </c>
      <c r="C792" s="21" t="s">
        <v>154</v>
      </c>
      <c r="D792" s="21" t="s">
        <v>866</v>
      </c>
      <c r="E792" s="21" t="s">
        <v>3237</v>
      </c>
      <c r="F792" s="22">
        <v>45416.587500000001</v>
      </c>
      <c r="G792" s="21" t="s">
        <v>3238</v>
      </c>
      <c r="H792" s="23">
        <v>760.06</v>
      </c>
      <c r="I792" s="23">
        <v>1400</v>
      </c>
      <c r="J792" s="23">
        <v>629.99</v>
      </c>
      <c r="K792" s="23">
        <v>130.07</v>
      </c>
    </row>
    <row r="793" spans="1:11" s="20" customFormat="1" x14ac:dyDescent="0.25">
      <c r="A793" s="21" t="s">
        <v>32</v>
      </c>
      <c r="B793" s="21" t="s">
        <v>492</v>
      </c>
      <c r="C793" s="21" t="s">
        <v>51</v>
      </c>
      <c r="D793" s="21" t="s">
        <v>750</v>
      </c>
      <c r="E793" s="21" t="s">
        <v>3239</v>
      </c>
      <c r="F793" s="22">
        <v>45416.59375</v>
      </c>
      <c r="G793" s="21" t="s">
        <v>3240</v>
      </c>
      <c r="H793" s="23">
        <v>1077.82</v>
      </c>
      <c r="I793" s="23">
        <v>1100</v>
      </c>
      <c r="J793" s="23">
        <v>964.97</v>
      </c>
      <c r="K793" s="23">
        <v>112.85</v>
      </c>
    </row>
    <row r="794" spans="1:11" s="20" customFormat="1" x14ac:dyDescent="0.25">
      <c r="A794" s="21" t="s">
        <v>967</v>
      </c>
      <c r="B794" s="21" t="s">
        <v>976</v>
      </c>
      <c r="C794" s="21" t="s">
        <v>1008</v>
      </c>
      <c r="D794" s="21" t="s">
        <v>2848</v>
      </c>
      <c r="E794" s="21" t="s">
        <v>3241</v>
      </c>
      <c r="F794" s="22">
        <v>45416.606249999997</v>
      </c>
      <c r="G794" s="21" t="s">
        <v>3242</v>
      </c>
      <c r="H794" s="23">
        <v>656.77</v>
      </c>
      <c r="I794" s="23">
        <v>1000</v>
      </c>
      <c r="J794" s="23">
        <v>629.99</v>
      </c>
      <c r="K794" s="23">
        <v>26.78</v>
      </c>
    </row>
    <row r="795" spans="1:11" s="20" customFormat="1" x14ac:dyDescent="0.25">
      <c r="A795" s="21" t="s">
        <v>52</v>
      </c>
      <c r="B795" s="21" t="s">
        <v>513</v>
      </c>
      <c r="C795" s="21" t="s">
        <v>63</v>
      </c>
      <c r="D795" s="21" t="s">
        <v>1408</v>
      </c>
      <c r="E795" s="21" t="s">
        <v>3243</v>
      </c>
      <c r="F795" s="22">
        <v>45416.611111111109</v>
      </c>
      <c r="G795" s="21" t="s">
        <v>3244</v>
      </c>
      <c r="H795" s="23">
        <v>1044.55</v>
      </c>
      <c r="I795" s="23">
        <v>1100</v>
      </c>
      <c r="J795" s="23">
        <v>909.96</v>
      </c>
      <c r="K795" s="23">
        <v>134.59</v>
      </c>
    </row>
    <row r="796" spans="1:11" s="20" customFormat="1" x14ac:dyDescent="0.25">
      <c r="A796" s="21" t="s">
        <v>71</v>
      </c>
      <c r="B796" s="21" t="s">
        <v>553</v>
      </c>
      <c r="C796" s="21" t="s">
        <v>76</v>
      </c>
      <c r="D796" s="21" t="s">
        <v>787</v>
      </c>
      <c r="E796" s="21" t="s">
        <v>1568</v>
      </c>
      <c r="F796" s="22">
        <v>45416.620138888888</v>
      </c>
      <c r="G796" s="21" t="s">
        <v>3245</v>
      </c>
      <c r="H796" s="23">
        <v>294.31</v>
      </c>
      <c r="I796" s="23">
        <v>1300</v>
      </c>
      <c r="J796" s="23">
        <v>264.95999999999998</v>
      </c>
      <c r="K796" s="23">
        <v>29.35</v>
      </c>
    </row>
    <row r="797" spans="1:11" s="20" customFormat="1" x14ac:dyDescent="0.25">
      <c r="A797" s="21" t="s">
        <v>52</v>
      </c>
      <c r="B797" s="21" t="s">
        <v>517</v>
      </c>
      <c r="C797" s="21" t="s">
        <v>64</v>
      </c>
      <c r="D797" s="21" t="s">
        <v>767</v>
      </c>
      <c r="E797" s="21" t="s">
        <v>2090</v>
      </c>
      <c r="F797" s="22">
        <v>45416.635416666664</v>
      </c>
      <c r="G797" s="21" t="s">
        <v>3246</v>
      </c>
      <c r="H797" s="23">
        <v>1362.47</v>
      </c>
      <c r="I797" s="23">
        <v>1200</v>
      </c>
      <c r="J797" s="23">
        <v>1199.99</v>
      </c>
      <c r="K797" s="23">
        <v>162.47999999999999</v>
      </c>
    </row>
    <row r="798" spans="1:11" s="20" customFormat="1" x14ac:dyDescent="0.25">
      <c r="A798" s="21" t="s">
        <v>71</v>
      </c>
      <c r="B798" s="21" t="s">
        <v>557</v>
      </c>
      <c r="C798" s="21" t="s">
        <v>74</v>
      </c>
      <c r="D798" s="21" t="s">
        <v>3247</v>
      </c>
      <c r="E798" s="21" t="s">
        <v>3248</v>
      </c>
      <c r="F798" s="22">
        <v>45416.636111111111</v>
      </c>
      <c r="G798" s="21" t="s">
        <v>3249</v>
      </c>
      <c r="H798" s="23">
        <v>655.86</v>
      </c>
      <c r="I798" s="23">
        <v>900</v>
      </c>
      <c r="J798" s="23">
        <v>629.99</v>
      </c>
      <c r="K798" s="23">
        <v>25.87</v>
      </c>
    </row>
    <row r="799" spans="1:11" s="20" customFormat="1" x14ac:dyDescent="0.25">
      <c r="A799" s="21" t="s">
        <v>1079</v>
      </c>
      <c r="B799" s="21" t="s">
        <v>1080</v>
      </c>
      <c r="C799" s="21" t="s">
        <v>1061</v>
      </c>
      <c r="D799" s="21" t="s">
        <v>1335</v>
      </c>
      <c r="E799" s="21" t="s">
        <v>3250</v>
      </c>
      <c r="F799" s="22">
        <v>45416.644444444442</v>
      </c>
      <c r="G799" s="21" t="s">
        <v>3251</v>
      </c>
      <c r="H799" s="23">
        <v>1017.01</v>
      </c>
      <c r="I799" s="23">
        <v>1400</v>
      </c>
      <c r="J799" s="23">
        <v>989.97</v>
      </c>
      <c r="K799" s="23">
        <v>27.04</v>
      </c>
    </row>
    <row r="800" spans="1:11" s="20" customFormat="1" x14ac:dyDescent="0.25">
      <c r="A800" s="21" t="s">
        <v>1132</v>
      </c>
      <c r="B800" s="21" t="s">
        <v>1153</v>
      </c>
      <c r="C800" s="21" t="s">
        <v>1154</v>
      </c>
      <c r="D800" s="21" t="s">
        <v>1272</v>
      </c>
      <c r="E800" s="21" t="s">
        <v>3252</v>
      </c>
      <c r="F800" s="22">
        <v>45416.679166666669</v>
      </c>
      <c r="G800" s="21" t="s">
        <v>3253</v>
      </c>
      <c r="H800" s="23">
        <v>397.58</v>
      </c>
      <c r="I800" s="23">
        <v>300</v>
      </c>
      <c r="J800" s="23">
        <v>289.97000000000003</v>
      </c>
      <c r="K800" s="23">
        <v>107.61</v>
      </c>
    </row>
    <row r="801" spans="1:11" s="20" customFormat="1" x14ac:dyDescent="0.25">
      <c r="A801" s="21" t="s">
        <v>1132</v>
      </c>
      <c r="B801" s="21" t="s">
        <v>1163</v>
      </c>
      <c r="C801" s="21" t="s">
        <v>1164</v>
      </c>
      <c r="D801" s="21" t="s">
        <v>1276</v>
      </c>
      <c r="E801" s="21" t="s">
        <v>3254</v>
      </c>
      <c r="F801" s="22">
        <v>45416.686805555553</v>
      </c>
      <c r="G801" s="21" t="s">
        <v>3255</v>
      </c>
      <c r="H801" s="23">
        <v>375.2</v>
      </c>
      <c r="I801" s="23">
        <v>1400</v>
      </c>
      <c r="J801" s="23">
        <v>279.99</v>
      </c>
      <c r="K801" s="23">
        <v>95.21</v>
      </c>
    </row>
    <row r="802" spans="1:11" s="20" customFormat="1" x14ac:dyDescent="0.25">
      <c r="A802" s="21" t="s">
        <v>873</v>
      </c>
      <c r="B802" s="21" t="s">
        <v>705</v>
      </c>
      <c r="C802" s="21" t="s">
        <v>172</v>
      </c>
      <c r="D802" s="21" t="s">
        <v>1295</v>
      </c>
      <c r="E802" s="21" t="s">
        <v>3256</v>
      </c>
      <c r="F802" s="22">
        <v>45416.701388888891</v>
      </c>
      <c r="G802" s="21" t="s">
        <v>3257</v>
      </c>
      <c r="H802" s="23">
        <v>657.27</v>
      </c>
      <c r="I802" s="23">
        <v>1000</v>
      </c>
      <c r="J802" s="23">
        <v>629.99</v>
      </c>
      <c r="K802" s="23">
        <v>27.28</v>
      </c>
    </row>
    <row r="803" spans="1:11" s="20" customFormat="1" x14ac:dyDescent="0.25">
      <c r="A803" s="21" t="s">
        <v>71</v>
      </c>
      <c r="B803" s="21" t="s">
        <v>576</v>
      </c>
      <c r="C803" s="21" t="s">
        <v>85</v>
      </c>
      <c r="D803" s="21" t="s">
        <v>2252</v>
      </c>
      <c r="E803" s="21" t="s">
        <v>1379</v>
      </c>
      <c r="F803" s="22">
        <v>45416.753472222219</v>
      </c>
      <c r="G803" s="21" t="s">
        <v>3258</v>
      </c>
      <c r="H803" s="23">
        <v>802.24</v>
      </c>
      <c r="I803" s="23">
        <v>1500</v>
      </c>
      <c r="J803" s="23">
        <v>754.95</v>
      </c>
      <c r="K803" s="23">
        <v>47.29</v>
      </c>
    </row>
    <row r="804" spans="1:11" s="20" customFormat="1" x14ac:dyDescent="0.25">
      <c r="A804" s="21" t="s">
        <v>71</v>
      </c>
      <c r="B804" s="21" t="s">
        <v>572</v>
      </c>
      <c r="C804" s="21" t="s">
        <v>84</v>
      </c>
      <c r="D804" s="21" t="s">
        <v>789</v>
      </c>
      <c r="E804" s="21" t="s">
        <v>3259</v>
      </c>
      <c r="F804" s="22">
        <v>45417.459027777775</v>
      </c>
      <c r="G804" s="21" t="s">
        <v>3260</v>
      </c>
      <c r="H804" s="23">
        <v>764.4</v>
      </c>
      <c r="I804" s="23">
        <v>1000</v>
      </c>
      <c r="J804" s="23">
        <v>629.99</v>
      </c>
      <c r="K804" s="23">
        <v>134.41</v>
      </c>
    </row>
    <row r="805" spans="1:11" s="20" customFormat="1" x14ac:dyDescent="0.25">
      <c r="A805" s="21" t="s">
        <v>131</v>
      </c>
      <c r="B805" s="21" t="s">
        <v>659</v>
      </c>
      <c r="C805" s="21" t="s">
        <v>853</v>
      </c>
      <c r="D805" s="21" t="s">
        <v>1587</v>
      </c>
      <c r="E805" s="21" t="s">
        <v>1549</v>
      </c>
      <c r="F805" s="22">
        <v>45417.477777777778</v>
      </c>
      <c r="G805" s="21" t="s">
        <v>3261</v>
      </c>
      <c r="H805" s="23">
        <v>192.71</v>
      </c>
      <c r="I805" s="23">
        <v>1300</v>
      </c>
      <c r="J805" s="23">
        <v>129.99</v>
      </c>
      <c r="K805" s="23">
        <v>62.72</v>
      </c>
    </row>
    <row r="806" spans="1:11" s="20" customFormat="1" x14ac:dyDescent="0.25">
      <c r="A806" s="21" t="s">
        <v>1079</v>
      </c>
      <c r="B806" s="21" t="s">
        <v>1083</v>
      </c>
      <c r="C806" s="21" t="s">
        <v>1064</v>
      </c>
      <c r="D806" s="21" t="s">
        <v>1257</v>
      </c>
      <c r="E806" s="21" t="s">
        <v>3262</v>
      </c>
      <c r="F806" s="22">
        <v>45417.484027777777</v>
      </c>
      <c r="G806" s="21" t="s">
        <v>3263</v>
      </c>
      <c r="H806" s="23">
        <v>1063.45</v>
      </c>
      <c r="I806" s="23">
        <v>1100</v>
      </c>
      <c r="J806" s="23">
        <v>954.97</v>
      </c>
      <c r="K806" s="23">
        <v>108.48</v>
      </c>
    </row>
    <row r="807" spans="1:11" s="20" customFormat="1" x14ac:dyDescent="0.25">
      <c r="A807" s="21" t="s">
        <v>873</v>
      </c>
      <c r="B807" s="21" t="s">
        <v>707</v>
      </c>
      <c r="C807" s="21" t="s">
        <v>173</v>
      </c>
      <c r="D807" s="21" t="s">
        <v>876</v>
      </c>
      <c r="E807" s="21" t="s">
        <v>3264</v>
      </c>
      <c r="F807" s="22">
        <v>45417.498611111114</v>
      </c>
      <c r="G807" s="21" t="s">
        <v>3265</v>
      </c>
      <c r="H807" s="23">
        <v>664.95</v>
      </c>
      <c r="I807" s="23">
        <v>1400</v>
      </c>
      <c r="J807" s="23">
        <v>599.99</v>
      </c>
      <c r="K807" s="23">
        <v>64.959999999999994</v>
      </c>
    </row>
    <row r="808" spans="1:11" s="20" customFormat="1" x14ac:dyDescent="0.25">
      <c r="A808" s="21" t="s">
        <v>93</v>
      </c>
      <c r="B808" s="21" t="s">
        <v>634</v>
      </c>
      <c r="C808" s="21" t="s">
        <v>118</v>
      </c>
      <c r="D808" s="21" t="s">
        <v>824</v>
      </c>
      <c r="E808" s="21" t="s">
        <v>3266</v>
      </c>
      <c r="F808" s="22">
        <v>45417.544444444444</v>
      </c>
      <c r="G808" s="21" t="s">
        <v>3267</v>
      </c>
      <c r="H808" s="23">
        <v>938.06</v>
      </c>
      <c r="I808" s="23">
        <v>1100</v>
      </c>
      <c r="J808" s="23">
        <v>829.96</v>
      </c>
      <c r="K808" s="23">
        <v>108.1</v>
      </c>
    </row>
    <row r="809" spans="1:11" s="20" customFormat="1" x14ac:dyDescent="0.25">
      <c r="A809" s="21" t="s">
        <v>841</v>
      </c>
      <c r="B809" s="21" t="s">
        <v>842</v>
      </c>
      <c r="C809" s="21" t="s">
        <v>843</v>
      </c>
      <c r="D809" s="21" t="s">
        <v>3268</v>
      </c>
      <c r="E809" s="21" t="s">
        <v>3269</v>
      </c>
      <c r="F809" s="22">
        <v>45417.581944444442</v>
      </c>
      <c r="G809" s="21" t="s">
        <v>3270</v>
      </c>
      <c r="H809" s="23">
        <v>220</v>
      </c>
      <c r="I809" s="23">
        <v>1200</v>
      </c>
      <c r="J809" s="23">
        <v>159.99</v>
      </c>
      <c r="K809" s="23">
        <v>60.01</v>
      </c>
    </row>
    <row r="810" spans="1:11" s="20" customFormat="1" x14ac:dyDescent="0.25">
      <c r="A810" s="21" t="s">
        <v>66</v>
      </c>
      <c r="B810" s="21" t="s">
        <v>537</v>
      </c>
      <c r="C810" s="21" t="s">
        <v>67</v>
      </c>
      <c r="D810" s="21" t="s">
        <v>1269</v>
      </c>
      <c r="E810" s="21" t="s">
        <v>2157</v>
      </c>
      <c r="F810" s="22">
        <v>45417.597222222219</v>
      </c>
      <c r="G810" s="21" t="s">
        <v>3271</v>
      </c>
      <c r="H810" s="23">
        <v>1100</v>
      </c>
      <c r="I810" s="23">
        <v>1300</v>
      </c>
      <c r="J810" s="23">
        <v>1019.96</v>
      </c>
      <c r="K810" s="23">
        <v>80.040000000000006</v>
      </c>
    </row>
    <row r="811" spans="1:11" s="20" customFormat="1" x14ac:dyDescent="0.25">
      <c r="A811" s="21" t="s">
        <v>71</v>
      </c>
      <c r="B811" s="21" t="s">
        <v>576</v>
      </c>
      <c r="C811" s="21" t="s">
        <v>85</v>
      </c>
      <c r="D811" s="21" t="s">
        <v>1107</v>
      </c>
      <c r="E811" s="21" t="s">
        <v>3272</v>
      </c>
      <c r="F811" s="22">
        <v>45417.600694444445</v>
      </c>
      <c r="G811" s="21" t="s">
        <v>3273</v>
      </c>
      <c r="H811" s="23">
        <v>684.4</v>
      </c>
      <c r="I811" s="23">
        <v>1200</v>
      </c>
      <c r="J811" s="23">
        <v>629.99</v>
      </c>
      <c r="K811" s="23">
        <v>54.41</v>
      </c>
    </row>
    <row r="812" spans="1:11" s="20" customFormat="1" x14ac:dyDescent="0.25">
      <c r="A812" s="21" t="s">
        <v>93</v>
      </c>
      <c r="B812" s="21" t="s">
        <v>616</v>
      </c>
      <c r="C812" s="21" t="s">
        <v>94</v>
      </c>
      <c r="D812" s="21" t="s">
        <v>828</v>
      </c>
      <c r="E812" s="21" t="s">
        <v>3274</v>
      </c>
      <c r="F812" s="22">
        <v>45417.629861111112</v>
      </c>
      <c r="G812" s="21" t="s">
        <v>3275</v>
      </c>
      <c r="H812" s="23">
        <v>715.94</v>
      </c>
      <c r="I812" s="23">
        <v>1000</v>
      </c>
      <c r="J812" s="23">
        <v>629.99</v>
      </c>
      <c r="K812" s="23">
        <v>85.95</v>
      </c>
    </row>
    <row r="813" spans="1:11" s="20" customFormat="1" x14ac:dyDescent="0.25">
      <c r="A813" s="21" t="s">
        <v>66</v>
      </c>
      <c r="B813" s="21" t="s">
        <v>537</v>
      </c>
      <c r="C813" s="21" t="s">
        <v>67</v>
      </c>
      <c r="D813" s="21" t="s">
        <v>1269</v>
      </c>
      <c r="E813" s="21" t="s">
        <v>3276</v>
      </c>
      <c r="F813" s="22">
        <v>45417.677083333336</v>
      </c>
      <c r="G813" s="21" t="s">
        <v>3277</v>
      </c>
      <c r="H813" s="23">
        <v>1189.3800000000001</v>
      </c>
      <c r="I813" s="23">
        <v>1100</v>
      </c>
      <c r="J813" s="23">
        <v>1094.97</v>
      </c>
      <c r="K813" s="23">
        <v>94.41</v>
      </c>
    </row>
    <row r="814" spans="1:11" s="20" customFormat="1" x14ac:dyDescent="0.25">
      <c r="A814" s="21" t="s">
        <v>93</v>
      </c>
      <c r="B814" s="21" t="s">
        <v>622</v>
      </c>
      <c r="C814" s="21" t="s">
        <v>115</v>
      </c>
      <c r="D814" s="21" t="s">
        <v>1035</v>
      </c>
      <c r="E814" s="21" t="s">
        <v>3278</v>
      </c>
      <c r="F814" s="22">
        <v>45417.688194444447</v>
      </c>
      <c r="G814" s="21" t="s">
        <v>3279</v>
      </c>
      <c r="H814" s="23">
        <v>459.55</v>
      </c>
      <c r="I814" s="23">
        <v>1200</v>
      </c>
      <c r="J814" s="23">
        <v>399.99</v>
      </c>
      <c r="K814" s="23">
        <v>59.56</v>
      </c>
    </row>
    <row r="815" spans="1:11" s="20" customFormat="1" x14ac:dyDescent="0.25">
      <c r="A815" s="21" t="s">
        <v>1132</v>
      </c>
      <c r="B815" s="21" t="s">
        <v>1139</v>
      </c>
      <c r="C815" s="21" t="s">
        <v>1140</v>
      </c>
      <c r="D815" s="21" t="s">
        <v>2425</v>
      </c>
      <c r="E815" s="21" t="s">
        <v>3280</v>
      </c>
      <c r="F815" s="22">
        <v>45417.695138888892</v>
      </c>
      <c r="G815" s="21" t="s">
        <v>3281</v>
      </c>
      <c r="H815" s="23">
        <v>961.96</v>
      </c>
      <c r="I815" s="23">
        <v>1400</v>
      </c>
      <c r="J815" s="23">
        <v>919.96</v>
      </c>
      <c r="K815" s="23">
        <v>42</v>
      </c>
    </row>
    <row r="816" spans="1:11" s="20" customFormat="1" x14ac:dyDescent="0.25">
      <c r="A816" s="21" t="s">
        <v>93</v>
      </c>
      <c r="B816" s="21" t="s">
        <v>630</v>
      </c>
      <c r="C816" s="21" t="s">
        <v>125</v>
      </c>
      <c r="D816" s="21" t="s">
        <v>1280</v>
      </c>
      <c r="E816" s="21" t="s">
        <v>3282</v>
      </c>
      <c r="F816" s="22">
        <v>45418.382638888892</v>
      </c>
      <c r="G816" s="21" t="s">
        <v>3283</v>
      </c>
      <c r="H816" s="23">
        <v>908.41</v>
      </c>
      <c r="I816" s="23">
        <v>800</v>
      </c>
      <c r="J816" s="23">
        <v>729.99</v>
      </c>
      <c r="K816" s="23">
        <v>178.42</v>
      </c>
    </row>
    <row r="817" spans="1:11" s="20" customFormat="1" x14ac:dyDescent="0.25">
      <c r="A817" s="21" t="s">
        <v>873</v>
      </c>
      <c r="B817" s="21" t="s">
        <v>705</v>
      </c>
      <c r="C817" s="21" t="s">
        <v>172</v>
      </c>
      <c r="D817" s="21" t="s">
        <v>1295</v>
      </c>
      <c r="E817" s="21" t="s">
        <v>1651</v>
      </c>
      <c r="F817" s="22">
        <v>45418.400000000001</v>
      </c>
      <c r="G817" s="21" t="s">
        <v>3284</v>
      </c>
      <c r="H817" s="23">
        <v>897.02</v>
      </c>
      <c r="I817" s="23">
        <v>1100</v>
      </c>
      <c r="J817" s="23">
        <v>629.99</v>
      </c>
      <c r="K817" s="23">
        <v>267.02999999999997</v>
      </c>
    </row>
    <row r="818" spans="1:11" s="20" customFormat="1" x14ac:dyDescent="0.25">
      <c r="A818" s="21" t="s">
        <v>52</v>
      </c>
      <c r="B818" s="21" t="s">
        <v>519</v>
      </c>
      <c r="C818" s="21" t="s">
        <v>58</v>
      </c>
      <c r="D818" s="21" t="s">
        <v>768</v>
      </c>
      <c r="E818" s="21" t="s">
        <v>3285</v>
      </c>
      <c r="F818" s="22">
        <v>45418.40902777778</v>
      </c>
      <c r="G818" s="21" t="s">
        <v>3286</v>
      </c>
      <c r="H818" s="23">
        <v>774.09</v>
      </c>
      <c r="I818" s="23">
        <v>1000</v>
      </c>
      <c r="J818" s="23">
        <v>599.99</v>
      </c>
      <c r="K818" s="23">
        <v>174.1</v>
      </c>
    </row>
    <row r="819" spans="1:11" s="20" customFormat="1" x14ac:dyDescent="0.25">
      <c r="A819" s="21" t="s">
        <v>883</v>
      </c>
      <c r="B819" s="21" t="s">
        <v>884</v>
      </c>
      <c r="C819" s="21" t="s">
        <v>885</v>
      </c>
      <c r="D819" s="21" t="s">
        <v>3287</v>
      </c>
      <c r="E819" s="21" t="s">
        <v>3288</v>
      </c>
      <c r="F819" s="22">
        <v>45418.426388888889</v>
      </c>
      <c r="G819" s="21" t="s">
        <v>3289</v>
      </c>
      <c r="H819" s="23">
        <v>627.35</v>
      </c>
      <c r="I819" s="23">
        <v>1400</v>
      </c>
      <c r="J819" s="23">
        <v>599.99</v>
      </c>
      <c r="K819" s="23">
        <v>27.36</v>
      </c>
    </row>
    <row r="820" spans="1:11" s="20" customFormat="1" x14ac:dyDescent="0.25">
      <c r="A820" s="21" t="s">
        <v>52</v>
      </c>
      <c r="B820" s="21" t="s">
        <v>531</v>
      </c>
      <c r="C820" s="21" t="s">
        <v>61</v>
      </c>
      <c r="D820" s="21" t="s">
        <v>1020</v>
      </c>
      <c r="E820" s="21" t="s">
        <v>3290</v>
      </c>
      <c r="F820" s="22">
        <v>45418.433333333334</v>
      </c>
      <c r="G820" s="21" t="s">
        <v>3291</v>
      </c>
      <c r="H820" s="23">
        <v>199.92</v>
      </c>
      <c r="I820" s="23">
        <v>1400</v>
      </c>
      <c r="J820" s="23">
        <v>159.99</v>
      </c>
      <c r="K820" s="23">
        <v>39.93</v>
      </c>
    </row>
    <row r="821" spans="1:11" s="20" customFormat="1" x14ac:dyDescent="0.25">
      <c r="A821" s="21" t="s">
        <v>93</v>
      </c>
      <c r="B821" s="21" t="s">
        <v>634</v>
      </c>
      <c r="C821" s="21" t="s">
        <v>118</v>
      </c>
      <c r="D821" s="21" t="s">
        <v>825</v>
      </c>
      <c r="E821" s="21" t="s">
        <v>3292</v>
      </c>
      <c r="F821" s="22">
        <v>45418.433333333334</v>
      </c>
      <c r="G821" s="21" t="s">
        <v>3293</v>
      </c>
      <c r="H821" s="23">
        <v>547.96</v>
      </c>
      <c r="I821" s="23">
        <v>1100</v>
      </c>
      <c r="J821" s="23">
        <v>334.96</v>
      </c>
      <c r="K821" s="23">
        <v>213</v>
      </c>
    </row>
    <row r="822" spans="1:11" s="20" customFormat="1" x14ac:dyDescent="0.25">
      <c r="A822" s="21" t="s">
        <v>155</v>
      </c>
      <c r="B822" s="21" t="s">
        <v>694</v>
      </c>
      <c r="C822" s="21" t="s">
        <v>159</v>
      </c>
      <c r="D822" s="21" t="s">
        <v>870</v>
      </c>
      <c r="E822" s="21" t="s">
        <v>1452</v>
      </c>
      <c r="F822" s="22">
        <v>45418.462500000001</v>
      </c>
      <c r="G822" s="21" t="s">
        <v>3294</v>
      </c>
      <c r="H822" s="23">
        <v>278.48</v>
      </c>
      <c r="I822" s="23">
        <v>300</v>
      </c>
      <c r="J822" s="23">
        <v>239.99</v>
      </c>
      <c r="K822" s="23">
        <v>38.49</v>
      </c>
    </row>
    <row r="823" spans="1:11" s="20" customFormat="1" x14ac:dyDescent="0.25">
      <c r="A823" s="21" t="s">
        <v>52</v>
      </c>
      <c r="B823" s="21" t="s">
        <v>517</v>
      </c>
      <c r="C823" s="21" t="s">
        <v>64</v>
      </c>
      <c r="D823" s="21" t="s">
        <v>767</v>
      </c>
      <c r="E823" s="21" t="s">
        <v>3295</v>
      </c>
      <c r="F823" s="22">
        <v>45418.477777777778</v>
      </c>
      <c r="G823" s="21" t="s">
        <v>3296</v>
      </c>
      <c r="H823" s="23">
        <v>1001.35</v>
      </c>
      <c r="I823" s="23">
        <v>1300</v>
      </c>
      <c r="J823" s="23">
        <v>829.99</v>
      </c>
      <c r="K823" s="23">
        <v>171.36</v>
      </c>
    </row>
    <row r="824" spans="1:11" s="20" customFormat="1" x14ac:dyDescent="0.25">
      <c r="A824" s="21" t="s">
        <v>141</v>
      </c>
      <c r="B824" s="21" t="s">
        <v>681</v>
      </c>
      <c r="C824" s="21" t="s">
        <v>145</v>
      </c>
      <c r="D824" s="21" t="s">
        <v>744</v>
      </c>
      <c r="E824" s="21" t="s">
        <v>1550</v>
      </c>
      <c r="F824" s="22">
        <v>45418.50277777778</v>
      </c>
      <c r="G824" s="21" t="s">
        <v>3297</v>
      </c>
      <c r="H824" s="23">
        <v>408.17</v>
      </c>
      <c r="I824" s="23">
        <v>1000</v>
      </c>
      <c r="J824" s="23">
        <v>299.93</v>
      </c>
      <c r="K824" s="23">
        <v>108.24</v>
      </c>
    </row>
    <row r="825" spans="1:11" s="20" customFormat="1" x14ac:dyDescent="0.25">
      <c r="A825" s="21" t="s">
        <v>93</v>
      </c>
      <c r="B825" s="21" t="s">
        <v>620</v>
      </c>
      <c r="C825" s="21" t="s">
        <v>119</v>
      </c>
      <c r="D825" s="21" t="s">
        <v>3298</v>
      </c>
      <c r="E825" s="21" t="s">
        <v>3299</v>
      </c>
      <c r="F825" s="22">
        <v>45418.525694444441</v>
      </c>
      <c r="G825" s="21" t="s">
        <v>3300</v>
      </c>
      <c r="H825" s="23">
        <v>412.04</v>
      </c>
      <c r="I825" s="23">
        <v>1000</v>
      </c>
      <c r="J825" s="23">
        <v>384.94</v>
      </c>
      <c r="K825" s="23">
        <v>27.1</v>
      </c>
    </row>
    <row r="826" spans="1:11" s="20" customFormat="1" x14ac:dyDescent="0.25">
      <c r="A826" s="21" t="s">
        <v>32</v>
      </c>
      <c r="B826" s="21" t="s">
        <v>484</v>
      </c>
      <c r="C826" s="21" t="s">
        <v>47</v>
      </c>
      <c r="D826" s="21" t="s">
        <v>758</v>
      </c>
      <c r="E826" s="21" t="s">
        <v>3301</v>
      </c>
      <c r="F826" s="22">
        <v>45418.540277777778</v>
      </c>
      <c r="G826" s="21" t="s">
        <v>3302</v>
      </c>
      <c r="H826" s="23">
        <v>359.84</v>
      </c>
      <c r="I826" s="23">
        <v>1000</v>
      </c>
      <c r="J826" s="23">
        <v>319.99</v>
      </c>
      <c r="K826" s="23">
        <v>39.85</v>
      </c>
    </row>
    <row r="827" spans="1:11" s="20" customFormat="1" x14ac:dyDescent="0.25">
      <c r="A827" s="21" t="s">
        <v>93</v>
      </c>
      <c r="B827" s="21" t="s">
        <v>964</v>
      </c>
      <c r="C827" s="21" t="s">
        <v>1005</v>
      </c>
      <c r="D827" s="21" t="s">
        <v>830</v>
      </c>
      <c r="E827" s="21" t="s">
        <v>3303</v>
      </c>
      <c r="F827" s="22">
        <v>45418.584722222222</v>
      </c>
      <c r="G827" s="21" t="s">
        <v>3304</v>
      </c>
      <c r="H827" s="23">
        <v>379.21</v>
      </c>
      <c r="I827" s="23">
        <v>1100</v>
      </c>
      <c r="J827" s="23">
        <v>279.95999999999998</v>
      </c>
      <c r="K827" s="23">
        <v>99.25</v>
      </c>
    </row>
    <row r="828" spans="1:11" s="20" customFormat="1" x14ac:dyDescent="0.25">
      <c r="A828" s="21" t="s">
        <v>71</v>
      </c>
      <c r="B828" s="21" t="s">
        <v>572</v>
      </c>
      <c r="C828" s="21" t="s">
        <v>84</v>
      </c>
      <c r="D828" s="21" t="s">
        <v>735</v>
      </c>
      <c r="E828" s="21" t="s">
        <v>3305</v>
      </c>
      <c r="F828" s="22">
        <v>45418.586805555555</v>
      </c>
      <c r="G828" s="21" t="s">
        <v>3306</v>
      </c>
      <c r="H828" s="23">
        <v>448.97</v>
      </c>
      <c r="I828" s="23">
        <v>600</v>
      </c>
      <c r="J828" s="23">
        <v>349.97</v>
      </c>
      <c r="K828" s="23">
        <v>99</v>
      </c>
    </row>
    <row r="829" spans="1:11" s="20" customFormat="1" x14ac:dyDescent="0.25">
      <c r="A829" s="21" t="s">
        <v>873</v>
      </c>
      <c r="B829" s="21" t="s">
        <v>717</v>
      </c>
      <c r="C829" s="21" t="s">
        <v>171</v>
      </c>
      <c r="D829" s="21" t="s">
        <v>878</v>
      </c>
      <c r="E829" s="21" t="s">
        <v>3307</v>
      </c>
      <c r="F829" s="22">
        <v>45418.589583333334</v>
      </c>
      <c r="G829" s="21" t="s">
        <v>3308</v>
      </c>
      <c r="H829" s="23">
        <v>722.14</v>
      </c>
      <c r="I829" s="23">
        <v>1100</v>
      </c>
      <c r="J829" s="23">
        <v>629.99</v>
      </c>
      <c r="K829" s="23">
        <v>92.15</v>
      </c>
    </row>
    <row r="830" spans="1:11" s="20" customFormat="1" x14ac:dyDescent="0.25">
      <c r="A830" s="21" t="s">
        <v>967</v>
      </c>
      <c r="B830" s="21" t="s">
        <v>970</v>
      </c>
      <c r="C830" s="21" t="s">
        <v>1070</v>
      </c>
      <c r="D830" s="21" t="s">
        <v>2868</v>
      </c>
      <c r="E830" s="21" t="s">
        <v>1509</v>
      </c>
      <c r="F830" s="22">
        <v>45418.6</v>
      </c>
      <c r="G830" s="21" t="s">
        <v>3309</v>
      </c>
      <c r="H830" s="23">
        <v>296.76</v>
      </c>
      <c r="I830" s="23">
        <v>300</v>
      </c>
      <c r="J830" s="23">
        <v>269.98</v>
      </c>
      <c r="K830" s="23">
        <v>26.78</v>
      </c>
    </row>
    <row r="831" spans="1:11" s="20" customFormat="1" x14ac:dyDescent="0.25">
      <c r="A831" s="21" t="s">
        <v>71</v>
      </c>
      <c r="B831" s="21" t="s">
        <v>543</v>
      </c>
      <c r="C831" s="21" t="s">
        <v>80</v>
      </c>
      <c r="D831" s="21" t="s">
        <v>791</v>
      </c>
      <c r="E831" s="21" t="s">
        <v>3310</v>
      </c>
      <c r="F831" s="22">
        <v>45418.616666666669</v>
      </c>
      <c r="G831" s="21" t="s">
        <v>3311</v>
      </c>
      <c r="H831" s="23">
        <v>514.83000000000004</v>
      </c>
      <c r="I831" s="23">
        <v>1300</v>
      </c>
      <c r="J831" s="23">
        <v>464.94</v>
      </c>
      <c r="K831" s="23">
        <v>49.89</v>
      </c>
    </row>
    <row r="832" spans="1:11" s="20" customFormat="1" x14ac:dyDescent="0.25">
      <c r="A832" s="21" t="s">
        <v>151</v>
      </c>
      <c r="B832" s="21" t="s">
        <v>687</v>
      </c>
      <c r="C832" s="21" t="s">
        <v>154</v>
      </c>
      <c r="D832" s="21" t="s">
        <v>865</v>
      </c>
      <c r="E832" s="21" t="s">
        <v>3312</v>
      </c>
      <c r="F832" s="22">
        <v>45418.634027777778</v>
      </c>
      <c r="G832" s="21" t="s">
        <v>3313</v>
      </c>
      <c r="H832" s="23">
        <v>1255.18</v>
      </c>
      <c r="I832" s="23">
        <v>1200</v>
      </c>
      <c r="J832" s="23">
        <v>1199.99</v>
      </c>
      <c r="K832" s="23">
        <v>55.19</v>
      </c>
    </row>
    <row r="833" spans="1:11" s="20" customFormat="1" x14ac:dyDescent="0.25">
      <c r="A833" s="21" t="s">
        <v>1079</v>
      </c>
      <c r="B833" s="21" t="s">
        <v>1080</v>
      </c>
      <c r="C833" s="21" t="s">
        <v>1061</v>
      </c>
      <c r="D833" s="21" t="s">
        <v>1361</v>
      </c>
      <c r="E833" s="21" t="s">
        <v>3314</v>
      </c>
      <c r="F833" s="22">
        <v>45418.650694444441</v>
      </c>
      <c r="G833" s="21" t="s">
        <v>3315</v>
      </c>
      <c r="H833" s="23">
        <v>993.64</v>
      </c>
      <c r="I833" s="23">
        <v>1400</v>
      </c>
      <c r="J833" s="23">
        <v>949.96</v>
      </c>
      <c r="K833" s="23">
        <v>43.68</v>
      </c>
    </row>
    <row r="834" spans="1:11" s="20" customFormat="1" x14ac:dyDescent="0.25">
      <c r="A834" s="21" t="s">
        <v>93</v>
      </c>
      <c r="B834" s="21" t="s">
        <v>622</v>
      </c>
      <c r="C834" s="21" t="s">
        <v>115</v>
      </c>
      <c r="D834" s="21" t="s">
        <v>836</v>
      </c>
      <c r="E834" s="21" t="s">
        <v>3316</v>
      </c>
      <c r="F834" s="22">
        <v>45418.662499999999</v>
      </c>
      <c r="G834" s="21" t="s">
        <v>3317</v>
      </c>
      <c r="H834" s="23">
        <v>392.05</v>
      </c>
      <c r="I834" s="23">
        <v>1200</v>
      </c>
      <c r="J834" s="23">
        <v>364.95</v>
      </c>
      <c r="K834" s="23">
        <v>27.1</v>
      </c>
    </row>
    <row r="835" spans="1:11" s="20" customFormat="1" x14ac:dyDescent="0.25">
      <c r="A835" s="21" t="s">
        <v>141</v>
      </c>
      <c r="B835" s="21" t="s">
        <v>669</v>
      </c>
      <c r="C835" s="21" t="s">
        <v>144</v>
      </c>
      <c r="D835" s="21" t="s">
        <v>3318</v>
      </c>
      <c r="E835" s="21" t="s">
        <v>3319</v>
      </c>
      <c r="F835" s="22">
        <v>45418.672222222223</v>
      </c>
      <c r="G835" s="21" t="s">
        <v>3320</v>
      </c>
      <c r="H835" s="23">
        <v>1318.09</v>
      </c>
      <c r="I835" s="23">
        <v>1100</v>
      </c>
      <c r="J835" s="23">
        <v>1099.99</v>
      </c>
      <c r="K835" s="23">
        <v>218.1</v>
      </c>
    </row>
    <row r="836" spans="1:11" s="20" customFormat="1" x14ac:dyDescent="0.25">
      <c r="A836" s="21" t="s">
        <v>1132</v>
      </c>
      <c r="B836" s="21" t="s">
        <v>1145</v>
      </c>
      <c r="C836" s="21" t="s">
        <v>1146</v>
      </c>
      <c r="D836" s="21" t="s">
        <v>1487</v>
      </c>
      <c r="E836" s="21" t="s">
        <v>3321</v>
      </c>
      <c r="F836" s="22">
        <v>45418.678472222222</v>
      </c>
      <c r="G836" s="21" t="s">
        <v>3322</v>
      </c>
      <c r="H836" s="23">
        <v>864.1</v>
      </c>
      <c r="I836" s="23">
        <v>1400</v>
      </c>
      <c r="J836" s="23">
        <v>469.99</v>
      </c>
      <c r="K836" s="23">
        <v>394.11</v>
      </c>
    </row>
    <row r="837" spans="1:11" s="20" customFormat="1" x14ac:dyDescent="0.25">
      <c r="A837" s="21" t="s">
        <v>32</v>
      </c>
      <c r="B837" s="21" t="s">
        <v>484</v>
      </c>
      <c r="C837" s="21" t="s">
        <v>47</v>
      </c>
      <c r="D837" s="21" t="s">
        <v>758</v>
      </c>
      <c r="E837" s="21" t="s">
        <v>3323</v>
      </c>
      <c r="F837" s="22">
        <v>45418.688194444447</v>
      </c>
      <c r="G837" s="21" t="s">
        <v>3324</v>
      </c>
      <c r="H837" s="23">
        <v>1337.45</v>
      </c>
      <c r="I837" s="23">
        <v>1300</v>
      </c>
      <c r="J837" s="23">
        <v>1294.96</v>
      </c>
      <c r="K837" s="23">
        <v>42.49</v>
      </c>
    </row>
    <row r="838" spans="1:11" s="20" customFormat="1" x14ac:dyDescent="0.25">
      <c r="A838" s="21" t="s">
        <v>93</v>
      </c>
      <c r="B838" s="21" t="s">
        <v>956</v>
      </c>
      <c r="C838" s="21" t="s">
        <v>1007</v>
      </c>
      <c r="D838" s="21" t="s">
        <v>826</v>
      </c>
      <c r="E838" s="21" t="s">
        <v>3325</v>
      </c>
      <c r="F838" s="22">
        <v>45418.711111111108</v>
      </c>
      <c r="G838" s="21" t="s">
        <v>3326</v>
      </c>
      <c r="H838" s="23">
        <v>1279.48</v>
      </c>
      <c r="I838" s="23">
        <v>1100</v>
      </c>
      <c r="J838" s="23">
        <v>1099.98</v>
      </c>
      <c r="K838" s="23">
        <v>179.5</v>
      </c>
    </row>
    <row r="839" spans="1:11" s="20" customFormat="1" x14ac:dyDescent="0.25">
      <c r="A839" s="21" t="s">
        <v>141</v>
      </c>
      <c r="B839" s="21" t="s">
        <v>675</v>
      </c>
      <c r="C839" s="21" t="s">
        <v>142</v>
      </c>
      <c r="D839" s="21" t="s">
        <v>761</v>
      </c>
      <c r="E839" s="21" t="s">
        <v>3327</v>
      </c>
      <c r="F839" s="22">
        <v>45418.731944444444</v>
      </c>
      <c r="G839" s="21" t="s">
        <v>3328</v>
      </c>
      <c r="H839" s="23">
        <v>1055.01</v>
      </c>
      <c r="I839" s="23">
        <v>1000</v>
      </c>
      <c r="J839" s="23">
        <v>994.97</v>
      </c>
      <c r="K839" s="23">
        <v>60.04</v>
      </c>
    </row>
    <row r="840" spans="1:11" s="20" customFormat="1" x14ac:dyDescent="0.25">
      <c r="A840" s="21" t="s">
        <v>93</v>
      </c>
      <c r="B840" s="21" t="s">
        <v>958</v>
      </c>
      <c r="C840" s="21" t="s">
        <v>1006</v>
      </c>
      <c r="D840" s="21" t="s">
        <v>1277</v>
      </c>
      <c r="E840" s="21" t="s">
        <v>3329</v>
      </c>
      <c r="F840" s="22">
        <v>45418.754861111112</v>
      </c>
      <c r="G840" s="21" t="s">
        <v>3330</v>
      </c>
      <c r="H840" s="23">
        <v>153.37</v>
      </c>
      <c r="I840" s="23"/>
      <c r="J840" s="23">
        <v>153.37</v>
      </c>
      <c r="K840" s="23">
        <v>0</v>
      </c>
    </row>
    <row r="841" spans="1:11" s="20" customFormat="1" x14ac:dyDescent="0.25">
      <c r="A841" s="21" t="s">
        <v>32</v>
      </c>
      <c r="B841" s="21" t="s">
        <v>476</v>
      </c>
      <c r="C841" s="21" t="s">
        <v>43</v>
      </c>
      <c r="D841" s="21" t="s">
        <v>755</v>
      </c>
      <c r="E841" s="21" t="s">
        <v>3331</v>
      </c>
      <c r="F841" s="22">
        <v>45418.756944444445</v>
      </c>
      <c r="G841" s="21" t="s">
        <v>3332</v>
      </c>
      <c r="H841" s="23">
        <v>513.30999999999995</v>
      </c>
      <c r="I841" s="23">
        <v>700</v>
      </c>
      <c r="J841" s="23">
        <v>404.96</v>
      </c>
      <c r="K841" s="23">
        <v>108.35</v>
      </c>
    </row>
    <row r="842" spans="1:11" s="20" customFormat="1" x14ac:dyDescent="0.25">
      <c r="A842" s="21" t="s">
        <v>93</v>
      </c>
      <c r="B842" s="21" t="s">
        <v>622</v>
      </c>
      <c r="C842" s="21" t="s">
        <v>115</v>
      </c>
      <c r="D842" s="21" t="s">
        <v>1285</v>
      </c>
      <c r="E842" s="21" t="s">
        <v>3333</v>
      </c>
      <c r="F842" s="22">
        <v>45418.761111111111</v>
      </c>
      <c r="G842" s="21" t="s">
        <v>3334</v>
      </c>
      <c r="H842" s="23">
        <v>481.32</v>
      </c>
      <c r="I842" s="23">
        <v>1200</v>
      </c>
      <c r="J842" s="23">
        <v>399.99</v>
      </c>
      <c r="K842" s="23">
        <v>81.33</v>
      </c>
    </row>
    <row r="843" spans="1:11" s="20" customFormat="1" x14ac:dyDescent="0.25">
      <c r="A843" s="21" t="s">
        <v>52</v>
      </c>
      <c r="B843" s="21" t="s">
        <v>531</v>
      </c>
      <c r="C843" s="21" t="s">
        <v>61</v>
      </c>
      <c r="D843" s="21" t="s">
        <v>1421</v>
      </c>
      <c r="E843" s="21" t="s">
        <v>3335</v>
      </c>
      <c r="F843" s="22">
        <v>45418.799305555556</v>
      </c>
      <c r="G843" s="21" t="s">
        <v>3336</v>
      </c>
      <c r="H843" s="23">
        <v>391.96</v>
      </c>
      <c r="I843" s="23">
        <v>1100</v>
      </c>
      <c r="J843" s="23">
        <v>314.95999999999998</v>
      </c>
      <c r="K843" s="23">
        <v>77</v>
      </c>
    </row>
    <row r="844" spans="1:11" s="20" customFormat="1" x14ac:dyDescent="0.25">
      <c r="A844" s="21" t="s">
        <v>1132</v>
      </c>
      <c r="B844" s="21" t="s">
        <v>1139</v>
      </c>
      <c r="C844" s="21" t="s">
        <v>1140</v>
      </c>
      <c r="D844" s="21" t="s">
        <v>1274</v>
      </c>
      <c r="E844" s="21" t="s">
        <v>1350</v>
      </c>
      <c r="F844" s="22">
        <v>45418.81527777778</v>
      </c>
      <c r="G844" s="21" t="s">
        <v>3337</v>
      </c>
      <c r="H844" s="23">
        <v>248.96</v>
      </c>
      <c r="I844" s="23">
        <v>300</v>
      </c>
      <c r="J844" s="23">
        <v>174.96</v>
      </c>
      <c r="K844" s="23">
        <v>74</v>
      </c>
    </row>
    <row r="845" spans="1:11" s="20" customFormat="1" x14ac:dyDescent="0.25">
      <c r="A845" s="21" t="s">
        <v>967</v>
      </c>
      <c r="B845" s="21" t="s">
        <v>982</v>
      </c>
      <c r="C845" s="21" t="s">
        <v>1071</v>
      </c>
      <c r="D845" s="21" t="s">
        <v>1606</v>
      </c>
      <c r="E845" s="21" t="s">
        <v>3338</v>
      </c>
      <c r="F845" s="22">
        <v>45419.470833333333</v>
      </c>
      <c r="G845" s="21" t="s">
        <v>3339</v>
      </c>
      <c r="H845" s="23">
        <v>349.09</v>
      </c>
      <c r="I845" s="23">
        <v>1300</v>
      </c>
      <c r="J845" s="23">
        <v>313.98</v>
      </c>
      <c r="K845" s="23">
        <v>35.11</v>
      </c>
    </row>
    <row r="846" spans="1:11" s="20" customFormat="1" x14ac:dyDescent="0.25">
      <c r="A846" s="21" t="s">
        <v>1079</v>
      </c>
      <c r="B846" s="21" t="s">
        <v>1084</v>
      </c>
      <c r="C846" s="21" t="s">
        <v>1065</v>
      </c>
      <c r="D846" s="21" t="s">
        <v>1335</v>
      </c>
      <c r="E846" s="21" t="s">
        <v>3340</v>
      </c>
      <c r="F846" s="22">
        <v>45419.477777777778</v>
      </c>
      <c r="G846" s="21" t="s">
        <v>3341</v>
      </c>
      <c r="H846" s="23">
        <v>935.97</v>
      </c>
      <c r="I846" s="23">
        <v>1100</v>
      </c>
      <c r="J846" s="23">
        <v>854.97</v>
      </c>
      <c r="K846" s="23">
        <v>81</v>
      </c>
    </row>
    <row r="847" spans="1:11" s="20" customFormat="1" x14ac:dyDescent="0.25">
      <c r="A847" s="21" t="s">
        <v>155</v>
      </c>
      <c r="B847" s="21" t="s">
        <v>694</v>
      </c>
      <c r="C847" s="21" t="s">
        <v>159</v>
      </c>
      <c r="D847" s="21" t="s">
        <v>868</v>
      </c>
      <c r="E847" s="21" t="s">
        <v>1455</v>
      </c>
      <c r="F847" s="22">
        <v>45419.477777777778</v>
      </c>
      <c r="G847" s="21" t="s">
        <v>3342</v>
      </c>
      <c r="H847" s="23">
        <v>974.1</v>
      </c>
      <c r="I847" s="23">
        <v>1100</v>
      </c>
      <c r="J847" s="23">
        <v>929.99</v>
      </c>
      <c r="K847" s="23">
        <v>44.11</v>
      </c>
    </row>
    <row r="848" spans="1:11" s="20" customFormat="1" x14ac:dyDescent="0.25">
      <c r="A848" s="21" t="s">
        <v>1132</v>
      </c>
      <c r="B848" s="21" t="s">
        <v>1145</v>
      </c>
      <c r="C848" s="21" t="s">
        <v>1146</v>
      </c>
      <c r="D848" s="21" t="s">
        <v>1487</v>
      </c>
      <c r="E848" s="21" t="s">
        <v>3343</v>
      </c>
      <c r="F848" s="22">
        <v>45419.48541666667</v>
      </c>
      <c r="G848" s="21" t="s">
        <v>3344</v>
      </c>
      <c r="H848" s="23">
        <v>431.68</v>
      </c>
      <c r="I848" s="23">
        <v>1400</v>
      </c>
      <c r="J848" s="23">
        <v>379.9</v>
      </c>
      <c r="K848" s="23">
        <v>51.78</v>
      </c>
    </row>
    <row r="849" spans="1:11" s="20" customFormat="1" x14ac:dyDescent="0.25">
      <c r="A849" s="21" t="s">
        <v>155</v>
      </c>
      <c r="B849" s="21" t="s">
        <v>696</v>
      </c>
      <c r="C849" s="21" t="s">
        <v>160</v>
      </c>
      <c r="D849" s="21" t="s">
        <v>2947</v>
      </c>
      <c r="E849" s="21" t="s">
        <v>1378</v>
      </c>
      <c r="F849" s="22">
        <v>45419.48541666667</v>
      </c>
      <c r="G849" s="21" t="s">
        <v>3345</v>
      </c>
      <c r="H849" s="23">
        <v>724.74</v>
      </c>
      <c r="I849" s="23">
        <v>1400</v>
      </c>
      <c r="J849" s="23">
        <v>599.99</v>
      </c>
      <c r="K849" s="23">
        <v>124.75</v>
      </c>
    </row>
    <row r="850" spans="1:11" s="20" customFormat="1" x14ac:dyDescent="0.25">
      <c r="A850" s="21" t="s">
        <v>1079</v>
      </c>
      <c r="B850" s="21" t="s">
        <v>1084</v>
      </c>
      <c r="C850" s="21" t="s">
        <v>1065</v>
      </c>
      <c r="D850" s="21" t="s">
        <v>1335</v>
      </c>
      <c r="E850" s="21" t="s">
        <v>3346</v>
      </c>
      <c r="F850" s="22">
        <v>45419.568749999999</v>
      </c>
      <c r="G850" s="21" t="s">
        <v>3347</v>
      </c>
      <c r="H850" s="23">
        <v>329.28</v>
      </c>
      <c r="I850" s="23">
        <v>1400</v>
      </c>
      <c r="J850" s="23">
        <v>279.99</v>
      </c>
      <c r="K850" s="23">
        <v>49.29</v>
      </c>
    </row>
    <row r="851" spans="1:11" s="20" customFormat="1" x14ac:dyDescent="0.25">
      <c r="A851" s="21" t="s">
        <v>967</v>
      </c>
      <c r="B851" s="21" t="s">
        <v>982</v>
      </c>
      <c r="C851" s="21" t="s">
        <v>1071</v>
      </c>
      <c r="D851" s="21" t="s">
        <v>1606</v>
      </c>
      <c r="E851" s="21" t="s">
        <v>3348</v>
      </c>
      <c r="F851" s="22">
        <v>45419.586111111108</v>
      </c>
      <c r="G851" s="21" t="s">
        <v>3349</v>
      </c>
      <c r="H851" s="23">
        <v>588.42999999999995</v>
      </c>
      <c r="I851" s="23">
        <v>1100</v>
      </c>
      <c r="J851" s="23">
        <v>549.99</v>
      </c>
      <c r="K851" s="23">
        <v>38.44</v>
      </c>
    </row>
    <row r="852" spans="1:11" s="20" customFormat="1" x14ac:dyDescent="0.25">
      <c r="A852" s="21" t="s">
        <v>1132</v>
      </c>
      <c r="B852" s="21" t="s">
        <v>1155</v>
      </c>
      <c r="C852" s="21" t="s">
        <v>1156</v>
      </c>
      <c r="D852" s="21" t="s">
        <v>3186</v>
      </c>
      <c r="E852" s="21" t="s">
        <v>3350</v>
      </c>
      <c r="F852" s="22">
        <v>45419.679166666669</v>
      </c>
      <c r="G852" s="21" t="s">
        <v>3351</v>
      </c>
      <c r="H852" s="23">
        <v>586.83000000000004</v>
      </c>
      <c r="I852" s="23">
        <v>1300</v>
      </c>
      <c r="J852" s="23">
        <v>499.99</v>
      </c>
      <c r="K852" s="23">
        <v>86.84</v>
      </c>
    </row>
    <row r="853" spans="1:11" s="20" customFormat="1" x14ac:dyDescent="0.25">
      <c r="A853" s="21" t="s">
        <v>1079</v>
      </c>
      <c r="B853" s="21" t="s">
        <v>1082</v>
      </c>
      <c r="C853" s="21" t="s">
        <v>1063</v>
      </c>
      <c r="D853" s="21" t="s">
        <v>1098</v>
      </c>
      <c r="E853" s="21" t="s">
        <v>3352</v>
      </c>
      <c r="F853" s="22">
        <v>45419.69027777778</v>
      </c>
      <c r="G853" s="21" t="s">
        <v>3353</v>
      </c>
      <c r="H853" s="23">
        <v>386.9</v>
      </c>
      <c r="I853" s="23">
        <v>1200</v>
      </c>
      <c r="J853" s="23">
        <v>309.99</v>
      </c>
      <c r="K853" s="23">
        <v>76.91</v>
      </c>
    </row>
    <row r="854" spans="1:11" s="20" customFormat="1" x14ac:dyDescent="0.25">
      <c r="A854" s="21" t="s">
        <v>967</v>
      </c>
      <c r="B854" s="21" t="s">
        <v>982</v>
      </c>
      <c r="C854" s="21" t="s">
        <v>1071</v>
      </c>
      <c r="D854" s="21" t="s">
        <v>1606</v>
      </c>
      <c r="E854" s="21" t="s">
        <v>3354</v>
      </c>
      <c r="F854" s="22">
        <v>45419.711805555555</v>
      </c>
      <c r="G854" s="21" t="s">
        <v>3355</v>
      </c>
      <c r="H854" s="23">
        <v>370.92</v>
      </c>
      <c r="I854" s="23">
        <v>1100</v>
      </c>
      <c r="J854" s="23">
        <v>324.92</v>
      </c>
      <c r="K854" s="23">
        <v>46</v>
      </c>
    </row>
    <row r="855" spans="1:11" s="20" customFormat="1" x14ac:dyDescent="0.25">
      <c r="A855" s="21" t="s">
        <v>52</v>
      </c>
      <c r="B855" s="21" t="s">
        <v>515</v>
      </c>
      <c r="C855" s="21" t="s">
        <v>65</v>
      </c>
      <c r="D855" s="21" t="s">
        <v>1099</v>
      </c>
      <c r="E855" s="21" t="s">
        <v>3356</v>
      </c>
      <c r="F855" s="22">
        <v>45419.731249999997</v>
      </c>
      <c r="G855" s="21" t="s">
        <v>3357</v>
      </c>
      <c r="H855" s="23">
        <v>670.99</v>
      </c>
      <c r="I855" s="23">
        <v>1400</v>
      </c>
      <c r="J855" s="23">
        <v>629.99</v>
      </c>
      <c r="K855" s="23">
        <v>41</v>
      </c>
    </row>
    <row r="856" spans="1:11" s="20" customFormat="1" x14ac:dyDescent="0.25">
      <c r="A856" s="21" t="s">
        <v>93</v>
      </c>
      <c r="B856" s="21" t="s">
        <v>624</v>
      </c>
      <c r="C856" s="21" t="s">
        <v>103</v>
      </c>
      <c r="D856" s="21" t="s">
        <v>3080</v>
      </c>
      <c r="E856" s="21" t="s">
        <v>3358</v>
      </c>
      <c r="F856" s="22">
        <v>45419.760416666664</v>
      </c>
      <c r="G856" s="21" t="s">
        <v>3359</v>
      </c>
      <c r="H856" s="23">
        <v>435.55</v>
      </c>
      <c r="I856" s="23">
        <v>1100</v>
      </c>
      <c r="J856" s="23">
        <v>399.95</v>
      </c>
      <c r="K856" s="23">
        <v>35.6</v>
      </c>
    </row>
    <row r="857" spans="1:11" s="20" customFormat="1" x14ac:dyDescent="0.25">
      <c r="A857" s="21" t="s">
        <v>93</v>
      </c>
      <c r="B857" s="21" t="s">
        <v>596</v>
      </c>
      <c r="C857" s="21" t="s">
        <v>120</v>
      </c>
      <c r="D857" s="21" t="s">
        <v>1557</v>
      </c>
      <c r="E857" s="21" t="s">
        <v>3360</v>
      </c>
      <c r="F857" s="22">
        <v>45419.771527777775</v>
      </c>
      <c r="G857" s="21" t="s">
        <v>3361</v>
      </c>
      <c r="H857" s="23">
        <v>260.95999999999998</v>
      </c>
      <c r="I857" s="23">
        <v>300</v>
      </c>
      <c r="J857" s="23">
        <v>174.96</v>
      </c>
      <c r="K857" s="23">
        <v>86</v>
      </c>
    </row>
    <row r="858" spans="1:11" s="20" customFormat="1" x14ac:dyDescent="0.25">
      <c r="A858" s="21" t="s">
        <v>93</v>
      </c>
      <c r="B858" s="21" t="s">
        <v>620</v>
      </c>
      <c r="C858" s="21" t="s">
        <v>119</v>
      </c>
      <c r="D858" s="21" t="s">
        <v>3298</v>
      </c>
      <c r="E858" s="21" t="s">
        <v>3362</v>
      </c>
      <c r="F858" s="22">
        <v>45419.786805555559</v>
      </c>
      <c r="G858" s="21" t="s">
        <v>3363</v>
      </c>
      <c r="H858" s="23">
        <v>765.56</v>
      </c>
      <c r="I858" s="23">
        <v>700</v>
      </c>
      <c r="J858" s="23">
        <v>700</v>
      </c>
      <c r="K858" s="23">
        <v>65.56</v>
      </c>
    </row>
    <row r="859" spans="1:11" s="20" customFormat="1" x14ac:dyDescent="0.25">
      <c r="A859" s="21" t="s">
        <v>1079</v>
      </c>
      <c r="B859" s="21" t="s">
        <v>1080</v>
      </c>
      <c r="C859" s="21" t="s">
        <v>1061</v>
      </c>
      <c r="D859" s="21" t="s">
        <v>1260</v>
      </c>
      <c r="E859" s="21" t="s">
        <v>3364</v>
      </c>
      <c r="F859" s="22">
        <v>45420.368055555555</v>
      </c>
      <c r="G859" s="21" t="s">
        <v>3365</v>
      </c>
      <c r="H859" s="23">
        <v>313.56</v>
      </c>
      <c r="I859" s="23">
        <v>1100</v>
      </c>
      <c r="J859" s="23">
        <v>224.98</v>
      </c>
      <c r="K859" s="23">
        <v>88.58</v>
      </c>
    </row>
    <row r="860" spans="1:11" s="20" customFormat="1" x14ac:dyDescent="0.25">
      <c r="A860" s="21" t="s">
        <v>71</v>
      </c>
      <c r="B860" s="21" t="s">
        <v>557</v>
      </c>
      <c r="C860" s="21" t="s">
        <v>74</v>
      </c>
      <c r="D860" s="21" t="s">
        <v>3366</v>
      </c>
      <c r="E860" s="21" t="s">
        <v>3367</v>
      </c>
      <c r="F860" s="22">
        <v>45420.413888888892</v>
      </c>
      <c r="G860" s="21" t="s">
        <v>3368</v>
      </c>
      <c r="H860" s="23">
        <v>355.85</v>
      </c>
      <c r="I860" s="23">
        <v>1200</v>
      </c>
      <c r="J860" s="23">
        <v>314.95999999999998</v>
      </c>
      <c r="K860" s="23">
        <v>40.89</v>
      </c>
    </row>
    <row r="861" spans="1:11" s="20" customFormat="1" x14ac:dyDescent="0.25">
      <c r="A861" s="21" t="s">
        <v>1132</v>
      </c>
      <c r="B861" s="21" t="s">
        <v>1133</v>
      </c>
      <c r="C861" s="21" t="s">
        <v>1134</v>
      </c>
      <c r="D861" s="21" t="s">
        <v>2465</v>
      </c>
      <c r="E861" s="21" t="s">
        <v>3369</v>
      </c>
      <c r="F861" s="22">
        <v>45420.421527777777</v>
      </c>
      <c r="G861" s="21" t="s">
        <v>3370</v>
      </c>
      <c r="H861" s="23">
        <v>1091.73</v>
      </c>
      <c r="I861" s="23">
        <v>1100</v>
      </c>
      <c r="J861" s="23">
        <v>959.98</v>
      </c>
      <c r="K861" s="23">
        <v>131.75</v>
      </c>
    </row>
    <row r="862" spans="1:11" s="20" customFormat="1" x14ac:dyDescent="0.25">
      <c r="A862" s="21" t="s">
        <v>93</v>
      </c>
      <c r="B862" s="21" t="s">
        <v>601</v>
      </c>
      <c r="C862" s="21" t="s">
        <v>107</v>
      </c>
      <c r="D862" s="21" t="s">
        <v>1520</v>
      </c>
      <c r="E862" s="21" t="s">
        <v>2209</v>
      </c>
      <c r="F862" s="22">
        <v>45420.447222222225</v>
      </c>
      <c r="G862" s="21" t="s">
        <v>3371</v>
      </c>
      <c r="H862" s="23">
        <v>398.71</v>
      </c>
      <c r="I862" s="23">
        <v>450</v>
      </c>
      <c r="J862" s="23">
        <v>349.97</v>
      </c>
      <c r="K862" s="23">
        <v>48.74</v>
      </c>
    </row>
    <row r="863" spans="1:11" s="20" customFormat="1" x14ac:dyDescent="0.25">
      <c r="A863" s="21" t="s">
        <v>93</v>
      </c>
      <c r="B863" s="21" t="s">
        <v>608</v>
      </c>
      <c r="C863" s="21" t="s">
        <v>117</v>
      </c>
      <c r="D863" s="21" t="s">
        <v>3372</v>
      </c>
      <c r="E863" s="21" t="s">
        <v>3373</v>
      </c>
      <c r="F863" s="22">
        <v>45420.486805555556</v>
      </c>
      <c r="G863" s="21" t="s">
        <v>3374</v>
      </c>
      <c r="H863" s="23">
        <v>468.72</v>
      </c>
      <c r="I863" s="23">
        <v>800</v>
      </c>
      <c r="J863" s="23">
        <v>394.96</v>
      </c>
      <c r="K863" s="23">
        <v>73.760000000000005</v>
      </c>
    </row>
    <row r="864" spans="1:11" s="20" customFormat="1" x14ac:dyDescent="0.25">
      <c r="A864" s="21" t="s">
        <v>24</v>
      </c>
      <c r="B864" s="21" t="s">
        <v>463</v>
      </c>
      <c r="C864" s="21" t="s">
        <v>28</v>
      </c>
      <c r="D864" s="21" t="s">
        <v>1322</v>
      </c>
      <c r="E864" s="21" t="s">
        <v>3375</v>
      </c>
      <c r="F864" s="22">
        <v>45420.488888888889</v>
      </c>
      <c r="G864" s="21" t="s">
        <v>3376</v>
      </c>
      <c r="H864" s="23">
        <v>577.35</v>
      </c>
      <c r="I864" s="23">
        <v>1100</v>
      </c>
      <c r="J864" s="23">
        <v>549.99</v>
      </c>
      <c r="K864" s="23">
        <v>27.36</v>
      </c>
    </row>
    <row r="865" spans="1:11" s="20" customFormat="1" x14ac:dyDescent="0.25">
      <c r="A865" s="21" t="s">
        <v>151</v>
      </c>
      <c r="B865" s="21" t="s">
        <v>864</v>
      </c>
      <c r="C865" s="21" t="s">
        <v>152</v>
      </c>
      <c r="D865" s="21" t="s">
        <v>865</v>
      </c>
      <c r="E865" s="21" t="s">
        <v>3377</v>
      </c>
      <c r="F865" s="22">
        <v>45420.529861111114</v>
      </c>
      <c r="G865" s="21" t="s">
        <v>3378</v>
      </c>
      <c r="H865" s="23">
        <v>266.77</v>
      </c>
      <c r="I865" s="23">
        <v>1300</v>
      </c>
      <c r="J865" s="23">
        <v>239.99</v>
      </c>
      <c r="K865" s="23">
        <v>26.78</v>
      </c>
    </row>
    <row r="866" spans="1:11" s="20" customFormat="1" x14ac:dyDescent="0.25">
      <c r="A866" s="21" t="s">
        <v>32</v>
      </c>
      <c r="B866" s="21" t="s">
        <v>499</v>
      </c>
      <c r="C866" s="21" t="s">
        <v>34</v>
      </c>
      <c r="D866" s="21" t="s">
        <v>753</v>
      </c>
      <c r="E866" s="21" t="s">
        <v>1686</v>
      </c>
      <c r="F866" s="22">
        <v>45420.531944444447</v>
      </c>
      <c r="G866" s="21" t="s">
        <v>3379</v>
      </c>
      <c r="H866" s="23">
        <v>1067.27</v>
      </c>
      <c r="I866" s="23">
        <v>1100</v>
      </c>
      <c r="J866" s="23">
        <v>1039.92</v>
      </c>
      <c r="K866" s="23">
        <v>27.35</v>
      </c>
    </row>
    <row r="867" spans="1:11" s="20" customFormat="1" x14ac:dyDescent="0.25">
      <c r="A867" s="21" t="s">
        <v>1132</v>
      </c>
      <c r="B867" s="21" t="s">
        <v>1161</v>
      </c>
      <c r="C867" s="21" t="s">
        <v>1162</v>
      </c>
      <c r="D867" s="21" t="s">
        <v>1494</v>
      </c>
      <c r="E867" s="21" t="s">
        <v>3380</v>
      </c>
      <c r="F867" s="22">
        <v>45420.538888888892</v>
      </c>
      <c r="G867" s="21" t="s">
        <v>3381</v>
      </c>
      <c r="H867" s="23">
        <v>1077.6400000000001</v>
      </c>
      <c r="I867" s="23">
        <v>1100</v>
      </c>
      <c r="J867" s="23">
        <v>1049.92</v>
      </c>
      <c r="K867" s="23">
        <v>27.72</v>
      </c>
    </row>
    <row r="868" spans="1:11" s="20" customFormat="1" x14ac:dyDescent="0.25">
      <c r="A868" s="21" t="s">
        <v>52</v>
      </c>
      <c r="B868" s="21" t="s">
        <v>521</v>
      </c>
      <c r="C868" s="21" t="s">
        <v>59</v>
      </c>
      <c r="D868" s="21" t="s">
        <v>775</v>
      </c>
      <c r="E868" s="21" t="s">
        <v>3382</v>
      </c>
      <c r="F868" s="22">
        <v>45420.563194444447</v>
      </c>
      <c r="G868" s="21" t="s">
        <v>3383</v>
      </c>
      <c r="H868" s="23">
        <v>1157.96</v>
      </c>
      <c r="I868" s="23">
        <v>1000</v>
      </c>
      <c r="J868" s="23">
        <v>999.99</v>
      </c>
      <c r="K868" s="23">
        <v>157.97</v>
      </c>
    </row>
    <row r="869" spans="1:11" s="20" customFormat="1" x14ac:dyDescent="0.25">
      <c r="A869" s="21" t="s">
        <v>883</v>
      </c>
      <c r="B869" s="21" t="s">
        <v>891</v>
      </c>
      <c r="C869" s="21" t="s">
        <v>892</v>
      </c>
      <c r="D869" s="21" t="s">
        <v>1297</v>
      </c>
      <c r="E869" s="21" t="s">
        <v>3384</v>
      </c>
      <c r="F869" s="22">
        <v>45420.6</v>
      </c>
      <c r="G869" s="21" t="s">
        <v>3385</v>
      </c>
      <c r="H869" s="23">
        <v>664.99</v>
      </c>
      <c r="I869" s="23">
        <v>1000</v>
      </c>
      <c r="J869" s="23">
        <v>637.63</v>
      </c>
      <c r="K869" s="23">
        <v>27.36</v>
      </c>
    </row>
    <row r="870" spans="1:11" s="20" customFormat="1" x14ac:dyDescent="0.25">
      <c r="A870" s="21" t="s">
        <v>93</v>
      </c>
      <c r="B870" s="21" t="s">
        <v>596</v>
      </c>
      <c r="C870" s="21" t="s">
        <v>120</v>
      </c>
      <c r="D870" s="21" t="s">
        <v>1278</v>
      </c>
      <c r="E870" s="21" t="s">
        <v>3386</v>
      </c>
      <c r="F870" s="22">
        <v>45420.634722222225</v>
      </c>
      <c r="G870" s="21" t="s">
        <v>3387</v>
      </c>
      <c r="H870" s="23">
        <v>565.97</v>
      </c>
      <c r="I870" s="23">
        <v>1100</v>
      </c>
      <c r="J870" s="23">
        <v>374.97</v>
      </c>
      <c r="K870" s="23">
        <v>191</v>
      </c>
    </row>
    <row r="871" spans="1:11" s="20" customFormat="1" x14ac:dyDescent="0.25">
      <c r="A871" s="21" t="s">
        <v>24</v>
      </c>
      <c r="B871" s="21" t="s">
        <v>467</v>
      </c>
      <c r="C871" s="21" t="s">
        <v>25</v>
      </c>
      <c r="D871" s="21" t="s">
        <v>734</v>
      </c>
      <c r="E871" s="21" t="s">
        <v>3388</v>
      </c>
      <c r="F871" s="22">
        <v>45420.683333333334</v>
      </c>
      <c r="G871" s="21" t="s">
        <v>3389</v>
      </c>
      <c r="H871" s="23">
        <v>577.35</v>
      </c>
      <c r="I871" s="23">
        <v>1300</v>
      </c>
      <c r="J871" s="23">
        <v>549.99</v>
      </c>
      <c r="K871" s="23">
        <v>27.36</v>
      </c>
    </row>
    <row r="872" spans="1:11" s="20" customFormat="1" x14ac:dyDescent="0.25">
      <c r="A872" s="21" t="s">
        <v>52</v>
      </c>
      <c r="B872" s="21" t="s">
        <v>513</v>
      </c>
      <c r="C872" s="21" t="s">
        <v>63</v>
      </c>
      <c r="D872" s="21" t="s">
        <v>1103</v>
      </c>
      <c r="E872" s="21" t="s">
        <v>3390</v>
      </c>
      <c r="F872" s="22">
        <v>45420.688194444447</v>
      </c>
      <c r="G872" s="21" t="s">
        <v>3391</v>
      </c>
      <c r="H872" s="23">
        <v>431.47</v>
      </c>
      <c r="I872" s="23">
        <v>1100</v>
      </c>
      <c r="J872" s="23">
        <v>239.99</v>
      </c>
      <c r="K872" s="23">
        <v>191.48</v>
      </c>
    </row>
    <row r="873" spans="1:11" s="20" customFormat="1" x14ac:dyDescent="0.25">
      <c r="A873" s="21" t="s">
        <v>93</v>
      </c>
      <c r="B873" s="21" t="s">
        <v>634</v>
      </c>
      <c r="C873" s="21" t="s">
        <v>118</v>
      </c>
      <c r="D873" s="21" t="s">
        <v>825</v>
      </c>
      <c r="E873" s="21" t="s">
        <v>3392</v>
      </c>
      <c r="F873" s="22">
        <v>45420.695833333331</v>
      </c>
      <c r="G873" s="21" t="s">
        <v>3393</v>
      </c>
      <c r="H873" s="23">
        <v>369.05</v>
      </c>
      <c r="I873" s="23">
        <v>1000</v>
      </c>
      <c r="J873" s="23">
        <v>341.95</v>
      </c>
      <c r="K873" s="23">
        <v>27.1</v>
      </c>
    </row>
    <row r="874" spans="1:11" s="20" customFormat="1" x14ac:dyDescent="0.25">
      <c r="A874" s="21" t="s">
        <v>93</v>
      </c>
      <c r="B874" s="21" t="s">
        <v>630</v>
      </c>
      <c r="C874" s="21" t="s">
        <v>125</v>
      </c>
      <c r="D874" s="21" t="s">
        <v>1284</v>
      </c>
      <c r="E874" s="21" t="s">
        <v>3394</v>
      </c>
      <c r="F874" s="22">
        <v>45420.738888888889</v>
      </c>
      <c r="G874" s="21" t="s">
        <v>3395</v>
      </c>
      <c r="H874" s="23">
        <v>430.13</v>
      </c>
      <c r="I874" s="23">
        <v>1100</v>
      </c>
      <c r="J874" s="23">
        <v>364.97</v>
      </c>
      <c r="K874" s="23">
        <v>65.16</v>
      </c>
    </row>
    <row r="875" spans="1:11" s="20" customFormat="1" x14ac:dyDescent="0.25">
      <c r="A875" s="21" t="s">
        <v>71</v>
      </c>
      <c r="B875" s="21" t="s">
        <v>578</v>
      </c>
      <c r="C875" s="21" t="s">
        <v>81</v>
      </c>
      <c r="D875" s="21" t="s">
        <v>806</v>
      </c>
      <c r="E875" s="21" t="s">
        <v>3396</v>
      </c>
      <c r="F875" s="22">
        <v>45420.759722222225</v>
      </c>
      <c r="G875" s="21" t="s">
        <v>3397</v>
      </c>
      <c r="H875" s="23">
        <v>1168.27</v>
      </c>
      <c r="I875" s="23">
        <v>1400</v>
      </c>
      <c r="J875" s="23">
        <v>1129.92</v>
      </c>
      <c r="K875" s="23">
        <v>38.35</v>
      </c>
    </row>
    <row r="876" spans="1:11" s="20" customFormat="1" x14ac:dyDescent="0.25">
      <c r="A876" s="21" t="s">
        <v>1132</v>
      </c>
      <c r="B876" s="21" t="s">
        <v>1155</v>
      </c>
      <c r="C876" s="21" t="s">
        <v>1156</v>
      </c>
      <c r="D876" s="21" t="s">
        <v>2473</v>
      </c>
      <c r="E876" s="21" t="s">
        <v>3398</v>
      </c>
      <c r="F876" s="22">
        <v>45421.427777777775</v>
      </c>
      <c r="G876" s="21" t="s">
        <v>3399</v>
      </c>
      <c r="H876" s="23">
        <v>720.52</v>
      </c>
      <c r="I876" s="23">
        <v>1400</v>
      </c>
      <c r="J876" s="23">
        <v>629.99</v>
      </c>
      <c r="K876" s="23">
        <v>90.53</v>
      </c>
    </row>
    <row r="877" spans="1:11" s="20" customFormat="1" x14ac:dyDescent="0.25">
      <c r="A877" s="21" t="s">
        <v>141</v>
      </c>
      <c r="B877" s="21" t="s">
        <v>667</v>
      </c>
      <c r="C877" s="21" t="s">
        <v>146</v>
      </c>
      <c r="D877" s="21" t="s">
        <v>1634</v>
      </c>
      <c r="E877" s="21" t="s">
        <v>3400</v>
      </c>
      <c r="F877" s="22">
        <v>45421.48541666667</v>
      </c>
      <c r="G877" s="21" t="s">
        <v>3401</v>
      </c>
      <c r="H877" s="23">
        <v>132.16999999999999</v>
      </c>
      <c r="I877" s="23">
        <v>1400</v>
      </c>
      <c r="J877" s="23">
        <v>104.98</v>
      </c>
      <c r="K877" s="23">
        <v>27.19</v>
      </c>
    </row>
    <row r="878" spans="1:11" s="20" customFormat="1" x14ac:dyDescent="0.25">
      <c r="A878" s="21" t="s">
        <v>71</v>
      </c>
      <c r="B878" s="21" t="s">
        <v>578</v>
      </c>
      <c r="C878" s="21" t="s">
        <v>81</v>
      </c>
      <c r="D878" s="21" t="s">
        <v>793</v>
      </c>
      <c r="E878" s="21" t="s">
        <v>3402</v>
      </c>
      <c r="F878" s="22">
        <v>45421.496527777781</v>
      </c>
      <c r="G878" s="21" t="s">
        <v>3403</v>
      </c>
      <c r="H878" s="23">
        <v>332.26</v>
      </c>
      <c r="I878" s="23">
        <v>1400</v>
      </c>
      <c r="J878" s="23">
        <v>269.91000000000003</v>
      </c>
      <c r="K878" s="23">
        <v>62.35</v>
      </c>
    </row>
    <row r="879" spans="1:11" s="20" customFormat="1" x14ac:dyDescent="0.25">
      <c r="A879" s="21" t="s">
        <v>141</v>
      </c>
      <c r="B879" s="21" t="s">
        <v>671</v>
      </c>
      <c r="C879" s="21" t="s">
        <v>148</v>
      </c>
      <c r="D879" s="21" t="s">
        <v>1291</v>
      </c>
      <c r="E879" s="21" t="s">
        <v>3404</v>
      </c>
      <c r="F879" s="22">
        <v>45421.499305555553</v>
      </c>
      <c r="G879" s="21" t="s">
        <v>3405</v>
      </c>
      <c r="H879" s="23">
        <v>793.33</v>
      </c>
      <c r="I879" s="23">
        <v>1100</v>
      </c>
      <c r="J879" s="23">
        <v>599.99</v>
      </c>
      <c r="K879" s="23">
        <v>193.34</v>
      </c>
    </row>
    <row r="880" spans="1:11" s="20" customFormat="1" x14ac:dyDescent="0.25">
      <c r="A880" s="21" t="s">
        <v>93</v>
      </c>
      <c r="B880" s="21" t="s">
        <v>634</v>
      </c>
      <c r="C880" s="21" t="s">
        <v>118</v>
      </c>
      <c r="D880" s="21" t="s">
        <v>824</v>
      </c>
      <c r="E880" s="21" t="s">
        <v>3406</v>
      </c>
      <c r="F880" s="22">
        <v>45421.531944444447</v>
      </c>
      <c r="G880" s="21" t="s">
        <v>3407</v>
      </c>
      <c r="H880" s="23">
        <v>913.45</v>
      </c>
      <c r="I880" s="23">
        <v>1100</v>
      </c>
      <c r="J880" s="23">
        <v>799.99</v>
      </c>
      <c r="K880" s="23">
        <v>113.46</v>
      </c>
    </row>
    <row r="881" spans="1:11" s="20" customFormat="1" x14ac:dyDescent="0.25">
      <c r="A881" s="21" t="s">
        <v>71</v>
      </c>
      <c r="B881" s="21" t="s">
        <v>578</v>
      </c>
      <c r="C881" s="21" t="s">
        <v>81</v>
      </c>
      <c r="D881" s="21" t="s">
        <v>793</v>
      </c>
      <c r="E881" s="21" t="s">
        <v>3408</v>
      </c>
      <c r="F881" s="22">
        <v>45421.539583333331</v>
      </c>
      <c r="G881" s="21" t="s">
        <v>3409</v>
      </c>
      <c r="H881" s="23">
        <v>1541.13</v>
      </c>
      <c r="I881" s="23">
        <v>1300</v>
      </c>
      <c r="J881" s="23">
        <v>1199.99</v>
      </c>
      <c r="K881" s="23">
        <v>341.14</v>
      </c>
    </row>
    <row r="882" spans="1:11" s="20" customFormat="1" x14ac:dyDescent="0.25">
      <c r="A882" s="21" t="s">
        <v>967</v>
      </c>
      <c r="B882" s="21" t="s">
        <v>969</v>
      </c>
      <c r="C882" s="21" t="s">
        <v>1015</v>
      </c>
      <c r="D882" s="21" t="s">
        <v>1124</v>
      </c>
      <c r="E882" s="21" t="s">
        <v>3410</v>
      </c>
      <c r="F882" s="22">
        <v>45421.546527777777</v>
      </c>
      <c r="G882" s="21" t="s">
        <v>3411</v>
      </c>
      <c r="H882" s="23">
        <v>426.77</v>
      </c>
      <c r="I882" s="23">
        <v>1100</v>
      </c>
      <c r="J882" s="23">
        <v>399.99</v>
      </c>
      <c r="K882" s="23">
        <v>26.78</v>
      </c>
    </row>
    <row r="883" spans="1:11" s="20" customFormat="1" x14ac:dyDescent="0.25">
      <c r="A883" s="21" t="s">
        <v>93</v>
      </c>
      <c r="B883" s="21" t="s">
        <v>640</v>
      </c>
      <c r="C883" s="21" t="s">
        <v>101</v>
      </c>
      <c r="D883" s="21" t="s">
        <v>838</v>
      </c>
      <c r="E883" s="21" t="s">
        <v>3412</v>
      </c>
      <c r="F883" s="22">
        <v>45421.554861111108</v>
      </c>
      <c r="G883" s="21" t="s">
        <v>3413</v>
      </c>
      <c r="H883" s="23">
        <v>394.06</v>
      </c>
      <c r="I883" s="23">
        <v>1300</v>
      </c>
      <c r="J883" s="23">
        <v>289.95999999999998</v>
      </c>
      <c r="K883" s="23">
        <v>104.1</v>
      </c>
    </row>
    <row r="884" spans="1:11" s="20" customFormat="1" x14ac:dyDescent="0.25">
      <c r="A884" s="21" t="s">
        <v>967</v>
      </c>
      <c r="B884" s="21" t="s">
        <v>974</v>
      </c>
      <c r="C884" s="21" t="s">
        <v>1011</v>
      </c>
      <c r="D884" s="21" t="s">
        <v>1122</v>
      </c>
      <c r="E884" s="21" t="s">
        <v>3414</v>
      </c>
      <c r="F884" s="22">
        <v>45421.584722222222</v>
      </c>
      <c r="G884" s="21" t="s">
        <v>3415</v>
      </c>
      <c r="H884" s="23">
        <v>482.74</v>
      </c>
      <c r="I884" s="23">
        <v>1100</v>
      </c>
      <c r="J884" s="23">
        <v>374.96</v>
      </c>
      <c r="K884" s="23">
        <v>107.78</v>
      </c>
    </row>
    <row r="885" spans="1:11" s="20" customFormat="1" x14ac:dyDescent="0.25">
      <c r="A885" s="21" t="s">
        <v>1132</v>
      </c>
      <c r="B885" s="21" t="s">
        <v>1149</v>
      </c>
      <c r="C885" s="21" t="s">
        <v>1150</v>
      </c>
      <c r="D885" s="21" t="s">
        <v>3416</v>
      </c>
      <c r="E885" s="21" t="s">
        <v>2445</v>
      </c>
      <c r="F885" s="22">
        <v>45421.586111111108</v>
      </c>
      <c r="G885" s="21" t="s">
        <v>3417</v>
      </c>
      <c r="H885" s="23">
        <v>618.24</v>
      </c>
      <c r="I885" s="23">
        <v>1400</v>
      </c>
      <c r="J885" s="23">
        <v>499.99</v>
      </c>
      <c r="K885" s="23">
        <v>118.25</v>
      </c>
    </row>
    <row r="886" spans="1:11" s="20" customFormat="1" x14ac:dyDescent="0.25">
      <c r="A886" s="21" t="s">
        <v>93</v>
      </c>
      <c r="B886" s="21" t="s">
        <v>638</v>
      </c>
      <c r="C886" s="21" t="s">
        <v>98</v>
      </c>
      <c r="D886" s="21" t="s">
        <v>832</v>
      </c>
      <c r="E886" s="21" t="s">
        <v>3418</v>
      </c>
      <c r="F886" s="22">
        <v>45421.599305555559</v>
      </c>
      <c r="G886" s="21" t="s">
        <v>3419</v>
      </c>
      <c r="H886" s="23">
        <v>1026.95</v>
      </c>
      <c r="I886" s="23">
        <v>1100</v>
      </c>
      <c r="J886" s="23">
        <v>949.95</v>
      </c>
      <c r="K886" s="23">
        <v>77</v>
      </c>
    </row>
    <row r="887" spans="1:11" s="20" customFormat="1" x14ac:dyDescent="0.25">
      <c r="A887" s="21" t="s">
        <v>71</v>
      </c>
      <c r="B887" s="21" t="s">
        <v>549</v>
      </c>
      <c r="C887" s="21" t="s">
        <v>79</v>
      </c>
      <c r="D887" s="21" t="s">
        <v>1106</v>
      </c>
      <c r="E887" s="21" t="s">
        <v>1458</v>
      </c>
      <c r="F887" s="22">
        <v>45421.649305555555</v>
      </c>
      <c r="G887" s="21" t="s">
        <v>3420</v>
      </c>
      <c r="H887" s="23">
        <v>987.18</v>
      </c>
      <c r="I887" s="23">
        <v>1200</v>
      </c>
      <c r="J887" s="23">
        <v>959.95</v>
      </c>
      <c r="K887" s="23">
        <v>27.23</v>
      </c>
    </row>
    <row r="888" spans="1:11" s="20" customFormat="1" x14ac:dyDescent="0.25">
      <c r="A888" s="21" t="s">
        <v>52</v>
      </c>
      <c r="B888" s="21" t="s">
        <v>531</v>
      </c>
      <c r="C888" s="21" t="s">
        <v>61</v>
      </c>
      <c r="D888" s="21" t="s">
        <v>1421</v>
      </c>
      <c r="E888" s="21" t="s">
        <v>3421</v>
      </c>
      <c r="F888" s="22">
        <v>45421.650694444441</v>
      </c>
      <c r="G888" s="21" t="s">
        <v>3422</v>
      </c>
      <c r="H888" s="23">
        <v>672.24</v>
      </c>
      <c r="I888" s="23">
        <v>1100</v>
      </c>
      <c r="J888" s="23">
        <v>634.99</v>
      </c>
      <c r="K888" s="23">
        <v>37.25</v>
      </c>
    </row>
    <row r="889" spans="1:11" s="20" customFormat="1" x14ac:dyDescent="0.25">
      <c r="A889" s="21" t="s">
        <v>873</v>
      </c>
      <c r="B889" s="21" t="s">
        <v>703</v>
      </c>
      <c r="C889" s="21" t="s">
        <v>164</v>
      </c>
      <c r="D889" s="21" t="s">
        <v>1296</v>
      </c>
      <c r="E889" s="21" t="s">
        <v>3423</v>
      </c>
      <c r="F889" s="22">
        <v>45421.681250000001</v>
      </c>
      <c r="G889" s="21" t="s">
        <v>3424</v>
      </c>
      <c r="H889" s="23">
        <v>712.37</v>
      </c>
      <c r="I889" s="23">
        <v>1100</v>
      </c>
      <c r="J889" s="23">
        <v>629.99</v>
      </c>
      <c r="K889" s="23">
        <v>82.38</v>
      </c>
    </row>
    <row r="890" spans="1:11" s="20" customFormat="1" x14ac:dyDescent="0.25">
      <c r="A890" s="21" t="s">
        <v>883</v>
      </c>
      <c r="B890" s="21" t="s">
        <v>884</v>
      </c>
      <c r="C890" s="21" t="s">
        <v>885</v>
      </c>
      <c r="D890" s="21" t="s">
        <v>3015</v>
      </c>
      <c r="E890" s="21" t="s">
        <v>3425</v>
      </c>
      <c r="F890" s="22">
        <v>45421.694444444445</v>
      </c>
      <c r="G890" s="21" t="s">
        <v>3426</v>
      </c>
      <c r="H890" s="23">
        <v>536.97</v>
      </c>
      <c r="I890" s="23">
        <v>1200</v>
      </c>
      <c r="J890" s="23">
        <v>499.99</v>
      </c>
      <c r="K890" s="23">
        <v>36.979999999999997</v>
      </c>
    </row>
    <row r="891" spans="1:11" s="20" customFormat="1" x14ac:dyDescent="0.25">
      <c r="A891" s="21" t="s">
        <v>32</v>
      </c>
      <c r="B891" s="21" t="s">
        <v>474</v>
      </c>
      <c r="C891" s="21" t="s">
        <v>41</v>
      </c>
      <c r="D891" s="21" t="s">
        <v>742</v>
      </c>
      <c r="E891" s="21" t="s">
        <v>3427</v>
      </c>
      <c r="F891" s="22">
        <v>45421.711805555555</v>
      </c>
      <c r="G891" s="21" t="s">
        <v>3428</v>
      </c>
      <c r="H891" s="23">
        <v>684.39</v>
      </c>
      <c r="I891" s="23">
        <v>700</v>
      </c>
      <c r="J891" s="23">
        <v>629.99</v>
      </c>
      <c r="K891" s="23">
        <v>54.4</v>
      </c>
    </row>
    <row r="892" spans="1:11" s="20" customFormat="1" x14ac:dyDescent="0.25">
      <c r="A892" s="21" t="s">
        <v>93</v>
      </c>
      <c r="B892" s="21" t="s">
        <v>630</v>
      </c>
      <c r="C892" s="21" t="s">
        <v>125</v>
      </c>
      <c r="D892" s="21" t="s">
        <v>1284</v>
      </c>
      <c r="E892" s="21" t="s">
        <v>3429</v>
      </c>
      <c r="F892" s="22">
        <v>45421.720833333333</v>
      </c>
      <c r="G892" s="21" t="s">
        <v>3430</v>
      </c>
      <c r="H892" s="23">
        <v>768.08</v>
      </c>
      <c r="I892" s="23">
        <v>1100</v>
      </c>
      <c r="J892" s="23">
        <v>499.99</v>
      </c>
      <c r="K892" s="23">
        <v>268.08999999999997</v>
      </c>
    </row>
    <row r="893" spans="1:11" s="20" customFormat="1" x14ac:dyDescent="0.25">
      <c r="A893" s="21" t="s">
        <v>93</v>
      </c>
      <c r="B893" s="21" t="s">
        <v>585</v>
      </c>
      <c r="C893" s="21" t="s">
        <v>121</v>
      </c>
      <c r="D893" s="21" t="s">
        <v>840</v>
      </c>
      <c r="E893" s="21" t="s">
        <v>3431</v>
      </c>
      <c r="F893" s="22">
        <v>45421.728472222225</v>
      </c>
      <c r="G893" s="21" t="s">
        <v>3432</v>
      </c>
      <c r="H893" s="23">
        <v>1250.18</v>
      </c>
      <c r="I893" s="23">
        <v>1100</v>
      </c>
      <c r="J893" s="23">
        <v>1099.97</v>
      </c>
      <c r="K893" s="23">
        <v>150.21</v>
      </c>
    </row>
    <row r="894" spans="1:11" s="20" customFormat="1" x14ac:dyDescent="0.25">
      <c r="A894" s="21" t="s">
        <v>71</v>
      </c>
      <c r="B894" s="21" t="s">
        <v>553</v>
      </c>
      <c r="C894" s="21" t="s">
        <v>76</v>
      </c>
      <c r="D894" s="21" t="s">
        <v>1468</v>
      </c>
      <c r="E894" s="21" t="s">
        <v>3433</v>
      </c>
      <c r="F894" s="22">
        <v>45421.78125</v>
      </c>
      <c r="G894" s="21" t="s">
        <v>3434</v>
      </c>
      <c r="H894" s="23">
        <v>453.76</v>
      </c>
      <c r="I894" s="23">
        <v>1400</v>
      </c>
      <c r="J894" s="23">
        <v>309.99</v>
      </c>
      <c r="K894" s="23">
        <v>143.77000000000001</v>
      </c>
    </row>
    <row r="895" spans="1:11" s="20" customFormat="1" x14ac:dyDescent="0.25">
      <c r="A895" s="21" t="s">
        <v>93</v>
      </c>
      <c r="B895" s="21" t="s">
        <v>618</v>
      </c>
      <c r="C895" s="21" t="s">
        <v>128</v>
      </c>
      <c r="D895" s="21" t="s">
        <v>1032</v>
      </c>
      <c r="E895" s="21" t="s">
        <v>3435</v>
      </c>
      <c r="F895" s="22">
        <v>45421.794444444444</v>
      </c>
      <c r="G895" s="21" t="s">
        <v>3436</v>
      </c>
      <c r="H895" s="23">
        <v>706.82</v>
      </c>
      <c r="I895" s="23">
        <v>1100</v>
      </c>
      <c r="J895" s="23">
        <v>684.97</v>
      </c>
      <c r="K895" s="23">
        <v>21.85</v>
      </c>
    </row>
    <row r="896" spans="1:11" s="20" customFormat="1" x14ac:dyDescent="0.25">
      <c r="A896" s="21" t="s">
        <v>873</v>
      </c>
      <c r="B896" s="21" t="s">
        <v>703</v>
      </c>
      <c r="C896" s="21" t="s">
        <v>164</v>
      </c>
      <c r="D896" s="21" t="s">
        <v>1296</v>
      </c>
      <c r="E896" s="21" t="s">
        <v>3437</v>
      </c>
      <c r="F896" s="22">
        <v>45422.356944444444</v>
      </c>
      <c r="G896" s="21" t="s">
        <v>3438</v>
      </c>
      <c r="H896" s="23">
        <v>712.37</v>
      </c>
      <c r="I896" s="23">
        <v>1300</v>
      </c>
      <c r="J896" s="23">
        <v>629.99</v>
      </c>
      <c r="K896" s="23">
        <v>82.38</v>
      </c>
    </row>
    <row r="897" spans="1:11" s="20" customFormat="1" x14ac:dyDescent="0.25">
      <c r="A897" s="21" t="s">
        <v>1132</v>
      </c>
      <c r="B897" s="21" t="s">
        <v>1151</v>
      </c>
      <c r="C897" s="21" t="s">
        <v>1152</v>
      </c>
      <c r="D897" s="21" t="s">
        <v>1275</v>
      </c>
      <c r="E897" s="21" t="s">
        <v>1600</v>
      </c>
      <c r="F897" s="22">
        <v>45422.401388888888</v>
      </c>
      <c r="G897" s="21" t="s">
        <v>3439</v>
      </c>
      <c r="H897" s="23">
        <v>1117.8699999999999</v>
      </c>
      <c r="I897" s="23">
        <v>1400</v>
      </c>
      <c r="J897" s="23">
        <v>1009.96</v>
      </c>
      <c r="K897" s="23">
        <v>107.91</v>
      </c>
    </row>
    <row r="898" spans="1:11" s="20" customFormat="1" x14ac:dyDescent="0.25">
      <c r="A898" s="21" t="s">
        <v>93</v>
      </c>
      <c r="B898" s="21" t="s">
        <v>585</v>
      </c>
      <c r="C898" s="21" t="s">
        <v>121</v>
      </c>
      <c r="D898" s="21" t="s">
        <v>1117</v>
      </c>
      <c r="E898" s="21" t="s">
        <v>3440</v>
      </c>
      <c r="F898" s="22">
        <v>45422.498611111114</v>
      </c>
      <c r="G898" s="21" t="s">
        <v>3441</v>
      </c>
      <c r="H898" s="23">
        <v>144.88</v>
      </c>
      <c r="I898" s="23">
        <v>1100</v>
      </c>
      <c r="J898" s="23">
        <v>104.98</v>
      </c>
      <c r="K898" s="23">
        <v>39.9</v>
      </c>
    </row>
    <row r="899" spans="1:11" s="20" customFormat="1" x14ac:dyDescent="0.25">
      <c r="A899" s="21" t="s">
        <v>71</v>
      </c>
      <c r="B899" s="21" t="s">
        <v>578</v>
      </c>
      <c r="C899" s="21" t="s">
        <v>81</v>
      </c>
      <c r="D899" s="21" t="s">
        <v>793</v>
      </c>
      <c r="E899" s="21" t="s">
        <v>3442</v>
      </c>
      <c r="F899" s="22">
        <v>45422.511805555558</v>
      </c>
      <c r="G899" s="21" t="s">
        <v>3443</v>
      </c>
      <c r="H899" s="23">
        <v>835.53</v>
      </c>
      <c r="I899" s="23">
        <v>1400</v>
      </c>
      <c r="J899" s="23">
        <v>394.88</v>
      </c>
      <c r="K899" s="23">
        <v>440.65</v>
      </c>
    </row>
    <row r="900" spans="1:11" s="20" customFormat="1" x14ac:dyDescent="0.25">
      <c r="A900" s="21" t="s">
        <v>52</v>
      </c>
      <c r="B900" s="21" t="s">
        <v>517</v>
      </c>
      <c r="C900" s="21" t="s">
        <v>64</v>
      </c>
      <c r="D900" s="21" t="s">
        <v>767</v>
      </c>
      <c r="E900" s="21" t="s">
        <v>3444</v>
      </c>
      <c r="F900" s="22">
        <v>45422.525694444441</v>
      </c>
      <c r="G900" s="21" t="s">
        <v>3445</v>
      </c>
      <c r="H900" s="23">
        <v>425.94</v>
      </c>
      <c r="I900" s="23">
        <v>1100</v>
      </c>
      <c r="J900" s="23">
        <v>344.94</v>
      </c>
      <c r="K900" s="23">
        <v>81</v>
      </c>
    </row>
    <row r="901" spans="1:11" s="20" customFormat="1" x14ac:dyDescent="0.25">
      <c r="A901" s="21" t="s">
        <v>24</v>
      </c>
      <c r="B901" s="21" t="s">
        <v>461</v>
      </c>
      <c r="C901" s="21" t="s">
        <v>30</v>
      </c>
      <c r="D901" s="21" t="s">
        <v>734</v>
      </c>
      <c r="E901" s="21" t="s">
        <v>1309</v>
      </c>
      <c r="F901" s="22">
        <v>45422.573611111111</v>
      </c>
      <c r="G901" s="21" t="s">
        <v>3446</v>
      </c>
      <c r="H901" s="23">
        <v>356.81</v>
      </c>
      <c r="I901" s="23">
        <v>1100</v>
      </c>
      <c r="J901" s="23">
        <v>329.96</v>
      </c>
      <c r="K901" s="23">
        <v>26.85</v>
      </c>
    </row>
    <row r="902" spans="1:11" s="20" customFormat="1" x14ac:dyDescent="0.25">
      <c r="A902" s="21" t="s">
        <v>1132</v>
      </c>
      <c r="B902" s="21" t="s">
        <v>1155</v>
      </c>
      <c r="C902" s="21" t="s">
        <v>1156</v>
      </c>
      <c r="D902" s="21" t="s">
        <v>2473</v>
      </c>
      <c r="E902" s="21" t="s">
        <v>3447</v>
      </c>
      <c r="F902" s="22">
        <v>45422.589583333334</v>
      </c>
      <c r="G902" s="21" t="s">
        <v>3448</v>
      </c>
      <c r="H902" s="23">
        <v>641.20000000000005</v>
      </c>
      <c r="I902" s="23">
        <v>1100</v>
      </c>
      <c r="J902" s="23">
        <v>549.99</v>
      </c>
      <c r="K902" s="23">
        <v>91.21</v>
      </c>
    </row>
    <row r="903" spans="1:11" s="20" customFormat="1" x14ac:dyDescent="0.25">
      <c r="A903" s="21" t="s">
        <v>1132</v>
      </c>
      <c r="B903" s="21" t="s">
        <v>1163</v>
      </c>
      <c r="C903" s="21" t="s">
        <v>1164</v>
      </c>
      <c r="D903" s="21" t="s">
        <v>1276</v>
      </c>
      <c r="E903" s="21" t="s">
        <v>3449</v>
      </c>
      <c r="F903" s="22">
        <v>45422.600694444445</v>
      </c>
      <c r="G903" s="21" t="s">
        <v>3450</v>
      </c>
      <c r="H903" s="23">
        <v>546.76</v>
      </c>
      <c r="I903" s="23">
        <v>1200</v>
      </c>
      <c r="J903" s="23">
        <v>425.98</v>
      </c>
      <c r="K903" s="23">
        <v>120.78</v>
      </c>
    </row>
    <row r="904" spans="1:11" s="20" customFormat="1" x14ac:dyDescent="0.25">
      <c r="A904" s="21" t="s">
        <v>967</v>
      </c>
      <c r="B904" s="21" t="s">
        <v>984</v>
      </c>
      <c r="C904" s="21" t="s">
        <v>1010</v>
      </c>
      <c r="D904" s="21" t="s">
        <v>3451</v>
      </c>
      <c r="E904" s="21" t="s">
        <v>3452</v>
      </c>
      <c r="F904" s="22">
        <v>45422.636111111111</v>
      </c>
      <c r="G904" s="21" t="s">
        <v>3453</v>
      </c>
      <c r="H904" s="23">
        <v>380.95</v>
      </c>
      <c r="I904" s="23">
        <v>1100</v>
      </c>
      <c r="J904" s="23">
        <v>299.95</v>
      </c>
      <c r="K904" s="23">
        <v>81</v>
      </c>
    </row>
    <row r="905" spans="1:11" s="20" customFormat="1" x14ac:dyDescent="0.25">
      <c r="A905" s="21" t="s">
        <v>32</v>
      </c>
      <c r="B905" s="21" t="s">
        <v>484</v>
      </c>
      <c r="C905" s="21" t="s">
        <v>47</v>
      </c>
      <c r="D905" s="21" t="s">
        <v>740</v>
      </c>
      <c r="E905" s="21" t="s">
        <v>3454</v>
      </c>
      <c r="F905" s="22">
        <v>45422.640972222223</v>
      </c>
      <c r="G905" s="21" t="s">
        <v>3455</v>
      </c>
      <c r="H905" s="23">
        <v>486.86</v>
      </c>
      <c r="I905" s="23">
        <v>1200</v>
      </c>
      <c r="J905" s="23">
        <v>399.99</v>
      </c>
      <c r="K905" s="23">
        <v>86.87</v>
      </c>
    </row>
    <row r="906" spans="1:11" s="20" customFormat="1" x14ac:dyDescent="0.25">
      <c r="A906" s="21" t="s">
        <v>93</v>
      </c>
      <c r="B906" s="21" t="s">
        <v>646</v>
      </c>
      <c r="C906" s="21" t="s">
        <v>108</v>
      </c>
      <c r="D906" s="21" t="s">
        <v>833</v>
      </c>
      <c r="E906" s="21" t="s">
        <v>3456</v>
      </c>
      <c r="F906" s="22">
        <v>45422.662499999999</v>
      </c>
      <c r="G906" s="21" t="s">
        <v>3457</v>
      </c>
      <c r="H906" s="23">
        <v>922.9</v>
      </c>
      <c r="I906" s="23">
        <v>1400</v>
      </c>
      <c r="J906" s="23">
        <v>894.97</v>
      </c>
      <c r="K906" s="23">
        <v>27.93</v>
      </c>
    </row>
    <row r="907" spans="1:11" s="20" customFormat="1" x14ac:dyDescent="0.25">
      <c r="A907" s="21" t="s">
        <v>93</v>
      </c>
      <c r="B907" s="21" t="s">
        <v>634</v>
      </c>
      <c r="C907" s="21" t="s">
        <v>118</v>
      </c>
      <c r="D907" s="21" t="s">
        <v>824</v>
      </c>
      <c r="E907" s="21" t="s">
        <v>3458</v>
      </c>
      <c r="F907" s="22">
        <v>45422.667361111111</v>
      </c>
      <c r="G907" s="21" t="s">
        <v>3459</v>
      </c>
      <c r="H907" s="23">
        <v>310.37</v>
      </c>
      <c r="I907" s="23">
        <v>1200</v>
      </c>
      <c r="J907" s="23">
        <v>239.99</v>
      </c>
      <c r="K907" s="23">
        <v>70.38</v>
      </c>
    </row>
    <row r="908" spans="1:11" s="20" customFormat="1" x14ac:dyDescent="0.25">
      <c r="A908" s="21" t="s">
        <v>52</v>
      </c>
      <c r="B908" s="21" t="s">
        <v>533</v>
      </c>
      <c r="C908" s="21" t="s">
        <v>53</v>
      </c>
      <c r="D908" s="21" t="s">
        <v>1267</v>
      </c>
      <c r="E908" s="21" t="s">
        <v>3460</v>
      </c>
      <c r="F908" s="22">
        <v>45422.672222222223</v>
      </c>
      <c r="G908" s="21" t="s">
        <v>3461</v>
      </c>
      <c r="H908" s="23">
        <v>317.93</v>
      </c>
      <c r="I908" s="23">
        <v>1400</v>
      </c>
      <c r="J908" s="23">
        <v>289.98</v>
      </c>
      <c r="K908" s="23">
        <v>27.95</v>
      </c>
    </row>
    <row r="909" spans="1:11" s="20" customFormat="1" x14ac:dyDescent="0.25">
      <c r="A909" s="21" t="s">
        <v>52</v>
      </c>
      <c r="B909" s="21" t="s">
        <v>531</v>
      </c>
      <c r="C909" s="21" t="s">
        <v>61</v>
      </c>
      <c r="D909" s="21" t="s">
        <v>1421</v>
      </c>
      <c r="E909" s="21" t="s">
        <v>3462</v>
      </c>
      <c r="F909" s="22">
        <v>45422.675694444442</v>
      </c>
      <c r="G909" s="21" t="s">
        <v>3463</v>
      </c>
      <c r="H909" s="23">
        <v>932.24</v>
      </c>
      <c r="I909" s="23">
        <v>1300</v>
      </c>
      <c r="J909" s="23">
        <v>904.99</v>
      </c>
      <c r="K909" s="23">
        <v>27.25</v>
      </c>
    </row>
    <row r="910" spans="1:11" s="20" customFormat="1" x14ac:dyDescent="0.25">
      <c r="A910" s="21" t="s">
        <v>71</v>
      </c>
      <c r="B910" s="21" t="s">
        <v>576</v>
      </c>
      <c r="C910" s="21" t="s">
        <v>85</v>
      </c>
      <c r="D910" s="21" t="s">
        <v>2252</v>
      </c>
      <c r="E910" s="21" t="s">
        <v>3464</v>
      </c>
      <c r="F910" s="22">
        <v>45422.738888888889</v>
      </c>
      <c r="G910" s="21" t="s">
        <v>3465</v>
      </c>
      <c r="H910" s="23">
        <v>749.33</v>
      </c>
      <c r="I910" s="23">
        <v>1300</v>
      </c>
      <c r="J910" s="23">
        <v>629.99</v>
      </c>
      <c r="K910" s="23">
        <v>119.34</v>
      </c>
    </row>
    <row r="911" spans="1:11" s="20" customFormat="1" x14ac:dyDescent="0.25">
      <c r="A911" s="21" t="s">
        <v>1132</v>
      </c>
      <c r="B911" s="21" t="s">
        <v>1157</v>
      </c>
      <c r="C911" s="21" t="s">
        <v>1158</v>
      </c>
      <c r="D911" s="21" t="s">
        <v>3466</v>
      </c>
      <c r="E911" s="21" t="s">
        <v>3467</v>
      </c>
      <c r="F911" s="22">
        <v>45422.762499999997</v>
      </c>
      <c r="G911" s="21" t="s">
        <v>3468</v>
      </c>
      <c r="H911" s="23">
        <v>1038.8499999999999</v>
      </c>
      <c r="I911" s="23">
        <v>1100</v>
      </c>
      <c r="J911" s="23">
        <v>929.99</v>
      </c>
      <c r="K911" s="23">
        <v>108.86</v>
      </c>
    </row>
    <row r="912" spans="1:11" s="20" customFormat="1" x14ac:dyDescent="0.25">
      <c r="A912" s="21" t="s">
        <v>24</v>
      </c>
      <c r="B912" s="21" t="s">
        <v>467</v>
      </c>
      <c r="C912" s="21" t="s">
        <v>25</v>
      </c>
      <c r="D912" s="21" t="s">
        <v>1758</v>
      </c>
      <c r="E912" s="21" t="s">
        <v>3469</v>
      </c>
      <c r="F912" s="22">
        <v>45422.781944444447</v>
      </c>
      <c r="G912" s="21" t="s">
        <v>3470</v>
      </c>
      <c r="H912" s="23">
        <v>538.88</v>
      </c>
      <c r="I912" s="23">
        <v>1400</v>
      </c>
      <c r="J912" s="23">
        <v>499.99</v>
      </c>
      <c r="K912" s="23">
        <v>38.89</v>
      </c>
    </row>
    <row r="913" spans="1:11" s="20" customFormat="1" x14ac:dyDescent="0.25">
      <c r="A913" s="21" t="s">
        <v>141</v>
      </c>
      <c r="B913" s="21" t="s">
        <v>681</v>
      </c>
      <c r="C913" s="21" t="s">
        <v>145</v>
      </c>
      <c r="D913" s="21" t="s">
        <v>744</v>
      </c>
      <c r="E913" s="21" t="s">
        <v>3471</v>
      </c>
      <c r="F913" s="22">
        <v>45422.785416666666</v>
      </c>
      <c r="G913" s="21" t="s">
        <v>3472</v>
      </c>
      <c r="H913" s="23">
        <v>736.12</v>
      </c>
      <c r="I913" s="23">
        <v>1200</v>
      </c>
      <c r="J913" s="23">
        <v>599.99</v>
      </c>
      <c r="K913" s="23">
        <v>136.13</v>
      </c>
    </row>
    <row r="914" spans="1:11" s="20" customFormat="1" x14ac:dyDescent="0.25">
      <c r="A914" s="21" t="s">
        <v>93</v>
      </c>
      <c r="B914" s="21" t="s">
        <v>590</v>
      </c>
      <c r="C914" s="21" t="s">
        <v>105</v>
      </c>
      <c r="D914" s="21" t="s">
        <v>1282</v>
      </c>
      <c r="E914" s="21" t="s">
        <v>1459</v>
      </c>
      <c r="F914" s="22">
        <v>45423.410416666666</v>
      </c>
      <c r="G914" s="21" t="s">
        <v>3473</v>
      </c>
      <c r="H914" s="23">
        <v>1278.25</v>
      </c>
      <c r="I914" s="23">
        <v>1200</v>
      </c>
      <c r="J914" s="23">
        <v>1199.99</v>
      </c>
      <c r="K914" s="23">
        <v>78.260000000000005</v>
      </c>
    </row>
    <row r="915" spans="1:11" s="20" customFormat="1" x14ac:dyDescent="0.25">
      <c r="A915" s="21" t="s">
        <v>967</v>
      </c>
      <c r="B915" s="21" t="s">
        <v>976</v>
      </c>
      <c r="C915" s="21" t="s">
        <v>1008</v>
      </c>
      <c r="D915" s="21" t="s">
        <v>2848</v>
      </c>
      <c r="E915" s="21" t="s">
        <v>3474</v>
      </c>
      <c r="F915" s="22">
        <v>45423.414583333331</v>
      </c>
      <c r="G915" s="21" t="s">
        <v>3475</v>
      </c>
      <c r="H915" s="23">
        <v>376.74</v>
      </c>
      <c r="I915" s="23">
        <v>1100</v>
      </c>
      <c r="J915" s="23">
        <v>349.96</v>
      </c>
      <c r="K915" s="23">
        <v>26.78</v>
      </c>
    </row>
    <row r="916" spans="1:11" s="20" customFormat="1" x14ac:dyDescent="0.25">
      <c r="A916" s="21" t="s">
        <v>66</v>
      </c>
      <c r="B916" s="21" t="s">
        <v>537</v>
      </c>
      <c r="C916" s="21" t="s">
        <v>67</v>
      </c>
      <c r="D916" s="21" t="s">
        <v>781</v>
      </c>
      <c r="E916" s="21" t="s">
        <v>3476</v>
      </c>
      <c r="F916" s="22">
        <v>45423.418749999997</v>
      </c>
      <c r="G916" s="21" t="s">
        <v>3477</v>
      </c>
      <c r="H916" s="23">
        <v>373.45</v>
      </c>
      <c r="I916" s="23">
        <v>1000</v>
      </c>
      <c r="J916" s="23">
        <v>279.99</v>
      </c>
      <c r="K916" s="23">
        <v>93.46</v>
      </c>
    </row>
    <row r="917" spans="1:11" s="20" customFormat="1" x14ac:dyDescent="0.25">
      <c r="A917" s="21" t="s">
        <v>52</v>
      </c>
      <c r="B917" s="21" t="s">
        <v>517</v>
      </c>
      <c r="C917" s="21" t="s">
        <v>64</v>
      </c>
      <c r="D917" s="21" t="s">
        <v>767</v>
      </c>
      <c r="E917" s="21" t="s">
        <v>3478</v>
      </c>
      <c r="F917" s="22">
        <v>45423.484027777777</v>
      </c>
      <c r="G917" s="21" t="s">
        <v>3479</v>
      </c>
      <c r="H917" s="23">
        <v>464.93</v>
      </c>
      <c r="I917" s="23">
        <v>1100</v>
      </c>
      <c r="J917" s="23">
        <v>414.93</v>
      </c>
      <c r="K917" s="23">
        <v>50</v>
      </c>
    </row>
    <row r="918" spans="1:11" s="20" customFormat="1" x14ac:dyDescent="0.25">
      <c r="A918" s="21" t="s">
        <v>52</v>
      </c>
      <c r="B918" s="21" t="s">
        <v>533</v>
      </c>
      <c r="C918" s="21" t="s">
        <v>53</v>
      </c>
      <c r="D918" s="21" t="s">
        <v>777</v>
      </c>
      <c r="E918" s="21" t="s">
        <v>1661</v>
      </c>
      <c r="F918" s="22">
        <v>45423.495833333334</v>
      </c>
      <c r="G918" s="21" t="s">
        <v>3480</v>
      </c>
      <c r="H918" s="23">
        <v>386.2</v>
      </c>
      <c r="I918" s="23">
        <v>900</v>
      </c>
      <c r="J918" s="23">
        <v>309.99</v>
      </c>
      <c r="K918" s="23">
        <v>76.209999999999994</v>
      </c>
    </row>
    <row r="919" spans="1:11" s="20" customFormat="1" x14ac:dyDescent="0.25">
      <c r="A919" s="21" t="s">
        <v>1079</v>
      </c>
      <c r="B919" s="21" t="s">
        <v>1080</v>
      </c>
      <c r="C919" s="21" t="s">
        <v>1061</v>
      </c>
      <c r="D919" s="21" t="s">
        <v>1260</v>
      </c>
      <c r="E919" s="21" t="s">
        <v>3481</v>
      </c>
      <c r="F919" s="22">
        <v>45423.536111111112</v>
      </c>
      <c r="G919" s="21" t="s">
        <v>3482</v>
      </c>
      <c r="H919" s="23">
        <v>1078.4100000000001</v>
      </c>
      <c r="I919" s="23">
        <v>1100</v>
      </c>
      <c r="J919" s="23">
        <v>929.99</v>
      </c>
      <c r="K919" s="23">
        <v>148.41999999999999</v>
      </c>
    </row>
    <row r="920" spans="1:11" s="20" customFormat="1" x14ac:dyDescent="0.25">
      <c r="A920" s="21" t="s">
        <v>93</v>
      </c>
      <c r="B920" s="21" t="s">
        <v>616</v>
      </c>
      <c r="C920" s="21" t="s">
        <v>94</v>
      </c>
      <c r="D920" s="21" t="s">
        <v>1562</v>
      </c>
      <c r="E920" s="21" t="s">
        <v>3483</v>
      </c>
      <c r="F920" s="22">
        <v>45423.550694444442</v>
      </c>
      <c r="G920" s="21" t="s">
        <v>3484</v>
      </c>
      <c r="H920" s="23">
        <v>683.89</v>
      </c>
      <c r="I920" s="23">
        <v>1400</v>
      </c>
      <c r="J920" s="23">
        <v>629.99</v>
      </c>
      <c r="K920" s="23">
        <v>53.9</v>
      </c>
    </row>
    <row r="921" spans="1:11" s="20" customFormat="1" x14ac:dyDescent="0.25">
      <c r="A921" s="21" t="s">
        <v>93</v>
      </c>
      <c r="B921" s="21" t="s">
        <v>964</v>
      </c>
      <c r="C921" s="21" t="s">
        <v>1005</v>
      </c>
      <c r="D921" s="21" t="s">
        <v>1031</v>
      </c>
      <c r="E921" s="21" t="s">
        <v>1512</v>
      </c>
      <c r="F921" s="22">
        <v>45423.553472222222</v>
      </c>
      <c r="G921" s="21" t="s">
        <v>3485</v>
      </c>
      <c r="H921" s="23">
        <v>570.12</v>
      </c>
      <c r="I921" s="23">
        <v>1100</v>
      </c>
      <c r="J921" s="23">
        <v>499.99</v>
      </c>
      <c r="K921" s="23">
        <v>70.13</v>
      </c>
    </row>
    <row r="922" spans="1:11" s="20" customFormat="1" x14ac:dyDescent="0.25">
      <c r="A922" s="21" t="s">
        <v>1132</v>
      </c>
      <c r="B922" s="21" t="s">
        <v>1159</v>
      </c>
      <c r="C922" s="21" t="s">
        <v>1160</v>
      </c>
      <c r="D922" s="21" t="s">
        <v>2497</v>
      </c>
      <c r="E922" s="21" t="s">
        <v>3486</v>
      </c>
      <c r="F922" s="22">
        <v>45423.570138888892</v>
      </c>
      <c r="G922" s="21" t="s">
        <v>3487</v>
      </c>
      <c r="H922" s="23">
        <v>427.43</v>
      </c>
      <c r="I922" s="23">
        <v>1200</v>
      </c>
      <c r="J922" s="23">
        <v>399.99</v>
      </c>
      <c r="K922" s="23">
        <v>27.44</v>
      </c>
    </row>
    <row r="923" spans="1:11" s="20" customFormat="1" x14ac:dyDescent="0.25">
      <c r="A923" s="21" t="s">
        <v>71</v>
      </c>
      <c r="B923" s="21" t="s">
        <v>553</v>
      </c>
      <c r="C923" s="21" t="s">
        <v>76</v>
      </c>
      <c r="D923" s="21" t="s">
        <v>1468</v>
      </c>
      <c r="E923" s="21" t="s">
        <v>3488</v>
      </c>
      <c r="F923" s="22">
        <v>45423.572222222225</v>
      </c>
      <c r="G923" s="21" t="s">
        <v>3489</v>
      </c>
      <c r="H923" s="23">
        <v>796.97</v>
      </c>
      <c r="I923" s="23">
        <v>1000</v>
      </c>
      <c r="J923" s="23">
        <v>719.97</v>
      </c>
      <c r="K923" s="23">
        <v>77</v>
      </c>
    </row>
    <row r="924" spans="1:11" s="20" customFormat="1" x14ac:dyDescent="0.25">
      <c r="A924" s="21" t="s">
        <v>52</v>
      </c>
      <c r="B924" s="21" t="s">
        <v>525</v>
      </c>
      <c r="C924" s="21" t="s">
        <v>62</v>
      </c>
      <c r="D924" s="21" t="s">
        <v>1267</v>
      </c>
      <c r="E924" s="21" t="s">
        <v>3490</v>
      </c>
      <c r="F924" s="22">
        <v>45423.57916666667</v>
      </c>
      <c r="G924" s="21" t="s">
        <v>3491</v>
      </c>
      <c r="H924" s="23">
        <v>856.23</v>
      </c>
      <c r="I924" s="23">
        <v>900</v>
      </c>
      <c r="J924" s="23">
        <v>829.99</v>
      </c>
      <c r="K924" s="23">
        <v>26.24</v>
      </c>
    </row>
    <row r="925" spans="1:11" s="20" customFormat="1" x14ac:dyDescent="0.25">
      <c r="A925" s="21" t="s">
        <v>93</v>
      </c>
      <c r="B925" s="21" t="s">
        <v>590</v>
      </c>
      <c r="C925" s="21" t="s">
        <v>105</v>
      </c>
      <c r="D925" s="21" t="s">
        <v>1282</v>
      </c>
      <c r="E925" s="21" t="s">
        <v>3492</v>
      </c>
      <c r="F925" s="22">
        <v>45423.620833333334</v>
      </c>
      <c r="G925" s="21" t="s">
        <v>3493</v>
      </c>
      <c r="H925" s="23">
        <v>955.54</v>
      </c>
      <c r="I925" s="23">
        <v>1300</v>
      </c>
      <c r="J925" s="23">
        <v>919.96</v>
      </c>
      <c r="K925" s="23">
        <v>35.58</v>
      </c>
    </row>
    <row r="926" spans="1:11" s="20" customFormat="1" x14ac:dyDescent="0.25">
      <c r="A926" s="21" t="s">
        <v>52</v>
      </c>
      <c r="B926" s="21" t="s">
        <v>517</v>
      </c>
      <c r="C926" s="21" t="s">
        <v>64</v>
      </c>
      <c r="D926" s="21" t="s">
        <v>767</v>
      </c>
      <c r="E926" s="21" t="s">
        <v>2563</v>
      </c>
      <c r="F926" s="22">
        <v>45423.638194444444</v>
      </c>
      <c r="G926" s="21" t="s">
        <v>3494</v>
      </c>
      <c r="H926" s="23">
        <v>364.94</v>
      </c>
      <c r="I926" s="23">
        <v>1300</v>
      </c>
      <c r="J926" s="23">
        <v>324.95999999999998</v>
      </c>
      <c r="K926" s="23">
        <v>39.979999999999997</v>
      </c>
    </row>
    <row r="927" spans="1:11" s="20" customFormat="1" x14ac:dyDescent="0.25">
      <c r="A927" s="21" t="s">
        <v>1079</v>
      </c>
      <c r="B927" s="21" t="s">
        <v>1081</v>
      </c>
      <c r="C927" s="21" t="s">
        <v>1062</v>
      </c>
      <c r="D927" s="21" t="s">
        <v>1328</v>
      </c>
      <c r="E927" s="21" t="s">
        <v>3495</v>
      </c>
      <c r="F927" s="22">
        <v>45423.644444444442</v>
      </c>
      <c r="G927" s="21" t="s">
        <v>3496</v>
      </c>
      <c r="H927" s="23">
        <v>984.96</v>
      </c>
      <c r="I927" s="23">
        <v>1200</v>
      </c>
      <c r="J927" s="23">
        <v>929.99</v>
      </c>
      <c r="K927" s="23">
        <v>54.97</v>
      </c>
    </row>
    <row r="928" spans="1:11" s="20" customFormat="1" x14ac:dyDescent="0.25">
      <c r="A928" s="21" t="s">
        <v>1079</v>
      </c>
      <c r="B928" s="21" t="s">
        <v>1083</v>
      </c>
      <c r="C928" s="21" t="s">
        <v>1064</v>
      </c>
      <c r="D928" s="21" t="s">
        <v>1257</v>
      </c>
      <c r="E928" s="21" t="s">
        <v>3497</v>
      </c>
      <c r="F928" s="22">
        <v>45423.684027777781</v>
      </c>
      <c r="G928" s="21" t="s">
        <v>3498</v>
      </c>
      <c r="H928" s="23">
        <v>577.47</v>
      </c>
      <c r="I928" s="23">
        <v>1100</v>
      </c>
      <c r="J928" s="23">
        <v>549.99</v>
      </c>
      <c r="K928" s="23">
        <v>27.48</v>
      </c>
    </row>
    <row r="929" spans="1:11" s="20" customFormat="1" x14ac:dyDescent="0.25">
      <c r="A929" s="21" t="s">
        <v>32</v>
      </c>
      <c r="B929" s="21" t="s">
        <v>501</v>
      </c>
      <c r="C929" s="21" t="s">
        <v>35</v>
      </c>
      <c r="D929" s="21" t="s">
        <v>3499</v>
      </c>
      <c r="E929" s="21" t="s">
        <v>3500</v>
      </c>
      <c r="F929" s="22">
        <v>45423.694444444445</v>
      </c>
      <c r="G929" s="21" t="s">
        <v>3501</v>
      </c>
      <c r="H929" s="23">
        <v>750.82</v>
      </c>
      <c r="I929" s="23">
        <v>1100</v>
      </c>
      <c r="J929" s="23">
        <v>629.99</v>
      </c>
      <c r="K929" s="23">
        <v>120.83</v>
      </c>
    </row>
    <row r="930" spans="1:11" s="20" customFormat="1" x14ac:dyDescent="0.25">
      <c r="A930" s="21" t="s">
        <v>71</v>
      </c>
      <c r="B930" s="21" t="s">
        <v>557</v>
      </c>
      <c r="C930" s="21" t="s">
        <v>74</v>
      </c>
      <c r="D930" s="21" t="s">
        <v>797</v>
      </c>
      <c r="E930" s="21" t="s">
        <v>3502</v>
      </c>
      <c r="F930" s="22">
        <v>45423.756249999999</v>
      </c>
      <c r="G930" s="21" t="s">
        <v>3503</v>
      </c>
      <c r="H930" s="23">
        <v>852.18</v>
      </c>
      <c r="I930" s="23">
        <v>1100</v>
      </c>
      <c r="J930" s="23">
        <v>824.95</v>
      </c>
      <c r="K930" s="23">
        <v>27.23</v>
      </c>
    </row>
    <row r="931" spans="1:11" s="20" customFormat="1" x14ac:dyDescent="0.25">
      <c r="A931" s="21" t="s">
        <v>32</v>
      </c>
      <c r="B931" s="21" t="s">
        <v>482</v>
      </c>
      <c r="C931" s="21" t="s">
        <v>46</v>
      </c>
      <c r="D931" s="21" t="s">
        <v>1955</v>
      </c>
      <c r="E931" s="21" t="s">
        <v>3504</v>
      </c>
      <c r="F931" s="22">
        <v>45423.779861111114</v>
      </c>
      <c r="G931" s="21" t="s">
        <v>3505</v>
      </c>
      <c r="H931" s="23">
        <v>389.52</v>
      </c>
      <c r="I931" s="23">
        <v>1100</v>
      </c>
      <c r="J931" s="23">
        <v>199.99</v>
      </c>
      <c r="K931" s="23">
        <v>189.53</v>
      </c>
    </row>
    <row r="932" spans="1:11" s="20" customFormat="1" x14ac:dyDescent="0.25">
      <c r="A932" s="21" t="s">
        <v>1132</v>
      </c>
      <c r="B932" s="21" t="s">
        <v>1149</v>
      </c>
      <c r="C932" s="21" t="s">
        <v>1150</v>
      </c>
      <c r="D932" s="21" t="s">
        <v>3416</v>
      </c>
      <c r="E932" s="21" t="s">
        <v>1505</v>
      </c>
      <c r="F932" s="22">
        <v>45423.793055555558</v>
      </c>
      <c r="G932" s="21" t="s">
        <v>3506</v>
      </c>
      <c r="H932" s="23">
        <v>591.38</v>
      </c>
      <c r="I932" s="23">
        <v>1400</v>
      </c>
      <c r="J932" s="23">
        <v>499.99</v>
      </c>
      <c r="K932" s="23">
        <v>91.39</v>
      </c>
    </row>
    <row r="933" spans="1:11" s="20" customFormat="1" x14ac:dyDescent="0.25">
      <c r="A933" s="21" t="s">
        <v>141</v>
      </c>
      <c r="B933" s="21" t="s">
        <v>681</v>
      </c>
      <c r="C933" s="21" t="s">
        <v>145</v>
      </c>
      <c r="D933" s="21" t="s">
        <v>1634</v>
      </c>
      <c r="E933" s="21" t="s">
        <v>3507</v>
      </c>
      <c r="F933" s="22">
        <v>45424.493055555555</v>
      </c>
      <c r="G933" s="21" t="s">
        <v>3508</v>
      </c>
      <c r="H933" s="23">
        <v>543.47</v>
      </c>
      <c r="I933" s="23">
        <v>1100</v>
      </c>
      <c r="J933" s="23">
        <v>499.99</v>
      </c>
      <c r="K933" s="23">
        <v>43.48</v>
      </c>
    </row>
    <row r="934" spans="1:11" s="20" customFormat="1" x14ac:dyDescent="0.25">
      <c r="A934" s="21" t="s">
        <v>71</v>
      </c>
      <c r="B934" s="21" t="s">
        <v>572</v>
      </c>
      <c r="C934" s="21" t="s">
        <v>84</v>
      </c>
      <c r="D934" s="21" t="s">
        <v>803</v>
      </c>
      <c r="E934" s="21" t="s">
        <v>3509</v>
      </c>
      <c r="F934" s="22">
        <v>45424.497916666667</v>
      </c>
      <c r="G934" s="21" t="s">
        <v>3510</v>
      </c>
      <c r="H934" s="23">
        <v>374.97</v>
      </c>
      <c r="I934" s="23">
        <v>600</v>
      </c>
      <c r="J934" s="23">
        <v>334.96</v>
      </c>
      <c r="K934" s="23">
        <v>40.01</v>
      </c>
    </row>
    <row r="935" spans="1:11" s="20" customFormat="1" x14ac:dyDescent="0.25">
      <c r="A935" s="21" t="s">
        <v>93</v>
      </c>
      <c r="B935" s="21" t="s">
        <v>956</v>
      </c>
      <c r="C935" s="21" t="s">
        <v>1007</v>
      </c>
      <c r="D935" s="21" t="s">
        <v>826</v>
      </c>
      <c r="E935" s="21" t="s">
        <v>3511</v>
      </c>
      <c r="F935" s="22">
        <v>45424.504166666666</v>
      </c>
      <c r="G935" s="21" t="s">
        <v>3512</v>
      </c>
      <c r="H935" s="23">
        <v>1093.43</v>
      </c>
      <c r="I935" s="23">
        <v>1300</v>
      </c>
      <c r="J935" s="23">
        <v>979.97</v>
      </c>
      <c r="K935" s="23">
        <v>113.46</v>
      </c>
    </row>
    <row r="936" spans="1:11" s="20" customFormat="1" x14ac:dyDescent="0.25">
      <c r="A936" s="21" t="s">
        <v>24</v>
      </c>
      <c r="B936" s="21" t="s">
        <v>465</v>
      </c>
      <c r="C936" s="21" t="s">
        <v>24</v>
      </c>
      <c r="D936" s="21" t="s">
        <v>738</v>
      </c>
      <c r="E936" s="21" t="s">
        <v>3513</v>
      </c>
      <c r="F936" s="22">
        <v>45424.506944444445</v>
      </c>
      <c r="G936" s="21" t="s">
        <v>3514</v>
      </c>
      <c r="H936" s="23">
        <v>679.12</v>
      </c>
      <c r="I936" s="23">
        <v>1200</v>
      </c>
      <c r="J936" s="23">
        <v>599.99</v>
      </c>
      <c r="K936" s="23">
        <v>79.13</v>
      </c>
    </row>
    <row r="937" spans="1:11" s="20" customFormat="1" x14ac:dyDescent="0.25">
      <c r="A937" s="21" t="s">
        <v>1079</v>
      </c>
      <c r="B937" s="21" t="s">
        <v>1081</v>
      </c>
      <c r="C937" s="21" t="s">
        <v>1062</v>
      </c>
      <c r="D937" s="21" t="s">
        <v>1098</v>
      </c>
      <c r="E937" s="21" t="s">
        <v>3515</v>
      </c>
      <c r="F937" s="22">
        <v>45424.513194444444</v>
      </c>
      <c r="G937" s="21" t="s">
        <v>3516</v>
      </c>
      <c r="H937" s="23">
        <v>857.53</v>
      </c>
      <c r="I937" s="23">
        <v>1100</v>
      </c>
      <c r="J937" s="23">
        <v>829.99</v>
      </c>
      <c r="K937" s="23">
        <v>27.54</v>
      </c>
    </row>
    <row r="938" spans="1:11" s="20" customFormat="1" x14ac:dyDescent="0.25">
      <c r="A938" s="21" t="s">
        <v>1132</v>
      </c>
      <c r="B938" s="21" t="s">
        <v>1147</v>
      </c>
      <c r="C938" s="21" t="s">
        <v>1148</v>
      </c>
      <c r="D938" s="21" t="s">
        <v>1488</v>
      </c>
      <c r="E938" s="21" t="s">
        <v>3517</v>
      </c>
      <c r="F938" s="22">
        <v>45424.520833333336</v>
      </c>
      <c r="G938" s="21" t="s">
        <v>3518</v>
      </c>
      <c r="H938" s="23">
        <v>1051.75</v>
      </c>
      <c r="I938" s="23">
        <v>1300</v>
      </c>
      <c r="J938" s="23">
        <v>1024.97</v>
      </c>
      <c r="K938" s="23">
        <v>26.78</v>
      </c>
    </row>
    <row r="939" spans="1:11" s="20" customFormat="1" x14ac:dyDescent="0.25">
      <c r="A939" s="21" t="s">
        <v>967</v>
      </c>
      <c r="B939" s="21" t="s">
        <v>976</v>
      </c>
      <c r="C939" s="21" t="s">
        <v>1008</v>
      </c>
      <c r="D939" s="21" t="s">
        <v>2848</v>
      </c>
      <c r="E939" s="21" t="s">
        <v>3519</v>
      </c>
      <c r="F939" s="22">
        <v>45424.546527777777</v>
      </c>
      <c r="G939" s="21" t="s">
        <v>3520</v>
      </c>
      <c r="H939" s="23">
        <v>366.74</v>
      </c>
      <c r="I939" s="23">
        <v>1100</v>
      </c>
      <c r="J939" s="23">
        <v>339.96</v>
      </c>
      <c r="K939" s="23">
        <v>26.78</v>
      </c>
    </row>
    <row r="940" spans="1:11" s="20" customFormat="1" x14ac:dyDescent="0.25">
      <c r="A940" s="21" t="s">
        <v>52</v>
      </c>
      <c r="B940" s="21" t="s">
        <v>517</v>
      </c>
      <c r="C940" s="21" t="s">
        <v>64</v>
      </c>
      <c r="D940" s="21" t="s">
        <v>767</v>
      </c>
      <c r="E940" s="21" t="s">
        <v>3521</v>
      </c>
      <c r="F940" s="22">
        <v>45424.573611111111</v>
      </c>
      <c r="G940" s="21" t="s">
        <v>3522</v>
      </c>
      <c r="H940" s="23">
        <v>278.32</v>
      </c>
      <c r="I940" s="23">
        <v>1100</v>
      </c>
      <c r="J940" s="23">
        <v>239.96</v>
      </c>
      <c r="K940" s="23">
        <v>38.36</v>
      </c>
    </row>
    <row r="941" spans="1:11" s="20" customFormat="1" x14ac:dyDescent="0.25">
      <c r="A941" s="21" t="s">
        <v>841</v>
      </c>
      <c r="B941" s="21" t="s">
        <v>842</v>
      </c>
      <c r="C941" s="21" t="s">
        <v>843</v>
      </c>
      <c r="D941" s="21" t="s">
        <v>3268</v>
      </c>
      <c r="E941" s="21" t="s">
        <v>3523</v>
      </c>
      <c r="F941" s="22">
        <v>45424.593055555553</v>
      </c>
      <c r="G941" s="21" t="s">
        <v>3524</v>
      </c>
      <c r="H941" s="23">
        <v>230.39</v>
      </c>
      <c r="I941" s="23">
        <v>1300</v>
      </c>
      <c r="J941" s="23">
        <v>159.99</v>
      </c>
      <c r="K941" s="23">
        <v>70.400000000000006</v>
      </c>
    </row>
    <row r="942" spans="1:11" s="20" customFormat="1" x14ac:dyDescent="0.25">
      <c r="A942" s="21" t="s">
        <v>93</v>
      </c>
      <c r="B942" s="21" t="s">
        <v>642</v>
      </c>
      <c r="C942" s="21" t="s">
        <v>99</v>
      </c>
      <c r="D942" s="21" t="s">
        <v>831</v>
      </c>
      <c r="E942" s="21" t="s">
        <v>3525</v>
      </c>
      <c r="F942" s="22">
        <v>45424.62777777778</v>
      </c>
      <c r="G942" s="21" t="s">
        <v>3526</v>
      </c>
      <c r="H942" s="23">
        <v>372.82</v>
      </c>
      <c r="I942" s="23">
        <v>1000</v>
      </c>
      <c r="J942" s="23">
        <v>264.97000000000003</v>
      </c>
      <c r="K942" s="23">
        <v>107.85</v>
      </c>
    </row>
    <row r="943" spans="1:11" s="20" customFormat="1" x14ac:dyDescent="0.25">
      <c r="A943" s="21" t="s">
        <v>93</v>
      </c>
      <c r="B943" s="21" t="s">
        <v>587</v>
      </c>
      <c r="C943" s="21" t="s">
        <v>124</v>
      </c>
      <c r="D943" s="21" t="s">
        <v>1026</v>
      </c>
      <c r="E943" s="21" t="s">
        <v>3527</v>
      </c>
      <c r="F943" s="22">
        <v>45424.662499999999</v>
      </c>
      <c r="G943" s="21" t="s">
        <v>3528</v>
      </c>
      <c r="H943" s="23">
        <v>289.87</v>
      </c>
      <c r="I943" s="23">
        <v>450</v>
      </c>
      <c r="J943" s="23">
        <v>209.99</v>
      </c>
      <c r="K943" s="23">
        <v>79.88</v>
      </c>
    </row>
    <row r="944" spans="1:11" s="20" customFormat="1" x14ac:dyDescent="0.25">
      <c r="A944" s="21" t="s">
        <v>141</v>
      </c>
      <c r="B944" s="21" t="s">
        <v>679</v>
      </c>
      <c r="C944" s="21" t="s">
        <v>149</v>
      </c>
      <c r="D944" s="21" t="s">
        <v>1037</v>
      </c>
      <c r="E944" s="21" t="s">
        <v>3529</v>
      </c>
      <c r="F944" s="22">
        <v>45424.662499999999</v>
      </c>
      <c r="G944" s="21" t="s">
        <v>3530</v>
      </c>
      <c r="H944" s="23">
        <v>543.41</v>
      </c>
      <c r="I944" s="23">
        <v>1100</v>
      </c>
      <c r="J944" s="23">
        <v>469.99</v>
      </c>
      <c r="K944" s="23">
        <v>73.42</v>
      </c>
    </row>
    <row r="945" spans="1:11" s="20" customFormat="1" x14ac:dyDescent="0.25">
      <c r="A945" s="21" t="s">
        <v>52</v>
      </c>
      <c r="B945" s="21" t="s">
        <v>517</v>
      </c>
      <c r="C945" s="21" t="s">
        <v>64</v>
      </c>
      <c r="D945" s="21" t="s">
        <v>767</v>
      </c>
      <c r="E945" s="21" t="s">
        <v>3531</v>
      </c>
      <c r="F945" s="22">
        <v>45424.670138888891</v>
      </c>
      <c r="G945" s="21" t="s">
        <v>3532</v>
      </c>
      <c r="H945" s="23">
        <v>362.02</v>
      </c>
      <c r="I945" s="23">
        <v>1200</v>
      </c>
      <c r="J945" s="23">
        <v>334.96</v>
      </c>
      <c r="K945" s="23">
        <v>27.06</v>
      </c>
    </row>
    <row r="946" spans="1:11" s="20" customFormat="1" x14ac:dyDescent="0.25">
      <c r="A946" s="21" t="s">
        <v>93</v>
      </c>
      <c r="B946" s="21" t="s">
        <v>634</v>
      </c>
      <c r="C946" s="21" t="s">
        <v>118</v>
      </c>
      <c r="D946" s="21" t="s">
        <v>825</v>
      </c>
      <c r="E946" s="21" t="s">
        <v>1398</v>
      </c>
      <c r="F946" s="22">
        <v>45424.686805555553</v>
      </c>
      <c r="G946" s="21" t="s">
        <v>3533</v>
      </c>
      <c r="H946" s="23">
        <v>1399.37</v>
      </c>
      <c r="I946" s="23">
        <v>1400</v>
      </c>
      <c r="J946" s="23">
        <v>1361.94</v>
      </c>
      <c r="K946" s="23">
        <v>37.43</v>
      </c>
    </row>
    <row r="947" spans="1:11" s="20" customFormat="1" x14ac:dyDescent="0.25">
      <c r="A947" s="21" t="s">
        <v>151</v>
      </c>
      <c r="B947" s="21" t="s">
        <v>685</v>
      </c>
      <c r="C947" s="21" t="s">
        <v>153</v>
      </c>
      <c r="D947" s="21" t="s">
        <v>3534</v>
      </c>
      <c r="E947" s="21" t="s">
        <v>3535</v>
      </c>
      <c r="F947" s="22">
        <v>45425.367361111108</v>
      </c>
      <c r="G947" s="21" t="s">
        <v>3536</v>
      </c>
      <c r="H947" s="23">
        <v>426.4</v>
      </c>
      <c r="I947" s="23">
        <v>1000</v>
      </c>
      <c r="J947" s="23">
        <v>399.99</v>
      </c>
      <c r="K947" s="23">
        <v>26.41</v>
      </c>
    </row>
    <row r="948" spans="1:11" s="20" customFormat="1" x14ac:dyDescent="0.25">
      <c r="A948" s="21" t="s">
        <v>1132</v>
      </c>
      <c r="B948" s="21" t="s">
        <v>1161</v>
      </c>
      <c r="C948" s="21" t="s">
        <v>1162</v>
      </c>
      <c r="D948" s="21" t="s">
        <v>1271</v>
      </c>
      <c r="E948" s="21" t="s">
        <v>3537</v>
      </c>
      <c r="F948" s="22">
        <v>45425.407638888886</v>
      </c>
      <c r="G948" s="21" t="s">
        <v>3538</v>
      </c>
      <c r="H948" s="23">
        <v>1083.6099999999999</v>
      </c>
      <c r="I948" s="23">
        <v>1400</v>
      </c>
      <c r="J948" s="23">
        <v>979.95</v>
      </c>
      <c r="K948" s="23">
        <v>103.66</v>
      </c>
    </row>
    <row r="949" spans="1:11" s="20" customFormat="1" x14ac:dyDescent="0.25">
      <c r="A949" s="21" t="s">
        <v>131</v>
      </c>
      <c r="B949" s="21" t="s">
        <v>651</v>
      </c>
      <c r="C949" s="21" t="s">
        <v>851</v>
      </c>
      <c r="D949" s="21" t="s">
        <v>1587</v>
      </c>
      <c r="E949" s="21" t="s">
        <v>1617</v>
      </c>
      <c r="F949" s="22">
        <v>45425.4375</v>
      </c>
      <c r="G949" s="21" t="s">
        <v>3539</v>
      </c>
      <c r="H949" s="23">
        <v>320.39</v>
      </c>
      <c r="I949" s="23">
        <v>1100</v>
      </c>
      <c r="J949" s="23">
        <v>239.99</v>
      </c>
      <c r="K949" s="23">
        <v>80.400000000000006</v>
      </c>
    </row>
    <row r="950" spans="1:11" s="20" customFormat="1" x14ac:dyDescent="0.25">
      <c r="A950" s="21" t="s">
        <v>1079</v>
      </c>
      <c r="B950" s="21" t="s">
        <v>1080</v>
      </c>
      <c r="C950" s="21" t="s">
        <v>1061</v>
      </c>
      <c r="D950" s="21" t="s">
        <v>1260</v>
      </c>
      <c r="E950" s="21" t="s">
        <v>3540</v>
      </c>
      <c r="F950" s="22">
        <v>45425.501388888886</v>
      </c>
      <c r="G950" s="21" t="s">
        <v>3541</v>
      </c>
      <c r="H950" s="23">
        <v>787.39</v>
      </c>
      <c r="I950" s="23">
        <v>1400</v>
      </c>
      <c r="J950" s="23">
        <v>629.99</v>
      </c>
      <c r="K950" s="23">
        <v>157.4</v>
      </c>
    </row>
    <row r="951" spans="1:11" s="20" customFormat="1" x14ac:dyDescent="0.25">
      <c r="A951" s="21" t="s">
        <v>71</v>
      </c>
      <c r="B951" s="21" t="s">
        <v>549</v>
      </c>
      <c r="C951" s="21" t="s">
        <v>79</v>
      </c>
      <c r="D951" s="21" t="s">
        <v>1106</v>
      </c>
      <c r="E951" s="21" t="s">
        <v>1387</v>
      </c>
      <c r="F951" s="22">
        <v>45425.520833333336</v>
      </c>
      <c r="G951" s="21" t="s">
        <v>3542</v>
      </c>
      <c r="H951" s="23">
        <v>375.32</v>
      </c>
      <c r="I951" s="23">
        <v>1300</v>
      </c>
      <c r="J951" s="23">
        <v>339.96</v>
      </c>
      <c r="K951" s="23">
        <v>35.36</v>
      </c>
    </row>
    <row r="952" spans="1:11" s="20" customFormat="1" x14ac:dyDescent="0.25">
      <c r="A952" s="21" t="s">
        <v>66</v>
      </c>
      <c r="B952" s="21" t="s">
        <v>539</v>
      </c>
      <c r="C952" s="21" t="s">
        <v>69</v>
      </c>
      <c r="D952" s="21" t="s">
        <v>783</v>
      </c>
      <c r="E952" s="21" t="s">
        <v>1685</v>
      </c>
      <c r="F952" s="22">
        <v>45425.531944444447</v>
      </c>
      <c r="G952" s="21" t="s">
        <v>3543</v>
      </c>
      <c r="H952" s="23">
        <v>670</v>
      </c>
      <c r="I952" s="23">
        <v>1200</v>
      </c>
      <c r="J952" s="23">
        <v>599.99</v>
      </c>
      <c r="K952" s="23">
        <v>70.010000000000005</v>
      </c>
    </row>
    <row r="953" spans="1:11" s="20" customFormat="1" x14ac:dyDescent="0.25">
      <c r="A953" s="21" t="s">
        <v>52</v>
      </c>
      <c r="B953" s="21" t="s">
        <v>517</v>
      </c>
      <c r="C953" s="21" t="s">
        <v>64</v>
      </c>
      <c r="D953" s="21" t="s">
        <v>767</v>
      </c>
      <c r="E953" s="21" t="s">
        <v>3544</v>
      </c>
      <c r="F953" s="22">
        <v>45425.53402777778</v>
      </c>
      <c r="G953" s="21" t="s">
        <v>3545</v>
      </c>
      <c r="H953" s="23">
        <v>434.9</v>
      </c>
      <c r="I953" s="23">
        <v>1100</v>
      </c>
      <c r="J953" s="23">
        <v>299.89999999999998</v>
      </c>
      <c r="K953" s="23">
        <v>135</v>
      </c>
    </row>
    <row r="954" spans="1:11" s="20" customFormat="1" x14ac:dyDescent="0.25">
      <c r="A954" s="21" t="s">
        <v>1132</v>
      </c>
      <c r="B954" s="21" t="s">
        <v>1145</v>
      </c>
      <c r="C954" s="21" t="s">
        <v>1146</v>
      </c>
      <c r="D954" s="21" t="s">
        <v>1487</v>
      </c>
      <c r="E954" s="21" t="s">
        <v>1608</v>
      </c>
      <c r="F954" s="22">
        <v>45425.595833333333</v>
      </c>
      <c r="G954" s="21" t="s">
        <v>3546</v>
      </c>
      <c r="H954" s="23">
        <v>787.71</v>
      </c>
      <c r="I954" s="23">
        <v>1400</v>
      </c>
      <c r="J954" s="23">
        <v>644.92999999999995</v>
      </c>
      <c r="K954" s="23">
        <v>142.78</v>
      </c>
    </row>
    <row r="955" spans="1:11" s="20" customFormat="1" x14ac:dyDescent="0.25">
      <c r="A955" s="21" t="s">
        <v>1079</v>
      </c>
      <c r="B955" s="21" t="s">
        <v>1080</v>
      </c>
      <c r="C955" s="21" t="s">
        <v>1061</v>
      </c>
      <c r="D955" s="21" t="s">
        <v>761</v>
      </c>
      <c r="E955" s="21" t="s">
        <v>1301</v>
      </c>
      <c r="F955" s="22">
        <v>45425.625</v>
      </c>
      <c r="G955" s="21" t="s">
        <v>3547</v>
      </c>
      <c r="H955" s="23">
        <v>833.4</v>
      </c>
      <c r="I955" s="23">
        <v>1200</v>
      </c>
      <c r="J955" s="23">
        <v>319.97000000000003</v>
      </c>
      <c r="K955" s="23">
        <v>513.42999999999995</v>
      </c>
    </row>
    <row r="956" spans="1:11" s="20" customFormat="1" x14ac:dyDescent="0.25">
      <c r="A956" s="21" t="s">
        <v>1132</v>
      </c>
      <c r="B956" s="21" t="s">
        <v>1141</v>
      </c>
      <c r="C956" s="21" t="s">
        <v>1142</v>
      </c>
      <c r="D956" s="21" t="s">
        <v>1490</v>
      </c>
      <c r="E956" s="21" t="s">
        <v>3548</v>
      </c>
      <c r="F956" s="22">
        <v>45425.656944444447</v>
      </c>
      <c r="G956" s="21" t="s">
        <v>3549</v>
      </c>
      <c r="H956" s="23">
        <v>1156.55</v>
      </c>
      <c r="I956" s="23">
        <v>1300</v>
      </c>
      <c r="J956" s="23">
        <v>1129.8900000000001</v>
      </c>
      <c r="K956" s="23">
        <v>26.66</v>
      </c>
    </row>
    <row r="957" spans="1:11" s="20" customFormat="1" x14ac:dyDescent="0.25">
      <c r="A957" s="21" t="s">
        <v>1132</v>
      </c>
      <c r="B957" s="21" t="s">
        <v>1153</v>
      </c>
      <c r="C957" s="21" t="s">
        <v>1154</v>
      </c>
      <c r="D957" s="21" t="s">
        <v>2401</v>
      </c>
      <c r="E957" s="21" t="s">
        <v>3550</v>
      </c>
      <c r="F957" s="22">
        <v>45425.69027777778</v>
      </c>
      <c r="G957" s="21" t="s">
        <v>3551</v>
      </c>
      <c r="H957" s="23">
        <v>395.98</v>
      </c>
      <c r="I957" s="23">
        <v>1100</v>
      </c>
      <c r="J957" s="23">
        <v>309.99</v>
      </c>
      <c r="K957" s="23">
        <v>85.99</v>
      </c>
    </row>
    <row r="958" spans="1:11" s="20" customFormat="1" x14ac:dyDescent="0.25">
      <c r="A958" s="21" t="s">
        <v>93</v>
      </c>
      <c r="B958" s="21" t="s">
        <v>956</v>
      </c>
      <c r="C958" s="21" t="s">
        <v>1007</v>
      </c>
      <c r="D958" s="21" t="s">
        <v>819</v>
      </c>
      <c r="E958" s="21" t="s">
        <v>3552</v>
      </c>
      <c r="F958" s="22">
        <v>45425.767361111109</v>
      </c>
      <c r="G958" s="21" t="s">
        <v>3553</v>
      </c>
      <c r="H958" s="23">
        <v>568.95000000000005</v>
      </c>
      <c r="I958" s="23">
        <v>1100</v>
      </c>
      <c r="J958" s="23">
        <v>449.95</v>
      </c>
      <c r="K958" s="23">
        <v>119</v>
      </c>
    </row>
    <row r="959" spans="1:11" s="20" customFormat="1" x14ac:dyDescent="0.25">
      <c r="A959" s="21" t="s">
        <v>93</v>
      </c>
      <c r="B959" s="21" t="s">
        <v>956</v>
      </c>
      <c r="C959" s="21" t="s">
        <v>1007</v>
      </c>
      <c r="D959" s="21" t="s">
        <v>819</v>
      </c>
      <c r="E959" s="21" t="s">
        <v>3554</v>
      </c>
      <c r="F959" s="22">
        <v>45425.780555555553</v>
      </c>
      <c r="G959" s="21" t="s">
        <v>3553</v>
      </c>
      <c r="H959" s="23">
        <v>99.97</v>
      </c>
      <c r="I959" s="23">
        <v>650.04999999999995</v>
      </c>
      <c r="J959" s="23">
        <v>99.97</v>
      </c>
      <c r="K959" s="23">
        <v>0</v>
      </c>
    </row>
    <row r="960" spans="1:11" s="20" customFormat="1" x14ac:dyDescent="0.25">
      <c r="A960" s="21" t="s">
        <v>141</v>
      </c>
      <c r="B960" s="21" t="s">
        <v>677</v>
      </c>
      <c r="C960" s="21" t="s">
        <v>147</v>
      </c>
      <c r="D960" s="21" t="s">
        <v>1036</v>
      </c>
      <c r="E960" s="21" t="s">
        <v>3555</v>
      </c>
      <c r="F960" s="22">
        <v>45425.793749999997</v>
      </c>
      <c r="G960" s="21" t="s">
        <v>3556</v>
      </c>
      <c r="H960" s="23">
        <v>695.61</v>
      </c>
      <c r="I960" s="23">
        <v>1400</v>
      </c>
      <c r="J960" s="23">
        <v>599.99</v>
      </c>
      <c r="K960" s="23">
        <v>95.62</v>
      </c>
    </row>
    <row r="961" spans="1:11" s="20" customFormat="1" x14ac:dyDescent="0.25">
      <c r="A961" s="21" t="s">
        <v>967</v>
      </c>
      <c r="B961" s="21" t="s">
        <v>1089</v>
      </c>
      <c r="C961" s="21" t="s">
        <v>1090</v>
      </c>
      <c r="D961" s="21" t="s">
        <v>1121</v>
      </c>
      <c r="E961" s="21" t="s">
        <v>3557</v>
      </c>
      <c r="F961" s="22">
        <v>45426.407638888886</v>
      </c>
      <c r="G961" s="21" t="s">
        <v>3558</v>
      </c>
      <c r="H961" s="23">
        <v>1226.77</v>
      </c>
      <c r="I961" s="23">
        <v>1300</v>
      </c>
      <c r="J961" s="23">
        <v>1199.99</v>
      </c>
      <c r="K961" s="23">
        <v>26.78</v>
      </c>
    </row>
    <row r="962" spans="1:11" s="20" customFormat="1" x14ac:dyDescent="0.25">
      <c r="A962" s="21" t="s">
        <v>32</v>
      </c>
      <c r="B962" s="21" t="s">
        <v>486</v>
      </c>
      <c r="C962" s="21" t="s">
        <v>48</v>
      </c>
      <c r="D962" s="21" t="s">
        <v>748</v>
      </c>
      <c r="E962" s="21" t="s">
        <v>3559</v>
      </c>
      <c r="F962" s="22">
        <v>45426.411805555559</v>
      </c>
      <c r="G962" s="21" t="s">
        <v>3560</v>
      </c>
      <c r="H962" s="23">
        <v>460.33</v>
      </c>
      <c r="I962" s="23">
        <v>1100</v>
      </c>
      <c r="J962" s="23">
        <v>394.95</v>
      </c>
      <c r="K962" s="23">
        <v>65.38</v>
      </c>
    </row>
    <row r="963" spans="1:11" s="20" customFormat="1" x14ac:dyDescent="0.25">
      <c r="A963" s="21" t="s">
        <v>1079</v>
      </c>
      <c r="B963" s="21" t="s">
        <v>1080</v>
      </c>
      <c r="C963" s="21" t="s">
        <v>1061</v>
      </c>
      <c r="D963" s="21" t="s">
        <v>761</v>
      </c>
      <c r="E963" s="21" t="s">
        <v>3561</v>
      </c>
      <c r="F963" s="22">
        <v>45426.452777777777</v>
      </c>
      <c r="G963" s="21" t="s">
        <v>3562</v>
      </c>
      <c r="H963" s="23">
        <v>508.29</v>
      </c>
      <c r="I963" s="23">
        <v>1100</v>
      </c>
      <c r="J963" s="23">
        <v>284.95</v>
      </c>
      <c r="K963" s="23">
        <v>223.34</v>
      </c>
    </row>
    <row r="964" spans="1:11" s="20" customFormat="1" x14ac:dyDescent="0.25">
      <c r="A964" s="21" t="s">
        <v>1079</v>
      </c>
      <c r="B964" s="21" t="s">
        <v>1080</v>
      </c>
      <c r="C964" s="21" t="s">
        <v>1061</v>
      </c>
      <c r="D964" s="21" t="s">
        <v>761</v>
      </c>
      <c r="E964" s="21" t="s">
        <v>3563</v>
      </c>
      <c r="F964" s="22">
        <v>45426.479166666664</v>
      </c>
      <c r="G964" s="21" t="s">
        <v>3564</v>
      </c>
      <c r="H964" s="23">
        <v>655.83</v>
      </c>
      <c r="I964" s="23">
        <v>1300</v>
      </c>
      <c r="J964" s="23">
        <v>499.99</v>
      </c>
      <c r="K964" s="23">
        <v>155.84</v>
      </c>
    </row>
    <row r="965" spans="1:11" s="20" customFormat="1" x14ac:dyDescent="0.25">
      <c r="A965" s="21" t="s">
        <v>1079</v>
      </c>
      <c r="B965" s="21" t="s">
        <v>1080</v>
      </c>
      <c r="C965" s="21" t="s">
        <v>1061</v>
      </c>
      <c r="D965" s="21" t="s">
        <v>1260</v>
      </c>
      <c r="E965" s="21" t="s">
        <v>1934</v>
      </c>
      <c r="F965" s="22">
        <v>45426.48541666667</v>
      </c>
      <c r="G965" s="21" t="s">
        <v>3565</v>
      </c>
      <c r="H965" s="23">
        <v>1340.71</v>
      </c>
      <c r="I965" s="23">
        <v>1400</v>
      </c>
      <c r="J965" s="23">
        <v>1199.99</v>
      </c>
      <c r="K965" s="23">
        <v>140.72</v>
      </c>
    </row>
    <row r="966" spans="1:11" s="20" customFormat="1" x14ac:dyDescent="0.25">
      <c r="A966" s="21" t="s">
        <v>71</v>
      </c>
      <c r="B966" s="21" t="s">
        <v>557</v>
      </c>
      <c r="C966" s="21" t="s">
        <v>74</v>
      </c>
      <c r="D966" s="21" t="s">
        <v>797</v>
      </c>
      <c r="E966" s="21" t="s">
        <v>3566</v>
      </c>
      <c r="F966" s="22">
        <v>45426.522222222222</v>
      </c>
      <c r="G966" s="21" t="s">
        <v>3567</v>
      </c>
      <c r="H966" s="23">
        <v>427.17</v>
      </c>
      <c r="I966" s="23">
        <v>1200</v>
      </c>
      <c r="J966" s="23">
        <v>399.94</v>
      </c>
      <c r="K966" s="23">
        <v>27.23</v>
      </c>
    </row>
    <row r="967" spans="1:11" s="20" customFormat="1" x14ac:dyDescent="0.25">
      <c r="A967" s="21" t="s">
        <v>1132</v>
      </c>
      <c r="B967" s="21" t="s">
        <v>1133</v>
      </c>
      <c r="C967" s="21" t="s">
        <v>1134</v>
      </c>
      <c r="D967" s="21" t="s">
        <v>2465</v>
      </c>
      <c r="E967" s="21" t="s">
        <v>3568</v>
      </c>
      <c r="F967" s="22">
        <v>45426.532638888886</v>
      </c>
      <c r="G967" s="21" t="s">
        <v>3569</v>
      </c>
      <c r="H967" s="23">
        <v>379.55</v>
      </c>
      <c r="I967" s="23">
        <v>1100</v>
      </c>
      <c r="J967" s="23">
        <v>309.99</v>
      </c>
      <c r="K967" s="23">
        <v>69.56</v>
      </c>
    </row>
    <row r="968" spans="1:11" s="20" customFormat="1" x14ac:dyDescent="0.25">
      <c r="A968" s="21" t="s">
        <v>1132</v>
      </c>
      <c r="B968" s="21" t="s">
        <v>1141</v>
      </c>
      <c r="C968" s="21" t="s">
        <v>1142</v>
      </c>
      <c r="D968" s="21" t="s">
        <v>3570</v>
      </c>
      <c r="E968" s="21" t="s">
        <v>3571</v>
      </c>
      <c r="F968" s="22">
        <v>45426.549305555556</v>
      </c>
      <c r="G968" s="21" t="s">
        <v>3572</v>
      </c>
      <c r="H968" s="23">
        <v>986.58</v>
      </c>
      <c r="I968" s="23">
        <v>1400</v>
      </c>
      <c r="J968" s="23">
        <v>959.92</v>
      </c>
      <c r="K968" s="23">
        <v>26.66</v>
      </c>
    </row>
    <row r="969" spans="1:11" s="20" customFormat="1" x14ac:dyDescent="0.25">
      <c r="A969" s="21" t="s">
        <v>32</v>
      </c>
      <c r="B969" s="21" t="s">
        <v>497</v>
      </c>
      <c r="C969" s="21" t="s">
        <v>38</v>
      </c>
      <c r="D969" s="21" t="s">
        <v>1028</v>
      </c>
      <c r="E969" s="21" t="s">
        <v>3573</v>
      </c>
      <c r="F969" s="22">
        <v>45426.555555555555</v>
      </c>
      <c r="G969" s="21" t="s">
        <v>3574</v>
      </c>
      <c r="H969" s="23">
        <v>356.81</v>
      </c>
      <c r="I969" s="23">
        <v>1200</v>
      </c>
      <c r="J969" s="23">
        <v>329.96</v>
      </c>
      <c r="K969" s="23">
        <v>26.85</v>
      </c>
    </row>
    <row r="970" spans="1:11" s="20" customFormat="1" x14ac:dyDescent="0.25">
      <c r="A970" s="21" t="s">
        <v>93</v>
      </c>
      <c r="B970" s="21" t="s">
        <v>612</v>
      </c>
      <c r="C970" s="21" t="s">
        <v>96</v>
      </c>
      <c r="D970" s="21" t="s">
        <v>3575</v>
      </c>
      <c r="E970" s="21" t="s">
        <v>3576</v>
      </c>
      <c r="F970" s="22">
        <v>45426.588888888888</v>
      </c>
      <c r="G970" s="21" t="s">
        <v>3577</v>
      </c>
      <c r="H970" s="23">
        <v>607.99</v>
      </c>
      <c r="I970" s="23">
        <v>700</v>
      </c>
      <c r="J970" s="23">
        <v>499.99</v>
      </c>
      <c r="K970" s="23">
        <v>108</v>
      </c>
    </row>
    <row r="971" spans="1:11" s="20" customFormat="1" x14ac:dyDescent="0.25">
      <c r="A971" s="21" t="s">
        <v>71</v>
      </c>
      <c r="B971" s="21" t="s">
        <v>576</v>
      </c>
      <c r="C971" s="21" t="s">
        <v>85</v>
      </c>
      <c r="D971" s="21" t="s">
        <v>1105</v>
      </c>
      <c r="E971" s="21" t="s">
        <v>3578</v>
      </c>
      <c r="F971" s="22">
        <v>45426.619444444441</v>
      </c>
      <c r="G971" s="21" t="s">
        <v>3579</v>
      </c>
      <c r="H971" s="23">
        <v>570.63</v>
      </c>
      <c r="I971" s="23">
        <v>1100</v>
      </c>
      <c r="J971" s="23">
        <v>499.99</v>
      </c>
      <c r="K971" s="23">
        <v>70.64</v>
      </c>
    </row>
    <row r="972" spans="1:11" s="20" customFormat="1" x14ac:dyDescent="0.25">
      <c r="A972" s="21" t="s">
        <v>52</v>
      </c>
      <c r="B972" s="21" t="s">
        <v>513</v>
      </c>
      <c r="C972" s="21" t="s">
        <v>63</v>
      </c>
      <c r="D972" s="21" t="s">
        <v>773</v>
      </c>
      <c r="E972" s="21" t="s">
        <v>3580</v>
      </c>
      <c r="F972" s="22">
        <v>45426.634027777778</v>
      </c>
      <c r="G972" s="21" t="s">
        <v>3581</v>
      </c>
      <c r="H972" s="23">
        <v>316.77</v>
      </c>
      <c r="I972" s="23">
        <v>1100</v>
      </c>
      <c r="J972" s="23">
        <v>289.97000000000003</v>
      </c>
      <c r="K972" s="23">
        <v>26.8</v>
      </c>
    </row>
    <row r="973" spans="1:11" s="20" customFormat="1" x14ac:dyDescent="0.25">
      <c r="A973" s="21" t="s">
        <v>873</v>
      </c>
      <c r="B973" s="21" t="s">
        <v>715</v>
      </c>
      <c r="C973" s="21" t="s">
        <v>168</v>
      </c>
      <c r="D973" s="21" t="s">
        <v>877</v>
      </c>
      <c r="E973" s="21" t="s">
        <v>1564</v>
      </c>
      <c r="F973" s="22">
        <v>45426.646527777775</v>
      </c>
      <c r="G973" s="21" t="s">
        <v>3582</v>
      </c>
      <c r="H973" s="23">
        <v>654.37</v>
      </c>
      <c r="I973" s="23">
        <v>1400</v>
      </c>
      <c r="J973" s="23">
        <v>599.99</v>
      </c>
      <c r="K973" s="23">
        <v>54.38</v>
      </c>
    </row>
    <row r="974" spans="1:11" s="20" customFormat="1" x14ac:dyDescent="0.25">
      <c r="A974" s="21" t="s">
        <v>93</v>
      </c>
      <c r="B974" s="21" t="s">
        <v>616</v>
      </c>
      <c r="C974" s="21" t="s">
        <v>94</v>
      </c>
      <c r="D974" s="21" t="s">
        <v>828</v>
      </c>
      <c r="E974" s="21" t="s">
        <v>3583</v>
      </c>
      <c r="F974" s="22">
        <v>45426.696527777778</v>
      </c>
      <c r="G974" s="21" t="s">
        <v>3584</v>
      </c>
      <c r="H974" s="23">
        <v>707.64</v>
      </c>
      <c r="I974" s="23">
        <v>1100</v>
      </c>
      <c r="J974" s="23">
        <v>629.99</v>
      </c>
      <c r="K974" s="23">
        <v>77.650000000000006</v>
      </c>
    </row>
    <row r="975" spans="1:11" s="20" customFormat="1" x14ac:dyDescent="0.25">
      <c r="A975" s="21" t="s">
        <v>52</v>
      </c>
      <c r="B975" s="21" t="s">
        <v>525</v>
      </c>
      <c r="C975" s="21" t="s">
        <v>62</v>
      </c>
      <c r="D975" s="21" t="s">
        <v>778</v>
      </c>
      <c r="E975" s="21" t="s">
        <v>3585</v>
      </c>
      <c r="F975" s="22">
        <v>45426.755555555559</v>
      </c>
      <c r="G975" s="21" t="s">
        <v>3586</v>
      </c>
      <c r="H975" s="23">
        <v>307.24</v>
      </c>
      <c r="I975" s="23">
        <v>1300</v>
      </c>
      <c r="J975" s="23">
        <v>279.99</v>
      </c>
      <c r="K975" s="23">
        <v>27.25</v>
      </c>
    </row>
    <row r="976" spans="1:11" s="20" customFormat="1" x14ac:dyDescent="0.25">
      <c r="A976" s="21" t="s">
        <v>1079</v>
      </c>
      <c r="B976" s="21" t="s">
        <v>1085</v>
      </c>
      <c r="C976" s="21" t="s">
        <v>1066</v>
      </c>
      <c r="D976" s="21" t="s">
        <v>1894</v>
      </c>
      <c r="E976" s="21" t="s">
        <v>3587</v>
      </c>
      <c r="F976" s="22">
        <v>45426.760416666664</v>
      </c>
      <c r="G976" s="21" t="s">
        <v>3588</v>
      </c>
      <c r="H976" s="23">
        <v>1249.47</v>
      </c>
      <c r="I976" s="23">
        <v>1400</v>
      </c>
      <c r="J976" s="23">
        <v>1199.99</v>
      </c>
      <c r="K976" s="23">
        <v>49.48</v>
      </c>
    </row>
    <row r="977" spans="1:11" s="20" customFormat="1" x14ac:dyDescent="0.25">
      <c r="A977" s="21" t="s">
        <v>32</v>
      </c>
      <c r="B977" s="21" t="s">
        <v>486</v>
      </c>
      <c r="C977" s="21" t="s">
        <v>48</v>
      </c>
      <c r="D977" s="21" t="s">
        <v>747</v>
      </c>
      <c r="E977" s="21" t="s">
        <v>3589</v>
      </c>
      <c r="F977" s="22">
        <v>45426.763194444444</v>
      </c>
      <c r="G977" s="21" t="s">
        <v>3590</v>
      </c>
      <c r="H977" s="23">
        <v>906.82</v>
      </c>
      <c r="I977" s="23">
        <v>1200</v>
      </c>
      <c r="J977" s="23">
        <v>879.97</v>
      </c>
      <c r="K977" s="23">
        <v>26.85</v>
      </c>
    </row>
    <row r="978" spans="1:11" s="20" customFormat="1" x14ac:dyDescent="0.25">
      <c r="A978" s="21" t="s">
        <v>52</v>
      </c>
      <c r="B978" s="21" t="s">
        <v>525</v>
      </c>
      <c r="C978" s="21" t="s">
        <v>62</v>
      </c>
      <c r="D978" s="21" t="s">
        <v>778</v>
      </c>
      <c r="E978" s="21" t="s">
        <v>3591</v>
      </c>
      <c r="F978" s="22">
        <v>45426.770138888889</v>
      </c>
      <c r="G978" s="21" t="s">
        <v>3592</v>
      </c>
      <c r="H978" s="23">
        <v>363</v>
      </c>
      <c r="I978" s="23"/>
      <c r="J978" s="23">
        <v>335.75</v>
      </c>
      <c r="K978" s="23">
        <v>27.25</v>
      </c>
    </row>
    <row r="979" spans="1:11" s="20" customFormat="1" x14ac:dyDescent="0.25">
      <c r="A979" s="21" t="s">
        <v>93</v>
      </c>
      <c r="B979" s="21" t="s">
        <v>622</v>
      </c>
      <c r="C979" s="21" t="s">
        <v>115</v>
      </c>
      <c r="D979" s="21" t="s">
        <v>1285</v>
      </c>
      <c r="E979" s="21" t="s">
        <v>3593</v>
      </c>
      <c r="F979" s="22">
        <v>45427.456250000003</v>
      </c>
      <c r="G979" s="21" t="s">
        <v>3594</v>
      </c>
      <c r="H979" s="23">
        <v>1071.81</v>
      </c>
      <c r="I979" s="23">
        <v>1100</v>
      </c>
      <c r="J979" s="23">
        <v>1044.96</v>
      </c>
      <c r="K979" s="23">
        <v>26.85</v>
      </c>
    </row>
    <row r="980" spans="1:11" s="20" customFormat="1" x14ac:dyDescent="0.25">
      <c r="A980" s="21" t="s">
        <v>1132</v>
      </c>
      <c r="B980" s="21" t="s">
        <v>1157</v>
      </c>
      <c r="C980" s="21" t="s">
        <v>1158</v>
      </c>
      <c r="D980" s="21" t="s">
        <v>1489</v>
      </c>
      <c r="E980" s="21" t="s">
        <v>3595</v>
      </c>
      <c r="F980" s="22">
        <v>45427.552083333336</v>
      </c>
      <c r="G980" s="21" t="s">
        <v>3596</v>
      </c>
      <c r="H980" s="23">
        <v>955.6</v>
      </c>
      <c r="I980" s="23">
        <v>1100</v>
      </c>
      <c r="J980" s="23">
        <v>909.96</v>
      </c>
      <c r="K980" s="23">
        <v>45.64</v>
      </c>
    </row>
    <row r="981" spans="1:11" s="20" customFormat="1" x14ac:dyDescent="0.25">
      <c r="A981" s="21" t="s">
        <v>52</v>
      </c>
      <c r="B981" s="21" t="s">
        <v>513</v>
      </c>
      <c r="C981" s="21" t="s">
        <v>63</v>
      </c>
      <c r="D981" s="21" t="s">
        <v>766</v>
      </c>
      <c r="E981" s="21" t="s">
        <v>3597</v>
      </c>
      <c r="F981" s="22">
        <v>45427.565972222219</v>
      </c>
      <c r="G981" s="21" t="s">
        <v>3598</v>
      </c>
      <c r="H981" s="23">
        <v>961.48</v>
      </c>
      <c r="I981" s="23"/>
      <c r="J981" s="23">
        <v>840</v>
      </c>
      <c r="K981" s="23">
        <v>121.48</v>
      </c>
    </row>
    <row r="982" spans="1:11" s="20" customFormat="1" x14ac:dyDescent="0.25">
      <c r="A982" s="21" t="s">
        <v>52</v>
      </c>
      <c r="B982" s="21" t="s">
        <v>527</v>
      </c>
      <c r="C982" s="21" t="s">
        <v>56</v>
      </c>
      <c r="D982" s="21" t="s">
        <v>773</v>
      </c>
      <c r="E982" s="21" t="s">
        <v>3599</v>
      </c>
      <c r="F982" s="22">
        <v>45427.572222222225</v>
      </c>
      <c r="G982" s="21" t="s">
        <v>3600</v>
      </c>
      <c r="H982" s="23">
        <v>648.79</v>
      </c>
      <c r="I982" s="23">
        <v>1400</v>
      </c>
      <c r="J982" s="23">
        <v>599.99</v>
      </c>
      <c r="K982" s="23">
        <v>48.8</v>
      </c>
    </row>
    <row r="983" spans="1:11" s="20" customFormat="1" x14ac:dyDescent="0.25">
      <c r="A983" s="21" t="s">
        <v>93</v>
      </c>
      <c r="B983" s="21" t="s">
        <v>626</v>
      </c>
      <c r="C983" s="21" t="s">
        <v>116</v>
      </c>
      <c r="D983" s="21" t="s">
        <v>1286</v>
      </c>
      <c r="E983" s="21" t="s">
        <v>3601</v>
      </c>
      <c r="F983" s="22">
        <v>45427.579861111109</v>
      </c>
      <c r="G983" s="21" t="s">
        <v>3602</v>
      </c>
      <c r="H983" s="23">
        <v>701.54</v>
      </c>
      <c r="I983" s="23">
        <v>1300</v>
      </c>
      <c r="J983" s="23">
        <v>549.99</v>
      </c>
      <c r="K983" s="23">
        <v>151.55000000000001</v>
      </c>
    </row>
    <row r="984" spans="1:11" s="20" customFormat="1" x14ac:dyDescent="0.25">
      <c r="A984" s="21" t="s">
        <v>32</v>
      </c>
      <c r="B984" s="21" t="s">
        <v>507</v>
      </c>
      <c r="C984" s="21" t="s">
        <v>36</v>
      </c>
      <c r="D984" s="21" t="s">
        <v>746</v>
      </c>
      <c r="E984" s="21" t="s">
        <v>1659</v>
      </c>
      <c r="F984" s="22">
        <v>45427.660416666666</v>
      </c>
      <c r="G984" s="21" t="s">
        <v>3603</v>
      </c>
      <c r="H984" s="23">
        <v>352.13</v>
      </c>
      <c r="I984" s="23">
        <v>1400</v>
      </c>
      <c r="J984" s="23">
        <v>324.95999999999998</v>
      </c>
      <c r="K984" s="23">
        <v>27.17</v>
      </c>
    </row>
    <row r="985" spans="1:11" s="20" customFormat="1" x14ac:dyDescent="0.25">
      <c r="A985" s="21" t="s">
        <v>52</v>
      </c>
      <c r="B985" s="21" t="s">
        <v>527</v>
      </c>
      <c r="C985" s="21" t="s">
        <v>56</v>
      </c>
      <c r="D985" s="21" t="s">
        <v>773</v>
      </c>
      <c r="E985" s="21" t="s">
        <v>3604</v>
      </c>
      <c r="F985" s="22">
        <v>45427.661805555559</v>
      </c>
      <c r="G985" s="21" t="s">
        <v>3605</v>
      </c>
      <c r="H985" s="23">
        <v>180.99</v>
      </c>
      <c r="I985" s="23">
        <v>1400</v>
      </c>
      <c r="J985" s="23">
        <v>99.99</v>
      </c>
      <c r="K985" s="23">
        <v>81</v>
      </c>
    </row>
    <row r="986" spans="1:11" s="20" customFormat="1" x14ac:dyDescent="0.25">
      <c r="A986" s="21" t="s">
        <v>93</v>
      </c>
      <c r="B986" s="21" t="s">
        <v>596</v>
      </c>
      <c r="C986" s="21" t="s">
        <v>120</v>
      </c>
      <c r="D986" s="21" t="s">
        <v>812</v>
      </c>
      <c r="E986" s="21" t="s">
        <v>3606</v>
      </c>
      <c r="F986" s="22">
        <v>45427.719444444447</v>
      </c>
      <c r="G986" s="21" t="s">
        <v>3607</v>
      </c>
      <c r="H986" s="23">
        <v>1180.98</v>
      </c>
      <c r="I986" s="23">
        <v>1100</v>
      </c>
      <c r="J986" s="23">
        <v>1099.98</v>
      </c>
      <c r="K986" s="23">
        <v>81</v>
      </c>
    </row>
    <row r="987" spans="1:11" s="20" customFormat="1" x14ac:dyDescent="0.25">
      <c r="A987" s="21" t="s">
        <v>873</v>
      </c>
      <c r="B987" s="21" t="s">
        <v>703</v>
      </c>
      <c r="C987" s="21" t="s">
        <v>164</v>
      </c>
      <c r="D987" s="21" t="s">
        <v>1296</v>
      </c>
      <c r="E987" s="21" t="s">
        <v>3608</v>
      </c>
      <c r="F987" s="22">
        <v>45427.759722222225</v>
      </c>
      <c r="G987" s="21" t="s">
        <v>3609</v>
      </c>
      <c r="H987" s="23">
        <v>449.91</v>
      </c>
      <c r="I987" s="23">
        <v>1300</v>
      </c>
      <c r="J987" s="23">
        <v>399.99</v>
      </c>
      <c r="K987" s="23">
        <v>49.92</v>
      </c>
    </row>
    <row r="988" spans="1:11" s="20" customFormat="1" x14ac:dyDescent="0.25">
      <c r="A988" s="21" t="s">
        <v>1132</v>
      </c>
      <c r="B988" s="21" t="s">
        <v>1139</v>
      </c>
      <c r="C988" s="21" t="s">
        <v>1140</v>
      </c>
      <c r="D988" s="21" t="s">
        <v>1274</v>
      </c>
      <c r="E988" s="21" t="s">
        <v>1356</v>
      </c>
      <c r="F988" s="22">
        <v>45427.765277777777</v>
      </c>
      <c r="G988" s="21" t="s">
        <v>3610</v>
      </c>
      <c r="H988" s="23">
        <v>1175.96</v>
      </c>
      <c r="I988" s="23">
        <v>1200</v>
      </c>
      <c r="J988" s="23">
        <v>1109.96</v>
      </c>
      <c r="K988" s="23">
        <v>66</v>
      </c>
    </row>
    <row r="989" spans="1:11" s="20" customFormat="1" x14ac:dyDescent="0.25">
      <c r="A989" s="21" t="s">
        <v>32</v>
      </c>
      <c r="B989" s="21" t="s">
        <v>501</v>
      </c>
      <c r="C989" s="21" t="s">
        <v>35</v>
      </c>
      <c r="D989" s="21" t="s">
        <v>1263</v>
      </c>
      <c r="E989" s="21" t="s">
        <v>3611</v>
      </c>
      <c r="F989" s="22">
        <v>45427.78402777778</v>
      </c>
      <c r="G989" s="21" t="s">
        <v>3612</v>
      </c>
      <c r="H989" s="23">
        <v>547.79999999999995</v>
      </c>
      <c r="I989" s="23">
        <v>1100</v>
      </c>
      <c r="J989" s="23">
        <v>499.99</v>
      </c>
      <c r="K989" s="23">
        <v>47.81</v>
      </c>
    </row>
    <row r="990" spans="1:11" s="20" customFormat="1" x14ac:dyDescent="0.25">
      <c r="A990" s="21" t="s">
        <v>151</v>
      </c>
      <c r="B990" s="21" t="s">
        <v>687</v>
      </c>
      <c r="C990" s="21" t="s">
        <v>154</v>
      </c>
      <c r="D990" s="21" t="s">
        <v>762</v>
      </c>
      <c r="E990" s="21" t="s">
        <v>3613</v>
      </c>
      <c r="F990" s="22">
        <v>45428.359027777777</v>
      </c>
      <c r="G990" s="21" t="s">
        <v>3614</v>
      </c>
      <c r="H990" s="23">
        <v>629.98</v>
      </c>
      <c r="I990" s="23">
        <v>1200</v>
      </c>
      <c r="J990" s="23">
        <v>599.99</v>
      </c>
      <c r="K990" s="23">
        <v>29.99</v>
      </c>
    </row>
    <row r="991" spans="1:11" s="20" customFormat="1" x14ac:dyDescent="0.25">
      <c r="A991" s="21" t="s">
        <v>71</v>
      </c>
      <c r="B991" s="21" t="s">
        <v>557</v>
      </c>
      <c r="C991" s="21" t="s">
        <v>74</v>
      </c>
      <c r="D991" s="21" t="s">
        <v>797</v>
      </c>
      <c r="E991" s="21" t="s">
        <v>3615</v>
      </c>
      <c r="F991" s="22">
        <v>45428.455555555556</v>
      </c>
      <c r="G991" s="21" t="s">
        <v>3616</v>
      </c>
      <c r="H991" s="23">
        <v>487.13</v>
      </c>
      <c r="I991" s="23">
        <v>1300</v>
      </c>
      <c r="J991" s="23">
        <v>399.99</v>
      </c>
      <c r="K991" s="23">
        <v>87.14</v>
      </c>
    </row>
    <row r="992" spans="1:11" s="20" customFormat="1" x14ac:dyDescent="0.25">
      <c r="A992" s="21" t="s">
        <v>71</v>
      </c>
      <c r="B992" s="21" t="s">
        <v>570</v>
      </c>
      <c r="C992" s="21" t="s">
        <v>92</v>
      </c>
      <c r="D992" s="21" t="s">
        <v>798</v>
      </c>
      <c r="E992" s="21" t="s">
        <v>3617</v>
      </c>
      <c r="F992" s="22">
        <v>45428.502083333333</v>
      </c>
      <c r="G992" s="21" t="s">
        <v>3618</v>
      </c>
      <c r="H992" s="23">
        <v>1027.08</v>
      </c>
      <c r="I992" s="23">
        <v>1500</v>
      </c>
      <c r="J992" s="23">
        <v>929.99</v>
      </c>
      <c r="K992" s="23">
        <v>97.09</v>
      </c>
    </row>
    <row r="993" spans="1:11" s="20" customFormat="1" x14ac:dyDescent="0.25">
      <c r="A993" s="21" t="s">
        <v>93</v>
      </c>
      <c r="B993" s="21" t="s">
        <v>960</v>
      </c>
      <c r="C993" s="21" t="s">
        <v>1004</v>
      </c>
      <c r="D993" s="21" t="s">
        <v>1522</v>
      </c>
      <c r="E993" s="21" t="s">
        <v>3619</v>
      </c>
      <c r="F993" s="22">
        <v>45428.558333333334</v>
      </c>
      <c r="G993" s="21" t="s">
        <v>3620</v>
      </c>
      <c r="H993" s="23">
        <v>751.86</v>
      </c>
      <c r="I993" s="23">
        <v>1200</v>
      </c>
      <c r="J993" s="23">
        <v>629.99</v>
      </c>
      <c r="K993" s="23">
        <v>121.87</v>
      </c>
    </row>
    <row r="994" spans="1:11" s="20" customFormat="1" x14ac:dyDescent="0.25">
      <c r="A994" s="21" t="s">
        <v>141</v>
      </c>
      <c r="B994" s="21" t="s">
        <v>669</v>
      </c>
      <c r="C994" s="21" t="s">
        <v>144</v>
      </c>
      <c r="D994" s="21" t="s">
        <v>744</v>
      </c>
      <c r="E994" s="21" t="s">
        <v>3621</v>
      </c>
      <c r="F994" s="22">
        <v>45428.578472222223</v>
      </c>
      <c r="G994" s="21" t="s">
        <v>3622</v>
      </c>
      <c r="H994" s="23">
        <v>422.33</v>
      </c>
      <c r="I994" s="23">
        <v>1100</v>
      </c>
      <c r="J994" s="23">
        <v>344.99</v>
      </c>
      <c r="K994" s="23">
        <v>77.34</v>
      </c>
    </row>
    <row r="995" spans="1:11" s="20" customFormat="1" x14ac:dyDescent="0.25">
      <c r="A995" s="21" t="s">
        <v>1132</v>
      </c>
      <c r="B995" s="21" t="s">
        <v>1151</v>
      </c>
      <c r="C995" s="21" t="s">
        <v>1152</v>
      </c>
      <c r="D995" s="21" t="s">
        <v>1275</v>
      </c>
      <c r="E995" s="21" t="s">
        <v>3623</v>
      </c>
      <c r="F995" s="22">
        <v>45428.595833333333</v>
      </c>
      <c r="G995" s="21" t="s">
        <v>3624</v>
      </c>
      <c r="H995" s="23">
        <v>886.74</v>
      </c>
      <c r="I995" s="23">
        <v>1200</v>
      </c>
      <c r="J995" s="23">
        <v>844.95</v>
      </c>
      <c r="K995" s="23">
        <v>41.79</v>
      </c>
    </row>
    <row r="996" spans="1:11" s="20" customFormat="1" x14ac:dyDescent="0.25">
      <c r="A996" s="21" t="s">
        <v>93</v>
      </c>
      <c r="B996" s="21" t="s">
        <v>598</v>
      </c>
      <c r="C996" s="21" t="s">
        <v>130</v>
      </c>
      <c r="D996" s="21" t="s">
        <v>1557</v>
      </c>
      <c r="E996" s="21" t="s">
        <v>1449</v>
      </c>
      <c r="F996" s="22">
        <v>45428.65347222222</v>
      </c>
      <c r="G996" s="21" t="s">
        <v>3625</v>
      </c>
      <c r="H996" s="23">
        <v>765.93</v>
      </c>
      <c r="I996" s="23">
        <v>1100</v>
      </c>
      <c r="J996" s="23">
        <v>629.99</v>
      </c>
      <c r="K996" s="23">
        <v>135.94</v>
      </c>
    </row>
    <row r="997" spans="1:11" s="20" customFormat="1" x14ac:dyDescent="0.25">
      <c r="A997" s="21" t="s">
        <v>873</v>
      </c>
      <c r="B997" s="21" t="s">
        <v>709</v>
      </c>
      <c r="C997" s="21" t="s">
        <v>174</v>
      </c>
      <c r="D997" s="21" t="s">
        <v>881</v>
      </c>
      <c r="E997" s="21" t="s">
        <v>3626</v>
      </c>
      <c r="F997" s="22">
        <v>45428.659722222219</v>
      </c>
      <c r="G997" s="21" t="s">
        <v>3627</v>
      </c>
      <c r="H997" s="23">
        <v>956.51</v>
      </c>
      <c r="I997" s="23">
        <v>1300</v>
      </c>
      <c r="J997" s="23">
        <v>929.99</v>
      </c>
      <c r="K997" s="23">
        <v>26.52</v>
      </c>
    </row>
    <row r="998" spans="1:11" s="20" customFormat="1" x14ac:dyDescent="0.25">
      <c r="A998" s="21" t="s">
        <v>131</v>
      </c>
      <c r="B998" s="21" t="s">
        <v>659</v>
      </c>
      <c r="C998" s="21" t="s">
        <v>853</v>
      </c>
      <c r="D998" s="21" t="s">
        <v>1591</v>
      </c>
      <c r="E998" s="21" t="s">
        <v>3628</v>
      </c>
      <c r="F998" s="22">
        <v>45428.711111111108</v>
      </c>
      <c r="G998" s="21" t="s">
        <v>3629</v>
      </c>
      <c r="H998" s="23">
        <v>319.95</v>
      </c>
      <c r="I998" s="23">
        <v>1100</v>
      </c>
      <c r="J998" s="23">
        <v>229.99</v>
      </c>
      <c r="K998" s="23">
        <v>89.96</v>
      </c>
    </row>
    <row r="999" spans="1:11" s="20" customFormat="1" x14ac:dyDescent="0.25">
      <c r="A999" s="21" t="s">
        <v>93</v>
      </c>
      <c r="B999" s="21" t="s">
        <v>612</v>
      </c>
      <c r="C999" s="21" t="s">
        <v>96</v>
      </c>
      <c r="D999" s="21" t="s">
        <v>827</v>
      </c>
      <c r="E999" s="21" t="s">
        <v>3630</v>
      </c>
      <c r="F999" s="22">
        <v>45428.729166666664</v>
      </c>
      <c r="G999" s="21" t="s">
        <v>3631</v>
      </c>
      <c r="H999" s="23">
        <v>732.58</v>
      </c>
      <c r="I999" s="23">
        <v>1100</v>
      </c>
      <c r="J999" s="23">
        <v>629.99</v>
      </c>
      <c r="K999" s="23">
        <v>102.59</v>
      </c>
    </row>
    <row r="1000" spans="1:11" s="20" customFormat="1" x14ac:dyDescent="0.25">
      <c r="A1000" s="21" t="s">
        <v>1132</v>
      </c>
      <c r="B1000" s="21" t="s">
        <v>1133</v>
      </c>
      <c r="C1000" s="21" t="s">
        <v>1134</v>
      </c>
      <c r="D1000" s="21" t="s">
        <v>1496</v>
      </c>
      <c r="E1000" s="21" t="s">
        <v>1508</v>
      </c>
      <c r="F1000" s="22">
        <v>45428.732638888891</v>
      </c>
      <c r="G1000" s="21" t="s">
        <v>3632</v>
      </c>
      <c r="H1000" s="23">
        <v>688.86</v>
      </c>
      <c r="I1000" s="23">
        <v>1100</v>
      </c>
      <c r="J1000" s="23">
        <v>629.99</v>
      </c>
      <c r="K1000" s="23">
        <v>58.87</v>
      </c>
    </row>
    <row r="1001" spans="1:11" s="20" customFormat="1" x14ac:dyDescent="0.25">
      <c r="A1001" s="21" t="s">
        <v>71</v>
      </c>
      <c r="B1001" s="21" t="s">
        <v>559</v>
      </c>
      <c r="C1001" s="21" t="s">
        <v>90</v>
      </c>
      <c r="D1001" s="21" t="s">
        <v>2260</v>
      </c>
      <c r="E1001" s="21" t="s">
        <v>1526</v>
      </c>
      <c r="F1001" s="22">
        <v>45428.745138888888</v>
      </c>
      <c r="G1001" s="21" t="s">
        <v>3633</v>
      </c>
      <c r="H1001" s="23">
        <v>311</v>
      </c>
      <c r="I1001" s="23">
        <v>1200</v>
      </c>
      <c r="J1001" s="23">
        <v>274.99</v>
      </c>
      <c r="K1001" s="23">
        <v>36.01</v>
      </c>
    </row>
    <row r="1002" spans="1:11" s="20" customFormat="1" x14ac:dyDescent="0.25">
      <c r="A1002" s="21" t="s">
        <v>1132</v>
      </c>
      <c r="B1002" s="21" t="s">
        <v>1155</v>
      </c>
      <c r="C1002" s="21" t="s">
        <v>1156</v>
      </c>
      <c r="D1002" s="21" t="s">
        <v>2473</v>
      </c>
      <c r="E1002" s="21" t="s">
        <v>3634</v>
      </c>
      <c r="F1002" s="22">
        <v>45428.761805555558</v>
      </c>
      <c r="G1002" s="21" t="s">
        <v>3635</v>
      </c>
      <c r="H1002" s="23">
        <v>859.08</v>
      </c>
      <c r="I1002" s="23">
        <v>1300</v>
      </c>
      <c r="J1002" s="23">
        <v>629.99</v>
      </c>
      <c r="K1002" s="23">
        <v>229.09</v>
      </c>
    </row>
    <row r="1003" spans="1:11" s="20" customFormat="1" x14ac:dyDescent="0.25">
      <c r="A1003" s="21" t="s">
        <v>141</v>
      </c>
      <c r="B1003" s="21" t="s">
        <v>669</v>
      </c>
      <c r="C1003" s="21" t="s">
        <v>144</v>
      </c>
      <c r="D1003" s="21" t="s">
        <v>744</v>
      </c>
      <c r="E1003" s="21" t="s">
        <v>3636</v>
      </c>
      <c r="F1003" s="22">
        <v>45428.789583333331</v>
      </c>
      <c r="G1003" s="21" t="s">
        <v>3637</v>
      </c>
      <c r="H1003" s="23">
        <v>432.82</v>
      </c>
      <c r="I1003" s="23">
        <v>1200</v>
      </c>
      <c r="J1003" s="23">
        <v>349.99</v>
      </c>
      <c r="K1003" s="23">
        <v>82.83</v>
      </c>
    </row>
    <row r="1004" spans="1:11" s="20" customFormat="1" x14ac:dyDescent="0.25">
      <c r="A1004" s="21" t="s">
        <v>141</v>
      </c>
      <c r="B1004" s="21" t="s">
        <v>681</v>
      </c>
      <c r="C1004" s="21" t="s">
        <v>145</v>
      </c>
      <c r="D1004" s="21" t="s">
        <v>1130</v>
      </c>
      <c r="E1004" s="21" t="s">
        <v>3638</v>
      </c>
      <c r="F1004" s="22">
        <v>45428.800000000003</v>
      </c>
      <c r="G1004" s="21" t="s">
        <v>3639</v>
      </c>
      <c r="H1004" s="23">
        <v>570.26</v>
      </c>
      <c r="I1004" s="23">
        <v>1200</v>
      </c>
      <c r="J1004" s="23">
        <v>499.99</v>
      </c>
      <c r="K1004" s="23">
        <v>70.27</v>
      </c>
    </row>
    <row r="1005" spans="1:11" s="20" customFormat="1" x14ac:dyDescent="0.25">
      <c r="A1005" s="21" t="s">
        <v>1132</v>
      </c>
      <c r="B1005" s="21" t="s">
        <v>1145</v>
      </c>
      <c r="C1005" s="21" t="s">
        <v>1146</v>
      </c>
      <c r="D1005" s="21" t="s">
        <v>1487</v>
      </c>
      <c r="E1005" s="21" t="s">
        <v>3640</v>
      </c>
      <c r="F1005" s="22">
        <v>45429.386805555558</v>
      </c>
      <c r="G1005" s="21" t="s">
        <v>3546</v>
      </c>
      <c r="H1005" s="23">
        <v>-194.97</v>
      </c>
      <c r="I1005" s="23">
        <v>755.07</v>
      </c>
      <c r="J1005" s="23">
        <v>-194.97</v>
      </c>
      <c r="K1005" s="23">
        <v>0</v>
      </c>
    </row>
    <row r="1006" spans="1:11" s="20" customFormat="1" x14ac:dyDescent="0.25">
      <c r="A1006" s="21" t="s">
        <v>93</v>
      </c>
      <c r="B1006" s="21" t="s">
        <v>964</v>
      </c>
      <c r="C1006" s="21" t="s">
        <v>1005</v>
      </c>
      <c r="D1006" s="21" t="s">
        <v>1031</v>
      </c>
      <c r="E1006" s="21" t="s">
        <v>3641</v>
      </c>
      <c r="F1006" s="22">
        <v>45429.395138888889</v>
      </c>
      <c r="G1006" s="21" t="s">
        <v>3642</v>
      </c>
      <c r="H1006" s="23">
        <v>765.43</v>
      </c>
      <c r="I1006" s="23">
        <v>1100</v>
      </c>
      <c r="J1006" s="23">
        <v>629.99</v>
      </c>
      <c r="K1006" s="23">
        <v>135.44</v>
      </c>
    </row>
    <row r="1007" spans="1:11" s="20" customFormat="1" x14ac:dyDescent="0.25">
      <c r="A1007" s="21" t="s">
        <v>1132</v>
      </c>
      <c r="B1007" s="21" t="s">
        <v>1145</v>
      </c>
      <c r="C1007" s="21" t="s">
        <v>1146</v>
      </c>
      <c r="D1007" s="21" t="s">
        <v>1487</v>
      </c>
      <c r="E1007" s="21" t="s">
        <v>1348</v>
      </c>
      <c r="F1007" s="22">
        <v>45429.415972222225</v>
      </c>
      <c r="G1007" s="21" t="s">
        <v>3546</v>
      </c>
      <c r="H1007" s="23">
        <v>-24.99</v>
      </c>
      <c r="I1007" s="23">
        <v>950.04</v>
      </c>
      <c r="J1007" s="23">
        <v>-24.99</v>
      </c>
      <c r="K1007" s="23">
        <v>0</v>
      </c>
    </row>
    <row r="1008" spans="1:11" s="20" customFormat="1" x14ac:dyDescent="0.25">
      <c r="A1008" s="21" t="s">
        <v>1132</v>
      </c>
      <c r="B1008" s="21" t="s">
        <v>1139</v>
      </c>
      <c r="C1008" s="21" t="s">
        <v>1140</v>
      </c>
      <c r="D1008" s="21" t="s">
        <v>1274</v>
      </c>
      <c r="E1008" s="21" t="s">
        <v>3643</v>
      </c>
      <c r="F1008" s="22">
        <v>45429.416666666664</v>
      </c>
      <c r="G1008" s="21" t="s">
        <v>3644</v>
      </c>
      <c r="H1008" s="23">
        <v>645</v>
      </c>
      <c r="I1008" s="23">
        <v>1400</v>
      </c>
      <c r="J1008" s="23">
        <v>574.97</v>
      </c>
      <c r="K1008" s="23">
        <v>70.03</v>
      </c>
    </row>
    <row r="1009" spans="1:11" s="20" customFormat="1" x14ac:dyDescent="0.25">
      <c r="A1009" s="21" t="s">
        <v>24</v>
      </c>
      <c r="B1009" s="21" t="s">
        <v>458</v>
      </c>
      <c r="C1009" s="21" t="s">
        <v>27</v>
      </c>
      <c r="D1009" s="21" t="s">
        <v>1800</v>
      </c>
      <c r="E1009" s="21" t="s">
        <v>3645</v>
      </c>
      <c r="F1009" s="22">
        <v>45429.433333333334</v>
      </c>
      <c r="G1009" s="21" t="s">
        <v>3646</v>
      </c>
      <c r="H1009" s="23">
        <v>1165.93</v>
      </c>
      <c r="I1009" s="23">
        <v>1100</v>
      </c>
      <c r="J1009" s="23">
        <v>1084.93</v>
      </c>
      <c r="K1009" s="23">
        <v>81</v>
      </c>
    </row>
    <row r="1010" spans="1:11" s="20" customFormat="1" x14ac:dyDescent="0.25">
      <c r="A1010" s="21" t="s">
        <v>1132</v>
      </c>
      <c r="B1010" s="21" t="s">
        <v>1157</v>
      </c>
      <c r="C1010" s="21" t="s">
        <v>1158</v>
      </c>
      <c r="D1010" s="21" t="s">
        <v>1492</v>
      </c>
      <c r="E1010" s="21" t="s">
        <v>3647</v>
      </c>
      <c r="F1010" s="22">
        <v>45429.440972222219</v>
      </c>
      <c r="G1010" s="21" t="s">
        <v>3648</v>
      </c>
      <c r="H1010" s="23">
        <v>354.99</v>
      </c>
      <c r="I1010" s="23">
        <v>1400</v>
      </c>
      <c r="J1010" s="23">
        <v>279.99</v>
      </c>
      <c r="K1010" s="23">
        <v>75</v>
      </c>
    </row>
    <row r="1011" spans="1:11" s="20" customFormat="1" x14ac:dyDescent="0.25">
      <c r="A1011" s="21" t="s">
        <v>141</v>
      </c>
      <c r="B1011" s="21" t="s">
        <v>675</v>
      </c>
      <c r="C1011" s="21" t="s">
        <v>142</v>
      </c>
      <c r="D1011" s="21" t="s">
        <v>744</v>
      </c>
      <c r="E1011" s="21" t="s">
        <v>3649</v>
      </c>
      <c r="F1011" s="22">
        <v>45429.450694444444</v>
      </c>
      <c r="G1011" s="21" t="s">
        <v>3650</v>
      </c>
      <c r="H1011" s="23">
        <v>768.3</v>
      </c>
      <c r="I1011" s="23">
        <v>1100</v>
      </c>
      <c r="J1011" s="23">
        <v>584.95000000000005</v>
      </c>
      <c r="K1011" s="23">
        <v>183.35</v>
      </c>
    </row>
    <row r="1012" spans="1:11" s="20" customFormat="1" x14ac:dyDescent="0.25">
      <c r="A1012" s="21" t="s">
        <v>32</v>
      </c>
      <c r="B1012" s="21" t="s">
        <v>474</v>
      </c>
      <c r="C1012" s="21" t="s">
        <v>41</v>
      </c>
      <c r="D1012" s="21" t="s">
        <v>742</v>
      </c>
      <c r="E1012" s="21" t="s">
        <v>3651</v>
      </c>
      <c r="F1012" s="22">
        <v>45429.465277777781</v>
      </c>
      <c r="G1012" s="21" t="s">
        <v>3652</v>
      </c>
      <c r="H1012" s="23">
        <v>1140.99</v>
      </c>
      <c r="I1012" s="23">
        <v>1300</v>
      </c>
      <c r="J1012" s="23">
        <v>1049.99</v>
      </c>
      <c r="K1012" s="23">
        <v>91</v>
      </c>
    </row>
    <row r="1013" spans="1:11" s="20" customFormat="1" x14ac:dyDescent="0.25">
      <c r="A1013" s="21" t="s">
        <v>32</v>
      </c>
      <c r="B1013" s="21" t="s">
        <v>497</v>
      </c>
      <c r="C1013" s="21" t="s">
        <v>38</v>
      </c>
      <c r="D1013" s="21" t="s">
        <v>1028</v>
      </c>
      <c r="E1013" s="21" t="s">
        <v>3653</v>
      </c>
      <c r="F1013" s="22">
        <v>45429.470833333333</v>
      </c>
      <c r="G1013" s="21" t="s">
        <v>3654</v>
      </c>
      <c r="H1013" s="23">
        <v>316.35000000000002</v>
      </c>
      <c r="I1013" s="23">
        <v>1100</v>
      </c>
      <c r="J1013" s="23">
        <v>229.99</v>
      </c>
      <c r="K1013" s="23">
        <v>86.36</v>
      </c>
    </row>
    <row r="1014" spans="1:11" s="20" customFormat="1" x14ac:dyDescent="0.25">
      <c r="A1014" s="21" t="s">
        <v>1132</v>
      </c>
      <c r="B1014" s="21" t="s">
        <v>1157</v>
      </c>
      <c r="C1014" s="21" t="s">
        <v>1158</v>
      </c>
      <c r="D1014" s="21" t="s">
        <v>3655</v>
      </c>
      <c r="E1014" s="21" t="s">
        <v>1442</v>
      </c>
      <c r="F1014" s="22">
        <v>45429.556944444441</v>
      </c>
      <c r="G1014" s="21" t="s">
        <v>3656</v>
      </c>
      <c r="H1014" s="23">
        <v>699.37</v>
      </c>
      <c r="I1014" s="23">
        <v>1400</v>
      </c>
      <c r="J1014" s="23">
        <v>629.99</v>
      </c>
      <c r="K1014" s="23">
        <v>69.38</v>
      </c>
    </row>
    <row r="1015" spans="1:11" s="20" customFormat="1" x14ac:dyDescent="0.25">
      <c r="A1015" s="21" t="s">
        <v>1079</v>
      </c>
      <c r="B1015" s="21" t="s">
        <v>1082</v>
      </c>
      <c r="C1015" s="21" t="s">
        <v>1063</v>
      </c>
      <c r="D1015" s="21" t="s">
        <v>1098</v>
      </c>
      <c r="E1015" s="21" t="s">
        <v>2527</v>
      </c>
      <c r="F1015" s="22">
        <v>45429.620833333334</v>
      </c>
      <c r="G1015" s="21" t="s">
        <v>3657</v>
      </c>
      <c r="H1015" s="23">
        <v>704.99</v>
      </c>
      <c r="I1015" s="23">
        <v>1100</v>
      </c>
      <c r="J1015" s="23">
        <v>629.99</v>
      </c>
      <c r="K1015" s="23">
        <v>75</v>
      </c>
    </row>
    <row r="1016" spans="1:11" s="20" customFormat="1" x14ac:dyDescent="0.25">
      <c r="A1016" s="21" t="s">
        <v>151</v>
      </c>
      <c r="B1016" s="21" t="s">
        <v>864</v>
      </c>
      <c r="C1016" s="21" t="s">
        <v>152</v>
      </c>
      <c r="D1016" s="21" t="s">
        <v>867</v>
      </c>
      <c r="E1016" s="21" t="s">
        <v>1649</v>
      </c>
      <c r="F1016" s="22">
        <v>45429.627083333333</v>
      </c>
      <c r="G1016" s="21" t="s">
        <v>3658</v>
      </c>
      <c r="H1016" s="23">
        <v>615.27</v>
      </c>
      <c r="I1016" s="23"/>
      <c r="J1016" s="23">
        <v>615.27</v>
      </c>
      <c r="K1016" s="23">
        <v>0</v>
      </c>
    </row>
    <row r="1017" spans="1:11" s="20" customFormat="1" x14ac:dyDescent="0.25">
      <c r="A1017" s="21" t="s">
        <v>873</v>
      </c>
      <c r="B1017" s="21" t="s">
        <v>717</v>
      </c>
      <c r="C1017" s="21" t="s">
        <v>171</v>
      </c>
      <c r="D1017" s="21" t="s">
        <v>3000</v>
      </c>
      <c r="E1017" s="21" t="s">
        <v>1424</v>
      </c>
      <c r="F1017" s="22">
        <v>45429.661111111112</v>
      </c>
      <c r="G1017" s="21" t="s">
        <v>3659</v>
      </c>
      <c r="H1017" s="23">
        <v>967.67</v>
      </c>
      <c r="I1017" s="23">
        <v>1300</v>
      </c>
      <c r="J1017" s="23">
        <v>929.99</v>
      </c>
      <c r="K1017" s="23">
        <v>37.68</v>
      </c>
    </row>
    <row r="1018" spans="1:11" s="20" customFormat="1" x14ac:dyDescent="0.25">
      <c r="A1018" s="21" t="s">
        <v>131</v>
      </c>
      <c r="B1018" s="21" t="s">
        <v>657</v>
      </c>
      <c r="C1018" s="21" t="s">
        <v>852</v>
      </c>
      <c r="D1018" s="21" t="s">
        <v>856</v>
      </c>
      <c r="E1018" s="21" t="s">
        <v>3660</v>
      </c>
      <c r="F1018" s="22">
        <v>45429.710416666669</v>
      </c>
      <c r="G1018" s="21" t="s">
        <v>3661</v>
      </c>
      <c r="H1018" s="23">
        <v>569.99</v>
      </c>
      <c r="I1018" s="23">
        <v>1200</v>
      </c>
      <c r="J1018" s="23">
        <v>469.99</v>
      </c>
      <c r="K1018" s="23">
        <v>100</v>
      </c>
    </row>
    <row r="1019" spans="1:11" s="20" customFormat="1" x14ac:dyDescent="0.25">
      <c r="A1019" s="21" t="s">
        <v>71</v>
      </c>
      <c r="B1019" s="21" t="s">
        <v>785</v>
      </c>
      <c r="C1019" s="21" t="s">
        <v>86</v>
      </c>
      <c r="D1019" s="21" t="s">
        <v>765</v>
      </c>
      <c r="E1019" s="21" t="s">
        <v>3662</v>
      </c>
      <c r="F1019" s="22">
        <v>45429.734027777777</v>
      </c>
      <c r="G1019" s="21" t="s">
        <v>3663</v>
      </c>
      <c r="H1019" s="23">
        <v>167.04</v>
      </c>
      <c r="I1019" s="23">
        <v>1300</v>
      </c>
      <c r="J1019" s="23">
        <v>99.99</v>
      </c>
      <c r="K1019" s="23">
        <v>67.05</v>
      </c>
    </row>
    <row r="1020" spans="1:11" s="20" customFormat="1" x14ac:dyDescent="0.25">
      <c r="A1020" s="21" t="s">
        <v>1079</v>
      </c>
      <c r="B1020" s="21" t="s">
        <v>1083</v>
      </c>
      <c r="C1020" s="21" t="s">
        <v>1064</v>
      </c>
      <c r="D1020" s="21" t="s">
        <v>1834</v>
      </c>
      <c r="E1020" s="21" t="s">
        <v>1642</v>
      </c>
      <c r="F1020" s="22">
        <v>45429.758333333331</v>
      </c>
      <c r="G1020" s="21" t="s">
        <v>3664</v>
      </c>
      <c r="H1020" s="23">
        <v>257.67</v>
      </c>
      <c r="I1020" s="23">
        <v>1200</v>
      </c>
      <c r="J1020" s="23">
        <v>169.99</v>
      </c>
      <c r="K1020" s="23">
        <v>87.68</v>
      </c>
    </row>
    <row r="1021" spans="1:11" s="20" customFormat="1" x14ac:dyDescent="0.25">
      <c r="A1021" s="21" t="s">
        <v>71</v>
      </c>
      <c r="B1021" s="21" t="s">
        <v>566</v>
      </c>
      <c r="C1021" s="21" t="s">
        <v>83</v>
      </c>
      <c r="D1021" s="21" t="s">
        <v>799</v>
      </c>
      <c r="E1021" s="21" t="s">
        <v>3665</v>
      </c>
      <c r="F1021" s="22">
        <v>45429.76666666667</v>
      </c>
      <c r="G1021" s="21" t="s">
        <v>3666</v>
      </c>
      <c r="H1021" s="23">
        <v>452.32</v>
      </c>
      <c r="I1021" s="23">
        <v>900</v>
      </c>
      <c r="J1021" s="23">
        <v>424.96</v>
      </c>
      <c r="K1021" s="23">
        <v>27.36</v>
      </c>
    </row>
    <row r="1022" spans="1:11" s="20" customFormat="1" x14ac:dyDescent="0.25">
      <c r="A1022" s="21" t="s">
        <v>967</v>
      </c>
      <c r="B1022" s="21" t="s">
        <v>976</v>
      </c>
      <c r="C1022" s="21" t="s">
        <v>1008</v>
      </c>
      <c r="D1022" s="21" t="s">
        <v>2848</v>
      </c>
      <c r="E1022" s="21" t="s">
        <v>1569</v>
      </c>
      <c r="F1022" s="22">
        <v>45430.463888888888</v>
      </c>
      <c r="G1022" s="21" t="s">
        <v>3667</v>
      </c>
      <c r="H1022" s="23">
        <v>406.74</v>
      </c>
      <c r="I1022" s="23">
        <v>1000</v>
      </c>
      <c r="J1022" s="23">
        <v>314.95999999999998</v>
      </c>
      <c r="K1022" s="23">
        <v>91.78</v>
      </c>
    </row>
    <row r="1023" spans="1:11" s="20" customFormat="1" x14ac:dyDescent="0.25">
      <c r="A1023" s="21" t="s">
        <v>1079</v>
      </c>
      <c r="B1023" s="21" t="s">
        <v>1086</v>
      </c>
      <c r="C1023" s="21" t="s">
        <v>1067</v>
      </c>
      <c r="D1023" s="21" t="s">
        <v>3668</v>
      </c>
      <c r="E1023" s="21" t="s">
        <v>3669</v>
      </c>
      <c r="F1023" s="22">
        <v>45430.46597222222</v>
      </c>
      <c r="G1023" s="21" t="s">
        <v>3670</v>
      </c>
      <c r="H1023" s="23">
        <v>419.46</v>
      </c>
      <c r="I1023" s="23">
        <v>1400</v>
      </c>
      <c r="J1023" s="23">
        <v>299.98</v>
      </c>
      <c r="K1023" s="23">
        <v>119.48</v>
      </c>
    </row>
    <row r="1024" spans="1:11" s="20" customFormat="1" x14ac:dyDescent="0.25">
      <c r="A1024" s="21" t="s">
        <v>71</v>
      </c>
      <c r="B1024" s="21" t="s">
        <v>557</v>
      </c>
      <c r="C1024" s="21" t="s">
        <v>74</v>
      </c>
      <c r="D1024" s="21" t="s">
        <v>792</v>
      </c>
      <c r="E1024" s="21" t="s">
        <v>3671</v>
      </c>
      <c r="F1024" s="22">
        <v>45430.466666666667</v>
      </c>
      <c r="G1024" s="21" t="s">
        <v>3672</v>
      </c>
      <c r="H1024" s="23">
        <v>876.6</v>
      </c>
      <c r="I1024" s="23">
        <v>1400</v>
      </c>
      <c r="J1024" s="23">
        <v>629.99</v>
      </c>
      <c r="K1024" s="23">
        <v>246.61</v>
      </c>
    </row>
    <row r="1025" spans="1:11" s="20" customFormat="1" x14ac:dyDescent="0.25">
      <c r="A1025" s="21" t="s">
        <v>71</v>
      </c>
      <c r="B1025" s="21" t="s">
        <v>566</v>
      </c>
      <c r="C1025" s="21" t="s">
        <v>83</v>
      </c>
      <c r="D1025" s="21" t="s">
        <v>800</v>
      </c>
      <c r="E1025" s="21" t="s">
        <v>3673</v>
      </c>
      <c r="F1025" s="22">
        <v>45430.48541666667</v>
      </c>
      <c r="G1025" s="21" t="s">
        <v>3674</v>
      </c>
      <c r="H1025" s="23">
        <v>651.28</v>
      </c>
      <c r="I1025" s="23">
        <v>1100</v>
      </c>
      <c r="J1025" s="23">
        <v>549.99</v>
      </c>
      <c r="K1025" s="23">
        <v>101.29</v>
      </c>
    </row>
    <row r="1026" spans="1:11" s="20" customFormat="1" x14ac:dyDescent="0.25">
      <c r="A1026" s="21" t="s">
        <v>71</v>
      </c>
      <c r="B1026" s="21" t="s">
        <v>553</v>
      </c>
      <c r="C1026" s="21" t="s">
        <v>76</v>
      </c>
      <c r="D1026" s="21" t="s">
        <v>1468</v>
      </c>
      <c r="E1026" s="21" t="s">
        <v>3675</v>
      </c>
      <c r="F1026" s="22">
        <v>45430.566666666666</v>
      </c>
      <c r="G1026" s="21" t="s">
        <v>3676</v>
      </c>
      <c r="H1026" s="23">
        <v>773.12</v>
      </c>
      <c r="I1026" s="23">
        <v>1300</v>
      </c>
      <c r="J1026" s="23">
        <v>629.99</v>
      </c>
      <c r="K1026" s="23">
        <v>143.13</v>
      </c>
    </row>
    <row r="1027" spans="1:11" s="20" customFormat="1" x14ac:dyDescent="0.25">
      <c r="A1027" s="21" t="s">
        <v>1079</v>
      </c>
      <c r="B1027" s="21" t="s">
        <v>1080</v>
      </c>
      <c r="C1027" s="21" t="s">
        <v>1061</v>
      </c>
      <c r="D1027" s="21" t="s">
        <v>1260</v>
      </c>
      <c r="E1027" s="21" t="s">
        <v>3677</v>
      </c>
      <c r="F1027" s="22">
        <v>45430.578472222223</v>
      </c>
      <c r="G1027" s="21" t="s">
        <v>3678</v>
      </c>
      <c r="H1027" s="23">
        <v>729.99</v>
      </c>
      <c r="I1027" s="23">
        <v>1100</v>
      </c>
      <c r="J1027" s="23">
        <v>629.99</v>
      </c>
      <c r="K1027" s="23">
        <v>100</v>
      </c>
    </row>
    <row r="1028" spans="1:11" s="20" customFormat="1" x14ac:dyDescent="0.25">
      <c r="A1028" s="21" t="s">
        <v>1132</v>
      </c>
      <c r="B1028" s="21" t="s">
        <v>1135</v>
      </c>
      <c r="C1028" s="21" t="s">
        <v>1136</v>
      </c>
      <c r="D1028" s="21" t="s">
        <v>1484</v>
      </c>
      <c r="E1028" s="21" t="s">
        <v>3679</v>
      </c>
      <c r="F1028" s="22">
        <v>45430.588194444441</v>
      </c>
      <c r="G1028" s="21" t="s">
        <v>3680</v>
      </c>
      <c r="H1028" s="23">
        <v>753.04</v>
      </c>
      <c r="I1028" s="23">
        <v>1400</v>
      </c>
      <c r="J1028" s="23">
        <v>629.99</v>
      </c>
      <c r="K1028" s="23">
        <v>123.05</v>
      </c>
    </row>
    <row r="1029" spans="1:11" s="20" customFormat="1" x14ac:dyDescent="0.25">
      <c r="A1029" s="21" t="s">
        <v>52</v>
      </c>
      <c r="B1029" s="21" t="s">
        <v>523</v>
      </c>
      <c r="C1029" s="21" t="s">
        <v>60</v>
      </c>
      <c r="D1029" s="21" t="s">
        <v>1266</v>
      </c>
      <c r="E1029" s="21" t="s">
        <v>1466</v>
      </c>
      <c r="F1029" s="22">
        <v>45430.599305555559</v>
      </c>
      <c r="G1029" s="21" t="s">
        <v>3681</v>
      </c>
      <c r="H1029" s="23">
        <v>681.22</v>
      </c>
      <c r="I1029" s="23">
        <v>1100</v>
      </c>
      <c r="J1029" s="23">
        <v>654.98</v>
      </c>
      <c r="K1029" s="23">
        <v>26.24</v>
      </c>
    </row>
    <row r="1030" spans="1:11" s="20" customFormat="1" x14ac:dyDescent="0.25">
      <c r="A1030" s="21" t="s">
        <v>93</v>
      </c>
      <c r="B1030" s="21" t="s">
        <v>596</v>
      </c>
      <c r="C1030" s="21" t="s">
        <v>120</v>
      </c>
      <c r="D1030" s="21" t="s">
        <v>1278</v>
      </c>
      <c r="E1030" s="21" t="s">
        <v>3229</v>
      </c>
      <c r="F1030" s="22">
        <v>45430.618750000001</v>
      </c>
      <c r="G1030" s="21" t="s">
        <v>3682</v>
      </c>
      <c r="H1030" s="23">
        <v>513.80999999999995</v>
      </c>
      <c r="I1030" s="23">
        <v>1500</v>
      </c>
      <c r="J1030" s="23">
        <v>399.99</v>
      </c>
      <c r="K1030" s="23">
        <v>113.82</v>
      </c>
    </row>
    <row r="1031" spans="1:11" s="20" customFormat="1" x14ac:dyDescent="0.25">
      <c r="A1031" s="21" t="s">
        <v>71</v>
      </c>
      <c r="B1031" s="21" t="s">
        <v>576</v>
      </c>
      <c r="C1031" s="21" t="s">
        <v>85</v>
      </c>
      <c r="D1031" s="21" t="s">
        <v>2252</v>
      </c>
      <c r="E1031" s="21" t="s">
        <v>3683</v>
      </c>
      <c r="F1031" s="22">
        <v>45430.624305555553</v>
      </c>
      <c r="G1031" s="21" t="s">
        <v>3684</v>
      </c>
      <c r="H1031" s="23">
        <v>1185.95</v>
      </c>
      <c r="I1031" s="23">
        <v>1100</v>
      </c>
      <c r="J1031" s="23">
        <v>1094.95</v>
      </c>
      <c r="K1031" s="23">
        <v>91</v>
      </c>
    </row>
    <row r="1032" spans="1:11" s="20" customFormat="1" x14ac:dyDescent="0.25">
      <c r="A1032" s="21" t="s">
        <v>141</v>
      </c>
      <c r="B1032" s="21" t="s">
        <v>675</v>
      </c>
      <c r="C1032" s="21" t="s">
        <v>142</v>
      </c>
      <c r="D1032" s="21" t="s">
        <v>1634</v>
      </c>
      <c r="E1032" s="21" t="s">
        <v>3685</v>
      </c>
      <c r="F1032" s="22">
        <v>45430.643055555556</v>
      </c>
      <c r="G1032" s="21" t="s">
        <v>3686</v>
      </c>
      <c r="H1032" s="23">
        <v>515.1</v>
      </c>
      <c r="I1032" s="23">
        <v>1100</v>
      </c>
      <c r="J1032" s="23">
        <v>399.99</v>
      </c>
      <c r="K1032" s="23">
        <v>115.11</v>
      </c>
    </row>
    <row r="1033" spans="1:11" s="20" customFormat="1" x14ac:dyDescent="0.25">
      <c r="A1033" s="21" t="s">
        <v>131</v>
      </c>
      <c r="B1033" s="21" t="s">
        <v>649</v>
      </c>
      <c r="C1033" s="21" t="s">
        <v>132</v>
      </c>
      <c r="D1033" s="21" t="s">
        <v>2816</v>
      </c>
      <c r="E1033" s="21" t="s">
        <v>3507</v>
      </c>
      <c r="F1033" s="22">
        <v>45430.65347222222</v>
      </c>
      <c r="G1033" s="21" t="s">
        <v>3687</v>
      </c>
      <c r="H1033" s="23">
        <v>1298.0899999999999</v>
      </c>
      <c r="I1033" s="23">
        <v>1200</v>
      </c>
      <c r="J1033" s="23">
        <v>1199.99</v>
      </c>
      <c r="K1033" s="23">
        <v>98.1</v>
      </c>
    </row>
    <row r="1034" spans="1:11" s="20" customFormat="1" x14ac:dyDescent="0.25">
      <c r="A1034" s="21" t="s">
        <v>1079</v>
      </c>
      <c r="B1034" s="21" t="s">
        <v>1080</v>
      </c>
      <c r="C1034" s="21" t="s">
        <v>1061</v>
      </c>
      <c r="D1034" s="21" t="s">
        <v>1260</v>
      </c>
      <c r="E1034" s="21" t="s">
        <v>3688</v>
      </c>
      <c r="F1034" s="22">
        <v>45430.668055555558</v>
      </c>
      <c r="G1034" s="21" t="s">
        <v>3689</v>
      </c>
      <c r="H1034" s="23">
        <v>576.72</v>
      </c>
      <c r="I1034" s="23">
        <v>1500</v>
      </c>
      <c r="J1034" s="23">
        <v>399.99</v>
      </c>
      <c r="K1034" s="23">
        <v>176.73</v>
      </c>
    </row>
    <row r="1035" spans="1:11" s="20" customFormat="1" x14ac:dyDescent="0.25">
      <c r="A1035" s="21" t="s">
        <v>131</v>
      </c>
      <c r="B1035" s="21" t="s">
        <v>649</v>
      </c>
      <c r="C1035" s="21" t="s">
        <v>132</v>
      </c>
      <c r="D1035" s="21" t="s">
        <v>2816</v>
      </c>
      <c r="E1035" s="21" t="s">
        <v>3440</v>
      </c>
      <c r="F1035" s="22">
        <v>45430.678472222222</v>
      </c>
      <c r="G1035" s="21" t="s">
        <v>3690</v>
      </c>
      <c r="H1035" s="23">
        <v>636.22</v>
      </c>
      <c r="I1035" s="23">
        <v>1200</v>
      </c>
      <c r="J1035" s="23">
        <v>499.99</v>
      </c>
      <c r="K1035" s="23">
        <v>136.22999999999999</v>
      </c>
    </row>
    <row r="1036" spans="1:11" s="20" customFormat="1" x14ac:dyDescent="0.25">
      <c r="A1036" s="21" t="s">
        <v>52</v>
      </c>
      <c r="B1036" s="21" t="s">
        <v>535</v>
      </c>
      <c r="C1036" s="21" t="s">
        <v>57</v>
      </c>
      <c r="D1036" s="21" t="s">
        <v>780</v>
      </c>
      <c r="E1036" s="21" t="s">
        <v>3691</v>
      </c>
      <c r="F1036" s="22">
        <v>45430.684027777781</v>
      </c>
      <c r="G1036" s="21" t="s">
        <v>3692</v>
      </c>
      <c r="H1036" s="23">
        <v>662.87</v>
      </c>
      <c r="I1036" s="23">
        <v>1300</v>
      </c>
      <c r="J1036" s="23">
        <v>599.99</v>
      </c>
      <c r="K1036" s="23">
        <v>62.88</v>
      </c>
    </row>
    <row r="1037" spans="1:11" s="20" customFormat="1" x14ac:dyDescent="0.25">
      <c r="A1037" s="21" t="s">
        <v>155</v>
      </c>
      <c r="B1037" s="21" t="s">
        <v>700</v>
      </c>
      <c r="C1037" s="21" t="s">
        <v>162</v>
      </c>
      <c r="D1037" s="21" t="s">
        <v>3693</v>
      </c>
      <c r="E1037" s="21" t="s">
        <v>3694</v>
      </c>
      <c r="F1037" s="22">
        <v>45430.684027777781</v>
      </c>
      <c r="G1037" s="21" t="s">
        <v>3695</v>
      </c>
      <c r="H1037" s="23">
        <v>513.41</v>
      </c>
      <c r="I1037" s="23">
        <v>1100</v>
      </c>
      <c r="J1037" s="23">
        <v>399.99</v>
      </c>
      <c r="K1037" s="23">
        <v>113.42</v>
      </c>
    </row>
    <row r="1038" spans="1:11" s="20" customFormat="1" x14ac:dyDescent="0.25">
      <c r="A1038" s="21" t="s">
        <v>32</v>
      </c>
      <c r="B1038" s="21" t="s">
        <v>482</v>
      </c>
      <c r="C1038" s="21" t="s">
        <v>46</v>
      </c>
      <c r="D1038" s="21" t="s">
        <v>1955</v>
      </c>
      <c r="E1038" s="21" t="s">
        <v>1664</v>
      </c>
      <c r="F1038" s="22">
        <v>45430.691666666666</v>
      </c>
      <c r="G1038" s="21" t="s">
        <v>3696</v>
      </c>
      <c r="H1038" s="23">
        <v>587.78</v>
      </c>
      <c r="I1038" s="23">
        <v>900</v>
      </c>
      <c r="J1038" s="23">
        <v>469.93</v>
      </c>
      <c r="K1038" s="23">
        <v>117.85</v>
      </c>
    </row>
    <row r="1039" spans="1:11" s="20" customFormat="1" x14ac:dyDescent="0.25">
      <c r="A1039" s="21" t="s">
        <v>24</v>
      </c>
      <c r="B1039" s="21" t="s">
        <v>458</v>
      </c>
      <c r="C1039" s="21" t="s">
        <v>27</v>
      </c>
      <c r="D1039" s="21" t="s">
        <v>736</v>
      </c>
      <c r="E1039" s="21" t="s">
        <v>1448</v>
      </c>
      <c r="F1039" s="22">
        <v>45430.70208333333</v>
      </c>
      <c r="G1039" s="21" t="s">
        <v>3697</v>
      </c>
      <c r="H1039" s="23">
        <v>352.32</v>
      </c>
      <c r="I1039" s="23">
        <v>1100</v>
      </c>
      <c r="J1039" s="23">
        <v>324.95999999999998</v>
      </c>
      <c r="K1039" s="23">
        <v>27.36</v>
      </c>
    </row>
    <row r="1040" spans="1:11" s="20" customFormat="1" x14ac:dyDescent="0.25">
      <c r="A1040" s="21" t="s">
        <v>1132</v>
      </c>
      <c r="B1040" s="21" t="s">
        <v>1147</v>
      </c>
      <c r="C1040" s="21" t="s">
        <v>1148</v>
      </c>
      <c r="D1040" s="21" t="s">
        <v>1480</v>
      </c>
      <c r="E1040" s="21" t="s">
        <v>3698</v>
      </c>
      <c r="F1040" s="22">
        <v>45430.753472222219</v>
      </c>
      <c r="G1040" s="21" t="s">
        <v>3699</v>
      </c>
      <c r="H1040" s="23">
        <v>416.84</v>
      </c>
      <c r="I1040" s="23">
        <v>1400</v>
      </c>
      <c r="J1040" s="23">
        <v>389.93</v>
      </c>
      <c r="K1040" s="23">
        <v>26.91</v>
      </c>
    </row>
    <row r="1041" spans="1:11" s="20" customFormat="1" x14ac:dyDescent="0.25">
      <c r="A1041" s="21" t="s">
        <v>32</v>
      </c>
      <c r="B1041" s="21" t="s">
        <v>482</v>
      </c>
      <c r="C1041" s="21" t="s">
        <v>46</v>
      </c>
      <c r="D1041" s="21" t="s">
        <v>1955</v>
      </c>
      <c r="E1041" s="21" t="s">
        <v>3478</v>
      </c>
      <c r="F1041" s="22">
        <v>45430.756944444445</v>
      </c>
      <c r="G1041" s="21" t="s">
        <v>3700</v>
      </c>
      <c r="H1041" s="23">
        <v>730.72</v>
      </c>
      <c r="I1041" s="23">
        <v>1400</v>
      </c>
      <c r="J1041" s="23">
        <v>599.99</v>
      </c>
      <c r="K1041" s="23">
        <v>130.72999999999999</v>
      </c>
    </row>
    <row r="1042" spans="1:11" s="20" customFormat="1" x14ac:dyDescent="0.25">
      <c r="A1042" s="21" t="s">
        <v>32</v>
      </c>
      <c r="B1042" s="21" t="s">
        <v>486</v>
      </c>
      <c r="C1042" s="21" t="s">
        <v>48</v>
      </c>
      <c r="D1042" s="21" t="s">
        <v>740</v>
      </c>
      <c r="E1042" s="21" t="s">
        <v>3701</v>
      </c>
      <c r="F1042" s="22">
        <v>45431.447916666664</v>
      </c>
      <c r="G1042" s="21" t="s">
        <v>3702</v>
      </c>
      <c r="H1042" s="23">
        <v>326.75</v>
      </c>
      <c r="I1042" s="23">
        <v>1100</v>
      </c>
      <c r="J1042" s="23">
        <v>299.97000000000003</v>
      </c>
      <c r="K1042" s="23">
        <v>26.78</v>
      </c>
    </row>
    <row r="1043" spans="1:11" s="20" customFormat="1" x14ac:dyDescent="0.25">
      <c r="A1043" s="21" t="s">
        <v>52</v>
      </c>
      <c r="B1043" s="21" t="s">
        <v>533</v>
      </c>
      <c r="C1043" s="21" t="s">
        <v>53</v>
      </c>
      <c r="D1043" s="21" t="s">
        <v>1021</v>
      </c>
      <c r="E1043" s="21" t="s">
        <v>3703</v>
      </c>
      <c r="F1043" s="22">
        <v>45431.523611111108</v>
      </c>
      <c r="G1043" s="21" t="s">
        <v>3704</v>
      </c>
      <c r="H1043" s="23">
        <v>527.24</v>
      </c>
      <c r="I1043" s="23">
        <v>1100</v>
      </c>
      <c r="J1043" s="23">
        <v>499.99</v>
      </c>
      <c r="K1043" s="23">
        <v>27.25</v>
      </c>
    </row>
    <row r="1044" spans="1:11" s="20" customFormat="1" x14ac:dyDescent="0.25">
      <c r="A1044" s="21" t="s">
        <v>873</v>
      </c>
      <c r="B1044" s="21" t="s">
        <v>705</v>
      </c>
      <c r="C1044" s="21" t="s">
        <v>172</v>
      </c>
      <c r="D1044" s="21" t="s">
        <v>3705</v>
      </c>
      <c r="E1044" s="21" t="s">
        <v>3706</v>
      </c>
      <c r="F1044" s="22">
        <v>45431.599305555559</v>
      </c>
      <c r="G1044" s="21" t="s">
        <v>3707</v>
      </c>
      <c r="H1044" s="23">
        <v>668.26</v>
      </c>
      <c r="I1044" s="23">
        <v>1300</v>
      </c>
      <c r="J1044" s="23">
        <v>629.99</v>
      </c>
      <c r="K1044" s="23">
        <v>38.270000000000003</v>
      </c>
    </row>
    <row r="1045" spans="1:11" s="20" customFormat="1" x14ac:dyDescent="0.25">
      <c r="A1045" s="21" t="s">
        <v>71</v>
      </c>
      <c r="B1045" s="21" t="s">
        <v>576</v>
      </c>
      <c r="C1045" s="21" t="s">
        <v>85</v>
      </c>
      <c r="D1045" s="21" t="s">
        <v>1105</v>
      </c>
      <c r="E1045" s="21" t="s">
        <v>3708</v>
      </c>
      <c r="F1045" s="22">
        <v>45431.652777777781</v>
      </c>
      <c r="G1045" s="21" t="s">
        <v>3709</v>
      </c>
      <c r="H1045" s="23">
        <v>490.64</v>
      </c>
      <c r="I1045" s="23">
        <v>1100</v>
      </c>
      <c r="J1045" s="23">
        <v>449.95</v>
      </c>
      <c r="K1045" s="23">
        <v>40.69</v>
      </c>
    </row>
    <row r="1046" spans="1:11" s="20" customFormat="1" x14ac:dyDescent="0.25">
      <c r="A1046" s="21" t="s">
        <v>71</v>
      </c>
      <c r="B1046" s="21" t="s">
        <v>557</v>
      </c>
      <c r="C1046" s="21" t="s">
        <v>74</v>
      </c>
      <c r="D1046" s="21" t="s">
        <v>3710</v>
      </c>
      <c r="E1046" s="21" t="s">
        <v>3711</v>
      </c>
      <c r="F1046" s="22">
        <v>45431.68472222222</v>
      </c>
      <c r="G1046" s="21" t="s">
        <v>3712</v>
      </c>
      <c r="H1046" s="23">
        <v>1027.2</v>
      </c>
      <c r="I1046" s="23">
        <v>1400</v>
      </c>
      <c r="J1046" s="23">
        <v>999.97</v>
      </c>
      <c r="K1046" s="23">
        <v>27.23</v>
      </c>
    </row>
    <row r="1047" spans="1:11" s="20" customFormat="1" x14ac:dyDescent="0.25">
      <c r="A1047" s="21" t="s">
        <v>93</v>
      </c>
      <c r="B1047" s="21" t="s">
        <v>962</v>
      </c>
      <c r="C1047" s="21" t="s">
        <v>951</v>
      </c>
      <c r="D1047" s="21" t="s">
        <v>815</v>
      </c>
      <c r="E1047" s="21" t="s">
        <v>3713</v>
      </c>
      <c r="F1047" s="22">
        <v>45432.386111111111</v>
      </c>
      <c r="G1047" s="21" t="s">
        <v>3714</v>
      </c>
      <c r="H1047" s="23">
        <v>732.59</v>
      </c>
      <c r="I1047" s="23">
        <v>1100</v>
      </c>
      <c r="J1047" s="23">
        <v>629.99</v>
      </c>
      <c r="K1047" s="23">
        <v>102.6</v>
      </c>
    </row>
    <row r="1048" spans="1:11" s="20" customFormat="1" x14ac:dyDescent="0.25">
      <c r="A1048" s="21" t="s">
        <v>131</v>
      </c>
      <c r="B1048" s="21" t="s">
        <v>661</v>
      </c>
      <c r="C1048" s="21" t="s">
        <v>139</v>
      </c>
      <c r="D1048" s="21" t="s">
        <v>854</v>
      </c>
      <c r="E1048" s="21" t="s">
        <v>3715</v>
      </c>
      <c r="F1048" s="22">
        <v>45432.407638888886</v>
      </c>
      <c r="G1048" s="21" t="s">
        <v>3716</v>
      </c>
      <c r="H1048" s="23">
        <v>295.11</v>
      </c>
      <c r="I1048" s="23">
        <v>1100</v>
      </c>
      <c r="J1048" s="23">
        <v>229.99</v>
      </c>
      <c r="K1048" s="23">
        <v>65.12</v>
      </c>
    </row>
    <row r="1049" spans="1:11" s="20" customFormat="1" x14ac:dyDescent="0.25">
      <c r="A1049" s="21" t="s">
        <v>93</v>
      </c>
      <c r="B1049" s="21" t="s">
        <v>964</v>
      </c>
      <c r="C1049" s="21" t="s">
        <v>1005</v>
      </c>
      <c r="D1049" s="21" t="s">
        <v>1031</v>
      </c>
      <c r="E1049" s="21" t="s">
        <v>3717</v>
      </c>
      <c r="F1049" s="22">
        <v>45432.409722222219</v>
      </c>
      <c r="G1049" s="21" t="s">
        <v>3718</v>
      </c>
      <c r="H1049" s="23">
        <v>608.91</v>
      </c>
      <c r="I1049" s="23">
        <v>1000</v>
      </c>
      <c r="J1049" s="23">
        <v>429.99</v>
      </c>
      <c r="K1049" s="23">
        <v>178.92</v>
      </c>
    </row>
    <row r="1050" spans="1:11" s="20" customFormat="1" x14ac:dyDescent="0.25">
      <c r="A1050" s="21" t="s">
        <v>71</v>
      </c>
      <c r="B1050" s="21" t="s">
        <v>578</v>
      </c>
      <c r="C1050" s="21" t="s">
        <v>81</v>
      </c>
      <c r="D1050" s="21" t="s">
        <v>801</v>
      </c>
      <c r="E1050" s="21" t="s">
        <v>3719</v>
      </c>
      <c r="F1050" s="22">
        <v>45432.431250000001</v>
      </c>
      <c r="G1050" s="21" t="s">
        <v>3720</v>
      </c>
      <c r="H1050" s="23">
        <v>388.9</v>
      </c>
      <c r="I1050" s="23">
        <v>1100</v>
      </c>
      <c r="J1050" s="23">
        <v>344.9</v>
      </c>
      <c r="K1050" s="23">
        <v>44</v>
      </c>
    </row>
    <row r="1051" spans="1:11" s="20" customFormat="1" x14ac:dyDescent="0.25">
      <c r="A1051" s="21" t="s">
        <v>52</v>
      </c>
      <c r="B1051" s="21" t="s">
        <v>517</v>
      </c>
      <c r="C1051" s="21" t="s">
        <v>64</v>
      </c>
      <c r="D1051" s="21" t="s">
        <v>767</v>
      </c>
      <c r="E1051" s="21" t="s">
        <v>1616</v>
      </c>
      <c r="F1051" s="22">
        <v>45432.459027777775</v>
      </c>
      <c r="G1051" s="21" t="s">
        <v>3721</v>
      </c>
      <c r="H1051" s="23">
        <v>568.63</v>
      </c>
      <c r="I1051" s="23">
        <v>1200</v>
      </c>
      <c r="J1051" s="23">
        <v>399.99</v>
      </c>
      <c r="K1051" s="23">
        <v>168.64</v>
      </c>
    </row>
    <row r="1052" spans="1:11" s="20" customFormat="1" x14ac:dyDescent="0.25">
      <c r="A1052" s="21" t="s">
        <v>967</v>
      </c>
      <c r="B1052" s="21" t="s">
        <v>984</v>
      </c>
      <c r="C1052" s="21" t="s">
        <v>1010</v>
      </c>
      <c r="D1052" s="21" t="s">
        <v>1128</v>
      </c>
      <c r="E1052" s="21" t="s">
        <v>3722</v>
      </c>
      <c r="F1052" s="22">
        <v>45432.490277777775</v>
      </c>
      <c r="G1052" s="21" t="s">
        <v>3723</v>
      </c>
      <c r="H1052" s="23">
        <v>710.87</v>
      </c>
      <c r="I1052" s="23">
        <v>1100</v>
      </c>
      <c r="J1052" s="23">
        <v>629.99</v>
      </c>
      <c r="K1052" s="23">
        <v>80.88</v>
      </c>
    </row>
    <row r="1053" spans="1:11" s="20" customFormat="1" x14ac:dyDescent="0.25">
      <c r="A1053" s="21" t="s">
        <v>93</v>
      </c>
      <c r="B1053" s="21" t="s">
        <v>962</v>
      </c>
      <c r="C1053" s="21" t="s">
        <v>951</v>
      </c>
      <c r="D1053" s="21" t="s">
        <v>815</v>
      </c>
      <c r="E1053" s="21" t="s">
        <v>1601</v>
      </c>
      <c r="F1053" s="22">
        <v>45432.523611111108</v>
      </c>
      <c r="G1053" s="21" t="s">
        <v>3724</v>
      </c>
      <c r="H1053" s="23">
        <v>227.09</v>
      </c>
      <c r="I1053" s="23">
        <v>1400</v>
      </c>
      <c r="J1053" s="23">
        <v>199.99</v>
      </c>
      <c r="K1053" s="23">
        <v>27.1</v>
      </c>
    </row>
    <row r="1054" spans="1:11" s="20" customFormat="1" x14ac:dyDescent="0.25">
      <c r="A1054" s="21" t="s">
        <v>32</v>
      </c>
      <c r="B1054" s="21" t="s">
        <v>492</v>
      </c>
      <c r="C1054" s="21" t="s">
        <v>51</v>
      </c>
      <c r="D1054" s="21" t="s">
        <v>757</v>
      </c>
      <c r="E1054" s="21" t="s">
        <v>3725</v>
      </c>
      <c r="F1054" s="22">
        <v>45432.526388888888</v>
      </c>
      <c r="G1054" s="21" t="s">
        <v>3726</v>
      </c>
      <c r="H1054" s="23">
        <v>1135.83</v>
      </c>
      <c r="I1054" s="23">
        <v>1200</v>
      </c>
      <c r="J1054" s="23">
        <v>1044.98</v>
      </c>
      <c r="K1054" s="23">
        <v>90.85</v>
      </c>
    </row>
    <row r="1055" spans="1:11" s="20" customFormat="1" x14ac:dyDescent="0.25">
      <c r="A1055" s="21" t="s">
        <v>32</v>
      </c>
      <c r="B1055" s="21" t="s">
        <v>497</v>
      </c>
      <c r="C1055" s="21" t="s">
        <v>38</v>
      </c>
      <c r="D1055" s="21" t="s">
        <v>739</v>
      </c>
      <c r="E1055" s="21" t="s">
        <v>1688</v>
      </c>
      <c r="F1055" s="22">
        <v>45432.542361111111</v>
      </c>
      <c r="G1055" s="21" t="s">
        <v>3727</v>
      </c>
      <c r="H1055" s="23">
        <v>629.84</v>
      </c>
      <c r="I1055" s="23">
        <v>1100</v>
      </c>
      <c r="J1055" s="23">
        <v>599.99</v>
      </c>
      <c r="K1055" s="23">
        <v>29.85</v>
      </c>
    </row>
    <row r="1056" spans="1:11" s="20" customFormat="1" x14ac:dyDescent="0.25">
      <c r="A1056" s="21" t="s">
        <v>32</v>
      </c>
      <c r="B1056" s="21" t="s">
        <v>509</v>
      </c>
      <c r="C1056" s="21" t="s">
        <v>955</v>
      </c>
      <c r="D1056" s="21" t="s">
        <v>746</v>
      </c>
      <c r="E1056" s="21" t="s">
        <v>3728</v>
      </c>
      <c r="F1056" s="22">
        <v>45432.56527777778</v>
      </c>
      <c r="G1056" s="21" t="s">
        <v>3729</v>
      </c>
      <c r="H1056" s="23">
        <v>197.34</v>
      </c>
      <c r="I1056" s="23">
        <v>1300</v>
      </c>
      <c r="J1056" s="23">
        <v>169.99</v>
      </c>
      <c r="K1056" s="23">
        <v>27.35</v>
      </c>
    </row>
    <row r="1057" spans="1:11" s="20" customFormat="1" x14ac:dyDescent="0.25">
      <c r="A1057" s="21" t="s">
        <v>967</v>
      </c>
      <c r="B1057" s="21" t="s">
        <v>984</v>
      </c>
      <c r="C1057" s="21" t="s">
        <v>1010</v>
      </c>
      <c r="D1057" s="21" t="s">
        <v>1128</v>
      </c>
      <c r="E1057" s="21" t="s">
        <v>3730</v>
      </c>
      <c r="F1057" s="22">
        <v>45432.587500000001</v>
      </c>
      <c r="G1057" s="21" t="s">
        <v>3731</v>
      </c>
      <c r="H1057" s="23">
        <v>619.46</v>
      </c>
      <c r="I1057" s="23">
        <v>1200</v>
      </c>
      <c r="J1057" s="23">
        <v>469.99</v>
      </c>
      <c r="K1057" s="23">
        <v>149.47</v>
      </c>
    </row>
    <row r="1058" spans="1:11" s="20" customFormat="1" x14ac:dyDescent="0.25">
      <c r="A1058" s="21" t="s">
        <v>32</v>
      </c>
      <c r="B1058" s="21" t="s">
        <v>501</v>
      </c>
      <c r="C1058" s="21" t="s">
        <v>35</v>
      </c>
      <c r="D1058" s="21" t="s">
        <v>1263</v>
      </c>
      <c r="E1058" s="21" t="s">
        <v>3732</v>
      </c>
      <c r="F1058" s="22">
        <v>45432.590277777781</v>
      </c>
      <c r="G1058" s="21" t="s">
        <v>3733</v>
      </c>
      <c r="H1058" s="23">
        <v>722.28</v>
      </c>
      <c r="I1058" s="23">
        <v>700</v>
      </c>
      <c r="J1058" s="23">
        <v>629.99</v>
      </c>
      <c r="K1058" s="23">
        <v>92.29</v>
      </c>
    </row>
    <row r="1059" spans="1:11" s="20" customFormat="1" x14ac:dyDescent="0.25">
      <c r="A1059" s="21" t="s">
        <v>93</v>
      </c>
      <c r="B1059" s="21" t="s">
        <v>626</v>
      </c>
      <c r="C1059" s="21" t="s">
        <v>116</v>
      </c>
      <c r="D1059" s="21" t="s">
        <v>811</v>
      </c>
      <c r="E1059" s="21" t="s">
        <v>3734</v>
      </c>
      <c r="F1059" s="22">
        <v>45432.625694444447</v>
      </c>
      <c r="G1059" s="21" t="s">
        <v>3735</v>
      </c>
      <c r="H1059" s="23">
        <v>581.19000000000005</v>
      </c>
      <c r="I1059" s="23">
        <v>1000</v>
      </c>
      <c r="J1059" s="23">
        <v>499.99</v>
      </c>
      <c r="K1059" s="23">
        <v>81.2</v>
      </c>
    </row>
    <row r="1060" spans="1:11" s="20" customFormat="1" x14ac:dyDescent="0.25">
      <c r="A1060" s="21" t="s">
        <v>71</v>
      </c>
      <c r="B1060" s="21" t="s">
        <v>570</v>
      </c>
      <c r="C1060" s="21" t="s">
        <v>92</v>
      </c>
      <c r="D1060" s="21" t="s">
        <v>798</v>
      </c>
      <c r="E1060" s="21" t="s">
        <v>1451</v>
      </c>
      <c r="F1060" s="22">
        <v>45432.68472222222</v>
      </c>
      <c r="G1060" s="21" t="s">
        <v>3736</v>
      </c>
      <c r="H1060" s="23">
        <v>719.42</v>
      </c>
      <c r="I1060" s="23">
        <v>1100</v>
      </c>
      <c r="J1060" s="23">
        <v>629.99</v>
      </c>
      <c r="K1060" s="23">
        <v>89.43</v>
      </c>
    </row>
    <row r="1061" spans="1:11" s="20" customFormat="1" x14ac:dyDescent="0.25">
      <c r="A1061" s="21" t="s">
        <v>71</v>
      </c>
      <c r="B1061" s="21" t="s">
        <v>576</v>
      </c>
      <c r="C1061" s="21" t="s">
        <v>85</v>
      </c>
      <c r="D1061" s="21" t="s">
        <v>789</v>
      </c>
      <c r="E1061" s="21" t="s">
        <v>3737</v>
      </c>
      <c r="F1061" s="22">
        <v>45432.713194444441</v>
      </c>
      <c r="G1061" s="21" t="s">
        <v>3738</v>
      </c>
      <c r="H1061" s="23">
        <v>656.84</v>
      </c>
      <c r="I1061" s="23">
        <v>900</v>
      </c>
      <c r="J1061" s="23">
        <v>629.99</v>
      </c>
      <c r="K1061" s="23">
        <v>26.85</v>
      </c>
    </row>
    <row r="1062" spans="1:11" s="20" customFormat="1" x14ac:dyDescent="0.25">
      <c r="A1062" s="21" t="s">
        <v>1132</v>
      </c>
      <c r="B1062" s="21" t="s">
        <v>1145</v>
      </c>
      <c r="C1062" s="21" t="s">
        <v>1146</v>
      </c>
      <c r="D1062" s="21" t="s">
        <v>1487</v>
      </c>
      <c r="E1062" s="21" t="s">
        <v>3739</v>
      </c>
      <c r="F1062" s="22">
        <v>45432.746527777781</v>
      </c>
      <c r="G1062" s="21" t="s">
        <v>3740</v>
      </c>
      <c r="H1062" s="23">
        <v>656.9</v>
      </c>
      <c r="I1062" s="23">
        <v>1200</v>
      </c>
      <c r="J1062" s="23">
        <v>629.99</v>
      </c>
      <c r="K1062" s="23">
        <v>26.91</v>
      </c>
    </row>
    <row r="1063" spans="1:11" s="20" customFormat="1" x14ac:dyDescent="0.25">
      <c r="A1063" s="21" t="s">
        <v>66</v>
      </c>
      <c r="B1063" s="21" t="s">
        <v>537</v>
      </c>
      <c r="C1063" s="21" t="s">
        <v>67</v>
      </c>
      <c r="D1063" s="21" t="s">
        <v>3741</v>
      </c>
      <c r="E1063" s="21" t="s">
        <v>3742</v>
      </c>
      <c r="F1063" s="22">
        <v>45432.753472222219</v>
      </c>
      <c r="G1063" s="21" t="s">
        <v>3743</v>
      </c>
      <c r="H1063" s="23">
        <v>43.29</v>
      </c>
      <c r="I1063" s="23"/>
      <c r="J1063" s="23">
        <v>43.29</v>
      </c>
      <c r="K1063" s="23">
        <v>0</v>
      </c>
    </row>
    <row r="1064" spans="1:11" s="20" customFormat="1" x14ac:dyDescent="0.25">
      <c r="A1064" s="21" t="s">
        <v>52</v>
      </c>
      <c r="B1064" s="21" t="s">
        <v>513</v>
      </c>
      <c r="C1064" s="21" t="s">
        <v>63</v>
      </c>
      <c r="D1064" s="21" t="s">
        <v>1102</v>
      </c>
      <c r="E1064" s="21" t="s">
        <v>3744</v>
      </c>
      <c r="F1064" s="22">
        <v>45432.770138888889</v>
      </c>
      <c r="G1064" s="21" t="s">
        <v>3745</v>
      </c>
      <c r="H1064" s="23">
        <v>995.84</v>
      </c>
      <c r="I1064" s="23">
        <v>1100</v>
      </c>
      <c r="J1064" s="23">
        <v>954.98</v>
      </c>
      <c r="K1064" s="23">
        <v>40.86</v>
      </c>
    </row>
    <row r="1065" spans="1:11" s="20" customFormat="1" x14ac:dyDescent="0.25">
      <c r="A1065" s="21" t="s">
        <v>93</v>
      </c>
      <c r="B1065" s="21" t="s">
        <v>620</v>
      </c>
      <c r="C1065" s="21" t="s">
        <v>119</v>
      </c>
      <c r="D1065" s="21" t="s">
        <v>3298</v>
      </c>
      <c r="E1065" s="21" t="s">
        <v>3744</v>
      </c>
      <c r="F1065" s="22">
        <v>45432.783333333333</v>
      </c>
      <c r="G1065" s="21" t="s">
        <v>3746</v>
      </c>
      <c r="H1065" s="23">
        <v>643.41999999999996</v>
      </c>
      <c r="I1065" s="23">
        <v>1300</v>
      </c>
      <c r="J1065" s="23">
        <v>499.99</v>
      </c>
      <c r="K1065" s="23">
        <v>143.43</v>
      </c>
    </row>
    <row r="1066" spans="1:11" s="20" customFormat="1" x14ac:dyDescent="0.25">
      <c r="A1066" s="21" t="s">
        <v>131</v>
      </c>
      <c r="B1066" s="21" t="s">
        <v>657</v>
      </c>
      <c r="C1066" s="21" t="s">
        <v>852</v>
      </c>
      <c r="D1066" s="21" t="s">
        <v>856</v>
      </c>
      <c r="E1066" s="21" t="s">
        <v>3747</v>
      </c>
      <c r="F1066" s="22">
        <v>45432.802083333336</v>
      </c>
      <c r="G1066" s="21" t="s">
        <v>3748</v>
      </c>
      <c r="H1066" s="23">
        <v>1380.17</v>
      </c>
      <c r="I1066" s="23">
        <v>1400</v>
      </c>
      <c r="J1066" s="23">
        <v>1199.99</v>
      </c>
      <c r="K1066" s="23">
        <v>180.18</v>
      </c>
    </row>
    <row r="1067" spans="1:11" s="20" customFormat="1" x14ac:dyDescent="0.25">
      <c r="A1067" s="21" t="s">
        <v>71</v>
      </c>
      <c r="B1067" s="21" t="s">
        <v>551</v>
      </c>
      <c r="C1067" s="21" t="s">
        <v>78</v>
      </c>
      <c r="D1067" s="21" t="s">
        <v>807</v>
      </c>
      <c r="E1067" s="21" t="s">
        <v>1533</v>
      </c>
      <c r="F1067" s="22">
        <v>45433.40347222222</v>
      </c>
      <c r="G1067" s="21" t="s">
        <v>3749</v>
      </c>
      <c r="H1067" s="23">
        <v>581.45000000000005</v>
      </c>
      <c r="I1067" s="23">
        <v>900</v>
      </c>
      <c r="J1067" s="23">
        <v>499.99</v>
      </c>
      <c r="K1067" s="23">
        <v>81.459999999999994</v>
      </c>
    </row>
    <row r="1068" spans="1:11" s="20" customFormat="1" x14ac:dyDescent="0.25">
      <c r="A1068" s="21" t="s">
        <v>1132</v>
      </c>
      <c r="B1068" s="21" t="s">
        <v>1151</v>
      </c>
      <c r="C1068" s="21" t="s">
        <v>1152</v>
      </c>
      <c r="D1068" s="21" t="s">
        <v>1275</v>
      </c>
      <c r="E1068" s="21" t="s">
        <v>1507</v>
      </c>
      <c r="F1068" s="22">
        <v>45433.415277777778</v>
      </c>
      <c r="G1068" s="21" t="s">
        <v>3750</v>
      </c>
      <c r="H1068" s="23">
        <v>468.74</v>
      </c>
      <c r="I1068" s="23">
        <v>1100</v>
      </c>
      <c r="J1068" s="23">
        <v>356.96</v>
      </c>
      <c r="K1068" s="23">
        <v>111.78</v>
      </c>
    </row>
    <row r="1069" spans="1:11" s="20" customFormat="1" x14ac:dyDescent="0.25">
      <c r="A1069" s="21" t="s">
        <v>1132</v>
      </c>
      <c r="B1069" s="21" t="s">
        <v>3044</v>
      </c>
      <c r="C1069" s="21" t="s">
        <v>3045</v>
      </c>
      <c r="D1069" s="21" t="s">
        <v>3751</v>
      </c>
      <c r="E1069" s="21" t="s">
        <v>3752</v>
      </c>
      <c r="F1069" s="22">
        <v>45433.417361111111</v>
      </c>
      <c r="G1069" s="21" t="s">
        <v>3753</v>
      </c>
      <c r="H1069" s="23">
        <v>697.73</v>
      </c>
      <c r="I1069" s="23">
        <v>1400</v>
      </c>
      <c r="J1069" s="23">
        <v>599.99</v>
      </c>
      <c r="K1069" s="23">
        <v>97.74</v>
      </c>
    </row>
    <row r="1070" spans="1:11" s="20" customFormat="1" x14ac:dyDescent="0.25">
      <c r="A1070" s="21" t="s">
        <v>1132</v>
      </c>
      <c r="B1070" s="21" t="s">
        <v>1151</v>
      </c>
      <c r="C1070" s="21" t="s">
        <v>1152</v>
      </c>
      <c r="D1070" s="21" t="s">
        <v>1275</v>
      </c>
      <c r="E1070" s="21" t="s">
        <v>3754</v>
      </c>
      <c r="F1070" s="22">
        <v>45433.476388888892</v>
      </c>
      <c r="G1070" s="21" t="s">
        <v>3750</v>
      </c>
      <c r="H1070" s="23">
        <v>-96.98</v>
      </c>
      <c r="I1070" s="23">
        <v>743.04</v>
      </c>
      <c r="J1070" s="23">
        <v>-96.98</v>
      </c>
      <c r="K1070" s="23">
        <v>0</v>
      </c>
    </row>
    <row r="1071" spans="1:11" s="20" customFormat="1" x14ac:dyDescent="0.25">
      <c r="A1071" s="21" t="s">
        <v>1079</v>
      </c>
      <c r="B1071" s="21" t="s">
        <v>1083</v>
      </c>
      <c r="C1071" s="21" t="s">
        <v>1064</v>
      </c>
      <c r="D1071" s="21" t="s">
        <v>1257</v>
      </c>
      <c r="E1071" s="21" t="s">
        <v>1515</v>
      </c>
      <c r="F1071" s="22">
        <v>45433.482638888891</v>
      </c>
      <c r="G1071" s="21" t="s">
        <v>3755</v>
      </c>
      <c r="H1071" s="23">
        <v>680.87</v>
      </c>
      <c r="I1071" s="23">
        <v>1100</v>
      </c>
      <c r="J1071" s="23">
        <v>629.99</v>
      </c>
      <c r="K1071" s="23">
        <v>50.88</v>
      </c>
    </row>
    <row r="1072" spans="1:11" s="20" customFormat="1" x14ac:dyDescent="0.25">
      <c r="A1072" s="21" t="s">
        <v>93</v>
      </c>
      <c r="B1072" s="21" t="s">
        <v>958</v>
      </c>
      <c r="C1072" s="21" t="s">
        <v>1006</v>
      </c>
      <c r="D1072" s="21" t="s">
        <v>1517</v>
      </c>
      <c r="E1072" s="21" t="s">
        <v>1366</v>
      </c>
      <c r="F1072" s="22">
        <v>45433.530555555553</v>
      </c>
      <c r="G1072" s="21" t="s">
        <v>3756</v>
      </c>
      <c r="H1072" s="23">
        <v>685.13</v>
      </c>
      <c r="I1072" s="23">
        <v>1200</v>
      </c>
      <c r="J1072" s="23">
        <v>629.99</v>
      </c>
      <c r="K1072" s="23">
        <v>55.14</v>
      </c>
    </row>
    <row r="1073" spans="1:11" s="20" customFormat="1" x14ac:dyDescent="0.25">
      <c r="A1073" s="21" t="s">
        <v>1132</v>
      </c>
      <c r="B1073" s="21" t="s">
        <v>1145</v>
      </c>
      <c r="C1073" s="21" t="s">
        <v>1146</v>
      </c>
      <c r="D1073" s="21" t="s">
        <v>1487</v>
      </c>
      <c r="E1073" s="21" t="s">
        <v>3757</v>
      </c>
      <c r="F1073" s="22">
        <v>45433.592361111114</v>
      </c>
      <c r="G1073" s="21" t="s">
        <v>3546</v>
      </c>
      <c r="H1073" s="23">
        <v>-99.99</v>
      </c>
      <c r="I1073" s="23">
        <v>975.03</v>
      </c>
      <c r="J1073" s="23">
        <v>-99.99</v>
      </c>
      <c r="K1073" s="23">
        <v>0</v>
      </c>
    </row>
    <row r="1074" spans="1:11" s="20" customFormat="1" x14ac:dyDescent="0.25">
      <c r="A1074" s="21" t="s">
        <v>131</v>
      </c>
      <c r="B1074" s="21" t="s">
        <v>663</v>
      </c>
      <c r="C1074" s="21" t="s">
        <v>850</v>
      </c>
      <c r="D1074" s="21" t="s">
        <v>1120</v>
      </c>
      <c r="E1074" s="21" t="s">
        <v>3758</v>
      </c>
      <c r="F1074" s="22">
        <v>45433.62777777778</v>
      </c>
      <c r="G1074" s="21" t="s">
        <v>3759</v>
      </c>
      <c r="H1074" s="23">
        <v>197.26</v>
      </c>
      <c r="I1074" s="23">
        <v>1100</v>
      </c>
      <c r="J1074" s="23">
        <v>169.99</v>
      </c>
      <c r="K1074" s="23">
        <v>27.27</v>
      </c>
    </row>
    <row r="1075" spans="1:11" s="20" customFormat="1" x14ac:dyDescent="0.25">
      <c r="A1075" s="21" t="s">
        <v>71</v>
      </c>
      <c r="B1075" s="21" t="s">
        <v>578</v>
      </c>
      <c r="C1075" s="21" t="s">
        <v>81</v>
      </c>
      <c r="D1075" s="21" t="s">
        <v>801</v>
      </c>
      <c r="E1075" s="21" t="s">
        <v>3760</v>
      </c>
      <c r="F1075" s="22">
        <v>45433.642361111109</v>
      </c>
      <c r="G1075" s="21" t="s">
        <v>3761</v>
      </c>
      <c r="H1075" s="23">
        <v>343</v>
      </c>
      <c r="I1075" s="23">
        <v>1100</v>
      </c>
      <c r="J1075" s="23">
        <v>254.9</v>
      </c>
      <c r="K1075" s="23">
        <v>88.1</v>
      </c>
    </row>
    <row r="1076" spans="1:11" s="20" customFormat="1" x14ac:dyDescent="0.25">
      <c r="A1076" s="21" t="s">
        <v>1079</v>
      </c>
      <c r="B1076" s="21" t="s">
        <v>1084</v>
      </c>
      <c r="C1076" s="21" t="s">
        <v>1065</v>
      </c>
      <c r="D1076" s="21" t="s">
        <v>1262</v>
      </c>
      <c r="E1076" s="21" t="s">
        <v>3762</v>
      </c>
      <c r="F1076" s="22">
        <v>45433.656944444447</v>
      </c>
      <c r="G1076" s="21" t="s">
        <v>3763</v>
      </c>
      <c r="H1076" s="23">
        <v>650.63</v>
      </c>
      <c r="I1076" s="23">
        <v>900</v>
      </c>
      <c r="J1076" s="23">
        <v>499.99</v>
      </c>
      <c r="K1076" s="23">
        <v>150.63999999999999</v>
      </c>
    </row>
    <row r="1077" spans="1:11" s="20" customFormat="1" x14ac:dyDescent="0.25">
      <c r="A1077" s="21" t="s">
        <v>71</v>
      </c>
      <c r="B1077" s="21" t="s">
        <v>557</v>
      </c>
      <c r="C1077" s="21" t="s">
        <v>74</v>
      </c>
      <c r="D1077" s="21" t="s">
        <v>797</v>
      </c>
      <c r="E1077" s="21" t="s">
        <v>3764</v>
      </c>
      <c r="F1077" s="22">
        <v>45433.77847222222</v>
      </c>
      <c r="G1077" s="21" t="s">
        <v>3765</v>
      </c>
      <c r="H1077" s="23">
        <v>486.74</v>
      </c>
      <c r="I1077" s="23">
        <v>1400</v>
      </c>
      <c r="J1077" s="23">
        <v>399.99</v>
      </c>
      <c r="K1077" s="23">
        <v>86.75</v>
      </c>
    </row>
    <row r="1078" spans="1:11" s="20" customFormat="1" x14ac:dyDescent="0.25">
      <c r="A1078" s="21" t="s">
        <v>32</v>
      </c>
      <c r="B1078" s="21" t="s">
        <v>480</v>
      </c>
      <c r="C1078" s="21" t="s">
        <v>45</v>
      </c>
      <c r="D1078" s="21" t="s">
        <v>3766</v>
      </c>
      <c r="E1078" s="21" t="s">
        <v>3767</v>
      </c>
      <c r="F1078" s="22">
        <v>45433.779166666667</v>
      </c>
      <c r="G1078" s="21" t="s">
        <v>3768</v>
      </c>
      <c r="H1078" s="23">
        <v>1077.32</v>
      </c>
      <c r="I1078" s="23">
        <v>1100</v>
      </c>
      <c r="J1078" s="23">
        <v>1049.97</v>
      </c>
      <c r="K1078" s="23">
        <v>27.35</v>
      </c>
    </row>
    <row r="1079" spans="1:11" s="20" customFormat="1" x14ac:dyDescent="0.25">
      <c r="A1079" s="21" t="s">
        <v>1079</v>
      </c>
      <c r="B1079" s="21" t="s">
        <v>1081</v>
      </c>
      <c r="C1079" s="21" t="s">
        <v>1062</v>
      </c>
      <c r="D1079" s="21" t="s">
        <v>1328</v>
      </c>
      <c r="E1079" s="21" t="s">
        <v>1819</v>
      </c>
      <c r="F1079" s="22">
        <v>45434.445833333331</v>
      </c>
      <c r="G1079" s="21" t="s">
        <v>3769</v>
      </c>
      <c r="H1079" s="23">
        <v>354.39</v>
      </c>
      <c r="I1079" s="23">
        <v>1400</v>
      </c>
      <c r="J1079" s="23">
        <v>279.99</v>
      </c>
      <c r="K1079" s="23">
        <v>74.400000000000006</v>
      </c>
    </row>
    <row r="1080" spans="1:11" s="20" customFormat="1" x14ac:dyDescent="0.25">
      <c r="A1080" s="21" t="s">
        <v>1132</v>
      </c>
      <c r="B1080" s="21" t="s">
        <v>1151</v>
      </c>
      <c r="C1080" s="21" t="s">
        <v>1152</v>
      </c>
      <c r="D1080" s="21" t="s">
        <v>1275</v>
      </c>
      <c r="E1080" s="21" t="s">
        <v>1343</v>
      </c>
      <c r="F1080" s="22">
        <v>45434.451388888891</v>
      </c>
      <c r="G1080" s="21" t="s">
        <v>3770</v>
      </c>
      <c r="H1080" s="23">
        <v>408.45</v>
      </c>
      <c r="I1080" s="23">
        <v>1100</v>
      </c>
      <c r="J1080" s="23">
        <v>369.95</v>
      </c>
      <c r="K1080" s="23">
        <v>38.5</v>
      </c>
    </row>
    <row r="1081" spans="1:11" s="20" customFormat="1" x14ac:dyDescent="0.25">
      <c r="A1081" s="21" t="s">
        <v>32</v>
      </c>
      <c r="B1081" s="21" t="s">
        <v>501</v>
      </c>
      <c r="C1081" s="21" t="s">
        <v>35</v>
      </c>
      <c r="D1081" s="21" t="s">
        <v>1263</v>
      </c>
      <c r="E1081" s="21" t="s">
        <v>3771</v>
      </c>
      <c r="F1081" s="22">
        <v>45434.492361111108</v>
      </c>
      <c r="G1081" s="21" t="s">
        <v>3772</v>
      </c>
      <c r="H1081" s="23">
        <v>577.35</v>
      </c>
      <c r="I1081" s="23">
        <v>1300</v>
      </c>
      <c r="J1081" s="23">
        <v>549.99</v>
      </c>
      <c r="K1081" s="23">
        <v>27.36</v>
      </c>
    </row>
    <row r="1082" spans="1:11" s="20" customFormat="1" x14ac:dyDescent="0.25">
      <c r="A1082" s="21" t="s">
        <v>967</v>
      </c>
      <c r="B1082" s="21" t="s">
        <v>984</v>
      </c>
      <c r="C1082" s="21" t="s">
        <v>1010</v>
      </c>
      <c r="D1082" s="21" t="s">
        <v>3451</v>
      </c>
      <c r="E1082" s="21" t="s">
        <v>3773</v>
      </c>
      <c r="F1082" s="22">
        <v>45434.508333333331</v>
      </c>
      <c r="G1082" s="21" t="s">
        <v>3774</v>
      </c>
      <c r="H1082" s="23">
        <v>562.75</v>
      </c>
      <c r="I1082" s="23">
        <v>1100</v>
      </c>
      <c r="J1082" s="23">
        <v>474.97</v>
      </c>
      <c r="K1082" s="23">
        <v>87.78</v>
      </c>
    </row>
    <row r="1083" spans="1:11" s="20" customFormat="1" x14ac:dyDescent="0.25">
      <c r="A1083" s="21" t="s">
        <v>967</v>
      </c>
      <c r="B1083" s="21" t="s">
        <v>983</v>
      </c>
      <c r="C1083" s="21" t="s">
        <v>1073</v>
      </c>
      <c r="D1083" s="21" t="s">
        <v>3775</v>
      </c>
      <c r="E1083" s="21" t="s">
        <v>3776</v>
      </c>
      <c r="F1083" s="22">
        <v>45434.515277777777</v>
      </c>
      <c r="G1083" s="21" t="s">
        <v>3777</v>
      </c>
      <c r="H1083" s="23">
        <v>288.44</v>
      </c>
      <c r="I1083" s="23">
        <v>1100</v>
      </c>
      <c r="J1083" s="23">
        <v>259.99</v>
      </c>
      <c r="K1083" s="23">
        <v>28.45</v>
      </c>
    </row>
    <row r="1084" spans="1:11" s="20" customFormat="1" x14ac:dyDescent="0.25">
      <c r="A1084" s="21" t="s">
        <v>1132</v>
      </c>
      <c r="B1084" s="21" t="s">
        <v>1147</v>
      </c>
      <c r="C1084" s="21" t="s">
        <v>1148</v>
      </c>
      <c r="D1084" s="21" t="s">
        <v>1480</v>
      </c>
      <c r="E1084" s="21" t="s">
        <v>3778</v>
      </c>
      <c r="F1084" s="22">
        <v>45434.525000000001</v>
      </c>
      <c r="G1084" s="21" t="s">
        <v>3779</v>
      </c>
      <c r="H1084" s="23">
        <v>318.75</v>
      </c>
      <c r="I1084" s="23">
        <v>1100</v>
      </c>
      <c r="J1084" s="23">
        <v>279.97000000000003</v>
      </c>
      <c r="K1084" s="23">
        <v>38.78</v>
      </c>
    </row>
    <row r="1085" spans="1:11" s="20" customFormat="1" x14ac:dyDescent="0.25">
      <c r="A1085" s="21" t="s">
        <v>93</v>
      </c>
      <c r="B1085" s="21" t="s">
        <v>622</v>
      </c>
      <c r="C1085" s="21" t="s">
        <v>115</v>
      </c>
      <c r="D1085" s="21" t="s">
        <v>836</v>
      </c>
      <c r="E1085" s="21" t="s">
        <v>3780</v>
      </c>
      <c r="F1085" s="22">
        <v>45434.560416666667</v>
      </c>
      <c r="G1085" s="21" t="s">
        <v>3781</v>
      </c>
      <c r="H1085" s="23">
        <v>222.07</v>
      </c>
      <c r="I1085" s="23">
        <v>1100</v>
      </c>
      <c r="J1085" s="23">
        <v>194.97</v>
      </c>
      <c r="K1085" s="23">
        <v>27.1</v>
      </c>
    </row>
    <row r="1086" spans="1:11" s="20" customFormat="1" x14ac:dyDescent="0.25">
      <c r="A1086" s="21" t="s">
        <v>1079</v>
      </c>
      <c r="B1086" s="21" t="s">
        <v>1087</v>
      </c>
      <c r="C1086" s="21" t="s">
        <v>1068</v>
      </c>
      <c r="D1086" s="21" t="s">
        <v>1908</v>
      </c>
      <c r="E1086" s="21" t="s">
        <v>3782</v>
      </c>
      <c r="F1086" s="22">
        <v>45434.563194444447</v>
      </c>
      <c r="G1086" s="21" t="s">
        <v>3783</v>
      </c>
      <c r="H1086" s="23">
        <v>1127.45</v>
      </c>
      <c r="I1086" s="23">
        <v>1100</v>
      </c>
      <c r="J1086" s="23">
        <v>1099.9100000000001</v>
      </c>
      <c r="K1086" s="23">
        <v>27.54</v>
      </c>
    </row>
    <row r="1087" spans="1:11" s="20" customFormat="1" x14ac:dyDescent="0.25">
      <c r="A1087" s="21" t="s">
        <v>93</v>
      </c>
      <c r="B1087" s="21" t="s">
        <v>962</v>
      </c>
      <c r="C1087" s="21" t="s">
        <v>951</v>
      </c>
      <c r="D1087" s="21" t="s">
        <v>815</v>
      </c>
      <c r="E1087" s="21" t="s">
        <v>3119</v>
      </c>
      <c r="F1087" s="22">
        <v>45434.597916666666</v>
      </c>
      <c r="G1087" s="21" t="s">
        <v>3784</v>
      </c>
      <c r="H1087" s="23">
        <v>710.95</v>
      </c>
      <c r="I1087" s="23">
        <v>1200</v>
      </c>
      <c r="J1087" s="23">
        <v>629.99</v>
      </c>
      <c r="K1087" s="23">
        <v>80.959999999999994</v>
      </c>
    </row>
    <row r="1088" spans="1:11" s="20" customFormat="1" x14ac:dyDescent="0.25">
      <c r="A1088" s="21" t="s">
        <v>873</v>
      </c>
      <c r="B1088" s="21" t="s">
        <v>707</v>
      </c>
      <c r="C1088" s="21" t="s">
        <v>173</v>
      </c>
      <c r="D1088" s="21" t="s">
        <v>1294</v>
      </c>
      <c r="E1088" s="21" t="s">
        <v>3785</v>
      </c>
      <c r="F1088" s="22">
        <v>45434.598611111112</v>
      </c>
      <c r="G1088" s="21" t="s">
        <v>3786</v>
      </c>
      <c r="H1088" s="23">
        <v>647.71</v>
      </c>
      <c r="I1088" s="23">
        <v>1000</v>
      </c>
      <c r="J1088" s="23">
        <v>599.99</v>
      </c>
      <c r="K1088" s="23">
        <v>47.72</v>
      </c>
    </row>
    <row r="1089" spans="1:11" s="20" customFormat="1" x14ac:dyDescent="0.25">
      <c r="A1089" s="21" t="s">
        <v>873</v>
      </c>
      <c r="B1089" s="21" t="s">
        <v>717</v>
      </c>
      <c r="C1089" s="21" t="s">
        <v>171</v>
      </c>
      <c r="D1089" s="21" t="s">
        <v>1676</v>
      </c>
      <c r="E1089" s="21" t="s">
        <v>3787</v>
      </c>
      <c r="F1089" s="22">
        <v>45434.603472222225</v>
      </c>
      <c r="G1089" s="21" t="s">
        <v>3788</v>
      </c>
      <c r="H1089" s="23">
        <v>658.21</v>
      </c>
      <c r="I1089" s="23">
        <v>1300</v>
      </c>
      <c r="J1089" s="23">
        <v>549.99</v>
      </c>
      <c r="K1089" s="23">
        <v>108.22</v>
      </c>
    </row>
    <row r="1090" spans="1:11" s="20" customFormat="1" x14ac:dyDescent="0.25">
      <c r="A1090" s="21" t="s">
        <v>71</v>
      </c>
      <c r="B1090" s="21" t="s">
        <v>553</v>
      </c>
      <c r="C1090" s="21" t="s">
        <v>76</v>
      </c>
      <c r="D1090" s="21" t="s">
        <v>1477</v>
      </c>
      <c r="E1090" s="21" t="s">
        <v>3789</v>
      </c>
      <c r="F1090" s="22">
        <v>45434.609722222223</v>
      </c>
      <c r="G1090" s="21" t="s">
        <v>3790</v>
      </c>
      <c r="H1090" s="23">
        <v>830.51</v>
      </c>
      <c r="I1090" s="23">
        <v>1300</v>
      </c>
      <c r="J1090" s="23">
        <v>629.99</v>
      </c>
      <c r="K1090" s="23">
        <v>200.52</v>
      </c>
    </row>
    <row r="1091" spans="1:11" s="20" customFormat="1" x14ac:dyDescent="0.25">
      <c r="A1091" s="21" t="s">
        <v>32</v>
      </c>
      <c r="B1091" s="21" t="s">
        <v>509</v>
      </c>
      <c r="C1091" s="21" t="s">
        <v>955</v>
      </c>
      <c r="D1091" s="21" t="s">
        <v>743</v>
      </c>
      <c r="E1091" s="21" t="s">
        <v>3791</v>
      </c>
      <c r="F1091" s="22">
        <v>45434.668749999997</v>
      </c>
      <c r="G1091" s="21" t="s">
        <v>3792</v>
      </c>
      <c r="H1091" s="23">
        <v>427.22</v>
      </c>
      <c r="I1091" s="23">
        <v>1400</v>
      </c>
      <c r="J1091" s="23">
        <v>399.99</v>
      </c>
      <c r="K1091" s="23">
        <v>27.23</v>
      </c>
    </row>
    <row r="1092" spans="1:11" s="20" customFormat="1" x14ac:dyDescent="0.25">
      <c r="A1092" s="21" t="s">
        <v>52</v>
      </c>
      <c r="B1092" s="21" t="s">
        <v>533</v>
      </c>
      <c r="C1092" s="21" t="s">
        <v>53</v>
      </c>
      <c r="D1092" s="21" t="s">
        <v>1019</v>
      </c>
      <c r="E1092" s="21" t="s">
        <v>3793</v>
      </c>
      <c r="F1092" s="22">
        <v>45434.675000000003</v>
      </c>
      <c r="G1092" s="21" t="s">
        <v>3794</v>
      </c>
      <c r="H1092" s="23">
        <v>764.21</v>
      </c>
      <c r="I1092" s="23">
        <v>1100</v>
      </c>
      <c r="J1092" s="23">
        <v>629.99</v>
      </c>
      <c r="K1092" s="23">
        <v>134.22</v>
      </c>
    </row>
    <row r="1093" spans="1:11" s="20" customFormat="1" x14ac:dyDescent="0.25">
      <c r="A1093" s="21" t="s">
        <v>71</v>
      </c>
      <c r="B1093" s="21" t="s">
        <v>557</v>
      </c>
      <c r="C1093" s="21" t="s">
        <v>74</v>
      </c>
      <c r="D1093" s="21" t="s">
        <v>797</v>
      </c>
      <c r="E1093" s="21" t="s">
        <v>2292</v>
      </c>
      <c r="F1093" s="22">
        <v>45434.727777777778</v>
      </c>
      <c r="G1093" s="21" t="s">
        <v>3795</v>
      </c>
      <c r="H1093" s="23">
        <v>1017.18</v>
      </c>
      <c r="I1093" s="23">
        <v>1300</v>
      </c>
      <c r="J1093" s="23">
        <v>989.95</v>
      </c>
      <c r="K1093" s="23">
        <v>27.23</v>
      </c>
    </row>
    <row r="1094" spans="1:11" s="20" customFormat="1" x14ac:dyDescent="0.25">
      <c r="A1094" s="21" t="s">
        <v>93</v>
      </c>
      <c r="B1094" s="21" t="s">
        <v>642</v>
      </c>
      <c r="C1094" s="21" t="s">
        <v>99</v>
      </c>
      <c r="D1094" s="21" t="s">
        <v>831</v>
      </c>
      <c r="E1094" s="21" t="s">
        <v>3796</v>
      </c>
      <c r="F1094" s="22">
        <v>45434.769444444442</v>
      </c>
      <c r="G1094" s="21" t="s">
        <v>3797</v>
      </c>
      <c r="H1094" s="23">
        <v>1149.49</v>
      </c>
      <c r="I1094" s="23">
        <v>1100</v>
      </c>
      <c r="J1094" s="23">
        <v>1089.98</v>
      </c>
      <c r="K1094" s="23">
        <v>59.51</v>
      </c>
    </row>
    <row r="1095" spans="1:11" s="20" customFormat="1" x14ac:dyDescent="0.25">
      <c r="A1095" s="21" t="s">
        <v>66</v>
      </c>
      <c r="B1095" s="21" t="s">
        <v>537</v>
      </c>
      <c r="C1095" s="21" t="s">
        <v>67</v>
      </c>
      <c r="D1095" s="21" t="s">
        <v>781</v>
      </c>
      <c r="E1095" s="21" t="s">
        <v>1546</v>
      </c>
      <c r="F1095" s="22">
        <v>45435.418749999997</v>
      </c>
      <c r="G1095" s="21" t="s">
        <v>3798</v>
      </c>
      <c r="H1095" s="23">
        <v>443.97</v>
      </c>
      <c r="I1095" s="23">
        <v>1100</v>
      </c>
      <c r="J1095" s="23">
        <v>279.99</v>
      </c>
      <c r="K1095" s="23">
        <v>163.98</v>
      </c>
    </row>
    <row r="1096" spans="1:11" s="20" customFormat="1" x14ac:dyDescent="0.25">
      <c r="A1096" s="21" t="s">
        <v>52</v>
      </c>
      <c r="B1096" s="21" t="s">
        <v>521</v>
      </c>
      <c r="C1096" s="21" t="s">
        <v>59</v>
      </c>
      <c r="D1096" s="21" t="s">
        <v>776</v>
      </c>
      <c r="E1096" s="21" t="s">
        <v>1464</v>
      </c>
      <c r="F1096" s="22">
        <v>45435.431250000001</v>
      </c>
      <c r="G1096" s="21" t="s">
        <v>3799</v>
      </c>
      <c r="H1096" s="23">
        <v>426.32</v>
      </c>
      <c r="I1096" s="23">
        <v>1300</v>
      </c>
      <c r="J1096" s="23">
        <v>399.99</v>
      </c>
      <c r="K1096" s="23">
        <v>26.33</v>
      </c>
    </row>
    <row r="1097" spans="1:11" s="20" customFormat="1" x14ac:dyDescent="0.25">
      <c r="A1097" s="21" t="s">
        <v>1079</v>
      </c>
      <c r="B1097" s="21" t="s">
        <v>1084</v>
      </c>
      <c r="C1097" s="21" t="s">
        <v>1065</v>
      </c>
      <c r="D1097" s="21" t="s">
        <v>744</v>
      </c>
      <c r="E1097" s="21" t="s">
        <v>3800</v>
      </c>
      <c r="F1097" s="22">
        <v>45435.533333333333</v>
      </c>
      <c r="G1097" s="21" t="s">
        <v>3801</v>
      </c>
      <c r="H1097" s="23">
        <v>490.32</v>
      </c>
      <c r="I1097" s="23">
        <v>1400</v>
      </c>
      <c r="J1097" s="23">
        <v>349.95</v>
      </c>
      <c r="K1097" s="23">
        <v>140.37</v>
      </c>
    </row>
    <row r="1098" spans="1:11" s="20" customFormat="1" x14ac:dyDescent="0.25">
      <c r="A1098" s="21" t="s">
        <v>1132</v>
      </c>
      <c r="B1098" s="21" t="s">
        <v>1133</v>
      </c>
      <c r="C1098" s="21" t="s">
        <v>1134</v>
      </c>
      <c r="D1098" s="21" t="s">
        <v>2465</v>
      </c>
      <c r="E1098" s="21" t="s">
        <v>3802</v>
      </c>
      <c r="F1098" s="22">
        <v>45435.534722222219</v>
      </c>
      <c r="G1098" s="21" t="s">
        <v>3803</v>
      </c>
      <c r="H1098" s="23">
        <v>1170.8900000000001</v>
      </c>
      <c r="I1098" s="23">
        <v>900</v>
      </c>
      <c r="J1098" s="23">
        <v>839.96</v>
      </c>
      <c r="K1098" s="23">
        <v>330.93</v>
      </c>
    </row>
    <row r="1099" spans="1:11" s="20" customFormat="1" x14ac:dyDescent="0.25">
      <c r="A1099" s="21" t="s">
        <v>1132</v>
      </c>
      <c r="B1099" s="21" t="s">
        <v>1155</v>
      </c>
      <c r="C1099" s="21" t="s">
        <v>1156</v>
      </c>
      <c r="D1099" s="21" t="s">
        <v>3186</v>
      </c>
      <c r="E1099" s="21" t="s">
        <v>3804</v>
      </c>
      <c r="F1099" s="22">
        <v>45435.55972222222</v>
      </c>
      <c r="G1099" s="21" t="s">
        <v>3805</v>
      </c>
      <c r="H1099" s="23">
        <v>811.07</v>
      </c>
      <c r="I1099" s="23">
        <v>1100</v>
      </c>
      <c r="J1099" s="23">
        <v>629.99</v>
      </c>
      <c r="K1099" s="23">
        <v>181.08</v>
      </c>
    </row>
    <row r="1100" spans="1:11" s="20" customFormat="1" x14ac:dyDescent="0.25">
      <c r="A1100" s="21" t="s">
        <v>141</v>
      </c>
      <c r="B1100" s="21" t="s">
        <v>675</v>
      </c>
      <c r="C1100" s="21" t="s">
        <v>142</v>
      </c>
      <c r="D1100" s="21" t="s">
        <v>761</v>
      </c>
      <c r="E1100" s="21" t="s">
        <v>3806</v>
      </c>
      <c r="F1100" s="22">
        <v>45435.567361111112</v>
      </c>
      <c r="G1100" s="21" t="s">
        <v>3807</v>
      </c>
      <c r="H1100" s="23">
        <v>1246.1500000000001</v>
      </c>
      <c r="I1100" s="23">
        <v>1500</v>
      </c>
      <c r="J1100" s="23">
        <v>1044.9100000000001</v>
      </c>
      <c r="K1100" s="23">
        <v>201.24</v>
      </c>
    </row>
    <row r="1101" spans="1:11" s="20" customFormat="1" x14ac:dyDescent="0.25">
      <c r="A1101" s="21" t="s">
        <v>52</v>
      </c>
      <c r="B1101" s="21" t="s">
        <v>519</v>
      </c>
      <c r="C1101" s="21" t="s">
        <v>58</v>
      </c>
      <c r="D1101" s="21" t="s">
        <v>768</v>
      </c>
      <c r="E1101" s="21" t="s">
        <v>3808</v>
      </c>
      <c r="F1101" s="22">
        <v>45435.618055555555</v>
      </c>
      <c r="G1101" s="21" t="s">
        <v>3809</v>
      </c>
      <c r="H1101" s="23">
        <v>459.88</v>
      </c>
      <c r="I1101" s="23">
        <v>1400</v>
      </c>
      <c r="J1101" s="23">
        <v>399.99</v>
      </c>
      <c r="K1101" s="23">
        <v>59.89</v>
      </c>
    </row>
    <row r="1102" spans="1:11" s="20" customFormat="1" x14ac:dyDescent="0.25">
      <c r="A1102" s="21" t="s">
        <v>1132</v>
      </c>
      <c r="B1102" s="21" t="s">
        <v>1139</v>
      </c>
      <c r="C1102" s="21" t="s">
        <v>1140</v>
      </c>
      <c r="D1102" s="21" t="s">
        <v>1274</v>
      </c>
      <c r="E1102" s="21" t="s">
        <v>3810</v>
      </c>
      <c r="F1102" s="22">
        <v>45435.643750000003</v>
      </c>
      <c r="G1102" s="21" t="s">
        <v>3811</v>
      </c>
      <c r="H1102" s="23">
        <v>1039.71</v>
      </c>
      <c r="I1102" s="23">
        <v>1300</v>
      </c>
      <c r="J1102" s="23">
        <v>959.97</v>
      </c>
      <c r="K1102" s="23">
        <v>79.739999999999995</v>
      </c>
    </row>
    <row r="1103" spans="1:11" s="20" customFormat="1" x14ac:dyDescent="0.25">
      <c r="A1103" s="21" t="s">
        <v>93</v>
      </c>
      <c r="B1103" s="21" t="s">
        <v>616</v>
      </c>
      <c r="C1103" s="21" t="s">
        <v>94</v>
      </c>
      <c r="D1103" s="21" t="s">
        <v>828</v>
      </c>
      <c r="E1103" s="21" t="s">
        <v>3812</v>
      </c>
      <c r="F1103" s="22">
        <v>45435.655555555553</v>
      </c>
      <c r="G1103" s="21" t="s">
        <v>3813</v>
      </c>
      <c r="H1103" s="23">
        <v>890.92</v>
      </c>
      <c r="I1103" s="23">
        <v>1100</v>
      </c>
      <c r="J1103" s="23">
        <v>799.92</v>
      </c>
      <c r="K1103" s="23">
        <v>91</v>
      </c>
    </row>
    <row r="1104" spans="1:11" s="20" customFormat="1" x14ac:dyDescent="0.25">
      <c r="A1104" s="21" t="s">
        <v>32</v>
      </c>
      <c r="B1104" s="21" t="s">
        <v>484</v>
      </c>
      <c r="C1104" s="21" t="s">
        <v>47</v>
      </c>
      <c r="D1104" s="21" t="s">
        <v>758</v>
      </c>
      <c r="E1104" s="21" t="s">
        <v>3814</v>
      </c>
      <c r="F1104" s="22">
        <v>45435.65625</v>
      </c>
      <c r="G1104" s="21" t="s">
        <v>3815</v>
      </c>
      <c r="H1104" s="23">
        <v>524.45000000000005</v>
      </c>
      <c r="I1104" s="23">
        <v>1100</v>
      </c>
      <c r="J1104" s="23">
        <v>339.91</v>
      </c>
      <c r="K1104" s="23">
        <v>184.54</v>
      </c>
    </row>
    <row r="1105" spans="1:11" s="20" customFormat="1" x14ac:dyDescent="0.25">
      <c r="A1105" s="21" t="s">
        <v>1079</v>
      </c>
      <c r="B1105" s="21" t="s">
        <v>1084</v>
      </c>
      <c r="C1105" s="21" t="s">
        <v>1065</v>
      </c>
      <c r="D1105" s="21" t="s">
        <v>1258</v>
      </c>
      <c r="E1105" s="21" t="s">
        <v>3816</v>
      </c>
      <c r="F1105" s="22">
        <v>45435.663888888892</v>
      </c>
      <c r="G1105" s="21" t="s">
        <v>3817</v>
      </c>
      <c r="H1105" s="23">
        <v>884.96</v>
      </c>
      <c r="I1105" s="23">
        <v>1100</v>
      </c>
      <c r="J1105" s="23">
        <v>829.99</v>
      </c>
      <c r="K1105" s="23">
        <v>54.97</v>
      </c>
    </row>
    <row r="1106" spans="1:11" s="20" customFormat="1" x14ac:dyDescent="0.25">
      <c r="A1106" s="21" t="s">
        <v>151</v>
      </c>
      <c r="B1106" s="21" t="s">
        <v>687</v>
      </c>
      <c r="C1106" s="21" t="s">
        <v>154</v>
      </c>
      <c r="D1106" s="21" t="s">
        <v>762</v>
      </c>
      <c r="E1106" s="21" t="s">
        <v>3818</v>
      </c>
      <c r="F1106" s="22">
        <v>45435.666666666664</v>
      </c>
      <c r="G1106" s="21" t="s">
        <v>3819</v>
      </c>
      <c r="H1106" s="23">
        <v>1023.47</v>
      </c>
      <c r="I1106" s="23">
        <v>1100</v>
      </c>
      <c r="J1106" s="23">
        <v>929.99</v>
      </c>
      <c r="K1106" s="23">
        <v>93.48</v>
      </c>
    </row>
    <row r="1107" spans="1:11" s="20" customFormat="1" x14ac:dyDescent="0.25">
      <c r="A1107" s="21" t="s">
        <v>131</v>
      </c>
      <c r="B1107" s="21" t="s">
        <v>653</v>
      </c>
      <c r="C1107" s="21" t="s">
        <v>135</v>
      </c>
      <c r="D1107" s="21" t="s">
        <v>1287</v>
      </c>
      <c r="E1107" s="21" t="s">
        <v>3820</v>
      </c>
      <c r="F1107" s="22">
        <v>45435.674305555556</v>
      </c>
      <c r="G1107" s="21" t="s">
        <v>3821</v>
      </c>
      <c r="H1107" s="23">
        <v>669.02</v>
      </c>
      <c r="I1107" s="23">
        <v>1000</v>
      </c>
      <c r="J1107" s="23">
        <v>629.99</v>
      </c>
      <c r="K1107" s="23">
        <v>39.03</v>
      </c>
    </row>
    <row r="1108" spans="1:11" s="20" customFormat="1" x14ac:dyDescent="0.25">
      <c r="A1108" s="21" t="s">
        <v>93</v>
      </c>
      <c r="B1108" s="21" t="s">
        <v>610</v>
      </c>
      <c r="C1108" s="21" t="s">
        <v>102</v>
      </c>
      <c r="D1108" s="21" t="s">
        <v>829</v>
      </c>
      <c r="E1108" s="21" t="s">
        <v>3822</v>
      </c>
      <c r="F1108" s="22">
        <v>45435.695833333331</v>
      </c>
      <c r="G1108" s="21" t="s">
        <v>3823</v>
      </c>
      <c r="H1108" s="23">
        <v>956.84</v>
      </c>
      <c r="I1108" s="23">
        <v>1300</v>
      </c>
      <c r="J1108" s="23">
        <v>929.99</v>
      </c>
      <c r="K1108" s="23">
        <v>26.85</v>
      </c>
    </row>
    <row r="1109" spans="1:11" s="20" customFormat="1" x14ac:dyDescent="0.25">
      <c r="A1109" s="21" t="s">
        <v>967</v>
      </c>
      <c r="B1109" s="21" t="s">
        <v>976</v>
      </c>
      <c r="C1109" s="21" t="s">
        <v>1008</v>
      </c>
      <c r="D1109" s="21" t="s">
        <v>2848</v>
      </c>
      <c r="E1109" s="21" t="s">
        <v>3824</v>
      </c>
      <c r="F1109" s="22">
        <v>45435.737500000003</v>
      </c>
      <c r="G1109" s="21" t="s">
        <v>3825</v>
      </c>
      <c r="H1109" s="23">
        <v>371.74</v>
      </c>
      <c r="I1109" s="23">
        <v>1000</v>
      </c>
      <c r="J1109" s="23">
        <v>344.96</v>
      </c>
      <c r="K1109" s="23">
        <v>26.78</v>
      </c>
    </row>
    <row r="1110" spans="1:11" s="20" customFormat="1" x14ac:dyDescent="0.25">
      <c r="A1110" s="21" t="s">
        <v>1132</v>
      </c>
      <c r="B1110" s="21" t="s">
        <v>1161</v>
      </c>
      <c r="C1110" s="21" t="s">
        <v>1162</v>
      </c>
      <c r="D1110" s="21" t="s">
        <v>1271</v>
      </c>
      <c r="E1110" s="21" t="s">
        <v>3826</v>
      </c>
      <c r="F1110" s="22">
        <v>45435.751388888886</v>
      </c>
      <c r="G1110" s="21" t="s">
        <v>3827</v>
      </c>
      <c r="H1110" s="23">
        <v>1180.3399999999999</v>
      </c>
      <c r="I1110" s="23">
        <v>1500</v>
      </c>
      <c r="J1110" s="23">
        <v>1144.95</v>
      </c>
      <c r="K1110" s="23">
        <v>35.39</v>
      </c>
    </row>
    <row r="1111" spans="1:11" s="20" customFormat="1" x14ac:dyDescent="0.25">
      <c r="A1111" s="21" t="s">
        <v>131</v>
      </c>
      <c r="B1111" s="21" t="s">
        <v>653</v>
      </c>
      <c r="C1111" s="21" t="s">
        <v>135</v>
      </c>
      <c r="D1111" s="21" t="s">
        <v>1287</v>
      </c>
      <c r="E1111" s="21" t="s">
        <v>3828</v>
      </c>
      <c r="F1111" s="22">
        <v>45435.753472222219</v>
      </c>
      <c r="G1111" s="21" t="s">
        <v>3829</v>
      </c>
      <c r="H1111" s="23">
        <v>412.64</v>
      </c>
      <c r="I1111" s="23">
        <v>1100</v>
      </c>
      <c r="J1111" s="23">
        <v>319.99</v>
      </c>
      <c r="K1111" s="23">
        <v>92.65</v>
      </c>
    </row>
    <row r="1112" spans="1:11" s="20" customFormat="1" x14ac:dyDescent="0.25">
      <c r="A1112" s="21" t="s">
        <v>93</v>
      </c>
      <c r="B1112" s="21" t="s">
        <v>646</v>
      </c>
      <c r="C1112" s="21" t="s">
        <v>108</v>
      </c>
      <c r="D1112" s="21" t="s">
        <v>833</v>
      </c>
      <c r="E1112" s="21" t="s">
        <v>1667</v>
      </c>
      <c r="F1112" s="22">
        <v>45435.775694444441</v>
      </c>
      <c r="G1112" s="21" t="s">
        <v>3830</v>
      </c>
      <c r="H1112" s="23">
        <v>453.98</v>
      </c>
      <c r="I1112" s="23">
        <v>1100</v>
      </c>
      <c r="J1112" s="23">
        <v>379.98</v>
      </c>
      <c r="K1112" s="23">
        <v>74</v>
      </c>
    </row>
    <row r="1113" spans="1:11" s="20" customFormat="1" x14ac:dyDescent="0.25">
      <c r="A1113" s="21" t="s">
        <v>24</v>
      </c>
      <c r="B1113" s="21" t="s">
        <v>458</v>
      </c>
      <c r="C1113" s="21" t="s">
        <v>27</v>
      </c>
      <c r="D1113" s="21" t="s">
        <v>736</v>
      </c>
      <c r="E1113" s="21" t="s">
        <v>3831</v>
      </c>
      <c r="F1113" s="22">
        <v>45435.8</v>
      </c>
      <c r="G1113" s="21" t="s">
        <v>3832</v>
      </c>
      <c r="H1113" s="23">
        <v>1290.47</v>
      </c>
      <c r="I1113" s="23">
        <v>1100</v>
      </c>
      <c r="J1113" s="23">
        <v>1094.96</v>
      </c>
      <c r="K1113" s="23">
        <v>195.51</v>
      </c>
    </row>
    <row r="1114" spans="1:11" s="20" customFormat="1" x14ac:dyDescent="0.25">
      <c r="A1114" s="21" t="s">
        <v>93</v>
      </c>
      <c r="B1114" s="21" t="s">
        <v>958</v>
      </c>
      <c r="C1114" s="21" t="s">
        <v>1006</v>
      </c>
      <c r="D1114" s="21" t="s">
        <v>863</v>
      </c>
      <c r="E1114" s="21" t="s">
        <v>3833</v>
      </c>
      <c r="F1114" s="22">
        <v>45435.808333333334</v>
      </c>
      <c r="G1114" s="21" t="s">
        <v>3834</v>
      </c>
      <c r="H1114" s="23">
        <v>1149.98</v>
      </c>
      <c r="I1114" s="23">
        <v>1400</v>
      </c>
      <c r="J1114" s="23">
        <v>1104.95</v>
      </c>
      <c r="K1114" s="23">
        <v>45.03</v>
      </c>
    </row>
    <row r="1115" spans="1:11" s="20" customFormat="1" x14ac:dyDescent="0.25">
      <c r="A1115" s="21" t="s">
        <v>52</v>
      </c>
      <c r="B1115" s="21" t="s">
        <v>533</v>
      </c>
      <c r="C1115" s="21" t="s">
        <v>53</v>
      </c>
      <c r="D1115" s="21" t="s">
        <v>777</v>
      </c>
      <c r="E1115" s="21" t="s">
        <v>3835</v>
      </c>
      <c r="F1115" s="22">
        <v>45435.834027777775</v>
      </c>
      <c r="G1115" s="21" t="s">
        <v>3836</v>
      </c>
      <c r="H1115" s="23">
        <v>696.62</v>
      </c>
      <c r="I1115" s="23">
        <v>1100</v>
      </c>
      <c r="J1115" s="23">
        <v>599.99</v>
      </c>
      <c r="K1115" s="23">
        <v>96.63</v>
      </c>
    </row>
    <row r="1116" spans="1:11" s="20" customFormat="1" x14ac:dyDescent="0.25">
      <c r="A1116" s="21" t="s">
        <v>1079</v>
      </c>
      <c r="B1116" s="21" t="s">
        <v>1085</v>
      </c>
      <c r="C1116" s="21" t="s">
        <v>1066</v>
      </c>
      <c r="D1116" s="21" t="s">
        <v>1347</v>
      </c>
      <c r="E1116" s="21" t="s">
        <v>1360</v>
      </c>
      <c r="F1116" s="22">
        <v>45436.365277777775</v>
      </c>
      <c r="G1116" s="21" t="s">
        <v>3837</v>
      </c>
      <c r="H1116" s="23">
        <v>774.98</v>
      </c>
      <c r="I1116" s="23">
        <v>1100</v>
      </c>
      <c r="J1116" s="23">
        <v>699.98</v>
      </c>
      <c r="K1116" s="23">
        <v>75</v>
      </c>
    </row>
    <row r="1117" spans="1:11" s="20" customFormat="1" x14ac:dyDescent="0.25">
      <c r="A1117" s="21" t="s">
        <v>131</v>
      </c>
      <c r="B1117" s="21" t="s">
        <v>649</v>
      </c>
      <c r="C1117" s="21" t="s">
        <v>132</v>
      </c>
      <c r="D1117" s="21" t="s">
        <v>2816</v>
      </c>
      <c r="E1117" s="21" t="s">
        <v>3838</v>
      </c>
      <c r="F1117" s="22">
        <v>45436.433333333334</v>
      </c>
      <c r="G1117" s="21" t="s">
        <v>3839</v>
      </c>
      <c r="H1117" s="23">
        <v>698.09</v>
      </c>
      <c r="I1117" s="23">
        <v>1000</v>
      </c>
      <c r="J1117" s="23">
        <v>599.99</v>
      </c>
      <c r="K1117" s="23">
        <v>98.1</v>
      </c>
    </row>
    <row r="1118" spans="1:11" s="20" customFormat="1" x14ac:dyDescent="0.25">
      <c r="A1118" s="21" t="s">
        <v>967</v>
      </c>
      <c r="B1118" s="21" t="s">
        <v>978</v>
      </c>
      <c r="C1118" s="21" t="s">
        <v>1014</v>
      </c>
      <c r="D1118" s="21" t="s">
        <v>2868</v>
      </c>
      <c r="E1118" s="21" t="s">
        <v>3840</v>
      </c>
      <c r="F1118" s="22">
        <v>45436.43472222222</v>
      </c>
      <c r="G1118" s="21" t="s">
        <v>3841</v>
      </c>
      <c r="H1118" s="23">
        <v>706.76</v>
      </c>
      <c r="I1118" s="23">
        <v>1200</v>
      </c>
      <c r="J1118" s="23">
        <v>679.98</v>
      </c>
      <c r="K1118" s="23">
        <v>26.78</v>
      </c>
    </row>
    <row r="1119" spans="1:11" s="20" customFormat="1" x14ac:dyDescent="0.25">
      <c r="A1119" s="21" t="s">
        <v>71</v>
      </c>
      <c r="B1119" s="21" t="s">
        <v>578</v>
      </c>
      <c r="C1119" s="21" t="s">
        <v>81</v>
      </c>
      <c r="D1119" s="21" t="s">
        <v>793</v>
      </c>
      <c r="E1119" s="21" t="s">
        <v>3842</v>
      </c>
      <c r="F1119" s="22">
        <v>45436.504861111112</v>
      </c>
      <c r="G1119" s="21" t="s">
        <v>3843</v>
      </c>
      <c r="H1119" s="23">
        <v>278.26</v>
      </c>
      <c r="I1119" s="23">
        <v>1300</v>
      </c>
      <c r="J1119" s="23">
        <v>224.91</v>
      </c>
      <c r="K1119" s="23">
        <v>53.35</v>
      </c>
    </row>
    <row r="1120" spans="1:11" s="20" customFormat="1" x14ac:dyDescent="0.25">
      <c r="A1120" s="21" t="s">
        <v>52</v>
      </c>
      <c r="B1120" s="21" t="s">
        <v>513</v>
      </c>
      <c r="C1120" s="21" t="s">
        <v>63</v>
      </c>
      <c r="D1120" s="21" t="s">
        <v>1102</v>
      </c>
      <c r="E1120" s="21" t="s">
        <v>1470</v>
      </c>
      <c r="F1120" s="22">
        <v>45436.513888888891</v>
      </c>
      <c r="G1120" s="21" t="s">
        <v>3844</v>
      </c>
      <c r="H1120" s="23">
        <v>319.08</v>
      </c>
      <c r="I1120" s="23">
        <v>1300</v>
      </c>
      <c r="J1120" s="23">
        <v>279.98</v>
      </c>
      <c r="K1120" s="23">
        <v>39.1</v>
      </c>
    </row>
    <row r="1121" spans="1:11" s="20" customFormat="1" x14ac:dyDescent="0.25">
      <c r="A1121" s="21" t="s">
        <v>32</v>
      </c>
      <c r="B1121" s="21" t="s">
        <v>509</v>
      </c>
      <c r="C1121" s="21" t="s">
        <v>955</v>
      </c>
      <c r="D1121" s="21" t="s">
        <v>743</v>
      </c>
      <c r="E1121" s="21" t="s">
        <v>1579</v>
      </c>
      <c r="F1121" s="22">
        <v>45436.538194444445</v>
      </c>
      <c r="G1121" s="21" t="s">
        <v>3845</v>
      </c>
      <c r="H1121" s="23">
        <v>224.39</v>
      </c>
      <c r="I1121" s="23">
        <v>1100</v>
      </c>
      <c r="J1121" s="23">
        <v>169.99</v>
      </c>
      <c r="K1121" s="23">
        <v>54.4</v>
      </c>
    </row>
    <row r="1122" spans="1:11" s="20" customFormat="1" x14ac:dyDescent="0.25">
      <c r="A1122" s="21" t="s">
        <v>52</v>
      </c>
      <c r="B1122" s="21" t="s">
        <v>533</v>
      </c>
      <c r="C1122" s="21" t="s">
        <v>53</v>
      </c>
      <c r="D1122" s="21" t="s">
        <v>1267</v>
      </c>
      <c r="E1122" s="21" t="s">
        <v>3846</v>
      </c>
      <c r="F1122" s="22">
        <v>45436.56527777778</v>
      </c>
      <c r="G1122" s="21" t="s">
        <v>3847</v>
      </c>
      <c r="H1122" s="23">
        <v>457.22</v>
      </c>
      <c r="I1122" s="23">
        <v>1400</v>
      </c>
      <c r="J1122" s="23">
        <v>429.97</v>
      </c>
      <c r="K1122" s="23">
        <v>27.25</v>
      </c>
    </row>
    <row r="1123" spans="1:11" s="20" customFormat="1" x14ac:dyDescent="0.25">
      <c r="A1123" s="21" t="s">
        <v>24</v>
      </c>
      <c r="B1123" s="21" t="s">
        <v>467</v>
      </c>
      <c r="C1123" s="21" t="s">
        <v>25</v>
      </c>
      <c r="D1123" s="21" t="s">
        <v>1322</v>
      </c>
      <c r="E1123" s="21" t="s">
        <v>3848</v>
      </c>
      <c r="F1123" s="22">
        <v>45436.567361111112</v>
      </c>
      <c r="G1123" s="21" t="s">
        <v>3849</v>
      </c>
      <c r="H1123" s="23">
        <v>1057.32</v>
      </c>
      <c r="I1123" s="23">
        <v>1300</v>
      </c>
      <c r="J1123" s="23">
        <v>1029.96</v>
      </c>
      <c r="K1123" s="23">
        <v>27.36</v>
      </c>
    </row>
    <row r="1124" spans="1:11" s="20" customFormat="1" x14ac:dyDescent="0.25">
      <c r="A1124" s="21" t="s">
        <v>52</v>
      </c>
      <c r="B1124" s="21" t="s">
        <v>533</v>
      </c>
      <c r="C1124" s="21" t="s">
        <v>53</v>
      </c>
      <c r="D1124" s="21" t="s">
        <v>1021</v>
      </c>
      <c r="E1124" s="21" t="s">
        <v>3850</v>
      </c>
      <c r="F1124" s="22">
        <v>45436.568055555559</v>
      </c>
      <c r="G1124" s="21" t="s">
        <v>3851</v>
      </c>
      <c r="H1124" s="23">
        <v>686.74</v>
      </c>
      <c r="I1124" s="23">
        <v>1100</v>
      </c>
      <c r="J1124" s="23">
        <v>599.99</v>
      </c>
      <c r="K1124" s="23">
        <v>86.75</v>
      </c>
    </row>
    <row r="1125" spans="1:11" s="20" customFormat="1" x14ac:dyDescent="0.25">
      <c r="A1125" s="21" t="s">
        <v>32</v>
      </c>
      <c r="B1125" s="21" t="s">
        <v>509</v>
      </c>
      <c r="C1125" s="21" t="s">
        <v>955</v>
      </c>
      <c r="D1125" s="21" t="s">
        <v>743</v>
      </c>
      <c r="E1125" s="21" t="s">
        <v>3852</v>
      </c>
      <c r="F1125" s="22">
        <v>45436.581250000003</v>
      </c>
      <c r="G1125" s="21" t="s">
        <v>3853</v>
      </c>
      <c r="H1125" s="23">
        <v>476.03</v>
      </c>
      <c r="I1125" s="23">
        <v>1400</v>
      </c>
      <c r="J1125" s="23">
        <v>399.99</v>
      </c>
      <c r="K1125" s="23">
        <v>76.040000000000006</v>
      </c>
    </row>
    <row r="1126" spans="1:11" s="20" customFormat="1" x14ac:dyDescent="0.25">
      <c r="A1126" s="21" t="s">
        <v>71</v>
      </c>
      <c r="B1126" s="21" t="s">
        <v>557</v>
      </c>
      <c r="C1126" s="21" t="s">
        <v>74</v>
      </c>
      <c r="D1126" s="21" t="s">
        <v>792</v>
      </c>
      <c r="E1126" s="21" t="s">
        <v>3854</v>
      </c>
      <c r="F1126" s="22">
        <v>45436.631249999999</v>
      </c>
      <c r="G1126" s="21" t="s">
        <v>3855</v>
      </c>
      <c r="H1126" s="23">
        <v>547.97</v>
      </c>
      <c r="I1126" s="23">
        <v>1100</v>
      </c>
      <c r="J1126" s="23">
        <v>449.97</v>
      </c>
      <c r="K1126" s="23">
        <v>98</v>
      </c>
    </row>
    <row r="1127" spans="1:11" s="20" customFormat="1" x14ac:dyDescent="0.25">
      <c r="A1127" s="21" t="s">
        <v>131</v>
      </c>
      <c r="B1127" s="21" t="s">
        <v>663</v>
      </c>
      <c r="C1127" s="21" t="s">
        <v>850</v>
      </c>
      <c r="D1127" s="21" t="s">
        <v>1120</v>
      </c>
      <c r="E1127" s="21" t="s">
        <v>1531</v>
      </c>
      <c r="F1127" s="22">
        <v>45436.632638888892</v>
      </c>
      <c r="G1127" s="21" t="s">
        <v>3856</v>
      </c>
      <c r="H1127" s="23">
        <v>585.4</v>
      </c>
      <c r="I1127" s="23">
        <v>1300</v>
      </c>
      <c r="J1127" s="23">
        <v>549.99</v>
      </c>
      <c r="K1127" s="23">
        <v>35.409999999999997</v>
      </c>
    </row>
    <row r="1128" spans="1:11" s="20" customFormat="1" x14ac:dyDescent="0.25">
      <c r="A1128" s="21" t="s">
        <v>141</v>
      </c>
      <c r="B1128" s="21" t="s">
        <v>667</v>
      </c>
      <c r="C1128" s="21" t="s">
        <v>146</v>
      </c>
      <c r="D1128" s="21" t="s">
        <v>862</v>
      </c>
      <c r="E1128" s="21" t="s">
        <v>3857</v>
      </c>
      <c r="F1128" s="22">
        <v>45436.640972222223</v>
      </c>
      <c r="G1128" s="21" t="s">
        <v>3858</v>
      </c>
      <c r="H1128" s="23">
        <v>1090.8800000000001</v>
      </c>
      <c r="I1128" s="23">
        <v>1400</v>
      </c>
      <c r="J1128" s="23">
        <v>1054.96</v>
      </c>
      <c r="K1128" s="23">
        <v>35.92</v>
      </c>
    </row>
    <row r="1129" spans="1:11" s="20" customFormat="1" x14ac:dyDescent="0.25">
      <c r="A1129" s="21" t="s">
        <v>1079</v>
      </c>
      <c r="B1129" s="21" t="s">
        <v>1084</v>
      </c>
      <c r="C1129" s="21" t="s">
        <v>1065</v>
      </c>
      <c r="D1129" s="21" t="s">
        <v>1258</v>
      </c>
      <c r="E1129" s="21" t="s">
        <v>3859</v>
      </c>
      <c r="F1129" s="22">
        <v>45436.65</v>
      </c>
      <c r="G1129" s="21" t="s">
        <v>3860</v>
      </c>
      <c r="H1129" s="23">
        <v>1245.8599999999999</v>
      </c>
      <c r="I1129" s="23">
        <v>1400</v>
      </c>
      <c r="J1129" s="23">
        <v>1199.99</v>
      </c>
      <c r="K1129" s="23">
        <v>45.87</v>
      </c>
    </row>
    <row r="1130" spans="1:11" s="20" customFormat="1" x14ac:dyDescent="0.25">
      <c r="A1130" s="21" t="s">
        <v>1132</v>
      </c>
      <c r="B1130" s="21" t="s">
        <v>1155</v>
      </c>
      <c r="C1130" s="21" t="s">
        <v>1156</v>
      </c>
      <c r="D1130" s="21" t="s">
        <v>3861</v>
      </c>
      <c r="E1130" s="21" t="s">
        <v>3862</v>
      </c>
      <c r="F1130" s="22">
        <v>45436.674305555556</v>
      </c>
      <c r="G1130" s="21" t="s">
        <v>3863</v>
      </c>
      <c r="H1130" s="23">
        <v>434.94</v>
      </c>
      <c r="I1130" s="23">
        <v>1300</v>
      </c>
      <c r="J1130" s="23">
        <v>349.94</v>
      </c>
      <c r="K1130" s="23">
        <v>85</v>
      </c>
    </row>
    <row r="1131" spans="1:11" s="20" customFormat="1" x14ac:dyDescent="0.25">
      <c r="A1131" s="21" t="s">
        <v>52</v>
      </c>
      <c r="B1131" s="21" t="s">
        <v>535</v>
      </c>
      <c r="C1131" s="21" t="s">
        <v>57</v>
      </c>
      <c r="D1131" s="21" t="s">
        <v>1104</v>
      </c>
      <c r="E1131" s="21" t="s">
        <v>3864</v>
      </c>
      <c r="F1131" s="22">
        <v>45436.688888888886</v>
      </c>
      <c r="G1131" s="21" t="s">
        <v>3865</v>
      </c>
      <c r="H1131" s="23">
        <v>1140.99</v>
      </c>
      <c r="I1131" s="23">
        <v>1100</v>
      </c>
      <c r="J1131" s="23">
        <v>1049.99</v>
      </c>
      <c r="K1131" s="23">
        <v>91</v>
      </c>
    </row>
    <row r="1132" spans="1:11" s="20" customFormat="1" x14ac:dyDescent="0.25">
      <c r="A1132" s="21" t="s">
        <v>52</v>
      </c>
      <c r="B1132" s="21" t="s">
        <v>527</v>
      </c>
      <c r="C1132" s="21" t="s">
        <v>56</v>
      </c>
      <c r="D1132" s="21" t="s">
        <v>2174</v>
      </c>
      <c r="E1132" s="21" t="s">
        <v>3866</v>
      </c>
      <c r="F1132" s="22">
        <v>45436.70416666667</v>
      </c>
      <c r="G1132" s="21" t="s">
        <v>3867</v>
      </c>
      <c r="H1132" s="23">
        <v>1164.04</v>
      </c>
      <c r="I1132" s="23">
        <v>1400</v>
      </c>
      <c r="J1132" s="23">
        <v>1049.99</v>
      </c>
      <c r="K1132" s="23">
        <v>114.05</v>
      </c>
    </row>
    <row r="1133" spans="1:11" s="20" customFormat="1" x14ac:dyDescent="0.25">
      <c r="A1133" s="21" t="s">
        <v>32</v>
      </c>
      <c r="B1133" s="21" t="s">
        <v>484</v>
      </c>
      <c r="C1133" s="21" t="s">
        <v>47</v>
      </c>
      <c r="D1133" s="21" t="s">
        <v>758</v>
      </c>
      <c r="E1133" s="21" t="s">
        <v>3868</v>
      </c>
      <c r="F1133" s="22">
        <v>45436.705555555556</v>
      </c>
      <c r="G1133" s="21" t="s">
        <v>3869</v>
      </c>
      <c r="H1133" s="23">
        <v>717.55</v>
      </c>
      <c r="I1133" s="23">
        <v>1400</v>
      </c>
      <c r="J1133" s="23">
        <v>629.99</v>
      </c>
      <c r="K1133" s="23">
        <v>87.56</v>
      </c>
    </row>
    <row r="1134" spans="1:11" s="20" customFormat="1" x14ac:dyDescent="0.25">
      <c r="A1134" s="21" t="s">
        <v>32</v>
      </c>
      <c r="B1134" s="21" t="s">
        <v>486</v>
      </c>
      <c r="C1134" s="21" t="s">
        <v>48</v>
      </c>
      <c r="D1134" s="21" t="s">
        <v>757</v>
      </c>
      <c r="E1134" s="21" t="s">
        <v>3870</v>
      </c>
      <c r="F1134" s="22">
        <v>45436.711111111108</v>
      </c>
      <c r="G1134" s="21" t="s">
        <v>3871</v>
      </c>
      <c r="H1134" s="23">
        <v>346.94</v>
      </c>
      <c r="I1134" s="23">
        <v>1100</v>
      </c>
      <c r="J1134" s="23">
        <v>319.95999999999998</v>
      </c>
      <c r="K1134" s="23">
        <v>26.98</v>
      </c>
    </row>
    <row r="1135" spans="1:11" s="20" customFormat="1" x14ac:dyDescent="0.25">
      <c r="A1135" s="21" t="s">
        <v>141</v>
      </c>
      <c r="B1135" s="21" t="s">
        <v>679</v>
      </c>
      <c r="C1135" s="21" t="s">
        <v>149</v>
      </c>
      <c r="D1135" s="21" t="s">
        <v>1625</v>
      </c>
      <c r="E1135" s="21" t="s">
        <v>3872</v>
      </c>
      <c r="F1135" s="22">
        <v>45436.714583333334</v>
      </c>
      <c r="G1135" s="21" t="s">
        <v>3873</v>
      </c>
      <c r="H1135" s="23">
        <v>529.86</v>
      </c>
      <c r="I1135" s="23">
        <v>1100</v>
      </c>
      <c r="J1135" s="23">
        <v>469.99</v>
      </c>
      <c r="K1135" s="23">
        <v>59.87</v>
      </c>
    </row>
    <row r="1136" spans="1:11" s="20" customFormat="1" x14ac:dyDescent="0.25">
      <c r="A1136" s="21" t="s">
        <v>93</v>
      </c>
      <c r="B1136" s="21" t="s">
        <v>624</v>
      </c>
      <c r="C1136" s="21" t="s">
        <v>103</v>
      </c>
      <c r="D1136" s="21" t="s">
        <v>3080</v>
      </c>
      <c r="E1136" s="21" t="s">
        <v>1430</v>
      </c>
      <c r="F1136" s="22">
        <v>45436.732638888891</v>
      </c>
      <c r="G1136" s="21" t="s">
        <v>3874</v>
      </c>
      <c r="H1136" s="23">
        <v>1025.25</v>
      </c>
      <c r="I1136" s="23">
        <v>1100</v>
      </c>
      <c r="J1136" s="23">
        <v>929.99</v>
      </c>
      <c r="K1136" s="23">
        <v>95.26</v>
      </c>
    </row>
    <row r="1137" spans="1:11" s="20" customFormat="1" x14ac:dyDescent="0.25">
      <c r="A1137" s="21" t="s">
        <v>32</v>
      </c>
      <c r="B1137" s="21" t="s">
        <v>484</v>
      </c>
      <c r="C1137" s="21" t="s">
        <v>47</v>
      </c>
      <c r="D1137" s="21" t="s">
        <v>758</v>
      </c>
      <c r="E1137" s="21" t="s">
        <v>3875</v>
      </c>
      <c r="F1137" s="22">
        <v>45436.736805555556</v>
      </c>
      <c r="G1137" s="21" t="s">
        <v>3876</v>
      </c>
      <c r="H1137" s="23">
        <v>493.77</v>
      </c>
      <c r="I1137" s="23">
        <v>500</v>
      </c>
      <c r="J1137" s="23">
        <v>399.99</v>
      </c>
      <c r="K1137" s="23">
        <v>93.78</v>
      </c>
    </row>
    <row r="1138" spans="1:11" s="20" customFormat="1" x14ac:dyDescent="0.25">
      <c r="A1138" s="21" t="s">
        <v>1132</v>
      </c>
      <c r="B1138" s="21" t="s">
        <v>1151</v>
      </c>
      <c r="C1138" s="21" t="s">
        <v>1152</v>
      </c>
      <c r="D1138" s="21" t="s">
        <v>1479</v>
      </c>
      <c r="E1138" s="21" t="s">
        <v>3877</v>
      </c>
      <c r="F1138" s="22">
        <v>45436.758333333331</v>
      </c>
      <c r="G1138" s="21" t="s">
        <v>3878</v>
      </c>
      <c r="H1138" s="23">
        <v>656.65</v>
      </c>
      <c r="I1138" s="23">
        <v>1100</v>
      </c>
      <c r="J1138" s="23">
        <v>629.99</v>
      </c>
      <c r="K1138" s="23">
        <v>26.66</v>
      </c>
    </row>
    <row r="1139" spans="1:11" s="20" customFormat="1" x14ac:dyDescent="0.25">
      <c r="A1139" s="21" t="s">
        <v>52</v>
      </c>
      <c r="B1139" s="21" t="s">
        <v>527</v>
      </c>
      <c r="C1139" s="21" t="s">
        <v>56</v>
      </c>
      <c r="D1139" s="21" t="s">
        <v>2174</v>
      </c>
      <c r="E1139" s="21" t="s">
        <v>3879</v>
      </c>
      <c r="F1139" s="22">
        <v>45436.785416666666</v>
      </c>
      <c r="G1139" s="21" t="s">
        <v>3880</v>
      </c>
      <c r="H1139" s="23">
        <v>684.22</v>
      </c>
      <c r="I1139" s="23">
        <v>1200</v>
      </c>
      <c r="J1139" s="23">
        <v>629.99</v>
      </c>
      <c r="K1139" s="23">
        <v>54.23</v>
      </c>
    </row>
    <row r="1140" spans="1:11" s="20" customFormat="1" x14ac:dyDescent="0.25">
      <c r="A1140" s="21" t="s">
        <v>52</v>
      </c>
      <c r="B1140" s="21" t="s">
        <v>517</v>
      </c>
      <c r="C1140" s="21" t="s">
        <v>64</v>
      </c>
      <c r="D1140" s="21" t="s">
        <v>767</v>
      </c>
      <c r="E1140" s="21" t="s">
        <v>3881</v>
      </c>
      <c r="F1140" s="22">
        <v>45437.415972222225</v>
      </c>
      <c r="G1140" s="21" t="s">
        <v>3882</v>
      </c>
      <c r="H1140" s="23">
        <v>1343.27</v>
      </c>
      <c r="I1140" s="23">
        <v>1200</v>
      </c>
      <c r="J1140" s="23">
        <v>1199.99</v>
      </c>
      <c r="K1140" s="23">
        <v>143.28</v>
      </c>
    </row>
    <row r="1141" spans="1:11" s="20" customFormat="1" x14ac:dyDescent="0.25">
      <c r="A1141" s="21" t="s">
        <v>1079</v>
      </c>
      <c r="B1141" s="21" t="s">
        <v>1083</v>
      </c>
      <c r="C1141" s="21" t="s">
        <v>1064</v>
      </c>
      <c r="D1141" s="21" t="s">
        <v>1834</v>
      </c>
      <c r="E1141" s="21" t="s">
        <v>3883</v>
      </c>
      <c r="F1141" s="22">
        <v>45437.420138888891</v>
      </c>
      <c r="G1141" s="21" t="s">
        <v>3884</v>
      </c>
      <c r="H1141" s="23">
        <v>661.48</v>
      </c>
      <c r="I1141" s="23">
        <v>1300</v>
      </c>
      <c r="J1141" s="23">
        <v>599.99</v>
      </c>
      <c r="K1141" s="23">
        <v>61.49</v>
      </c>
    </row>
    <row r="1142" spans="1:11" s="20" customFormat="1" x14ac:dyDescent="0.25">
      <c r="A1142" s="21" t="s">
        <v>873</v>
      </c>
      <c r="B1142" s="21" t="s">
        <v>709</v>
      </c>
      <c r="C1142" s="21" t="s">
        <v>174</v>
      </c>
      <c r="D1142" s="21" t="s">
        <v>881</v>
      </c>
      <c r="E1142" s="21" t="s">
        <v>3885</v>
      </c>
      <c r="F1142" s="22">
        <v>45437.428472222222</v>
      </c>
      <c r="G1142" s="21" t="s">
        <v>3886</v>
      </c>
      <c r="H1142" s="23">
        <v>674.01</v>
      </c>
      <c r="I1142" s="23">
        <v>1200</v>
      </c>
      <c r="J1142" s="23">
        <v>549.99</v>
      </c>
      <c r="K1142" s="23">
        <v>124.02</v>
      </c>
    </row>
    <row r="1143" spans="1:11" s="20" customFormat="1" x14ac:dyDescent="0.25">
      <c r="A1143" s="21" t="s">
        <v>1132</v>
      </c>
      <c r="B1143" s="21" t="s">
        <v>3044</v>
      </c>
      <c r="C1143" s="21" t="s">
        <v>3045</v>
      </c>
      <c r="D1143" s="21" t="s">
        <v>3751</v>
      </c>
      <c r="E1143" s="21" t="s">
        <v>1329</v>
      </c>
      <c r="F1143" s="22">
        <v>45437.429861111108</v>
      </c>
      <c r="G1143" s="21" t="s">
        <v>3887</v>
      </c>
      <c r="H1143" s="23">
        <v>348.92</v>
      </c>
      <c r="I1143" s="23">
        <v>1400</v>
      </c>
      <c r="J1143" s="23">
        <v>229.99</v>
      </c>
      <c r="K1143" s="23">
        <v>118.93</v>
      </c>
    </row>
    <row r="1144" spans="1:11" s="20" customFormat="1" x14ac:dyDescent="0.25">
      <c r="A1144" s="21" t="s">
        <v>1079</v>
      </c>
      <c r="B1144" s="21" t="s">
        <v>1080</v>
      </c>
      <c r="C1144" s="21" t="s">
        <v>1061</v>
      </c>
      <c r="D1144" s="21" t="s">
        <v>1345</v>
      </c>
      <c r="E1144" s="21" t="s">
        <v>3888</v>
      </c>
      <c r="F1144" s="22">
        <v>45437.445138888892</v>
      </c>
      <c r="G1144" s="21" t="s">
        <v>3889</v>
      </c>
      <c r="H1144" s="23">
        <v>1022.94</v>
      </c>
      <c r="I1144" s="23">
        <v>1400</v>
      </c>
      <c r="J1144" s="23">
        <v>994.93</v>
      </c>
      <c r="K1144" s="23">
        <v>28.01</v>
      </c>
    </row>
    <row r="1145" spans="1:11" s="20" customFormat="1" x14ac:dyDescent="0.25">
      <c r="A1145" s="21" t="s">
        <v>32</v>
      </c>
      <c r="B1145" s="21" t="s">
        <v>480</v>
      </c>
      <c r="C1145" s="21" t="s">
        <v>45</v>
      </c>
      <c r="D1145" s="21" t="s">
        <v>1965</v>
      </c>
      <c r="E1145" s="21" t="s">
        <v>3890</v>
      </c>
      <c r="F1145" s="22">
        <v>45437.461111111108</v>
      </c>
      <c r="G1145" s="21" t="s">
        <v>3891</v>
      </c>
      <c r="H1145" s="23">
        <v>856.84</v>
      </c>
      <c r="I1145" s="23">
        <v>900</v>
      </c>
      <c r="J1145" s="23">
        <v>829.99</v>
      </c>
      <c r="K1145" s="23">
        <v>26.85</v>
      </c>
    </row>
    <row r="1146" spans="1:11" s="20" customFormat="1" x14ac:dyDescent="0.25">
      <c r="A1146" s="21" t="s">
        <v>141</v>
      </c>
      <c r="B1146" s="21" t="s">
        <v>679</v>
      </c>
      <c r="C1146" s="21" t="s">
        <v>149</v>
      </c>
      <c r="D1146" s="21" t="s">
        <v>1625</v>
      </c>
      <c r="E1146" s="21" t="s">
        <v>3892</v>
      </c>
      <c r="F1146" s="22">
        <v>45437.477777777778</v>
      </c>
      <c r="G1146" s="21" t="s">
        <v>3893</v>
      </c>
      <c r="H1146" s="23">
        <v>317.16000000000003</v>
      </c>
      <c r="I1146" s="23">
        <v>1500</v>
      </c>
      <c r="J1146" s="23">
        <v>289.97000000000003</v>
      </c>
      <c r="K1146" s="23">
        <v>27.19</v>
      </c>
    </row>
    <row r="1147" spans="1:11" s="20" customFormat="1" x14ac:dyDescent="0.25">
      <c r="A1147" s="21" t="s">
        <v>93</v>
      </c>
      <c r="B1147" s="21" t="s">
        <v>640</v>
      </c>
      <c r="C1147" s="21" t="s">
        <v>101</v>
      </c>
      <c r="D1147" s="21" t="s">
        <v>820</v>
      </c>
      <c r="E1147" s="21" t="s">
        <v>3894</v>
      </c>
      <c r="F1147" s="22">
        <v>45437.478472222225</v>
      </c>
      <c r="G1147" s="21" t="s">
        <v>3895</v>
      </c>
      <c r="H1147" s="23">
        <v>427.09</v>
      </c>
      <c r="I1147" s="23">
        <v>1400</v>
      </c>
      <c r="J1147" s="23">
        <v>399.99</v>
      </c>
      <c r="K1147" s="23">
        <v>27.1</v>
      </c>
    </row>
    <row r="1148" spans="1:11" s="20" customFormat="1" x14ac:dyDescent="0.25">
      <c r="A1148" s="21" t="s">
        <v>967</v>
      </c>
      <c r="B1148" s="21" t="s">
        <v>976</v>
      </c>
      <c r="C1148" s="21" t="s">
        <v>1008</v>
      </c>
      <c r="D1148" s="21" t="s">
        <v>2848</v>
      </c>
      <c r="E1148" s="21" t="s">
        <v>1582</v>
      </c>
      <c r="F1148" s="22">
        <v>45437.48333333333</v>
      </c>
      <c r="G1148" s="21" t="s">
        <v>3896</v>
      </c>
      <c r="H1148" s="23">
        <v>361.73</v>
      </c>
      <c r="I1148" s="23">
        <v>1100</v>
      </c>
      <c r="J1148" s="23">
        <v>334.95</v>
      </c>
      <c r="K1148" s="23">
        <v>26.78</v>
      </c>
    </row>
    <row r="1149" spans="1:11" s="20" customFormat="1" x14ac:dyDescent="0.25">
      <c r="A1149" s="21" t="s">
        <v>1132</v>
      </c>
      <c r="B1149" s="21" t="s">
        <v>1169</v>
      </c>
      <c r="C1149" s="21" t="s">
        <v>1170</v>
      </c>
      <c r="D1149" s="21" t="s">
        <v>1484</v>
      </c>
      <c r="E1149" s="21" t="s">
        <v>1352</v>
      </c>
      <c r="F1149" s="22">
        <v>45437.484722222223</v>
      </c>
      <c r="G1149" s="21" t="s">
        <v>3897</v>
      </c>
      <c r="H1149" s="23">
        <v>715.86</v>
      </c>
      <c r="I1149" s="23">
        <v>1000</v>
      </c>
      <c r="J1149" s="23">
        <v>549.99</v>
      </c>
      <c r="K1149" s="23">
        <v>165.87</v>
      </c>
    </row>
    <row r="1150" spans="1:11" s="20" customFormat="1" x14ac:dyDescent="0.25">
      <c r="A1150" s="21" t="s">
        <v>1132</v>
      </c>
      <c r="B1150" s="21" t="s">
        <v>1137</v>
      </c>
      <c r="C1150" s="21" t="s">
        <v>1138</v>
      </c>
      <c r="D1150" s="21" t="s">
        <v>3898</v>
      </c>
      <c r="E1150" s="21" t="s">
        <v>1640</v>
      </c>
      <c r="F1150" s="22">
        <v>45437.534722222219</v>
      </c>
      <c r="G1150" s="21" t="s">
        <v>3899</v>
      </c>
      <c r="H1150" s="23">
        <v>352.07</v>
      </c>
      <c r="I1150" s="23">
        <v>1100</v>
      </c>
      <c r="J1150" s="23">
        <v>234.97</v>
      </c>
      <c r="K1150" s="23">
        <v>117.1</v>
      </c>
    </row>
    <row r="1151" spans="1:11" s="20" customFormat="1" x14ac:dyDescent="0.25">
      <c r="A1151" s="21" t="s">
        <v>71</v>
      </c>
      <c r="B1151" s="21" t="s">
        <v>574</v>
      </c>
      <c r="C1151" s="21" t="s">
        <v>88</v>
      </c>
      <c r="D1151" s="21" t="s">
        <v>786</v>
      </c>
      <c r="E1151" s="21" t="s">
        <v>3900</v>
      </c>
      <c r="F1151" s="22">
        <v>45437.543749999997</v>
      </c>
      <c r="G1151" s="21" t="s">
        <v>3901</v>
      </c>
      <c r="H1151" s="23">
        <v>867.88</v>
      </c>
      <c r="I1151" s="23">
        <v>1300</v>
      </c>
      <c r="J1151" s="23">
        <v>629.99</v>
      </c>
      <c r="K1151" s="23">
        <v>237.89</v>
      </c>
    </row>
    <row r="1152" spans="1:11" s="20" customFormat="1" x14ac:dyDescent="0.25">
      <c r="A1152" s="21" t="s">
        <v>66</v>
      </c>
      <c r="B1152" s="21" t="s">
        <v>537</v>
      </c>
      <c r="C1152" s="21" t="s">
        <v>67</v>
      </c>
      <c r="D1152" s="21" t="s">
        <v>781</v>
      </c>
      <c r="E1152" s="21" t="s">
        <v>3902</v>
      </c>
      <c r="F1152" s="22">
        <v>45437.554166666669</v>
      </c>
      <c r="G1152" s="21" t="s">
        <v>3903</v>
      </c>
      <c r="H1152" s="23">
        <v>866.76</v>
      </c>
      <c r="I1152" s="23">
        <v>1100</v>
      </c>
      <c r="J1152" s="23">
        <v>629.99</v>
      </c>
      <c r="K1152" s="23">
        <v>236.77</v>
      </c>
    </row>
    <row r="1153" spans="1:11" s="20" customFormat="1" x14ac:dyDescent="0.25">
      <c r="A1153" s="21" t="s">
        <v>52</v>
      </c>
      <c r="B1153" s="21" t="s">
        <v>535</v>
      </c>
      <c r="C1153" s="21" t="s">
        <v>57</v>
      </c>
      <c r="D1153" s="21" t="s">
        <v>1104</v>
      </c>
      <c r="E1153" s="21" t="s">
        <v>1590</v>
      </c>
      <c r="F1153" s="22">
        <v>45437.561111111114</v>
      </c>
      <c r="G1153" s="21" t="s">
        <v>3904</v>
      </c>
      <c r="H1153" s="23">
        <v>419.99</v>
      </c>
      <c r="I1153" s="23">
        <v>1400</v>
      </c>
      <c r="J1153" s="23">
        <v>329.99</v>
      </c>
      <c r="K1153" s="23">
        <v>90</v>
      </c>
    </row>
    <row r="1154" spans="1:11" s="20" customFormat="1" x14ac:dyDescent="0.25">
      <c r="A1154" s="21" t="s">
        <v>873</v>
      </c>
      <c r="B1154" s="21" t="s">
        <v>703</v>
      </c>
      <c r="C1154" s="21" t="s">
        <v>164</v>
      </c>
      <c r="D1154" s="21" t="s">
        <v>1672</v>
      </c>
      <c r="E1154" s="21" t="s">
        <v>3905</v>
      </c>
      <c r="F1154" s="22">
        <v>45437.572222222225</v>
      </c>
      <c r="G1154" s="21" t="s">
        <v>3906</v>
      </c>
      <c r="H1154" s="23">
        <v>199.99</v>
      </c>
      <c r="I1154" s="23">
        <v>1200</v>
      </c>
      <c r="J1154" s="23">
        <v>199.99</v>
      </c>
      <c r="K1154" s="23">
        <v>0</v>
      </c>
    </row>
    <row r="1155" spans="1:11" s="20" customFormat="1" x14ac:dyDescent="0.25">
      <c r="A1155" s="21" t="s">
        <v>24</v>
      </c>
      <c r="B1155" s="21" t="s">
        <v>458</v>
      </c>
      <c r="C1155" s="21" t="s">
        <v>27</v>
      </c>
      <c r="D1155" s="21" t="s">
        <v>1761</v>
      </c>
      <c r="E1155" s="21" t="s">
        <v>3907</v>
      </c>
      <c r="F1155" s="22">
        <v>45437.604861111111</v>
      </c>
      <c r="G1155" s="21" t="s">
        <v>3908</v>
      </c>
      <c r="H1155" s="23">
        <v>689.99</v>
      </c>
      <c r="I1155" s="23">
        <v>1400</v>
      </c>
      <c r="J1155" s="23">
        <v>629.99</v>
      </c>
      <c r="K1155" s="23">
        <v>60</v>
      </c>
    </row>
    <row r="1156" spans="1:11" s="20" customFormat="1" x14ac:dyDescent="0.25">
      <c r="A1156" s="21" t="s">
        <v>131</v>
      </c>
      <c r="B1156" s="21" t="s">
        <v>655</v>
      </c>
      <c r="C1156" s="21" t="s">
        <v>136</v>
      </c>
      <c r="D1156" s="21" t="s">
        <v>1119</v>
      </c>
      <c r="E1156" s="21" t="s">
        <v>3909</v>
      </c>
      <c r="F1156" s="22">
        <v>45437.649305555555</v>
      </c>
      <c r="G1156" s="21" t="s">
        <v>3910</v>
      </c>
      <c r="H1156" s="23">
        <v>627.11</v>
      </c>
      <c r="I1156" s="23">
        <v>1000</v>
      </c>
      <c r="J1156" s="23">
        <v>599.99</v>
      </c>
      <c r="K1156" s="23">
        <v>27.12</v>
      </c>
    </row>
    <row r="1157" spans="1:11" s="20" customFormat="1" x14ac:dyDescent="0.25">
      <c r="A1157" s="21" t="s">
        <v>71</v>
      </c>
      <c r="B1157" s="21" t="s">
        <v>553</v>
      </c>
      <c r="C1157" s="21" t="s">
        <v>76</v>
      </c>
      <c r="D1157" s="21" t="s">
        <v>3911</v>
      </c>
      <c r="E1157" s="21" t="s">
        <v>3912</v>
      </c>
      <c r="F1157" s="22">
        <v>45437.65902777778</v>
      </c>
      <c r="G1157" s="21" t="s">
        <v>3913</v>
      </c>
      <c r="H1157" s="23">
        <v>265</v>
      </c>
      <c r="I1157" s="23">
        <v>1500</v>
      </c>
      <c r="J1157" s="23">
        <v>229.99</v>
      </c>
      <c r="K1157" s="23">
        <v>35.01</v>
      </c>
    </row>
    <row r="1158" spans="1:11" s="20" customFormat="1" x14ac:dyDescent="0.25">
      <c r="A1158" s="21" t="s">
        <v>131</v>
      </c>
      <c r="B1158" s="21" t="s">
        <v>655</v>
      </c>
      <c r="C1158" s="21" t="s">
        <v>136</v>
      </c>
      <c r="D1158" s="21" t="s">
        <v>1119</v>
      </c>
      <c r="E1158" s="21" t="s">
        <v>1570</v>
      </c>
      <c r="F1158" s="22">
        <v>45437.707638888889</v>
      </c>
      <c r="G1158" s="21" t="s">
        <v>3914</v>
      </c>
      <c r="H1158" s="23">
        <v>326.89999999999998</v>
      </c>
      <c r="I1158" s="23">
        <v>700</v>
      </c>
      <c r="J1158" s="23">
        <v>284.97000000000003</v>
      </c>
      <c r="K1158" s="23">
        <v>41.93</v>
      </c>
    </row>
    <row r="1159" spans="1:11" s="20" customFormat="1" x14ac:dyDescent="0.25">
      <c r="A1159" s="21" t="s">
        <v>71</v>
      </c>
      <c r="B1159" s="21" t="s">
        <v>566</v>
      </c>
      <c r="C1159" s="21" t="s">
        <v>83</v>
      </c>
      <c r="D1159" s="21" t="s">
        <v>800</v>
      </c>
      <c r="E1159" s="21" t="s">
        <v>3915</v>
      </c>
      <c r="F1159" s="22">
        <v>45437.727083333331</v>
      </c>
      <c r="G1159" s="21" t="s">
        <v>3916</v>
      </c>
      <c r="H1159" s="23">
        <v>1117.31</v>
      </c>
      <c r="I1159" s="23">
        <v>1200</v>
      </c>
      <c r="J1159" s="23">
        <v>1089.96</v>
      </c>
      <c r="K1159" s="23">
        <v>27.35</v>
      </c>
    </row>
    <row r="1160" spans="1:11" s="20" customFormat="1" x14ac:dyDescent="0.25">
      <c r="A1160" s="21" t="s">
        <v>24</v>
      </c>
      <c r="B1160" s="21" t="s">
        <v>463</v>
      </c>
      <c r="C1160" s="21" t="s">
        <v>28</v>
      </c>
      <c r="D1160" s="21" t="s">
        <v>734</v>
      </c>
      <c r="E1160" s="21" t="s">
        <v>3917</v>
      </c>
      <c r="F1160" s="22">
        <v>45437.73541666667</v>
      </c>
      <c r="G1160" s="21" t="s">
        <v>3918</v>
      </c>
      <c r="H1160" s="23">
        <v>1120.95</v>
      </c>
      <c r="I1160" s="23">
        <v>1300</v>
      </c>
      <c r="J1160" s="23">
        <v>1069.95</v>
      </c>
      <c r="K1160" s="23">
        <v>51</v>
      </c>
    </row>
    <row r="1161" spans="1:11" s="20" customFormat="1" x14ac:dyDescent="0.25">
      <c r="A1161" s="21" t="s">
        <v>1132</v>
      </c>
      <c r="B1161" s="21" t="s">
        <v>1157</v>
      </c>
      <c r="C1161" s="21" t="s">
        <v>1158</v>
      </c>
      <c r="D1161" s="21" t="s">
        <v>3466</v>
      </c>
      <c r="E1161" s="21" t="s">
        <v>3919</v>
      </c>
      <c r="F1161" s="22">
        <v>45437.76666666667</v>
      </c>
      <c r="G1161" s="21" t="s">
        <v>3920</v>
      </c>
      <c r="H1161" s="23">
        <v>320.52999999999997</v>
      </c>
      <c r="I1161" s="23">
        <v>1400</v>
      </c>
      <c r="J1161" s="23">
        <v>229.99</v>
      </c>
      <c r="K1161" s="23">
        <v>90.54</v>
      </c>
    </row>
    <row r="1162" spans="1:11" s="20" customFormat="1" x14ac:dyDescent="0.25">
      <c r="A1162" s="21" t="s">
        <v>52</v>
      </c>
      <c r="B1162" s="21" t="s">
        <v>517</v>
      </c>
      <c r="C1162" s="21" t="s">
        <v>64</v>
      </c>
      <c r="D1162" s="21" t="s">
        <v>767</v>
      </c>
      <c r="E1162" s="21" t="s">
        <v>3921</v>
      </c>
      <c r="F1162" s="22">
        <v>45438.447222222225</v>
      </c>
      <c r="G1162" s="21" t="s">
        <v>3922</v>
      </c>
      <c r="H1162" s="23">
        <v>421.69</v>
      </c>
      <c r="I1162" s="23">
        <v>1100</v>
      </c>
      <c r="J1162" s="23">
        <v>364.95</v>
      </c>
      <c r="K1162" s="23">
        <v>56.74</v>
      </c>
    </row>
    <row r="1163" spans="1:11" s="20" customFormat="1" x14ac:dyDescent="0.25">
      <c r="A1163" s="21" t="s">
        <v>93</v>
      </c>
      <c r="B1163" s="21" t="s">
        <v>622</v>
      </c>
      <c r="C1163" s="21" t="s">
        <v>115</v>
      </c>
      <c r="D1163" s="21" t="s">
        <v>1285</v>
      </c>
      <c r="E1163" s="21" t="s">
        <v>3923</v>
      </c>
      <c r="F1163" s="22">
        <v>45438.477777777778</v>
      </c>
      <c r="G1163" s="21" t="s">
        <v>3924</v>
      </c>
      <c r="H1163" s="23">
        <v>1102.03</v>
      </c>
      <c r="I1163" s="23">
        <v>1100</v>
      </c>
      <c r="J1163" s="23">
        <v>1074.93</v>
      </c>
      <c r="K1163" s="23">
        <v>27.1</v>
      </c>
    </row>
    <row r="1164" spans="1:11" s="20" customFormat="1" x14ac:dyDescent="0.25">
      <c r="A1164" s="21" t="s">
        <v>1132</v>
      </c>
      <c r="B1164" s="21" t="s">
        <v>1157</v>
      </c>
      <c r="C1164" s="21" t="s">
        <v>1158</v>
      </c>
      <c r="D1164" s="21" t="s">
        <v>1492</v>
      </c>
      <c r="E1164" s="21" t="s">
        <v>3925</v>
      </c>
      <c r="F1164" s="22">
        <v>45438.503472222219</v>
      </c>
      <c r="G1164" s="21" t="s">
        <v>3926</v>
      </c>
      <c r="H1164" s="23">
        <v>734.32</v>
      </c>
      <c r="I1164" s="23">
        <v>1100</v>
      </c>
      <c r="J1164" s="23">
        <v>599.99</v>
      </c>
      <c r="K1164" s="23">
        <v>134.33000000000001</v>
      </c>
    </row>
    <row r="1165" spans="1:11" s="20" customFormat="1" x14ac:dyDescent="0.25">
      <c r="A1165" s="21" t="s">
        <v>93</v>
      </c>
      <c r="B1165" s="21" t="s">
        <v>612</v>
      </c>
      <c r="C1165" s="21" t="s">
        <v>96</v>
      </c>
      <c r="D1165" s="21" t="s">
        <v>827</v>
      </c>
      <c r="E1165" s="21" t="s">
        <v>3927</v>
      </c>
      <c r="F1165" s="22">
        <v>45438.510416666664</v>
      </c>
      <c r="G1165" s="21" t="s">
        <v>3928</v>
      </c>
      <c r="H1165" s="23">
        <v>1017.2</v>
      </c>
      <c r="I1165" s="23">
        <v>1100</v>
      </c>
      <c r="J1165" s="23">
        <v>989.97</v>
      </c>
      <c r="K1165" s="23">
        <v>27.23</v>
      </c>
    </row>
    <row r="1166" spans="1:11" s="20" customFormat="1" x14ac:dyDescent="0.25">
      <c r="A1166" s="21" t="s">
        <v>52</v>
      </c>
      <c r="B1166" s="21" t="s">
        <v>533</v>
      </c>
      <c r="C1166" s="21" t="s">
        <v>53</v>
      </c>
      <c r="D1166" s="21" t="s">
        <v>1021</v>
      </c>
      <c r="E1166" s="21" t="s">
        <v>3929</v>
      </c>
      <c r="F1166" s="22">
        <v>45438.538194444445</v>
      </c>
      <c r="G1166" s="21" t="s">
        <v>3930</v>
      </c>
      <c r="H1166" s="23">
        <v>734.5</v>
      </c>
      <c r="I1166" s="23"/>
      <c r="J1166" s="23">
        <v>685.49</v>
      </c>
      <c r="K1166" s="23">
        <v>49.01</v>
      </c>
    </row>
    <row r="1167" spans="1:11" s="20" customFormat="1" x14ac:dyDescent="0.25">
      <c r="A1167" s="21" t="s">
        <v>1079</v>
      </c>
      <c r="B1167" s="21" t="s">
        <v>1084</v>
      </c>
      <c r="C1167" s="21" t="s">
        <v>1065</v>
      </c>
      <c r="D1167" s="21" t="s">
        <v>3931</v>
      </c>
      <c r="E1167" s="21" t="s">
        <v>3932</v>
      </c>
      <c r="F1167" s="22">
        <v>45438.572916666664</v>
      </c>
      <c r="G1167" s="21" t="s">
        <v>3933</v>
      </c>
      <c r="H1167" s="23">
        <v>673.23</v>
      </c>
      <c r="I1167" s="23">
        <v>1500</v>
      </c>
      <c r="J1167" s="23">
        <v>629.99</v>
      </c>
      <c r="K1167" s="23">
        <v>43.24</v>
      </c>
    </row>
    <row r="1168" spans="1:11" s="20" customFormat="1" x14ac:dyDescent="0.25">
      <c r="A1168" s="21" t="s">
        <v>883</v>
      </c>
      <c r="B1168" s="21" t="s">
        <v>906</v>
      </c>
      <c r="C1168" s="21" t="s">
        <v>907</v>
      </c>
      <c r="D1168" s="21" t="s">
        <v>3029</v>
      </c>
      <c r="E1168" s="21" t="s">
        <v>3934</v>
      </c>
      <c r="F1168" s="22">
        <v>45438.585416666669</v>
      </c>
      <c r="G1168" s="21" t="s">
        <v>3935</v>
      </c>
      <c r="H1168" s="23">
        <v>374.75</v>
      </c>
      <c r="I1168" s="23">
        <v>1000</v>
      </c>
      <c r="J1168" s="23">
        <v>259.99</v>
      </c>
      <c r="K1168" s="23">
        <v>114.76</v>
      </c>
    </row>
    <row r="1169" spans="1:11" s="20" customFormat="1" x14ac:dyDescent="0.25">
      <c r="A1169" s="21" t="s">
        <v>967</v>
      </c>
      <c r="B1169" s="21" t="s">
        <v>966</v>
      </c>
      <c r="C1169" s="21" t="s">
        <v>1013</v>
      </c>
      <c r="D1169" s="21" t="s">
        <v>3936</v>
      </c>
      <c r="E1169" s="21" t="s">
        <v>3937</v>
      </c>
      <c r="F1169" s="22">
        <v>45438.698611111111</v>
      </c>
      <c r="G1169" s="21" t="s">
        <v>3938</v>
      </c>
      <c r="H1169" s="23">
        <v>523.51</v>
      </c>
      <c r="I1169" s="23">
        <v>1100</v>
      </c>
      <c r="J1169" s="23">
        <v>469.99</v>
      </c>
      <c r="K1169" s="23">
        <v>53.52</v>
      </c>
    </row>
    <row r="1170" spans="1:11" s="20" customFormat="1" x14ac:dyDescent="0.25">
      <c r="A1170" s="21" t="s">
        <v>93</v>
      </c>
      <c r="B1170" s="21" t="s">
        <v>594</v>
      </c>
      <c r="C1170" s="21" t="s">
        <v>111</v>
      </c>
      <c r="D1170" s="21" t="s">
        <v>1547</v>
      </c>
      <c r="E1170" s="21" t="s">
        <v>1308</v>
      </c>
      <c r="F1170" s="22">
        <v>45438.72152777778</v>
      </c>
      <c r="G1170" s="21" t="s">
        <v>3939</v>
      </c>
      <c r="H1170" s="23">
        <v>857.09</v>
      </c>
      <c r="I1170" s="23">
        <v>900</v>
      </c>
      <c r="J1170" s="23">
        <v>829.99</v>
      </c>
      <c r="K1170" s="23">
        <v>27.1</v>
      </c>
    </row>
    <row r="1171" spans="1:11" s="20" customFormat="1" x14ac:dyDescent="0.25">
      <c r="A1171" s="21" t="s">
        <v>873</v>
      </c>
      <c r="B1171" s="21" t="s">
        <v>707</v>
      </c>
      <c r="C1171" s="21" t="s">
        <v>173</v>
      </c>
      <c r="D1171" s="21" t="s">
        <v>876</v>
      </c>
      <c r="E1171" s="21" t="s">
        <v>3940</v>
      </c>
      <c r="F1171" s="22">
        <v>45439.393055555556</v>
      </c>
      <c r="G1171" s="21" t="s">
        <v>3941</v>
      </c>
      <c r="H1171" s="23">
        <v>700.79</v>
      </c>
      <c r="I1171" s="23">
        <v>900</v>
      </c>
      <c r="J1171" s="23">
        <v>629.99</v>
      </c>
      <c r="K1171" s="23">
        <v>70.8</v>
      </c>
    </row>
    <row r="1172" spans="1:11" s="20" customFormat="1" x14ac:dyDescent="0.25">
      <c r="A1172" s="21" t="s">
        <v>52</v>
      </c>
      <c r="B1172" s="21" t="s">
        <v>517</v>
      </c>
      <c r="C1172" s="21" t="s">
        <v>64</v>
      </c>
      <c r="D1172" s="21" t="s">
        <v>767</v>
      </c>
      <c r="E1172" s="21" t="s">
        <v>3942</v>
      </c>
      <c r="F1172" s="22">
        <v>45439.406944444447</v>
      </c>
      <c r="G1172" s="21" t="s">
        <v>3943</v>
      </c>
      <c r="H1172" s="23">
        <v>271.68</v>
      </c>
      <c r="I1172" s="23">
        <v>1300</v>
      </c>
      <c r="J1172" s="23">
        <v>244.96</v>
      </c>
      <c r="K1172" s="23">
        <v>26.72</v>
      </c>
    </row>
    <row r="1173" spans="1:11" s="20" customFormat="1" x14ac:dyDescent="0.25">
      <c r="A1173" s="21" t="s">
        <v>93</v>
      </c>
      <c r="B1173" s="21" t="s">
        <v>608</v>
      </c>
      <c r="C1173" s="21" t="s">
        <v>117</v>
      </c>
      <c r="D1173" s="21" t="s">
        <v>3575</v>
      </c>
      <c r="E1173" s="21" t="s">
        <v>3944</v>
      </c>
      <c r="F1173" s="22">
        <v>45439.46875</v>
      </c>
      <c r="G1173" s="21" t="s">
        <v>3945</v>
      </c>
      <c r="H1173" s="23">
        <v>1290.93</v>
      </c>
      <c r="I1173" s="23">
        <v>1200</v>
      </c>
      <c r="J1173" s="23">
        <v>1199.93</v>
      </c>
      <c r="K1173" s="23">
        <v>91</v>
      </c>
    </row>
    <row r="1174" spans="1:11" s="20" customFormat="1" x14ac:dyDescent="0.25">
      <c r="A1174" s="21" t="s">
        <v>32</v>
      </c>
      <c r="B1174" s="21" t="s">
        <v>474</v>
      </c>
      <c r="C1174" s="21" t="s">
        <v>41</v>
      </c>
      <c r="D1174" s="21" t="s">
        <v>746</v>
      </c>
      <c r="E1174" s="21" t="s">
        <v>3946</v>
      </c>
      <c r="F1174" s="22">
        <v>45439.476388888892</v>
      </c>
      <c r="G1174" s="21" t="s">
        <v>3947</v>
      </c>
      <c r="H1174" s="23">
        <v>337.32</v>
      </c>
      <c r="I1174" s="23">
        <v>1200</v>
      </c>
      <c r="J1174" s="23">
        <v>309.97000000000003</v>
      </c>
      <c r="K1174" s="23">
        <v>27.35</v>
      </c>
    </row>
    <row r="1175" spans="1:11" s="20" customFormat="1" x14ac:dyDescent="0.25">
      <c r="A1175" s="21" t="s">
        <v>93</v>
      </c>
      <c r="B1175" s="21" t="s">
        <v>616</v>
      </c>
      <c r="C1175" s="21" t="s">
        <v>94</v>
      </c>
      <c r="D1175" s="21" t="s">
        <v>1562</v>
      </c>
      <c r="E1175" s="21" t="s">
        <v>3948</v>
      </c>
      <c r="F1175" s="22">
        <v>45439.486805555556</v>
      </c>
      <c r="G1175" s="21" t="s">
        <v>3949</v>
      </c>
      <c r="H1175" s="23">
        <v>575.67999999999995</v>
      </c>
      <c r="I1175" s="23"/>
      <c r="J1175" s="23">
        <v>575.67999999999995</v>
      </c>
      <c r="K1175" s="23">
        <v>0</v>
      </c>
    </row>
    <row r="1176" spans="1:11" s="20" customFormat="1" x14ac:dyDescent="0.25">
      <c r="A1176" s="21" t="s">
        <v>155</v>
      </c>
      <c r="B1176" s="21" t="s">
        <v>696</v>
      </c>
      <c r="C1176" s="21" t="s">
        <v>160</v>
      </c>
      <c r="D1176" s="21" t="s">
        <v>2947</v>
      </c>
      <c r="E1176" s="21" t="s">
        <v>3950</v>
      </c>
      <c r="F1176" s="22">
        <v>45439.502083333333</v>
      </c>
      <c r="G1176" s="21" t="s">
        <v>3951</v>
      </c>
      <c r="H1176" s="23">
        <v>597.55999999999995</v>
      </c>
      <c r="I1176" s="23">
        <v>1100</v>
      </c>
      <c r="J1176" s="23">
        <v>499.99</v>
      </c>
      <c r="K1176" s="23">
        <v>97.57</v>
      </c>
    </row>
    <row r="1177" spans="1:11" s="20" customFormat="1" x14ac:dyDescent="0.25">
      <c r="A1177" s="21" t="s">
        <v>32</v>
      </c>
      <c r="B1177" s="21" t="s">
        <v>486</v>
      </c>
      <c r="C1177" s="21" t="s">
        <v>48</v>
      </c>
      <c r="D1177" s="21" t="s">
        <v>748</v>
      </c>
      <c r="E1177" s="21" t="s">
        <v>3952</v>
      </c>
      <c r="F1177" s="22">
        <v>45439.504861111112</v>
      </c>
      <c r="G1177" s="21" t="s">
        <v>3953</v>
      </c>
      <c r="H1177" s="23">
        <v>1086.83</v>
      </c>
      <c r="I1177" s="23">
        <v>1400</v>
      </c>
      <c r="J1177" s="23">
        <v>1059.98</v>
      </c>
      <c r="K1177" s="23">
        <v>26.85</v>
      </c>
    </row>
    <row r="1178" spans="1:11" s="20" customFormat="1" x14ac:dyDescent="0.25">
      <c r="A1178" s="21" t="s">
        <v>1132</v>
      </c>
      <c r="B1178" s="21" t="s">
        <v>1139</v>
      </c>
      <c r="C1178" s="21" t="s">
        <v>1140</v>
      </c>
      <c r="D1178" s="21" t="s">
        <v>1274</v>
      </c>
      <c r="E1178" s="21" t="s">
        <v>3954</v>
      </c>
      <c r="F1178" s="22">
        <v>45439.508333333331</v>
      </c>
      <c r="G1178" s="21" t="s">
        <v>3955</v>
      </c>
      <c r="H1178" s="23">
        <v>709.88</v>
      </c>
      <c r="I1178" s="23">
        <v>1100</v>
      </c>
      <c r="J1178" s="23">
        <v>629.99</v>
      </c>
      <c r="K1178" s="23">
        <v>79.89</v>
      </c>
    </row>
    <row r="1179" spans="1:11" s="20" customFormat="1" x14ac:dyDescent="0.25">
      <c r="A1179" s="21" t="s">
        <v>32</v>
      </c>
      <c r="B1179" s="21" t="s">
        <v>497</v>
      </c>
      <c r="C1179" s="21" t="s">
        <v>38</v>
      </c>
      <c r="D1179" s="21" t="s">
        <v>1028</v>
      </c>
      <c r="E1179" s="21" t="s">
        <v>3956</v>
      </c>
      <c r="F1179" s="22">
        <v>45439.532638888886</v>
      </c>
      <c r="G1179" s="21" t="s">
        <v>3957</v>
      </c>
      <c r="H1179" s="23">
        <v>508</v>
      </c>
      <c r="I1179" s="23">
        <v>1200</v>
      </c>
      <c r="J1179" s="23">
        <v>399.99</v>
      </c>
      <c r="K1179" s="23">
        <v>108.01</v>
      </c>
    </row>
    <row r="1180" spans="1:11" s="20" customFormat="1" x14ac:dyDescent="0.25">
      <c r="A1180" s="21" t="s">
        <v>93</v>
      </c>
      <c r="B1180" s="21" t="s">
        <v>620</v>
      </c>
      <c r="C1180" s="21" t="s">
        <v>119</v>
      </c>
      <c r="D1180" s="21" t="s">
        <v>3298</v>
      </c>
      <c r="E1180" s="21" t="s">
        <v>3958</v>
      </c>
      <c r="F1180" s="22">
        <v>45439.554166666669</v>
      </c>
      <c r="G1180" s="21" t="s">
        <v>3959</v>
      </c>
      <c r="H1180" s="23">
        <v>1289.1500000000001</v>
      </c>
      <c r="I1180" s="23">
        <v>1100</v>
      </c>
      <c r="J1180" s="23">
        <v>1049.9100000000001</v>
      </c>
      <c r="K1180" s="23">
        <v>239.24</v>
      </c>
    </row>
    <row r="1181" spans="1:11" s="20" customFormat="1" x14ac:dyDescent="0.25">
      <c r="A1181" s="21" t="s">
        <v>52</v>
      </c>
      <c r="B1181" s="21" t="s">
        <v>517</v>
      </c>
      <c r="C1181" s="21" t="s">
        <v>64</v>
      </c>
      <c r="D1181" s="21" t="s">
        <v>767</v>
      </c>
      <c r="E1181" s="21" t="s">
        <v>3960</v>
      </c>
      <c r="F1181" s="22">
        <v>45439.6</v>
      </c>
      <c r="G1181" s="21" t="s">
        <v>3961</v>
      </c>
      <c r="H1181" s="23">
        <v>449.02</v>
      </c>
      <c r="I1181" s="23">
        <v>1400</v>
      </c>
      <c r="J1181" s="23">
        <v>279.99</v>
      </c>
      <c r="K1181" s="23">
        <v>169.03</v>
      </c>
    </row>
    <row r="1182" spans="1:11" s="20" customFormat="1" x14ac:dyDescent="0.25">
      <c r="A1182" s="21" t="s">
        <v>71</v>
      </c>
      <c r="B1182" s="21" t="s">
        <v>576</v>
      </c>
      <c r="C1182" s="21" t="s">
        <v>85</v>
      </c>
      <c r="D1182" s="21" t="s">
        <v>789</v>
      </c>
      <c r="E1182" s="21" t="s">
        <v>3962</v>
      </c>
      <c r="F1182" s="22">
        <v>45439.614583333336</v>
      </c>
      <c r="G1182" s="21" t="s">
        <v>3963</v>
      </c>
      <c r="H1182" s="23">
        <v>586.54999999999995</v>
      </c>
      <c r="I1182" s="23">
        <v>1100</v>
      </c>
      <c r="J1182" s="23">
        <v>549.99</v>
      </c>
      <c r="K1182" s="23">
        <v>36.56</v>
      </c>
    </row>
    <row r="1183" spans="1:11" s="20" customFormat="1" x14ac:dyDescent="0.25">
      <c r="A1183" s="21" t="s">
        <v>1132</v>
      </c>
      <c r="B1183" s="21" t="s">
        <v>1145</v>
      </c>
      <c r="C1183" s="21" t="s">
        <v>1146</v>
      </c>
      <c r="D1183" s="21" t="s">
        <v>1270</v>
      </c>
      <c r="E1183" s="21" t="s">
        <v>3964</v>
      </c>
      <c r="F1183" s="22">
        <v>45439.627083333333</v>
      </c>
      <c r="G1183" s="21" t="s">
        <v>3965</v>
      </c>
      <c r="H1183" s="23">
        <v>1301.71</v>
      </c>
      <c r="I1183" s="23">
        <v>1400</v>
      </c>
      <c r="J1183" s="23">
        <v>1274.93</v>
      </c>
      <c r="K1183" s="23">
        <v>26.78</v>
      </c>
    </row>
    <row r="1184" spans="1:11" s="20" customFormat="1" x14ac:dyDescent="0.25">
      <c r="A1184" s="21" t="s">
        <v>93</v>
      </c>
      <c r="B1184" s="21" t="s">
        <v>964</v>
      </c>
      <c r="C1184" s="21" t="s">
        <v>1005</v>
      </c>
      <c r="D1184" s="21" t="s">
        <v>1031</v>
      </c>
      <c r="E1184" s="21" t="s">
        <v>3966</v>
      </c>
      <c r="F1184" s="22">
        <v>45439.62777777778</v>
      </c>
      <c r="G1184" s="21" t="s">
        <v>3967</v>
      </c>
      <c r="H1184" s="23">
        <v>181.97</v>
      </c>
      <c r="I1184" s="23">
        <v>1100</v>
      </c>
      <c r="J1184" s="23">
        <v>109.97</v>
      </c>
      <c r="K1184" s="23">
        <v>72</v>
      </c>
    </row>
    <row r="1185" spans="1:11" s="20" customFormat="1" x14ac:dyDescent="0.25">
      <c r="A1185" s="21" t="s">
        <v>1132</v>
      </c>
      <c r="B1185" s="21" t="s">
        <v>3044</v>
      </c>
      <c r="C1185" s="21" t="s">
        <v>3045</v>
      </c>
      <c r="D1185" s="21" t="s">
        <v>3861</v>
      </c>
      <c r="E1185" s="21" t="s">
        <v>3968</v>
      </c>
      <c r="F1185" s="22">
        <v>45439.655555555553</v>
      </c>
      <c r="G1185" s="21" t="s">
        <v>3969</v>
      </c>
      <c r="H1185" s="23">
        <v>610.15</v>
      </c>
      <c r="I1185" s="23">
        <v>1200</v>
      </c>
      <c r="J1185" s="23">
        <v>449.91</v>
      </c>
      <c r="K1185" s="23">
        <v>160.24</v>
      </c>
    </row>
    <row r="1186" spans="1:11" s="20" customFormat="1" x14ac:dyDescent="0.25">
      <c r="A1186" s="21" t="s">
        <v>32</v>
      </c>
      <c r="B1186" s="21" t="s">
        <v>484</v>
      </c>
      <c r="C1186" s="21" t="s">
        <v>47</v>
      </c>
      <c r="D1186" s="21" t="s">
        <v>758</v>
      </c>
      <c r="E1186" s="21" t="s">
        <v>3970</v>
      </c>
      <c r="F1186" s="22">
        <v>45439.73541666667</v>
      </c>
      <c r="G1186" s="21" t="s">
        <v>3971</v>
      </c>
      <c r="H1186" s="23">
        <v>723.69</v>
      </c>
      <c r="I1186" s="23">
        <v>1400</v>
      </c>
      <c r="J1186" s="23">
        <v>599.99</v>
      </c>
      <c r="K1186" s="23">
        <v>123.7</v>
      </c>
    </row>
    <row r="1187" spans="1:11" s="20" customFormat="1" x14ac:dyDescent="0.25">
      <c r="A1187" s="21" t="s">
        <v>967</v>
      </c>
      <c r="B1187" s="21" t="s">
        <v>974</v>
      </c>
      <c r="C1187" s="21" t="s">
        <v>1011</v>
      </c>
      <c r="D1187" s="21" t="s">
        <v>1607</v>
      </c>
      <c r="E1187" s="21" t="s">
        <v>1576</v>
      </c>
      <c r="F1187" s="22">
        <v>45440.397916666669</v>
      </c>
      <c r="G1187" s="21" t="s">
        <v>3972</v>
      </c>
      <c r="H1187" s="23">
        <v>671.02</v>
      </c>
      <c r="I1187" s="23">
        <v>1300</v>
      </c>
      <c r="J1187" s="23">
        <v>499.99</v>
      </c>
      <c r="K1187" s="23">
        <v>171.03</v>
      </c>
    </row>
    <row r="1188" spans="1:11" s="20" customFormat="1" x14ac:dyDescent="0.25">
      <c r="A1188" s="21" t="s">
        <v>1132</v>
      </c>
      <c r="B1188" s="21" t="s">
        <v>1147</v>
      </c>
      <c r="C1188" s="21" t="s">
        <v>1148</v>
      </c>
      <c r="D1188" s="21" t="s">
        <v>3973</v>
      </c>
      <c r="E1188" s="21" t="s">
        <v>3974</v>
      </c>
      <c r="F1188" s="22">
        <v>45440.425694444442</v>
      </c>
      <c r="G1188" s="21" t="s">
        <v>3975</v>
      </c>
      <c r="H1188" s="23">
        <v>1037.1400000000001</v>
      </c>
      <c r="I1188" s="23">
        <v>1200</v>
      </c>
      <c r="J1188" s="23">
        <v>929.99</v>
      </c>
      <c r="K1188" s="23">
        <v>107.15</v>
      </c>
    </row>
    <row r="1189" spans="1:11" s="20" customFormat="1" x14ac:dyDescent="0.25">
      <c r="A1189" s="21" t="s">
        <v>93</v>
      </c>
      <c r="B1189" s="21" t="s">
        <v>616</v>
      </c>
      <c r="C1189" s="21" t="s">
        <v>94</v>
      </c>
      <c r="D1189" s="21" t="s">
        <v>828</v>
      </c>
      <c r="E1189" s="21" t="s">
        <v>3976</v>
      </c>
      <c r="F1189" s="22">
        <v>45440.445833333331</v>
      </c>
      <c r="G1189" s="21" t="s">
        <v>3977</v>
      </c>
      <c r="H1189" s="23">
        <v>732.83</v>
      </c>
      <c r="I1189" s="23">
        <v>1100</v>
      </c>
      <c r="J1189" s="23">
        <v>629.99</v>
      </c>
      <c r="K1189" s="23">
        <v>102.84</v>
      </c>
    </row>
    <row r="1190" spans="1:11" s="20" customFormat="1" x14ac:dyDescent="0.25">
      <c r="A1190" s="21" t="s">
        <v>24</v>
      </c>
      <c r="B1190" s="21" t="s">
        <v>463</v>
      </c>
      <c r="C1190" s="21" t="s">
        <v>28</v>
      </c>
      <c r="D1190" s="21" t="s">
        <v>3978</v>
      </c>
      <c r="E1190" s="21" t="s">
        <v>3979</v>
      </c>
      <c r="F1190" s="22">
        <v>45440.450694444444</v>
      </c>
      <c r="G1190" s="21" t="s">
        <v>3980</v>
      </c>
      <c r="H1190" s="23">
        <v>687.04</v>
      </c>
      <c r="I1190" s="23">
        <v>1100</v>
      </c>
      <c r="J1190" s="23">
        <v>659.99</v>
      </c>
      <c r="K1190" s="23">
        <v>27.05</v>
      </c>
    </row>
    <row r="1191" spans="1:11" s="20" customFormat="1" x14ac:dyDescent="0.25">
      <c r="A1191" s="21" t="s">
        <v>66</v>
      </c>
      <c r="B1191" s="21" t="s">
        <v>539</v>
      </c>
      <c r="C1191" s="21" t="s">
        <v>69</v>
      </c>
      <c r="D1191" s="21" t="s">
        <v>3741</v>
      </c>
      <c r="E1191" s="21" t="s">
        <v>3981</v>
      </c>
      <c r="F1191" s="22">
        <v>45440.45208333333</v>
      </c>
      <c r="G1191" s="21" t="s">
        <v>3982</v>
      </c>
      <c r="H1191" s="23">
        <v>814.13</v>
      </c>
      <c r="I1191" s="23">
        <v>1300</v>
      </c>
      <c r="J1191" s="23">
        <v>629.99</v>
      </c>
      <c r="K1191" s="23">
        <v>184.14</v>
      </c>
    </row>
    <row r="1192" spans="1:11" s="20" customFormat="1" x14ac:dyDescent="0.25">
      <c r="A1192" s="21" t="s">
        <v>71</v>
      </c>
      <c r="B1192" s="21" t="s">
        <v>551</v>
      </c>
      <c r="C1192" s="21" t="s">
        <v>78</v>
      </c>
      <c r="D1192" s="21" t="s">
        <v>805</v>
      </c>
      <c r="E1192" s="21" t="s">
        <v>3983</v>
      </c>
      <c r="F1192" s="22">
        <v>45440.525000000001</v>
      </c>
      <c r="G1192" s="21" t="s">
        <v>3984</v>
      </c>
      <c r="H1192" s="23">
        <v>312.48</v>
      </c>
      <c r="I1192" s="23">
        <v>1200</v>
      </c>
      <c r="J1192" s="23">
        <v>284.97000000000003</v>
      </c>
      <c r="K1192" s="23">
        <v>27.51</v>
      </c>
    </row>
    <row r="1193" spans="1:11" s="20" customFormat="1" x14ac:dyDescent="0.25">
      <c r="A1193" s="21" t="s">
        <v>141</v>
      </c>
      <c r="B1193" s="21" t="s">
        <v>669</v>
      </c>
      <c r="C1193" s="21" t="s">
        <v>144</v>
      </c>
      <c r="D1193" s="21" t="s">
        <v>1634</v>
      </c>
      <c r="E1193" s="21" t="s">
        <v>3985</v>
      </c>
      <c r="F1193" s="22">
        <v>45440.59097222222</v>
      </c>
      <c r="G1193" s="21" t="s">
        <v>3986</v>
      </c>
      <c r="H1193" s="23">
        <v>290.14999999999998</v>
      </c>
      <c r="I1193" s="23">
        <v>1300</v>
      </c>
      <c r="J1193" s="23">
        <v>189.95</v>
      </c>
      <c r="K1193" s="23">
        <v>100.2</v>
      </c>
    </row>
    <row r="1194" spans="1:11" s="20" customFormat="1" x14ac:dyDescent="0.25">
      <c r="A1194" s="21" t="s">
        <v>1132</v>
      </c>
      <c r="B1194" s="21" t="s">
        <v>1143</v>
      </c>
      <c r="C1194" s="21" t="s">
        <v>1144</v>
      </c>
      <c r="D1194" s="21" t="s">
        <v>3987</v>
      </c>
      <c r="E1194" s="21" t="s">
        <v>3988</v>
      </c>
      <c r="F1194" s="22">
        <v>45440.594444444447</v>
      </c>
      <c r="G1194" s="21" t="s">
        <v>3989</v>
      </c>
      <c r="H1194" s="23">
        <v>899.5</v>
      </c>
      <c r="I1194" s="23">
        <v>1300</v>
      </c>
      <c r="J1194" s="23">
        <v>829.99</v>
      </c>
      <c r="K1194" s="23">
        <v>69.510000000000005</v>
      </c>
    </row>
    <row r="1195" spans="1:11" s="20" customFormat="1" x14ac:dyDescent="0.25">
      <c r="A1195" s="21" t="s">
        <v>93</v>
      </c>
      <c r="B1195" s="21" t="s">
        <v>618</v>
      </c>
      <c r="C1195" s="21" t="s">
        <v>128</v>
      </c>
      <c r="D1195" s="21" t="s">
        <v>1027</v>
      </c>
      <c r="E1195" s="21" t="s">
        <v>3990</v>
      </c>
      <c r="F1195" s="22">
        <v>45440.665972222225</v>
      </c>
      <c r="G1195" s="21" t="s">
        <v>3991</v>
      </c>
      <c r="H1195" s="23">
        <v>607.54999999999995</v>
      </c>
      <c r="I1195" s="23">
        <v>1400</v>
      </c>
      <c r="J1195" s="23">
        <v>499.99</v>
      </c>
      <c r="K1195" s="23">
        <v>107.56</v>
      </c>
    </row>
    <row r="1196" spans="1:11" s="20" customFormat="1" x14ac:dyDescent="0.25">
      <c r="A1196" s="21" t="s">
        <v>131</v>
      </c>
      <c r="B1196" s="21" t="s">
        <v>657</v>
      </c>
      <c r="C1196" s="21" t="s">
        <v>852</v>
      </c>
      <c r="D1196" s="21" t="s">
        <v>857</v>
      </c>
      <c r="E1196" s="21" t="s">
        <v>3992</v>
      </c>
      <c r="F1196" s="22">
        <v>45440.675000000003</v>
      </c>
      <c r="G1196" s="21" t="s">
        <v>3993</v>
      </c>
      <c r="H1196" s="23">
        <v>717.39</v>
      </c>
      <c r="I1196" s="23">
        <v>1100</v>
      </c>
      <c r="J1196" s="23">
        <v>629.99</v>
      </c>
      <c r="K1196" s="23">
        <v>87.4</v>
      </c>
    </row>
    <row r="1197" spans="1:11" s="20" customFormat="1" x14ac:dyDescent="0.25">
      <c r="A1197" s="21" t="s">
        <v>71</v>
      </c>
      <c r="B1197" s="21" t="s">
        <v>549</v>
      </c>
      <c r="C1197" s="21" t="s">
        <v>79</v>
      </c>
      <c r="D1197" s="21" t="s">
        <v>3994</v>
      </c>
      <c r="E1197" s="21" t="s">
        <v>3995</v>
      </c>
      <c r="F1197" s="22">
        <v>45440.693055555559</v>
      </c>
      <c r="G1197" s="21" t="s">
        <v>3996</v>
      </c>
      <c r="H1197" s="23">
        <v>1322.28</v>
      </c>
      <c r="I1197" s="23">
        <v>1400</v>
      </c>
      <c r="J1197" s="23">
        <v>1294.92</v>
      </c>
      <c r="K1197" s="23">
        <v>27.36</v>
      </c>
    </row>
    <row r="1198" spans="1:11" s="20" customFormat="1" x14ac:dyDescent="0.25">
      <c r="A1198" s="21" t="s">
        <v>1132</v>
      </c>
      <c r="B1198" s="21" t="s">
        <v>1139</v>
      </c>
      <c r="C1198" s="21" t="s">
        <v>1140</v>
      </c>
      <c r="D1198" s="21" t="s">
        <v>1274</v>
      </c>
      <c r="E1198" s="21" t="s">
        <v>1358</v>
      </c>
      <c r="F1198" s="22">
        <v>45440.734722222223</v>
      </c>
      <c r="G1198" s="21" t="s">
        <v>3997</v>
      </c>
      <c r="H1198" s="23">
        <v>706.81</v>
      </c>
      <c r="I1198" s="23">
        <v>1500</v>
      </c>
      <c r="J1198" s="23">
        <v>629.99</v>
      </c>
      <c r="K1198" s="23">
        <v>76.819999999999993</v>
      </c>
    </row>
    <row r="1199" spans="1:11" s="20" customFormat="1" x14ac:dyDescent="0.25">
      <c r="A1199" s="21" t="s">
        <v>71</v>
      </c>
      <c r="B1199" s="21" t="s">
        <v>551</v>
      </c>
      <c r="C1199" s="21" t="s">
        <v>78</v>
      </c>
      <c r="D1199" s="21" t="s">
        <v>805</v>
      </c>
      <c r="E1199" s="21" t="s">
        <v>3998</v>
      </c>
      <c r="F1199" s="22">
        <v>45440.76666666667</v>
      </c>
      <c r="G1199" s="21" t="s">
        <v>3999</v>
      </c>
      <c r="H1199" s="23">
        <v>351.74</v>
      </c>
      <c r="I1199" s="23">
        <v>1400</v>
      </c>
      <c r="J1199" s="23">
        <v>324.95999999999998</v>
      </c>
      <c r="K1199" s="23">
        <v>26.78</v>
      </c>
    </row>
    <row r="1200" spans="1:11" s="20" customFormat="1" x14ac:dyDescent="0.25">
      <c r="A1200" s="21" t="s">
        <v>71</v>
      </c>
      <c r="B1200" s="21" t="s">
        <v>578</v>
      </c>
      <c r="C1200" s="21" t="s">
        <v>81</v>
      </c>
      <c r="D1200" s="21" t="s">
        <v>801</v>
      </c>
      <c r="E1200" s="21" t="s">
        <v>4000</v>
      </c>
      <c r="F1200" s="22">
        <v>45441.405555555553</v>
      </c>
      <c r="G1200" s="21" t="s">
        <v>4001</v>
      </c>
      <c r="H1200" s="23">
        <v>314.91000000000003</v>
      </c>
      <c r="I1200" s="23">
        <v>1100</v>
      </c>
      <c r="J1200" s="23">
        <v>264.91000000000003</v>
      </c>
      <c r="K1200" s="23">
        <v>50</v>
      </c>
    </row>
    <row r="1201" spans="1:11" s="20" customFormat="1" x14ac:dyDescent="0.25">
      <c r="A1201" s="21" t="s">
        <v>52</v>
      </c>
      <c r="B1201" s="21" t="s">
        <v>533</v>
      </c>
      <c r="C1201" s="21" t="s">
        <v>53</v>
      </c>
      <c r="D1201" s="21" t="s">
        <v>1021</v>
      </c>
      <c r="E1201" s="21" t="s">
        <v>4002</v>
      </c>
      <c r="F1201" s="22">
        <v>45441.523611111108</v>
      </c>
      <c r="G1201" s="21" t="s">
        <v>4003</v>
      </c>
      <c r="H1201" s="23">
        <v>277.22000000000003</v>
      </c>
      <c r="I1201" s="23">
        <v>1400</v>
      </c>
      <c r="J1201" s="23">
        <v>249.97</v>
      </c>
      <c r="K1201" s="23">
        <v>27.25</v>
      </c>
    </row>
    <row r="1202" spans="1:11" s="20" customFormat="1" x14ac:dyDescent="0.25">
      <c r="A1202" s="21" t="s">
        <v>1132</v>
      </c>
      <c r="B1202" s="21" t="s">
        <v>1161</v>
      </c>
      <c r="C1202" s="21" t="s">
        <v>1162</v>
      </c>
      <c r="D1202" s="21" t="s">
        <v>4004</v>
      </c>
      <c r="E1202" s="21" t="s">
        <v>1943</v>
      </c>
      <c r="F1202" s="22">
        <v>45441.53402777778</v>
      </c>
      <c r="G1202" s="21" t="s">
        <v>4005</v>
      </c>
      <c r="H1202" s="23">
        <v>879.66</v>
      </c>
      <c r="I1202" s="23">
        <v>700</v>
      </c>
      <c r="J1202" s="23">
        <v>679.99</v>
      </c>
      <c r="K1202" s="23">
        <v>199.67</v>
      </c>
    </row>
    <row r="1203" spans="1:11" s="20" customFormat="1" x14ac:dyDescent="0.25">
      <c r="A1203" s="21" t="s">
        <v>52</v>
      </c>
      <c r="B1203" s="21" t="s">
        <v>513</v>
      </c>
      <c r="C1203" s="21" t="s">
        <v>63</v>
      </c>
      <c r="D1203" s="21" t="s">
        <v>1102</v>
      </c>
      <c r="E1203" s="21" t="s">
        <v>4006</v>
      </c>
      <c r="F1203" s="22">
        <v>45441.536111111112</v>
      </c>
      <c r="G1203" s="21" t="s">
        <v>4007</v>
      </c>
      <c r="H1203" s="23">
        <v>671.1</v>
      </c>
      <c r="I1203" s="23">
        <v>1100</v>
      </c>
      <c r="J1203" s="23">
        <v>629.99</v>
      </c>
      <c r="K1203" s="23">
        <v>41.11</v>
      </c>
    </row>
    <row r="1204" spans="1:11" s="20" customFormat="1" x14ac:dyDescent="0.25">
      <c r="A1204" s="21" t="s">
        <v>883</v>
      </c>
      <c r="B1204" s="21" t="s">
        <v>902</v>
      </c>
      <c r="C1204" s="21" t="s">
        <v>903</v>
      </c>
      <c r="D1204" s="21" t="s">
        <v>4008</v>
      </c>
      <c r="E1204" s="21" t="s">
        <v>1980</v>
      </c>
      <c r="F1204" s="22">
        <v>45441.609027777777</v>
      </c>
      <c r="G1204" s="21" t="s">
        <v>4009</v>
      </c>
      <c r="H1204" s="23">
        <v>974</v>
      </c>
      <c r="I1204" s="23">
        <v>1200</v>
      </c>
      <c r="J1204" s="23">
        <v>929.99</v>
      </c>
      <c r="K1204" s="23">
        <v>44.01</v>
      </c>
    </row>
    <row r="1205" spans="1:11" s="20" customFormat="1" x14ac:dyDescent="0.25">
      <c r="A1205" s="21" t="s">
        <v>93</v>
      </c>
      <c r="B1205" s="21" t="s">
        <v>638</v>
      </c>
      <c r="C1205" s="21" t="s">
        <v>98</v>
      </c>
      <c r="D1205" s="21" t="s">
        <v>832</v>
      </c>
      <c r="E1205" s="21" t="s">
        <v>4010</v>
      </c>
      <c r="F1205" s="22">
        <v>45441.645833333336</v>
      </c>
      <c r="G1205" s="21" t="s">
        <v>4011</v>
      </c>
      <c r="H1205" s="23">
        <v>400.94</v>
      </c>
      <c r="I1205" s="23">
        <v>1200</v>
      </c>
      <c r="J1205" s="23">
        <v>284.94</v>
      </c>
      <c r="K1205" s="23">
        <v>116</v>
      </c>
    </row>
    <row r="1206" spans="1:11" s="20" customFormat="1" x14ac:dyDescent="0.25">
      <c r="A1206" s="21" t="s">
        <v>883</v>
      </c>
      <c r="B1206" s="21" t="s">
        <v>891</v>
      </c>
      <c r="C1206" s="21" t="s">
        <v>892</v>
      </c>
      <c r="D1206" s="21" t="s">
        <v>1297</v>
      </c>
      <c r="E1206" s="21" t="s">
        <v>4012</v>
      </c>
      <c r="F1206" s="22">
        <v>45441.65</v>
      </c>
      <c r="G1206" s="21" t="s">
        <v>4013</v>
      </c>
      <c r="H1206" s="23">
        <v>527.22</v>
      </c>
      <c r="I1206" s="23">
        <v>1100</v>
      </c>
      <c r="J1206" s="23">
        <v>499.99</v>
      </c>
      <c r="K1206" s="23">
        <v>27.23</v>
      </c>
    </row>
    <row r="1207" spans="1:11" s="20" customFormat="1" x14ac:dyDescent="0.25">
      <c r="A1207" s="21" t="s">
        <v>1132</v>
      </c>
      <c r="B1207" s="21" t="s">
        <v>1161</v>
      </c>
      <c r="C1207" s="21" t="s">
        <v>1162</v>
      </c>
      <c r="D1207" s="21" t="s">
        <v>4014</v>
      </c>
      <c r="E1207" s="21" t="s">
        <v>4015</v>
      </c>
      <c r="F1207" s="22">
        <v>45441.68472222222</v>
      </c>
      <c r="G1207" s="21" t="s">
        <v>4016</v>
      </c>
      <c r="H1207" s="23">
        <v>517.13</v>
      </c>
      <c r="I1207" s="23">
        <v>1100</v>
      </c>
      <c r="J1207" s="23">
        <v>399.99</v>
      </c>
      <c r="K1207" s="23">
        <v>117.14</v>
      </c>
    </row>
    <row r="1208" spans="1:11" s="20" customFormat="1" x14ac:dyDescent="0.25">
      <c r="A1208" s="21" t="s">
        <v>131</v>
      </c>
      <c r="B1208" s="21" t="s">
        <v>649</v>
      </c>
      <c r="C1208" s="21" t="s">
        <v>132</v>
      </c>
      <c r="D1208" s="21" t="s">
        <v>861</v>
      </c>
      <c r="E1208" s="21" t="s">
        <v>4017</v>
      </c>
      <c r="F1208" s="22">
        <v>45441.688888888886</v>
      </c>
      <c r="G1208" s="21" t="s">
        <v>4018</v>
      </c>
      <c r="H1208" s="23">
        <v>277.19</v>
      </c>
      <c r="I1208" s="23">
        <v>1500</v>
      </c>
      <c r="J1208" s="23">
        <v>249.98</v>
      </c>
      <c r="K1208" s="23">
        <v>27.21</v>
      </c>
    </row>
    <row r="1209" spans="1:11" s="20" customFormat="1" x14ac:dyDescent="0.25">
      <c r="A1209" s="21" t="s">
        <v>1079</v>
      </c>
      <c r="B1209" s="21" t="s">
        <v>1084</v>
      </c>
      <c r="C1209" s="21" t="s">
        <v>1065</v>
      </c>
      <c r="D1209" s="21" t="s">
        <v>1260</v>
      </c>
      <c r="E1209" s="21" t="s">
        <v>4019</v>
      </c>
      <c r="F1209" s="22">
        <v>45441.706250000003</v>
      </c>
      <c r="G1209" s="21" t="s">
        <v>4020</v>
      </c>
      <c r="H1209" s="23">
        <v>255.42</v>
      </c>
      <c r="I1209" s="23">
        <v>1100</v>
      </c>
      <c r="J1209" s="23">
        <v>199.99</v>
      </c>
      <c r="K1209" s="23">
        <v>55.43</v>
      </c>
    </row>
    <row r="1210" spans="1:11" s="20" customFormat="1" x14ac:dyDescent="0.25">
      <c r="A1210" s="21" t="s">
        <v>71</v>
      </c>
      <c r="B1210" s="21" t="s">
        <v>578</v>
      </c>
      <c r="C1210" s="21" t="s">
        <v>81</v>
      </c>
      <c r="D1210" s="21" t="s">
        <v>793</v>
      </c>
      <c r="E1210" s="21" t="s">
        <v>4021</v>
      </c>
      <c r="F1210" s="22">
        <v>45441.78402777778</v>
      </c>
      <c r="G1210" s="21" t="s">
        <v>4022</v>
      </c>
      <c r="H1210" s="23">
        <v>398.75</v>
      </c>
      <c r="I1210" s="23">
        <v>1100</v>
      </c>
      <c r="J1210" s="23">
        <v>244.9</v>
      </c>
      <c r="K1210" s="23">
        <v>153.85</v>
      </c>
    </row>
    <row r="1211" spans="1:11" s="20" customFormat="1" x14ac:dyDescent="0.25">
      <c r="A1211" s="21" t="s">
        <v>1132</v>
      </c>
      <c r="B1211" s="21" t="s">
        <v>1147</v>
      </c>
      <c r="C1211" s="21" t="s">
        <v>1148</v>
      </c>
      <c r="D1211" s="21" t="s">
        <v>3973</v>
      </c>
      <c r="E1211" s="21" t="s">
        <v>4023</v>
      </c>
      <c r="F1211" s="22">
        <v>45441.797222222223</v>
      </c>
      <c r="G1211" s="21" t="s">
        <v>4024</v>
      </c>
      <c r="H1211" s="23">
        <v>735.09</v>
      </c>
      <c r="I1211" s="23">
        <v>700</v>
      </c>
      <c r="J1211" s="23">
        <v>699.98</v>
      </c>
      <c r="K1211" s="23">
        <v>35.11</v>
      </c>
    </row>
    <row r="1212" spans="1:11" s="20" customFormat="1" x14ac:dyDescent="0.25">
      <c r="A1212" s="21" t="s">
        <v>93</v>
      </c>
      <c r="B1212" s="21" t="s">
        <v>610</v>
      </c>
      <c r="C1212" s="21" t="s">
        <v>102</v>
      </c>
      <c r="D1212" s="21" t="s">
        <v>3575</v>
      </c>
      <c r="E1212" s="21" t="s">
        <v>1566</v>
      </c>
      <c r="F1212" s="22">
        <v>45441.799305555556</v>
      </c>
      <c r="G1212" s="21" t="s">
        <v>4025</v>
      </c>
      <c r="H1212" s="23">
        <v>266.08999999999997</v>
      </c>
      <c r="I1212" s="23">
        <v>1200</v>
      </c>
      <c r="J1212" s="23">
        <v>229.99</v>
      </c>
      <c r="K1212" s="23">
        <v>36.1</v>
      </c>
    </row>
    <row r="1213" spans="1:11" s="20" customFormat="1" x14ac:dyDescent="0.25">
      <c r="A1213" s="21" t="s">
        <v>883</v>
      </c>
      <c r="B1213" s="21" t="s">
        <v>906</v>
      </c>
      <c r="C1213" s="21" t="s">
        <v>907</v>
      </c>
      <c r="D1213" s="21" t="s">
        <v>3029</v>
      </c>
      <c r="E1213" s="21" t="s">
        <v>1590</v>
      </c>
      <c r="F1213" s="22">
        <v>45442.51458333333</v>
      </c>
      <c r="G1213" s="21" t="s">
        <v>4026</v>
      </c>
      <c r="H1213" s="23">
        <v>780.62</v>
      </c>
      <c r="I1213" s="23">
        <v>1100</v>
      </c>
      <c r="J1213" s="23">
        <v>629.99</v>
      </c>
      <c r="K1213" s="23">
        <v>150.63</v>
      </c>
    </row>
    <row r="1214" spans="1:11" s="20" customFormat="1" x14ac:dyDescent="0.25">
      <c r="A1214" s="21" t="s">
        <v>131</v>
      </c>
      <c r="B1214" s="21" t="s">
        <v>649</v>
      </c>
      <c r="C1214" s="21" t="s">
        <v>132</v>
      </c>
      <c r="D1214" s="21" t="s">
        <v>2816</v>
      </c>
      <c r="E1214" s="21" t="s">
        <v>2169</v>
      </c>
      <c r="F1214" s="22">
        <v>45442.53402777778</v>
      </c>
      <c r="G1214" s="21" t="s">
        <v>4027</v>
      </c>
      <c r="H1214" s="23">
        <v>1187.26</v>
      </c>
      <c r="I1214" s="23">
        <v>1200</v>
      </c>
      <c r="J1214" s="23">
        <v>1104.99</v>
      </c>
      <c r="K1214" s="23">
        <v>82.27</v>
      </c>
    </row>
    <row r="1215" spans="1:11" s="20" customFormat="1" x14ac:dyDescent="0.25">
      <c r="A1215" s="21" t="s">
        <v>93</v>
      </c>
      <c r="B1215" s="21" t="s">
        <v>616</v>
      </c>
      <c r="C1215" s="21" t="s">
        <v>94</v>
      </c>
      <c r="D1215" s="21" t="s">
        <v>828</v>
      </c>
      <c r="E1215" s="21" t="s">
        <v>4028</v>
      </c>
      <c r="F1215" s="22">
        <v>45442.568055555559</v>
      </c>
      <c r="G1215" s="21" t="s">
        <v>4029</v>
      </c>
      <c r="H1215" s="23">
        <v>244.22</v>
      </c>
      <c r="I1215" s="23">
        <v>1300</v>
      </c>
      <c r="J1215" s="23">
        <v>199.99</v>
      </c>
      <c r="K1215" s="23">
        <v>44.23</v>
      </c>
    </row>
    <row r="1216" spans="1:11" s="20" customFormat="1" x14ac:dyDescent="0.25">
      <c r="A1216" s="21" t="s">
        <v>71</v>
      </c>
      <c r="B1216" s="21" t="s">
        <v>578</v>
      </c>
      <c r="C1216" s="21" t="s">
        <v>81</v>
      </c>
      <c r="D1216" s="21" t="s">
        <v>793</v>
      </c>
      <c r="E1216" s="21" t="s">
        <v>4030</v>
      </c>
      <c r="F1216" s="22">
        <v>45442.612500000003</v>
      </c>
      <c r="G1216" s="21" t="s">
        <v>4031</v>
      </c>
      <c r="H1216" s="23">
        <v>292.27</v>
      </c>
      <c r="I1216" s="23">
        <v>1100</v>
      </c>
      <c r="J1216" s="23">
        <v>184.92</v>
      </c>
      <c r="K1216" s="23">
        <v>107.35</v>
      </c>
    </row>
    <row r="1217" spans="1:11" s="20" customFormat="1" x14ac:dyDescent="0.25">
      <c r="A1217" s="21" t="s">
        <v>93</v>
      </c>
      <c r="B1217" s="21" t="s">
        <v>624</v>
      </c>
      <c r="C1217" s="21" t="s">
        <v>103</v>
      </c>
      <c r="D1217" s="21" t="s">
        <v>3080</v>
      </c>
      <c r="E1217" s="21" t="s">
        <v>4032</v>
      </c>
      <c r="F1217" s="22">
        <v>45442.612500000003</v>
      </c>
      <c r="G1217" s="21" t="s">
        <v>4033</v>
      </c>
      <c r="H1217" s="23">
        <v>249.99</v>
      </c>
      <c r="I1217" s="23">
        <v>1400</v>
      </c>
      <c r="J1217" s="23">
        <v>249.99</v>
      </c>
      <c r="K1217" s="23">
        <v>0</v>
      </c>
    </row>
    <row r="1218" spans="1:11" s="20" customFormat="1" x14ac:dyDescent="0.25">
      <c r="A1218" s="21" t="s">
        <v>32</v>
      </c>
      <c r="B1218" s="21" t="s">
        <v>474</v>
      </c>
      <c r="C1218" s="21" t="s">
        <v>41</v>
      </c>
      <c r="D1218" s="21" t="s">
        <v>742</v>
      </c>
      <c r="E1218" s="21" t="s">
        <v>4034</v>
      </c>
      <c r="F1218" s="22">
        <v>45442.7</v>
      </c>
      <c r="G1218" s="21" t="s">
        <v>4035</v>
      </c>
      <c r="H1218" s="23">
        <v>997.33</v>
      </c>
      <c r="I1218" s="23">
        <v>1100</v>
      </c>
      <c r="J1218" s="23">
        <v>969.98</v>
      </c>
      <c r="K1218" s="23">
        <v>27.35</v>
      </c>
    </row>
    <row r="1219" spans="1:11" s="20" customFormat="1" x14ac:dyDescent="0.25">
      <c r="A1219" s="21" t="s">
        <v>93</v>
      </c>
      <c r="B1219" s="21" t="s">
        <v>608</v>
      </c>
      <c r="C1219" s="21" t="s">
        <v>117</v>
      </c>
      <c r="D1219" s="21" t="s">
        <v>1112</v>
      </c>
      <c r="E1219" s="21" t="s">
        <v>4036</v>
      </c>
      <c r="F1219" s="22">
        <v>45442.719444444447</v>
      </c>
      <c r="G1219" s="21" t="s">
        <v>4037</v>
      </c>
      <c r="H1219" s="23">
        <v>488.04</v>
      </c>
      <c r="I1219" s="23">
        <v>600</v>
      </c>
      <c r="J1219" s="23">
        <v>409.94</v>
      </c>
      <c r="K1219" s="23">
        <v>78.099999999999994</v>
      </c>
    </row>
    <row r="1220" spans="1:11" x14ac:dyDescent="0.25">
      <c r="A1220" s="21" t="s">
        <v>4049</v>
      </c>
      <c r="B1220" s="21" t="s">
        <v>4050</v>
      </c>
      <c r="C1220" s="21" t="s">
        <v>4051</v>
      </c>
      <c r="D1220" s="21" t="s">
        <v>4052</v>
      </c>
      <c r="E1220" s="21" t="s">
        <v>1326</v>
      </c>
      <c r="F1220" s="22">
        <v>45470.456944444442</v>
      </c>
      <c r="G1220" s="21" t="s">
        <v>4053</v>
      </c>
      <c r="H1220" s="23">
        <v>563.51</v>
      </c>
      <c r="I1220" s="23">
        <v>1100</v>
      </c>
      <c r="J1220" s="23">
        <v>499.99</v>
      </c>
      <c r="K1220" s="23">
        <v>63.52</v>
      </c>
    </row>
    <row r="1221" spans="1:11" x14ac:dyDescent="0.25">
      <c r="A1221" s="21" t="s">
        <v>4049</v>
      </c>
      <c r="B1221" s="21" t="s">
        <v>4054</v>
      </c>
      <c r="C1221" s="21" t="s">
        <v>4055</v>
      </c>
      <c r="D1221" s="21" t="s">
        <v>1119</v>
      </c>
      <c r="E1221" s="21" t="s">
        <v>4056</v>
      </c>
      <c r="F1221" s="22">
        <v>45468.414583333331</v>
      </c>
      <c r="G1221" s="21" t="s">
        <v>4057</v>
      </c>
      <c r="H1221" s="23">
        <v>820.02</v>
      </c>
      <c r="I1221" s="23">
        <v>1300</v>
      </c>
      <c r="J1221" s="23">
        <v>629.99</v>
      </c>
      <c r="K1221" s="23">
        <v>190.03</v>
      </c>
    </row>
    <row r="1222" spans="1:11" x14ac:dyDescent="0.25">
      <c r="A1222" s="21" t="s">
        <v>4049</v>
      </c>
      <c r="B1222" s="21" t="s">
        <v>4058</v>
      </c>
      <c r="C1222" s="21" t="s">
        <v>4059</v>
      </c>
      <c r="D1222" s="21" t="s">
        <v>4060</v>
      </c>
      <c r="E1222" s="21" t="s">
        <v>4061</v>
      </c>
      <c r="F1222" s="22">
        <v>45471.789583333331</v>
      </c>
      <c r="G1222" s="21" t="s">
        <v>4062</v>
      </c>
      <c r="H1222" s="23">
        <v>1416.23</v>
      </c>
      <c r="I1222" s="23">
        <v>1400</v>
      </c>
      <c r="J1222" s="23">
        <v>1369.99</v>
      </c>
      <c r="K1222" s="23">
        <v>46.24</v>
      </c>
    </row>
    <row r="1223" spans="1:11" x14ac:dyDescent="0.25">
      <c r="A1223" s="21" t="s">
        <v>4049</v>
      </c>
      <c r="B1223" s="21" t="s">
        <v>4054</v>
      </c>
      <c r="C1223" s="21" t="s">
        <v>4055</v>
      </c>
      <c r="D1223" s="21" t="s">
        <v>4063</v>
      </c>
      <c r="E1223" s="21" t="s">
        <v>4061</v>
      </c>
      <c r="F1223" s="22">
        <v>45472.685416666667</v>
      </c>
      <c r="G1223" s="21" t="s">
        <v>4064</v>
      </c>
      <c r="H1223" s="23">
        <v>258.01</v>
      </c>
      <c r="I1223" s="23">
        <v>800</v>
      </c>
      <c r="J1223" s="23">
        <v>199.99</v>
      </c>
      <c r="K1223" s="23">
        <v>58.02</v>
      </c>
    </row>
    <row r="1224" spans="1:11" x14ac:dyDescent="0.25">
      <c r="A1224" s="21" t="s">
        <v>24</v>
      </c>
      <c r="B1224" s="21" t="s">
        <v>469</v>
      </c>
      <c r="C1224" s="21" t="s">
        <v>29</v>
      </c>
      <c r="D1224" s="21" t="s">
        <v>734</v>
      </c>
      <c r="E1224" s="21" t="s">
        <v>4065</v>
      </c>
      <c r="F1224" s="22">
        <v>45471.686805555553</v>
      </c>
      <c r="G1224" s="21" t="s">
        <v>4066</v>
      </c>
      <c r="H1224" s="23">
        <v>1188.4100000000001</v>
      </c>
      <c r="I1224" s="23">
        <v>1300</v>
      </c>
      <c r="J1224" s="23">
        <v>1092.4100000000001</v>
      </c>
      <c r="K1224" s="23">
        <v>96</v>
      </c>
    </row>
    <row r="1225" spans="1:11" x14ac:dyDescent="0.25">
      <c r="A1225" s="21" t="s">
        <v>24</v>
      </c>
      <c r="B1225" s="21" t="s">
        <v>461</v>
      </c>
      <c r="C1225" s="21" t="s">
        <v>30</v>
      </c>
      <c r="D1225" s="21" t="s">
        <v>4067</v>
      </c>
      <c r="E1225" s="21" t="s">
        <v>4068</v>
      </c>
      <c r="F1225" s="22">
        <v>45455.477777777778</v>
      </c>
      <c r="G1225" s="21" t="s">
        <v>4069</v>
      </c>
      <c r="H1225" s="23">
        <v>362.31</v>
      </c>
      <c r="I1225" s="23">
        <v>1200</v>
      </c>
      <c r="J1225" s="23">
        <v>334.95</v>
      </c>
      <c r="K1225" s="23">
        <v>27.36</v>
      </c>
    </row>
    <row r="1226" spans="1:11" x14ac:dyDescent="0.25">
      <c r="A1226" s="21" t="s">
        <v>24</v>
      </c>
      <c r="B1226" s="21" t="s">
        <v>461</v>
      </c>
      <c r="C1226" s="21" t="s">
        <v>30</v>
      </c>
      <c r="D1226" s="21" t="s">
        <v>734</v>
      </c>
      <c r="E1226" s="21" t="s">
        <v>4070</v>
      </c>
      <c r="F1226" s="22">
        <v>45462.57708333333</v>
      </c>
      <c r="G1226" s="21" t="s">
        <v>4071</v>
      </c>
      <c r="H1226" s="23">
        <v>437.32</v>
      </c>
      <c r="I1226" s="23">
        <v>1300</v>
      </c>
      <c r="J1226" s="23">
        <v>409.96</v>
      </c>
      <c r="K1226" s="23">
        <v>27.36</v>
      </c>
    </row>
    <row r="1227" spans="1:11" x14ac:dyDescent="0.25">
      <c r="A1227" s="21" t="s">
        <v>24</v>
      </c>
      <c r="B1227" s="21" t="s">
        <v>463</v>
      </c>
      <c r="C1227" s="21" t="s">
        <v>28</v>
      </c>
      <c r="D1227" s="21" t="s">
        <v>3978</v>
      </c>
      <c r="E1227" s="21" t="s">
        <v>1529</v>
      </c>
      <c r="F1227" s="22">
        <v>45447.59652777778</v>
      </c>
      <c r="G1227" s="21" t="s">
        <v>4072</v>
      </c>
      <c r="H1227" s="23">
        <v>657.35</v>
      </c>
      <c r="I1227" s="23">
        <v>1100</v>
      </c>
      <c r="J1227" s="23">
        <v>629.99</v>
      </c>
      <c r="K1227" s="23">
        <v>27.36</v>
      </c>
    </row>
    <row r="1228" spans="1:11" x14ac:dyDescent="0.25">
      <c r="A1228" s="21" t="s">
        <v>24</v>
      </c>
      <c r="B1228" s="21" t="s">
        <v>463</v>
      </c>
      <c r="C1228" s="21" t="s">
        <v>28</v>
      </c>
      <c r="D1228" s="21" t="s">
        <v>3978</v>
      </c>
      <c r="E1228" s="21" t="s">
        <v>1417</v>
      </c>
      <c r="F1228" s="22">
        <v>45458.45</v>
      </c>
      <c r="G1228" s="21" t="s">
        <v>4073</v>
      </c>
      <c r="H1228" s="23">
        <v>74.97</v>
      </c>
      <c r="I1228" s="23">
        <v>1100</v>
      </c>
      <c r="J1228" s="23">
        <v>74.97</v>
      </c>
      <c r="K1228" s="23">
        <v>0</v>
      </c>
    </row>
    <row r="1229" spans="1:11" x14ac:dyDescent="0.25">
      <c r="A1229" s="21" t="s">
        <v>24</v>
      </c>
      <c r="B1229" s="21" t="s">
        <v>463</v>
      </c>
      <c r="C1229" s="21" t="s">
        <v>28</v>
      </c>
      <c r="D1229" s="21" t="s">
        <v>3978</v>
      </c>
      <c r="E1229" s="21" t="s">
        <v>1453</v>
      </c>
      <c r="F1229" s="22">
        <v>45465.561111111114</v>
      </c>
      <c r="G1229" s="21" t="s">
        <v>4074</v>
      </c>
      <c r="H1229" s="23">
        <v>908.87</v>
      </c>
      <c r="I1229" s="23">
        <v>1100</v>
      </c>
      <c r="J1229" s="23">
        <v>779.99</v>
      </c>
      <c r="K1229" s="23">
        <v>128.88</v>
      </c>
    </row>
    <row r="1230" spans="1:11" x14ac:dyDescent="0.25">
      <c r="A1230" s="21" t="s">
        <v>24</v>
      </c>
      <c r="B1230" s="21" t="s">
        <v>471</v>
      </c>
      <c r="C1230" s="21" t="s">
        <v>31</v>
      </c>
      <c r="D1230" s="21" t="s">
        <v>734</v>
      </c>
      <c r="E1230" s="21" t="s">
        <v>4075</v>
      </c>
      <c r="F1230" s="22">
        <v>45460.441666666666</v>
      </c>
      <c r="G1230" s="21" t="s">
        <v>4076</v>
      </c>
      <c r="H1230" s="23">
        <v>397.31</v>
      </c>
      <c r="I1230" s="23">
        <v>1100</v>
      </c>
      <c r="J1230" s="23">
        <v>369.95</v>
      </c>
      <c r="K1230" s="23">
        <v>27.36</v>
      </c>
    </row>
    <row r="1231" spans="1:11" x14ac:dyDescent="0.25">
      <c r="A1231" s="21" t="s">
        <v>24</v>
      </c>
      <c r="B1231" s="21" t="s">
        <v>458</v>
      </c>
      <c r="C1231" s="21" t="s">
        <v>27</v>
      </c>
      <c r="D1231" s="21" t="s">
        <v>734</v>
      </c>
      <c r="E1231" s="21" t="s">
        <v>4077</v>
      </c>
      <c r="F1231" s="22">
        <v>45444.416666666664</v>
      </c>
      <c r="G1231" s="21" t="s">
        <v>4078</v>
      </c>
      <c r="H1231" s="23">
        <v>530.15</v>
      </c>
      <c r="I1231" s="23">
        <v>1300</v>
      </c>
      <c r="J1231" s="23">
        <v>399.99</v>
      </c>
      <c r="K1231" s="23">
        <v>130.16</v>
      </c>
    </row>
    <row r="1232" spans="1:11" x14ac:dyDescent="0.25">
      <c r="A1232" s="21" t="s">
        <v>24</v>
      </c>
      <c r="B1232" s="21" t="s">
        <v>458</v>
      </c>
      <c r="C1232" s="21" t="s">
        <v>27</v>
      </c>
      <c r="D1232" s="21" t="s">
        <v>734</v>
      </c>
      <c r="E1232" s="21" t="s">
        <v>4079</v>
      </c>
      <c r="F1232" s="22">
        <v>45444.557638888888</v>
      </c>
      <c r="G1232" s="21" t="s">
        <v>4080</v>
      </c>
      <c r="H1232" s="23">
        <v>382.04</v>
      </c>
      <c r="I1232" s="23">
        <v>1400</v>
      </c>
      <c r="J1232" s="23">
        <v>354.96</v>
      </c>
      <c r="K1232" s="23">
        <v>27.08</v>
      </c>
    </row>
    <row r="1233" spans="1:11" x14ac:dyDescent="0.25">
      <c r="A1233" s="21" t="s">
        <v>24</v>
      </c>
      <c r="B1233" s="21" t="s">
        <v>458</v>
      </c>
      <c r="C1233" s="21" t="s">
        <v>27</v>
      </c>
      <c r="D1233" s="21" t="s">
        <v>4067</v>
      </c>
      <c r="E1233" s="21" t="s">
        <v>4081</v>
      </c>
      <c r="F1233" s="22">
        <v>45449.731944444444</v>
      </c>
      <c r="G1233" s="21" t="s">
        <v>4082</v>
      </c>
      <c r="H1233" s="23">
        <v>576.84</v>
      </c>
      <c r="I1233" s="23">
        <v>1100</v>
      </c>
      <c r="J1233" s="23">
        <v>549.99</v>
      </c>
      <c r="K1233" s="23">
        <v>26.85</v>
      </c>
    </row>
    <row r="1234" spans="1:11" x14ac:dyDescent="0.25">
      <c r="A1234" s="21" t="s">
        <v>24</v>
      </c>
      <c r="B1234" s="21" t="s">
        <v>458</v>
      </c>
      <c r="C1234" s="21" t="s">
        <v>27</v>
      </c>
      <c r="D1234" s="21" t="s">
        <v>738</v>
      </c>
      <c r="E1234" s="21" t="s">
        <v>1671</v>
      </c>
      <c r="F1234" s="22">
        <v>45460.506944444445</v>
      </c>
      <c r="G1234" s="21" t="s">
        <v>4083</v>
      </c>
      <c r="H1234" s="23">
        <v>237.98</v>
      </c>
      <c r="I1234" s="23">
        <v>1300</v>
      </c>
      <c r="J1234" s="23">
        <v>199.96</v>
      </c>
      <c r="K1234" s="23">
        <v>38.020000000000003</v>
      </c>
    </row>
    <row r="1235" spans="1:11" x14ac:dyDescent="0.25">
      <c r="A1235" s="21" t="s">
        <v>24</v>
      </c>
      <c r="B1235" s="21" t="s">
        <v>467</v>
      </c>
      <c r="C1235" s="21" t="s">
        <v>25</v>
      </c>
      <c r="D1235" s="21" t="s">
        <v>1322</v>
      </c>
      <c r="E1235" s="21" t="s">
        <v>4084</v>
      </c>
      <c r="F1235" s="22">
        <v>45469.449305555558</v>
      </c>
      <c r="G1235" s="21" t="s">
        <v>4085</v>
      </c>
      <c r="H1235" s="23">
        <v>604.22</v>
      </c>
      <c r="I1235" s="23">
        <v>1100</v>
      </c>
      <c r="J1235" s="23">
        <v>464.92</v>
      </c>
      <c r="K1235" s="23">
        <v>139.30000000000001</v>
      </c>
    </row>
    <row r="1236" spans="1:11" x14ac:dyDescent="0.25">
      <c r="A1236" s="21" t="s">
        <v>24</v>
      </c>
      <c r="B1236" s="21" t="s">
        <v>467</v>
      </c>
      <c r="C1236" s="21" t="s">
        <v>25</v>
      </c>
      <c r="D1236" s="21" t="s">
        <v>1322</v>
      </c>
      <c r="E1236" s="21" t="s">
        <v>1418</v>
      </c>
      <c r="F1236" s="22">
        <v>45470.617361111108</v>
      </c>
      <c r="G1236" s="21" t="s">
        <v>4086</v>
      </c>
      <c r="H1236" s="23">
        <v>1029.4000000000001</v>
      </c>
      <c r="I1236" s="23">
        <v>1000</v>
      </c>
      <c r="J1236" s="23">
        <v>999.94</v>
      </c>
      <c r="K1236" s="23">
        <v>29.46</v>
      </c>
    </row>
    <row r="1237" spans="1:11" x14ac:dyDescent="0.25">
      <c r="A1237" s="21" t="s">
        <v>24</v>
      </c>
      <c r="B1237" s="21" t="s">
        <v>467</v>
      </c>
      <c r="C1237" s="21" t="s">
        <v>25</v>
      </c>
      <c r="D1237" s="21" t="s">
        <v>4087</v>
      </c>
      <c r="E1237" s="21" t="s">
        <v>4088</v>
      </c>
      <c r="F1237" s="22">
        <v>45471.436805555553</v>
      </c>
      <c r="G1237" s="21" t="s">
        <v>4089</v>
      </c>
      <c r="H1237" s="23">
        <v>691.75</v>
      </c>
      <c r="I1237" s="23">
        <v>1000</v>
      </c>
      <c r="J1237" s="23">
        <v>664.97</v>
      </c>
      <c r="K1237" s="23">
        <v>26.78</v>
      </c>
    </row>
    <row r="1238" spans="1:11" x14ac:dyDescent="0.25">
      <c r="A1238" s="21" t="s">
        <v>24</v>
      </c>
      <c r="B1238" s="21" t="s">
        <v>467</v>
      </c>
      <c r="C1238" s="21" t="s">
        <v>25</v>
      </c>
      <c r="D1238" s="21" t="s">
        <v>4087</v>
      </c>
      <c r="E1238" s="21" t="s">
        <v>4090</v>
      </c>
      <c r="F1238" s="22">
        <v>45472.731249999997</v>
      </c>
      <c r="G1238" s="21" t="s">
        <v>4091</v>
      </c>
      <c r="H1238" s="23">
        <v>377.31</v>
      </c>
      <c r="I1238" s="23">
        <v>1100</v>
      </c>
      <c r="J1238" s="23">
        <v>349.95</v>
      </c>
      <c r="K1238" s="23">
        <v>27.36</v>
      </c>
    </row>
    <row r="1239" spans="1:11" x14ac:dyDescent="0.25">
      <c r="A1239" s="21" t="s">
        <v>24</v>
      </c>
      <c r="B1239" s="21" t="s">
        <v>465</v>
      </c>
      <c r="C1239" s="21" t="s">
        <v>24</v>
      </c>
      <c r="D1239" s="21" t="s">
        <v>737</v>
      </c>
      <c r="E1239" s="21" t="s">
        <v>4092</v>
      </c>
      <c r="F1239" s="22">
        <v>45447.42083333333</v>
      </c>
      <c r="G1239" s="21" t="s">
        <v>4093</v>
      </c>
      <c r="H1239" s="23">
        <v>199.99</v>
      </c>
      <c r="I1239" s="23">
        <v>1000</v>
      </c>
      <c r="J1239" s="23">
        <v>199.99</v>
      </c>
      <c r="K1239" s="23">
        <v>0</v>
      </c>
    </row>
    <row r="1240" spans="1:11" x14ac:dyDescent="0.25">
      <c r="A1240" s="21" t="s">
        <v>24</v>
      </c>
      <c r="B1240" s="21" t="s">
        <v>465</v>
      </c>
      <c r="C1240" s="21" t="s">
        <v>24</v>
      </c>
      <c r="D1240" s="21" t="s">
        <v>806</v>
      </c>
      <c r="E1240" s="21" t="s">
        <v>4094</v>
      </c>
      <c r="F1240" s="22">
        <v>45470.593055555553</v>
      </c>
      <c r="G1240" s="21" t="s">
        <v>4095</v>
      </c>
      <c r="H1240" s="23">
        <v>374.95</v>
      </c>
      <c r="I1240" s="23">
        <v>1100</v>
      </c>
      <c r="J1240" s="23">
        <v>339.95</v>
      </c>
      <c r="K1240" s="23">
        <v>35</v>
      </c>
    </row>
    <row r="1241" spans="1:11" x14ac:dyDescent="0.25">
      <c r="A1241" s="21" t="s">
        <v>1079</v>
      </c>
      <c r="B1241" s="21" t="s">
        <v>1081</v>
      </c>
      <c r="C1241" s="21" t="s">
        <v>1062</v>
      </c>
      <c r="D1241" s="21" t="s">
        <v>1261</v>
      </c>
      <c r="E1241" s="21" t="s">
        <v>4096</v>
      </c>
      <c r="F1241" s="22">
        <v>45448.529861111114</v>
      </c>
      <c r="G1241" s="21" t="s">
        <v>4097</v>
      </c>
      <c r="H1241" s="23">
        <v>657.53</v>
      </c>
      <c r="I1241" s="23">
        <v>1400</v>
      </c>
      <c r="J1241" s="23">
        <v>629.99</v>
      </c>
      <c r="K1241" s="23">
        <v>27.54</v>
      </c>
    </row>
    <row r="1242" spans="1:11" x14ac:dyDescent="0.25">
      <c r="A1242" s="21" t="s">
        <v>1079</v>
      </c>
      <c r="B1242" s="21" t="s">
        <v>1081</v>
      </c>
      <c r="C1242" s="21" t="s">
        <v>1062</v>
      </c>
      <c r="D1242" s="21" t="s">
        <v>1328</v>
      </c>
      <c r="E1242" s="21" t="s">
        <v>4098</v>
      </c>
      <c r="F1242" s="22">
        <v>45450.723611111112</v>
      </c>
      <c r="G1242" s="21" t="s">
        <v>4099</v>
      </c>
      <c r="H1242" s="23">
        <v>1040.99</v>
      </c>
      <c r="I1242" s="23">
        <v>1000</v>
      </c>
      <c r="J1242" s="23">
        <v>949.99</v>
      </c>
      <c r="K1242" s="23">
        <v>91</v>
      </c>
    </row>
    <row r="1243" spans="1:11" x14ac:dyDescent="0.25">
      <c r="A1243" s="21" t="s">
        <v>1079</v>
      </c>
      <c r="B1243" s="21" t="s">
        <v>1081</v>
      </c>
      <c r="C1243" s="21" t="s">
        <v>1062</v>
      </c>
      <c r="D1243" s="21" t="s">
        <v>1257</v>
      </c>
      <c r="E1243" s="21" t="s">
        <v>4100</v>
      </c>
      <c r="F1243" s="22">
        <v>45463.629861111112</v>
      </c>
      <c r="G1243" s="21" t="s">
        <v>4101</v>
      </c>
      <c r="H1243" s="23">
        <v>1179.94</v>
      </c>
      <c r="I1243" s="23">
        <v>1200</v>
      </c>
      <c r="J1243" s="23">
        <v>1129.96</v>
      </c>
      <c r="K1243" s="23">
        <v>49.98</v>
      </c>
    </row>
    <row r="1244" spans="1:11" x14ac:dyDescent="0.25">
      <c r="A1244" s="21" t="s">
        <v>1079</v>
      </c>
      <c r="B1244" s="21" t="s">
        <v>1081</v>
      </c>
      <c r="C1244" s="21" t="s">
        <v>1062</v>
      </c>
      <c r="D1244" s="21" t="s">
        <v>1328</v>
      </c>
      <c r="E1244" s="21" t="s">
        <v>3398</v>
      </c>
      <c r="F1244" s="22">
        <v>45464.686805555553</v>
      </c>
      <c r="G1244" s="21" t="s">
        <v>4102</v>
      </c>
      <c r="H1244" s="23">
        <v>577.03</v>
      </c>
      <c r="I1244" s="23">
        <v>1100</v>
      </c>
      <c r="J1244" s="23">
        <v>549.99</v>
      </c>
      <c r="K1244" s="23">
        <v>27.04</v>
      </c>
    </row>
    <row r="1245" spans="1:11" x14ac:dyDescent="0.25">
      <c r="A1245" s="21" t="s">
        <v>1079</v>
      </c>
      <c r="B1245" s="21" t="s">
        <v>1081</v>
      </c>
      <c r="C1245" s="21" t="s">
        <v>1062</v>
      </c>
      <c r="D1245" s="21" t="s">
        <v>1098</v>
      </c>
      <c r="E1245" s="21" t="s">
        <v>4103</v>
      </c>
      <c r="F1245" s="22">
        <v>45466.561805555553</v>
      </c>
      <c r="G1245" s="21" t="s">
        <v>4104</v>
      </c>
      <c r="H1245" s="23">
        <v>295.02999999999997</v>
      </c>
      <c r="I1245" s="23">
        <v>1100</v>
      </c>
      <c r="J1245" s="23">
        <v>169.99</v>
      </c>
      <c r="K1245" s="23">
        <v>125.04</v>
      </c>
    </row>
    <row r="1246" spans="1:11" x14ac:dyDescent="0.25">
      <c r="A1246" s="21" t="s">
        <v>1079</v>
      </c>
      <c r="B1246" s="21" t="s">
        <v>1081</v>
      </c>
      <c r="C1246" s="21" t="s">
        <v>1062</v>
      </c>
      <c r="D1246" s="21" t="s">
        <v>1261</v>
      </c>
      <c r="E1246" s="21" t="s">
        <v>4105</v>
      </c>
      <c r="F1246" s="22">
        <v>45469.728472222225</v>
      </c>
      <c r="G1246" s="21" t="s">
        <v>4106</v>
      </c>
      <c r="H1246" s="23">
        <v>527.03</v>
      </c>
      <c r="I1246" s="23">
        <v>600</v>
      </c>
      <c r="J1246" s="23">
        <v>499.99</v>
      </c>
      <c r="K1246" s="23">
        <v>27.04</v>
      </c>
    </row>
    <row r="1247" spans="1:11" x14ac:dyDescent="0.25">
      <c r="A1247" s="21" t="s">
        <v>1079</v>
      </c>
      <c r="B1247" s="21" t="s">
        <v>1082</v>
      </c>
      <c r="C1247" s="21" t="s">
        <v>1063</v>
      </c>
      <c r="D1247" s="21" t="s">
        <v>1098</v>
      </c>
      <c r="E1247" s="21" t="s">
        <v>4107</v>
      </c>
      <c r="F1247" s="22">
        <v>45457.665972222225</v>
      </c>
      <c r="G1247" s="21" t="s">
        <v>4108</v>
      </c>
      <c r="H1247" s="23">
        <v>287.52</v>
      </c>
      <c r="I1247" s="23">
        <v>1400</v>
      </c>
      <c r="J1247" s="23">
        <v>259.98</v>
      </c>
      <c r="K1247" s="23">
        <v>27.54</v>
      </c>
    </row>
    <row r="1248" spans="1:11" x14ac:dyDescent="0.25">
      <c r="A1248" s="21" t="s">
        <v>1079</v>
      </c>
      <c r="B1248" s="21" t="s">
        <v>1085</v>
      </c>
      <c r="C1248" s="21" t="s">
        <v>1066</v>
      </c>
      <c r="D1248" s="21" t="s">
        <v>1894</v>
      </c>
      <c r="E1248" s="21" t="s">
        <v>4109</v>
      </c>
      <c r="F1248" s="22">
        <v>45448.474305555559</v>
      </c>
      <c r="G1248" s="21" t="s">
        <v>4110</v>
      </c>
      <c r="H1248" s="23">
        <v>1027.53</v>
      </c>
      <c r="I1248" s="23">
        <v>1100</v>
      </c>
      <c r="J1248" s="23">
        <v>999.99</v>
      </c>
      <c r="K1248" s="23">
        <v>27.54</v>
      </c>
    </row>
    <row r="1249" spans="1:11" x14ac:dyDescent="0.25">
      <c r="A1249" s="21" t="s">
        <v>1079</v>
      </c>
      <c r="B1249" s="21" t="s">
        <v>1082</v>
      </c>
      <c r="C1249" s="21" t="s">
        <v>1063</v>
      </c>
      <c r="D1249" s="21" t="s">
        <v>1097</v>
      </c>
      <c r="E1249" s="21" t="s">
        <v>4111</v>
      </c>
      <c r="F1249" s="22">
        <v>45465.459722222222</v>
      </c>
      <c r="G1249" s="21" t="s">
        <v>4112</v>
      </c>
      <c r="H1249" s="23">
        <v>1006.77</v>
      </c>
      <c r="I1249" s="23">
        <v>1400</v>
      </c>
      <c r="J1249" s="23">
        <v>929.99</v>
      </c>
      <c r="K1249" s="23">
        <v>76.78</v>
      </c>
    </row>
    <row r="1250" spans="1:11" x14ac:dyDescent="0.25">
      <c r="A1250" s="21" t="s">
        <v>1079</v>
      </c>
      <c r="B1250" s="21" t="s">
        <v>1085</v>
      </c>
      <c r="C1250" s="21" t="s">
        <v>1066</v>
      </c>
      <c r="D1250" s="21" t="s">
        <v>1347</v>
      </c>
      <c r="E1250" s="21" t="s">
        <v>4113</v>
      </c>
      <c r="F1250" s="22">
        <v>45456.627083333333</v>
      </c>
      <c r="G1250" s="21" t="s">
        <v>4114</v>
      </c>
      <c r="H1250" s="23">
        <v>561.86</v>
      </c>
      <c r="I1250" s="23">
        <v>1400</v>
      </c>
      <c r="J1250" s="23">
        <v>544.97</v>
      </c>
      <c r="K1250" s="23">
        <v>16.89</v>
      </c>
    </row>
    <row r="1251" spans="1:11" x14ac:dyDescent="0.25">
      <c r="A1251" s="21" t="s">
        <v>1079</v>
      </c>
      <c r="B1251" s="21" t="s">
        <v>1083</v>
      </c>
      <c r="C1251" s="21" t="s">
        <v>1064</v>
      </c>
      <c r="D1251" s="21" t="s">
        <v>1834</v>
      </c>
      <c r="E1251" s="21" t="s">
        <v>1363</v>
      </c>
      <c r="F1251" s="22">
        <v>45444.393055555556</v>
      </c>
      <c r="G1251" s="21" t="s">
        <v>4115</v>
      </c>
      <c r="H1251" s="23">
        <v>495.3</v>
      </c>
      <c r="I1251" s="23">
        <v>1100</v>
      </c>
      <c r="J1251" s="23">
        <v>399.99</v>
      </c>
      <c r="K1251" s="23">
        <v>95.31</v>
      </c>
    </row>
    <row r="1252" spans="1:11" x14ac:dyDescent="0.25">
      <c r="A1252" s="21" t="s">
        <v>1079</v>
      </c>
      <c r="B1252" s="21" t="s">
        <v>1085</v>
      </c>
      <c r="C1252" s="21" t="s">
        <v>1066</v>
      </c>
      <c r="D1252" s="21" t="s">
        <v>4116</v>
      </c>
      <c r="E1252" s="21" t="s">
        <v>4117</v>
      </c>
      <c r="F1252" s="22">
        <v>45463.776388888888</v>
      </c>
      <c r="G1252" s="21" t="s">
        <v>4118</v>
      </c>
      <c r="H1252" s="23">
        <v>1177.5</v>
      </c>
      <c r="I1252" s="23">
        <v>1300</v>
      </c>
      <c r="J1252" s="23">
        <v>1149.96</v>
      </c>
      <c r="K1252" s="23">
        <v>27.54</v>
      </c>
    </row>
    <row r="1253" spans="1:11" x14ac:dyDescent="0.25">
      <c r="A1253" s="21" t="s">
        <v>1079</v>
      </c>
      <c r="B1253" s="21" t="s">
        <v>1083</v>
      </c>
      <c r="C1253" s="21" t="s">
        <v>1064</v>
      </c>
      <c r="D1253" s="21" t="s">
        <v>1834</v>
      </c>
      <c r="E1253" s="21" t="s">
        <v>4119</v>
      </c>
      <c r="F1253" s="22">
        <v>45449.761111111111</v>
      </c>
      <c r="G1253" s="21" t="s">
        <v>4120</v>
      </c>
      <c r="H1253" s="23">
        <v>570.29</v>
      </c>
      <c r="I1253" s="23">
        <v>1100</v>
      </c>
      <c r="J1253" s="23">
        <v>359.95</v>
      </c>
      <c r="K1253" s="23">
        <v>210.34</v>
      </c>
    </row>
    <row r="1254" spans="1:11" x14ac:dyDescent="0.25">
      <c r="A1254" s="21" t="s">
        <v>1079</v>
      </c>
      <c r="B1254" s="21" t="s">
        <v>1085</v>
      </c>
      <c r="C1254" s="21" t="s">
        <v>1066</v>
      </c>
      <c r="D1254" s="21" t="s">
        <v>1347</v>
      </c>
      <c r="E1254" s="21" t="s">
        <v>4121</v>
      </c>
      <c r="F1254" s="22">
        <v>45467.615972222222</v>
      </c>
      <c r="G1254" s="21" t="s">
        <v>4122</v>
      </c>
      <c r="H1254" s="23">
        <v>282.33999999999997</v>
      </c>
      <c r="I1254" s="23">
        <v>1500</v>
      </c>
      <c r="J1254" s="23">
        <v>254.98</v>
      </c>
      <c r="K1254" s="23">
        <v>27.36</v>
      </c>
    </row>
    <row r="1255" spans="1:11" x14ac:dyDescent="0.25">
      <c r="A1255" s="21" t="s">
        <v>1079</v>
      </c>
      <c r="B1255" s="21" t="s">
        <v>1083</v>
      </c>
      <c r="C1255" s="21" t="s">
        <v>1064</v>
      </c>
      <c r="D1255" s="21" t="s">
        <v>1257</v>
      </c>
      <c r="E1255" s="21" t="s">
        <v>4123</v>
      </c>
      <c r="F1255" s="22">
        <v>45464.729861111111</v>
      </c>
      <c r="G1255" s="21" t="s">
        <v>4124</v>
      </c>
      <c r="H1255" s="23">
        <v>886.58</v>
      </c>
      <c r="I1255" s="23">
        <v>1100</v>
      </c>
      <c r="J1255" s="23">
        <v>859.98</v>
      </c>
      <c r="K1255" s="23">
        <v>26.6</v>
      </c>
    </row>
    <row r="1256" spans="1:11" x14ac:dyDescent="0.25">
      <c r="A1256" s="21" t="s">
        <v>1079</v>
      </c>
      <c r="B1256" s="21" t="s">
        <v>1087</v>
      </c>
      <c r="C1256" s="21" t="s">
        <v>1068</v>
      </c>
      <c r="D1256" s="21" t="s">
        <v>1346</v>
      </c>
      <c r="E1256" s="21" t="s">
        <v>4125</v>
      </c>
      <c r="F1256" s="22">
        <v>45446.504861111112</v>
      </c>
      <c r="G1256" s="21" t="s">
        <v>4126</v>
      </c>
      <c r="H1256" s="23">
        <v>1090.21</v>
      </c>
      <c r="I1256" s="23">
        <v>1100</v>
      </c>
      <c r="J1256" s="23">
        <v>909.95</v>
      </c>
      <c r="K1256" s="23">
        <v>180.26</v>
      </c>
    </row>
    <row r="1257" spans="1:11" x14ac:dyDescent="0.25">
      <c r="A1257" s="21" t="s">
        <v>1079</v>
      </c>
      <c r="B1257" s="21" t="s">
        <v>1087</v>
      </c>
      <c r="C1257" s="21" t="s">
        <v>1068</v>
      </c>
      <c r="D1257" s="21" t="s">
        <v>4116</v>
      </c>
      <c r="E1257" s="21" t="s">
        <v>4127</v>
      </c>
      <c r="F1257" s="22">
        <v>45446.552083333336</v>
      </c>
      <c r="G1257" s="21" t="s">
        <v>4128</v>
      </c>
      <c r="H1257" s="23">
        <v>734.48</v>
      </c>
      <c r="I1257" s="23">
        <v>1000</v>
      </c>
      <c r="J1257" s="23">
        <v>614.94000000000005</v>
      </c>
      <c r="K1257" s="23">
        <v>119.54</v>
      </c>
    </row>
    <row r="1258" spans="1:11" x14ac:dyDescent="0.25">
      <c r="A1258" s="21" t="s">
        <v>1079</v>
      </c>
      <c r="B1258" s="21" t="s">
        <v>1080</v>
      </c>
      <c r="C1258" s="21" t="s">
        <v>1061</v>
      </c>
      <c r="D1258" s="21" t="s">
        <v>1260</v>
      </c>
      <c r="E1258" s="21" t="s">
        <v>1650</v>
      </c>
      <c r="F1258" s="22">
        <v>45444.543055555558</v>
      </c>
      <c r="G1258" s="21" t="s">
        <v>4129</v>
      </c>
      <c r="H1258" s="23">
        <v>322.64999999999998</v>
      </c>
      <c r="I1258" s="23">
        <v>1200</v>
      </c>
      <c r="J1258" s="23">
        <v>229.99</v>
      </c>
      <c r="K1258" s="23">
        <v>92.66</v>
      </c>
    </row>
    <row r="1259" spans="1:11" x14ac:dyDescent="0.25">
      <c r="A1259" s="21" t="s">
        <v>1079</v>
      </c>
      <c r="B1259" s="21" t="s">
        <v>1080</v>
      </c>
      <c r="C1259" s="21" t="s">
        <v>1061</v>
      </c>
      <c r="D1259" s="21" t="s">
        <v>1259</v>
      </c>
      <c r="E1259" s="21" t="s">
        <v>2786</v>
      </c>
      <c r="F1259" s="22">
        <v>45444.544444444444</v>
      </c>
      <c r="G1259" s="21" t="s">
        <v>4130</v>
      </c>
      <c r="H1259" s="23">
        <v>435.95</v>
      </c>
      <c r="I1259" s="23">
        <v>1400</v>
      </c>
      <c r="J1259" s="23">
        <v>344.95</v>
      </c>
      <c r="K1259" s="23">
        <v>91</v>
      </c>
    </row>
    <row r="1260" spans="1:11" x14ac:dyDescent="0.25">
      <c r="A1260" s="21" t="s">
        <v>1079</v>
      </c>
      <c r="B1260" s="21" t="s">
        <v>1080</v>
      </c>
      <c r="C1260" s="21" t="s">
        <v>1061</v>
      </c>
      <c r="D1260" s="21" t="s">
        <v>1257</v>
      </c>
      <c r="E1260" s="21" t="s">
        <v>4131</v>
      </c>
      <c r="F1260" s="22">
        <v>45446.456944444442</v>
      </c>
      <c r="G1260" s="21" t="s">
        <v>4132</v>
      </c>
      <c r="H1260" s="23">
        <v>196.96</v>
      </c>
      <c r="I1260" s="23">
        <v>1100</v>
      </c>
      <c r="J1260" s="23">
        <v>169.98</v>
      </c>
      <c r="K1260" s="23">
        <v>26.98</v>
      </c>
    </row>
    <row r="1261" spans="1:11" x14ac:dyDescent="0.25">
      <c r="A1261" s="21" t="s">
        <v>1079</v>
      </c>
      <c r="B1261" s="21" t="s">
        <v>1084</v>
      </c>
      <c r="C1261" s="21" t="s">
        <v>1065</v>
      </c>
      <c r="D1261" s="21" t="s">
        <v>1262</v>
      </c>
      <c r="E1261" s="21" t="s">
        <v>4133</v>
      </c>
      <c r="F1261" s="22">
        <v>45459.647916666669</v>
      </c>
      <c r="G1261" s="21" t="s">
        <v>4134</v>
      </c>
      <c r="H1261" s="23">
        <v>958.28</v>
      </c>
      <c r="I1261" s="23">
        <v>1500</v>
      </c>
      <c r="J1261" s="23">
        <v>929.99</v>
      </c>
      <c r="K1261" s="23">
        <v>28.29</v>
      </c>
    </row>
    <row r="1262" spans="1:11" x14ac:dyDescent="0.25">
      <c r="A1262" s="21" t="s">
        <v>1079</v>
      </c>
      <c r="B1262" s="21" t="s">
        <v>1084</v>
      </c>
      <c r="C1262" s="21" t="s">
        <v>1065</v>
      </c>
      <c r="D1262" s="21" t="s">
        <v>3931</v>
      </c>
      <c r="E1262" s="21" t="s">
        <v>4135</v>
      </c>
      <c r="F1262" s="22">
        <v>45465.480555555558</v>
      </c>
      <c r="G1262" s="21" t="s">
        <v>4136</v>
      </c>
      <c r="H1262" s="23">
        <v>1025.95</v>
      </c>
      <c r="I1262" s="23">
        <v>1300</v>
      </c>
      <c r="J1262" s="23">
        <v>929.95</v>
      </c>
      <c r="K1262" s="23">
        <v>96</v>
      </c>
    </row>
    <row r="1263" spans="1:11" x14ac:dyDescent="0.25">
      <c r="A1263" s="21" t="s">
        <v>1079</v>
      </c>
      <c r="B1263" s="21" t="s">
        <v>1080</v>
      </c>
      <c r="C1263" s="21" t="s">
        <v>1061</v>
      </c>
      <c r="D1263" s="21" t="s">
        <v>1257</v>
      </c>
      <c r="E1263" s="21" t="s">
        <v>4137</v>
      </c>
      <c r="F1263" s="22">
        <v>45450.72152777778</v>
      </c>
      <c r="G1263" s="21" t="s">
        <v>4138</v>
      </c>
      <c r="H1263" s="23">
        <v>921.13</v>
      </c>
      <c r="I1263" s="23">
        <v>1400</v>
      </c>
      <c r="J1263" s="23">
        <v>894.97</v>
      </c>
      <c r="K1263" s="23">
        <v>26.16</v>
      </c>
    </row>
    <row r="1264" spans="1:11" x14ac:dyDescent="0.25">
      <c r="A1264" s="21" t="s">
        <v>1079</v>
      </c>
      <c r="B1264" s="21" t="s">
        <v>1086</v>
      </c>
      <c r="C1264" s="21" t="s">
        <v>1067</v>
      </c>
      <c r="D1264" s="21" t="s">
        <v>1345</v>
      </c>
      <c r="E1264" s="21" t="s">
        <v>4139</v>
      </c>
      <c r="F1264" s="22">
        <v>45450.584722222222</v>
      </c>
      <c r="G1264" s="21" t="s">
        <v>4140</v>
      </c>
      <c r="H1264" s="23">
        <v>1020.51</v>
      </c>
      <c r="I1264" s="23">
        <v>1100</v>
      </c>
      <c r="J1264" s="23">
        <v>979.97</v>
      </c>
      <c r="K1264" s="23">
        <v>40.54</v>
      </c>
    </row>
    <row r="1265" spans="1:11" x14ac:dyDescent="0.25">
      <c r="A1265" s="21" t="s">
        <v>1079</v>
      </c>
      <c r="B1265" s="21" t="s">
        <v>1084</v>
      </c>
      <c r="C1265" s="21" t="s">
        <v>1065</v>
      </c>
      <c r="D1265" s="21" t="s">
        <v>3931</v>
      </c>
      <c r="E1265" s="21" t="s">
        <v>4141</v>
      </c>
      <c r="F1265" s="22">
        <v>45468.698611111111</v>
      </c>
      <c r="G1265" s="21" t="s">
        <v>4142</v>
      </c>
      <c r="H1265" s="23">
        <v>990.95</v>
      </c>
      <c r="I1265" s="23">
        <v>1400</v>
      </c>
      <c r="J1265" s="23">
        <v>889.95</v>
      </c>
      <c r="K1265" s="23">
        <v>101</v>
      </c>
    </row>
    <row r="1266" spans="1:11" x14ac:dyDescent="0.25">
      <c r="A1266" s="21" t="s">
        <v>1079</v>
      </c>
      <c r="B1266" s="21" t="s">
        <v>1080</v>
      </c>
      <c r="C1266" s="21" t="s">
        <v>1061</v>
      </c>
      <c r="D1266" s="21" t="s">
        <v>1259</v>
      </c>
      <c r="E1266" s="21" t="s">
        <v>4143</v>
      </c>
      <c r="F1266" s="22">
        <v>45458.505555555559</v>
      </c>
      <c r="G1266" s="21" t="s">
        <v>4144</v>
      </c>
      <c r="H1266" s="23">
        <v>645.45000000000005</v>
      </c>
      <c r="I1266" s="23">
        <v>1100</v>
      </c>
      <c r="J1266" s="23">
        <v>609.97</v>
      </c>
      <c r="K1266" s="23">
        <v>35.479999999999997</v>
      </c>
    </row>
    <row r="1267" spans="1:11" x14ac:dyDescent="0.25">
      <c r="A1267" s="21" t="s">
        <v>1079</v>
      </c>
      <c r="B1267" s="21" t="s">
        <v>1086</v>
      </c>
      <c r="C1267" s="21" t="s">
        <v>1067</v>
      </c>
      <c r="D1267" s="21" t="s">
        <v>3668</v>
      </c>
      <c r="E1267" s="21" t="s">
        <v>4145</v>
      </c>
      <c r="F1267" s="22">
        <v>45460.51458333333</v>
      </c>
      <c r="G1267" s="21" t="s">
        <v>2952</v>
      </c>
      <c r="H1267" s="23">
        <v>120.46</v>
      </c>
      <c r="I1267" s="23">
        <v>1400</v>
      </c>
      <c r="J1267" s="23">
        <v>94.98</v>
      </c>
      <c r="K1267" s="23">
        <v>25.48</v>
      </c>
    </row>
    <row r="1268" spans="1:11" x14ac:dyDescent="0.25">
      <c r="A1268" s="21" t="s">
        <v>1079</v>
      </c>
      <c r="B1268" s="21" t="s">
        <v>1080</v>
      </c>
      <c r="C1268" s="21" t="s">
        <v>1061</v>
      </c>
      <c r="D1268" s="21" t="s">
        <v>1257</v>
      </c>
      <c r="E1268" s="21" t="s">
        <v>4146</v>
      </c>
      <c r="F1268" s="22">
        <v>45460.65902777778</v>
      </c>
      <c r="G1268" s="21" t="s">
        <v>4147</v>
      </c>
      <c r="H1268" s="23">
        <v>1322.44</v>
      </c>
      <c r="I1268" s="23">
        <v>1300</v>
      </c>
      <c r="J1268" s="23">
        <v>1294.96</v>
      </c>
      <c r="K1268" s="23">
        <v>27.48</v>
      </c>
    </row>
    <row r="1269" spans="1:11" x14ac:dyDescent="0.25">
      <c r="A1269" s="21" t="s">
        <v>1079</v>
      </c>
      <c r="B1269" s="21" t="s">
        <v>1086</v>
      </c>
      <c r="C1269" s="21" t="s">
        <v>1067</v>
      </c>
      <c r="D1269" s="21" t="s">
        <v>4116</v>
      </c>
      <c r="E1269" s="21" t="s">
        <v>4148</v>
      </c>
      <c r="F1269" s="22">
        <v>45469.6875</v>
      </c>
      <c r="G1269" s="21" t="s">
        <v>4149</v>
      </c>
      <c r="H1269" s="23">
        <v>332.51</v>
      </c>
      <c r="I1269" s="23">
        <v>1300</v>
      </c>
      <c r="J1269" s="23">
        <v>304.97000000000003</v>
      </c>
      <c r="K1269" s="23">
        <v>27.54</v>
      </c>
    </row>
    <row r="1270" spans="1:11" x14ac:dyDescent="0.25">
      <c r="A1270" s="21" t="s">
        <v>1079</v>
      </c>
      <c r="B1270" s="21" t="s">
        <v>1086</v>
      </c>
      <c r="C1270" s="21" t="s">
        <v>1067</v>
      </c>
      <c r="D1270" s="21" t="s">
        <v>4116</v>
      </c>
      <c r="E1270" s="21" t="s">
        <v>3452</v>
      </c>
      <c r="F1270" s="22">
        <v>45470.581250000003</v>
      </c>
      <c r="G1270" s="21" t="s">
        <v>4150</v>
      </c>
      <c r="H1270" s="23">
        <v>1167.49</v>
      </c>
      <c r="I1270" s="23">
        <v>1400</v>
      </c>
      <c r="J1270" s="23">
        <v>1139.95</v>
      </c>
      <c r="K1270" s="23">
        <v>27.54</v>
      </c>
    </row>
    <row r="1271" spans="1:11" x14ac:dyDescent="0.25">
      <c r="A1271" s="21" t="s">
        <v>1079</v>
      </c>
      <c r="B1271" s="21" t="s">
        <v>1080</v>
      </c>
      <c r="C1271" s="21" t="s">
        <v>1061</v>
      </c>
      <c r="D1271" s="21" t="s">
        <v>1259</v>
      </c>
      <c r="E1271" s="21" t="s">
        <v>4151</v>
      </c>
      <c r="F1271" s="22">
        <v>45464.558333333334</v>
      </c>
      <c r="G1271" s="21" t="s">
        <v>4152</v>
      </c>
      <c r="H1271" s="23">
        <v>950.96</v>
      </c>
      <c r="I1271" s="23">
        <v>1100</v>
      </c>
      <c r="J1271" s="23">
        <v>859.96</v>
      </c>
      <c r="K1271" s="23">
        <v>91</v>
      </c>
    </row>
    <row r="1272" spans="1:11" x14ac:dyDescent="0.25">
      <c r="A1272" s="21" t="s">
        <v>1079</v>
      </c>
      <c r="B1272" s="21" t="s">
        <v>1086</v>
      </c>
      <c r="C1272" s="21" t="s">
        <v>1067</v>
      </c>
      <c r="D1272" s="21" t="s">
        <v>3668</v>
      </c>
      <c r="E1272" s="21" t="s">
        <v>1444</v>
      </c>
      <c r="F1272" s="22">
        <v>45473.530555555553</v>
      </c>
      <c r="G1272" s="21" t="s">
        <v>4153</v>
      </c>
      <c r="H1272" s="23">
        <v>417.5</v>
      </c>
      <c r="I1272" s="23">
        <v>1500</v>
      </c>
      <c r="J1272" s="23">
        <v>389.96</v>
      </c>
      <c r="K1272" s="23">
        <v>27.54</v>
      </c>
    </row>
    <row r="1273" spans="1:11" x14ac:dyDescent="0.25">
      <c r="A1273" s="21" t="s">
        <v>1079</v>
      </c>
      <c r="B1273" s="21" t="s">
        <v>1080</v>
      </c>
      <c r="C1273" s="21" t="s">
        <v>1061</v>
      </c>
      <c r="D1273" s="21" t="s">
        <v>1345</v>
      </c>
      <c r="E1273" s="21" t="s">
        <v>1372</v>
      </c>
      <c r="F1273" s="22">
        <v>45468.484722222223</v>
      </c>
      <c r="G1273" s="21" t="s">
        <v>4154</v>
      </c>
      <c r="H1273" s="23">
        <v>299.95</v>
      </c>
      <c r="I1273" s="23">
        <v>1300</v>
      </c>
      <c r="J1273" s="23">
        <v>299.95</v>
      </c>
      <c r="K1273" s="23">
        <v>0</v>
      </c>
    </row>
    <row r="1274" spans="1:11" x14ac:dyDescent="0.25">
      <c r="A1274" s="21" t="s">
        <v>1079</v>
      </c>
      <c r="B1274" s="21" t="s">
        <v>1080</v>
      </c>
      <c r="C1274" s="21" t="s">
        <v>1061</v>
      </c>
      <c r="D1274" s="21" t="s">
        <v>1345</v>
      </c>
      <c r="E1274" s="21" t="s">
        <v>4155</v>
      </c>
      <c r="F1274" s="22">
        <v>45468.532638888886</v>
      </c>
      <c r="G1274" s="21" t="s">
        <v>4156</v>
      </c>
      <c r="H1274" s="23">
        <v>1027.47</v>
      </c>
      <c r="I1274" s="23">
        <v>1100</v>
      </c>
      <c r="J1274" s="23">
        <v>999.99</v>
      </c>
      <c r="K1274" s="23">
        <v>27.48</v>
      </c>
    </row>
    <row r="1275" spans="1:11" x14ac:dyDescent="0.25">
      <c r="A1275" s="21" t="s">
        <v>1079</v>
      </c>
      <c r="B1275" s="21" t="s">
        <v>1080</v>
      </c>
      <c r="C1275" s="21" t="s">
        <v>1061</v>
      </c>
      <c r="D1275" s="21" t="s">
        <v>1345</v>
      </c>
      <c r="E1275" s="21" t="s">
        <v>4157</v>
      </c>
      <c r="F1275" s="22">
        <v>45472.737500000003</v>
      </c>
      <c r="G1275" s="21" t="s">
        <v>4158</v>
      </c>
      <c r="H1275" s="23">
        <v>1103.47</v>
      </c>
      <c r="I1275" s="23">
        <v>1100</v>
      </c>
      <c r="J1275" s="23">
        <v>1049.99</v>
      </c>
      <c r="K1275" s="23">
        <v>53.48</v>
      </c>
    </row>
    <row r="1276" spans="1:11" x14ac:dyDescent="0.25">
      <c r="A1276" s="21" t="s">
        <v>32</v>
      </c>
      <c r="B1276" s="21" t="s">
        <v>509</v>
      </c>
      <c r="C1276" s="21" t="s">
        <v>955</v>
      </c>
      <c r="D1276" s="21" t="s">
        <v>743</v>
      </c>
      <c r="E1276" s="21" t="s">
        <v>4159</v>
      </c>
      <c r="F1276" s="22">
        <v>45444.680555555555</v>
      </c>
      <c r="G1276" s="21" t="s">
        <v>4160</v>
      </c>
      <c r="H1276" s="23">
        <v>938.46</v>
      </c>
      <c r="I1276" s="23">
        <v>1100</v>
      </c>
      <c r="J1276" s="23">
        <v>829.99</v>
      </c>
      <c r="K1276" s="23">
        <v>108.47</v>
      </c>
    </row>
    <row r="1277" spans="1:11" x14ac:dyDescent="0.25">
      <c r="A1277" s="21" t="s">
        <v>32</v>
      </c>
      <c r="B1277" s="21" t="s">
        <v>509</v>
      </c>
      <c r="C1277" s="21" t="s">
        <v>955</v>
      </c>
      <c r="D1277" s="21" t="s">
        <v>743</v>
      </c>
      <c r="E1277" s="21" t="s">
        <v>4161</v>
      </c>
      <c r="F1277" s="22">
        <v>45444.695138888892</v>
      </c>
      <c r="G1277" s="21" t="s">
        <v>4162</v>
      </c>
      <c r="H1277" s="23">
        <v>631.45000000000005</v>
      </c>
      <c r="I1277" s="23">
        <v>1100</v>
      </c>
      <c r="J1277" s="23">
        <v>549.99</v>
      </c>
      <c r="K1277" s="23">
        <v>81.459999999999994</v>
      </c>
    </row>
    <row r="1278" spans="1:11" x14ac:dyDescent="0.25">
      <c r="A1278" s="21" t="s">
        <v>32</v>
      </c>
      <c r="B1278" s="21" t="s">
        <v>509</v>
      </c>
      <c r="C1278" s="21" t="s">
        <v>955</v>
      </c>
      <c r="D1278" s="21" t="s">
        <v>743</v>
      </c>
      <c r="E1278" s="21" t="s">
        <v>4163</v>
      </c>
      <c r="F1278" s="22">
        <v>45449.457638888889</v>
      </c>
      <c r="G1278" s="21" t="s">
        <v>4164</v>
      </c>
      <c r="H1278" s="23">
        <v>366.85</v>
      </c>
      <c r="I1278" s="23">
        <v>1400</v>
      </c>
      <c r="J1278" s="23">
        <v>279.99</v>
      </c>
      <c r="K1278" s="23">
        <v>86.86</v>
      </c>
    </row>
    <row r="1279" spans="1:11" x14ac:dyDescent="0.25">
      <c r="A1279" s="21" t="s">
        <v>32</v>
      </c>
      <c r="B1279" s="21" t="s">
        <v>509</v>
      </c>
      <c r="C1279" s="21" t="s">
        <v>955</v>
      </c>
      <c r="D1279" s="21" t="s">
        <v>4165</v>
      </c>
      <c r="E1279" s="21" t="s">
        <v>4166</v>
      </c>
      <c r="F1279" s="22">
        <v>45451.539583333331</v>
      </c>
      <c r="G1279" s="21" t="s">
        <v>4167</v>
      </c>
      <c r="H1279" s="23">
        <v>475.66</v>
      </c>
      <c r="I1279" s="23">
        <v>1100</v>
      </c>
      <c r="J1279" s="23">
        <v>399.99</v>
      </c>
      <c r="K1279" s="23">
        <v>75.67</v>
      </c>
    </row>
    <row r="1280" spans="1:11" x14ac:dyDescent="0.25">
      <c r="A1280" s="21" t="s">
        <v>32</v>
      </c>
      <c r="B1280" s="21" t="s">
        <v>509</v>
      </c>
      <c r="C1280" s="21" t="s">
        <v>955</v>
      </c>
      <c r="D1280" s="21" t="s">
        <v>4165</v>
      </c>
      <c r="E1280" s="21" t="s">
        <v>1649</v>
      </c>
      <c r="F1280" s="22">
        <v>45452.586805555555</v>
      </c>
      <c r="G1280" s="21" t="s">
        <v>4168</v>
      </c>
      <c r="H1280" s="23">
        <v>858.52</v>
      </c>
      <c r="I1280" s="23">
        <v>900</v>
      </c>
      <c r="J1280" s="23">
        <v>829.99</v>
      </c>
      <c r="K1280" s="23">
        <v>28.53</v>
      </c>
    </row>
    <row r="1281" spans="1:11" x14ac:dyDescent="0.25">
      <c r="A1281" s="21" t="s">
        <v>32</v>
      </c>
      <c r="B1281" s="21" t="s">
        <v>509</v>
      </c>
      <c r="C1281" s="21" t="s">
        <v>955</v>
      </c>
      <c r="D1281" s="21" t="s">
        <v>4165</v>
      </c>
      <c r="E1281" s="21" t="s">
        <v>1519</v>
      </c>
      <c r="F1281" s="22">
        <v>45457.443055555559</v>
      </c>
      <c r="G1281" s="21" t="s">
        <v>4169</v>
      </c>
      <c r="H1281" s="23">
        <v>369.97</v>
      </c>
      <c r="I1281" s="23">
        <v>1100</v>
      </c>
      <c r="J1281" s="23">
        <v>254.97</v>
      </c>
      <c r="K1281" s="23">
        <v>115</v>
      </c>
    </row>
    <row r="1282" spans="1:11" x14ac:dyDescent="0.25">
      <c r="A1282" s="21" t="s">
        <v>32</v>
      </c>
      <c r="B1282" s="21" t="s">
        <v>501</v>
      </c>
      <c r="C1282" s="21" t="s">
        <v>35</v>
      </c>
      <c r="D1282" s="21" t="s">
        <v>1263</v>
      </c>
      <c r="E1282" s="21" t="s">
        <v>1523</v>
      </c>
      <c r="F1282" s="22">
        <v>45461.47152777778</v>
      </c>
      <c r="G1282" s="21" t="s">
        <v>4170</v>
      </c>
      <c r="H1282" s="23">
        <v>702.33</v>
      </c>
      <c r="I1282" s="23">
        <v>1200</v>
      </c>
      <c r="J1282" s="23">
        <v>674.97</v>
      </c>
      <c r="K1282" s="23">
        <v>27.36</v>
      </c>
    </row>
    <row r="1283" spans="1:11" x14ac:dyDescent="0.25">
      <c r="A1283" s="21" t="s">
        <v>32</v>
      </c>
      <c r="B1283" s="21" t="s">
        <v>507</v>
      </c>
      <c r="C1283" s="21" t="s">
        <v>36</v>
      </c>
      <c r="D1283" s="21" t="s">
        <v>746</v>
      </c>
      <c r="E1283" s="21" t="s">
        <v>4171</v>
      </c>
      <c r="F1283" s="22">
        <v>45444.700694444444</v>
      </c>
      <c r="G1283" s="21" t="s">
        <v>4172</v>
      </c>
      <c r="H1283" s="23">
        <v>732.59</v>
      </c>
      <c r="I1283" s="23">
        <v>1400</v>
      </c>
      <c r="J1283" s="23">
        <v>629.99</v>
      </c>
      <c r="K1283" s="23">
        <v>102.6</v>
      </c>
    </row>
    <row r="1284" spans="1:11" x14ac:dyDescent="0.25">
      <c r="A1284" s="21" t="s">
        <v>32</v>
      </c>
      <c r="B1284" s="21" t="s">
        <v>497</v>
      </c>
      <c r="C1284" s="21" t="s">
        <v>38</v>
      </c>
      <c r="D1284" s="21" t="s">
        <v>1028</v>
      </c>
      <c r="E1284" s="21" t="s">
        <v>4173</v>
      </c>
      <c r="F1284" s="22">
        <v>45457.539583333331</v>
      </c>
      <c r="G1284" s="21" t="s">
        <v>4174</v>
      </c>
      <c r="H1284" s="23">
        <v>527.19000000000005</v>
      </c>
      <c r="I1284" s="23">
        <v>1400</v>
      </c>
      <c r="J1284" s="23">
        <v>499.96</v>
      </c>
      <c r="K1284" s="23">
        <v>27.23</v>
      </c>
    </row>
    <row r="1285" spans="1:11" x14ac:dyDescent="0.25">
      <c r="A1285" s="21" t="s">
        <v>32</v>
      </c>
      <c r="B1285" s="21" t="s">
        <v>503</v>
      </c>
      <c r="C1285" s="21" t="s">
        <v>39</v>
      </c>
      <c r="D1285" s="21" t="s">
        <v>3766</v>
      </c>
      <c r="E1285" s="21" t="s">
        <v>4175</v>
      </c>
      <c r="F1285" s="22">
        <v>45458.431944444441</v>
      </c>
      <c r="G1285" s="21" t="s">
        <v>4176</v>
      </c>
      <c r="H1285" s="23">
        <v>902.15</v>
      </c>
      <c r="I1285" s="23">
        <v>1000</v>
      </c>
      <c r="J1285" s="23">
        <v>779.99</v>
      </c>
      <c r="K1285" s="23">
        <v>122.16</v>
      </c>
    </row>
    <row r="1286" spans="1:11" x14ac:dyDescent="0.25">
      <c r="A1286" s="21" t="s">
        <v>32</v>
      </c>
      <c r="B1286" s="21" t="s">
        <v>503</v>
      </c>
      <c r="C1286" s="21" t="s">
        <v>39</v>
      </c>
      <c r="D1286" s="21" t="s">
        <v>741</v>
      </c>
      <c r="E1286" s="21" t="s">
        <v>4177</v>
      </c>
      <c r="F1286" s="22">
        <v>45461.826388888891</v>
      </c>
      <c r="G1286" s="21" t="s">
        <v>4178</v>
      </c>
      <c r="H1286" s="23">
        <v>994.89</v>
      </c>
      <c r="I1286" s="23">
        <v>1100</v>
      </c>
      <c r="J1286" s="23">
        <v>824.89</v>
      </c>
      <c r="K1286" s="23">
        <v>170</v>
      </c>
    </row>
    <row r="1287" spans="1:11" x14ac:dyDescent="0.25">
      <c r="A1287" s="21" t="s">
        <v>32</v>
      </c>
      <c r="B1287" s="21" t="s">
        <v>478</v>
      </c>
      <c r="C1287" s="21" t="s">
        <v>44</v>
      </c>
      <c r="D1287" s="21" t="s">
        <v>755</v>
      </c>
      <c r="E1287" s="21" t="s">
        <v>2637</v>
      </c>
      <c r="F1287" s="22">
        <v>45445.657638888886</v>
      </c>
      <c r="G1287" s="21" t="s">
        <v>4179</v>
      </c>
      <c r="H1287" s="23">
        <v>305.98</v>
      </c>
      <c r="I1287" s="23">
        <v>1100</v>
      </c>
      <c r="J1287" s="23">
        <v>299.98</v>
      </c>
      <c r="K1287" s="23">
        <v>6</v>
      </c>
    </row>
    <row r="1288" spans="1:11" x14ac:dyDescent="0.25">
      <c r="A1288" s="21" t="s">
        <v>32</v>
      </c>
      <c r="B1288" s="21" t="s">
        <v>478</v>
      </c>
      <c r="C1288" s="21" t="s">
        <v>44</v>
      </c>
      <c r="D1288" s="21" t="s">
        <v>4180</v>
      </c>
      <c r="E1288" s="21" t="s">
        <v>4181</v>
      </c>
      <c r="F1288" s="22">
        <v>45449.723611111112</v>
      </c>
      <c r="G1288" s="21" t="s">
        <v>4182</v>
      </c>
      <c r="H1288" s="23">
        <v>1141</v>
      </c>
      <c r="I1288" s="23">
        <v>1000</v>
      </c>
      <c r="J1288" s="23">
        <v>999.99</v>
      </c>
      <c r="K1288" s="23">
        <v>141.01</v>
      </c>
    </row>
    <row r="1289" spans="1:11" x14ac:dyDescent="0.25">
      <c r="A1289" s="21" t="s">
        <v>32</v>
      </c>
      <c r="B1289" s="21" t="s">
        <v>478</v>
      </c>
      <c r="C1289" s="21" t="s">
        <v>44</v>
      </c>
      <c r="D1289" s="21" t="s">
        <v>748</v>
      </c>
      <c r="E1289" s="21" t="s">
        <v>4183</v>
      </c>
      <c r="F1289" s="22">
        <v>45451.499305555553</v>
      </c>
      <c r="G1289" s="21" t="s">
        <v>4184</v>
      </c>
      <c r="H1289" s="23">
        <v>464.93</v>
      </c>
      <c r="I1289" s="23">
        <v>1100</v>
      </c>
      <c r="J1289" s="23">
        <v>449.93</v>
      </c>
      <c r="K1289" s="23">
        <v>15</v>
      </c>
    </row>
    <row r="1290" spans="1:11" x14ac:dyDescent="0.25">
      <c r="A1290" s="21" t="s">
        <v>32</v>
      </c>
      <c r="B1290" s="21" t="s">
        <v>499</v>
      </c>
      <c r="C1290" s="21" t="s">
        <v>34</v>
      </c>
      <c r="D1290" s="21" t="s">
        <v>753</v>
      </c>
      <c r="E1290" s="21" t="s">
        <v>4185</v>
      </c>
      <c r="F1290" s="22">
        <v>45450.456944444442</v>
      </c>
      <c r="G1290" s="21" t="s">
        <v>4186</v>
      </c>
      <c r="H1290" s="23">
        <v>465.72</v>
      </c>
      <c r="I1290" s="23">
        <v>1100</v>
      </c>
      <c r="J1290" s="23">
        <v>399.99</v>
      </c>
      <c r="K1290" s="23">
        <v>65.73</v>
      </c>
    </row>
    <row r="1291" spans="1:11" x14ac:dyDescent="0.25">
      <c r="A1291" s="21" t="s">
        <v>32</v>
      </c>
      <c r="B1291" s="21" t="s">
        <v>478</v>
      </c>
      <c r="C1291" s="21" t="s">
        <v>44</v>
      </c>
      <c r="D1291" s="21" t="s">
        <v>755</v>
      </c>
      <c r="E1291" s="21" t="s">
        <v>4187</v>
      </c>
      <c r="F1291" s="22">
        <v>45453.681944444441</v>
      </c>
      <c r="G1291" s="21" t="s">
        <v>4188</v>
      </c>
      <c r="H1291" s="23">
        <v>591.84</v>
      </c>
      <c r="I1291" s="23">
        <v>1400</v>
      </c>
      <c r="J1291" s="23">
        <v>564.96</v>
      </c>
      <c r="K1291" s="23">
        <v>26.88</v>
      </c>
    </row>
    <row r="1292" spans="1:11" x14ac:dyDescent="0.25">
      <c r="A1292" s="21" t="s">
        <v>32</v>
      </c>
      <c r="B1292" s="21" t="s">
        <v>486</v>
      </c>
      <c r="C1292" s="21" t="s">
        <v>48</v>
      </c>
      <c r="D1292" s="21" t="s">
        <v>747</v>
      </c>
      <c r="E1292" s="21" t="s">
        <v>4189</v>
      </c>
      <c r="F1292" s="22">
        <v>45453.436805555553</v>
      </c>
      <c r="G1292" s="21" t="s">
        <v>4190</v>
      </c>
      <c r="H1292" s="23">
        <v>453.84</v>
      </c>
      <c r="I1292" s="23">
        <v>1000</v>
      </c>
      <c r="J1292" s="23">
        <v>424.98</v>
      </c>
      <c r="K1292" s="23">
        <v>28.86</v>
      </c>
    </row>
    <row r="1293" spans="1:11" x14ac:dyDescent="0.25">
      <c r="A1293" s="21" t="s">
        <v>32</v>
      </c>
      <c r="B1293" s="21" t="s">
        <v>486</v>
      </c>
      <c r="C1293" s="21" t="s">
        <v>48</v>
      </c>
      <c r="D1293" s="21" t="s">
        <v>740</v>
      </c>
      <c r="E1293" s="21" t="s">
        <v>1403</v>
      </c>
      <c r="F1293" s="22">
        <v>45454.460416666669</v>
      </c>
      <c r="G1293" s="21" t="s">
        <v>4191</v>
      </c>
      <c r="H1293" s="23">
        <v>425.97</v>
      </c>
      <c r="I1293" s="23">
        <v>1100</v>
      </c>
      <c r="J1293" s="23">
        <v>334.97</v>
      </c>
      <c r="K1293" s="23">
        <v>91</v>
      </c>
    </row>
    <row r="1294" spans="1:11" x14ac:dyDescent="0.25">
      <c r="A1294" s="21" t="s">
        <v>32</v>
      </c>
      <c r="B1294" s="21" t="s">
        <v>486</v>
      </c>
      <c r="C1294" s="21" t="s">
        <v>48</v>
      </c>
      <c r="D1294" s="21" t="s">
        <v>747</v>
      </c>
      <c r="E1294" s="21" t="s">
        <v>4192</v>
      </c>
      <c r="F1294" s="22">
        <v>45460.584027777775</v>
      </c>
      <c r="G1294" s="21" t="s">
        <v>4193</v>
      </c>
      <c r="H1294" s="23">
        <v>917.91</v>
      </c>
      <c r="I1294" s="23">
        <v>1300</v>
      </c>
      <c r="J1294" s="23">
        <v>821.91</v>
      </c>
      <c r="K1294" s="23">
        <v>96</v>
      </c>
    </row>
    <row r="1295" spans="1:11" x14ac:dyDescent="0.25">
      <c r="A1295" s="21" t="s">
        <v>32</v>
      </c>
      <c r="B1295" s="21" t="s">
        <v>474</v>
      </c>
      <c r="C1295" s="21" t="s">
        <v>41</v>
      </c>
      <c r="D1295" s="21" t="s">
        <v>742</v>
      </c>
      <c r="E1295" s="21" t="s">
        <v>4194</v>
      </c>
      <c r="F1295" s="22">
        <v>45445.614583333336</v>
      </c>
      <c r="G1295" s="21" t="s">
        <v>4195</v>
      </c>
      <c r="H1295" s="23">
        <v>357.31</v>
      </c>
      <c r="I1295" s="23">
        <v>1400</v>
      </c>
      <c r="J1295" s="23">
        <v>329.96</v>
      </c>
      <c r="K1295" s="23">
        <v>27.35</v>
      </c>
    </row>
    <row r="1296" spans="1:11" x14ac:dyDescent="0.25">
      <c r="A1296" s="21" t="s">
        <v>32</v>
      </c>
      <c r="B1296" s="21" t="s">
        <v>486</v>
      </c>
      <c r="C1296" s="21" t="s">
        <v>48</v>
      </c>
      <c r="D1296" s="21" t="s">
        <v>747</v>
      </c>
      <c r="E1296" s="21" t="s">
        <v>4196</v>
      </c>
      <c r="F1296" s="22">
        <v>45463.429166666669</v>
      </c>
      <c r="G1296" s="21" t="s">
        <v>4197</v>
      </c>
      <c r="H1296" s="23">
        <v>305.64999999999998</v>
      </c>
      <c r="I1296" s="23">
        <v>1200</v>
      </c>
      <c r="J1296" s="23">
        <v>269.97000000000003</v>
      </c>
      <c r="K1296" s="23">
        <v>35.68</v>
      </c>
    </row>
    <row r="1297" spans="1:11" x14ac:dyDescent="0.25">
      <c r="A1297" s="21" t="s">
        <v>32</v>
      </c>
      <c r="B1297" s="21" t="s">
        <v>486</v>
      </c>
      <c r="C1297" s="21" t="s">
        <v>48</v>
      </c>
      <c r="D1297" s="21" t="s">
        <v>747</v>
      </c>
      <c r="E1297" s="21" t="s">
        <v>4198</v>
      </c>
      <c r="F1297" s="22">
        <v>45463.625</v>
      </c>
      <c r="G1297" s="21" t="s">
        <v>4199</v>
      </c>
      <c r="H1297" s="23">
        <v>719.48</v>
      </c>
      <c r="I1297" s="23">
        <v>1200</v>
      </c>
      <c r="J1297" s="23">
        <v>689.97</v>
      </c>
      <c r="K1297" s="23">
        <v>29.51</v>
      </c>
    </row>
    <row r="1298" spans="1:11" x14ac:dyDescent="0.25">
      <c r="A1298" s="21" t="s">
        <v>32</v>
      </c>
      <c r="B1298" s="21" t="s">
        <v>486</v>
      </c>
      <c r="C1298" s="21" t="s">
        <v>48</v>
      </c>
      <c r="D1298" s="21" t="s">
        <v>4200</v>
      </c>
      <c r="E1298" s="21" t="s">
        <v>4201</v>
      </c>
      <c r="F1298" s="22">
        <v>45469.798611111109</v>
      </c>
      <c r="G1298" s="21" t="s">
        <v>4202</v>
      </c>
      <c r="H1298" s="23">
        <v>426.82</v>
      </c>
      <c r="I1298" s="23">
        <v>1300</v>
      </c>
      <c r="J1298" s="23">
        <v>399.97</v>
      </c>
      <c r="K1298" s="23">
        <v>26.85</v>
      </c>
    </row>
    <row r="1299" spans="1:11" x14ac:dyDescent="0.25">
      <c r="A1299" s="21" t="s">
        <v>32</v>
      </c>
      <c r="B1299" s="21" t="s">
        <v>486</v>
      </c>
      <c r="C1299" s="21" t="s">
        <v>48</v>
      </c>
      <c r="D1299" s="21" t="s">
        <v>4203</v>
      </c>
      <c r="E1299" s="21" t="s">
        <v>4204</v>
      </c>
      <c r="F1299" s="22">
        <v>45472.680555555555</v>
      </c>
      <c r="G1299" s="21" t="s">
        <v>4205</v>
      </c>
      <c r="H1299" s="23">
        <v>577.35</v>
      </c>
      <c r="I1299" s="23">
        <v>1100</v>
      </c>
      <c r="J1299" s="23">
        <v>549.99</v>
      </c>
      <c r="K1299" s="23">
        <v>27.36</v>
      </c>
    </row>
    <row r="1300" spans="1:11" x14ac:dyDescent="0.25">
      <c r="A1300" s="21" t="s">
        <v>32</v>
      </c>
      <c r="B1300" s="21" t="s">
        <v>474</v>
      </c>
      <c r="C1300" s="21" t="s">
        <v>41</v>
      </c>
      <c r="D1300" s="21" t="s">
        <v>742</v>
      </c>
      <c r="E1300" s="21" t="s">
        <v>4206</v>
      </c>
      <c r="F1300" s="22">
        <v>45465.361111111109</v>
      </c>
      <c r="G1300" s="21" t="s">
        <v>4207</v>
      </c>
      <c r="H1300" s="23">
        <v>525.03</v>
      </c>
      <c r="I1300" s="23">
        <v>1300</v>
      </c>
      <c r="J1300" s="23">
        <v>499.99</v>
      </c>
      <c r="K1300" s="23">
        <v>25.04</v>
      </c>
    </row>
    <row r="1301" spans="1:11" x14ac:dyDescent="0.25">
      <c r="A1301" s="21" t="s">
        <v>32</v>
      </c>
      <c r="B1301" s="21" t="s">
        <v>474</v>
      </c>
      <c r="C1301" s="21" t="s">
        <v>41</v>
      </c>
      <c r="D1301" s="21" t="s">
        <v>742</v>
      </c>
      <c r="E1301" s="21" t="s">
        <v>4208</v>
      </c>
      <c r="F1301" s="22">
        <v>45473.6875</v>
      </c>
      <c r="G1301" s="21" t="s">
        <v>4209</v>
      </c>
      <c r="H1301" s="23">
        <v>957.34</v>
      </c>
      <c r="I1301" s="23">
        <v>1400</v>
      </c>
      <c r="J1301" s="23">
        <v>929.99</v>
      </c>
      <c r="K1301" s="23">
        <v>27.35</v>
      </c>
    </row>
    <row r="1302" spans="1:11" x14ac:dyDescent="0.25">
      <c r="A1302" s="21" t="s">
        <v>32</v>
      </c>
      <c r="B1302" s="21" t="s">
        <v>492</v>
      </c>
      <c r="C1302" s="21" t="s">
        <v>51</v>
      </c>
      <c r="D1302" s="21" t="s">
        <v>748</v>
      </c>
      <c r="E1302" s="21" t="s">
        <v>1433</v>
      </c>
      <c r="F1302" s="22">
        <v>45454.470138888886</v>
      </c>
      <c r="G1302" s="21" t="s">
        <v>4210</v>
      </c>
      <c r="H1302" s="23">
        <v>518.16</v>
      </c>
      <c r="I1302" s="23">
        <v>1100</v>
      </c>
      <c r="J1302" s="23">
        <v>399.99</v>
      </c>
      <c r="K1302" s="23">
        <v>118.17</v>
      </c>
    </row>
    <row r="1303" spans="1:11" x14ac:dyDescent="0.25">
      <c r="A1303" s="21" t="s">
        <v>32</v>
      </c>
      <c r="B1303" s="21" t="s">
        <v>492</v>
      </c>
      <c r="C1303" s="21" t="s">
        <v>51</v>
      </c>
      <c r="D1303" s="21" t="s">
        <v>740</v>
      </c>
      <c r="E1303" s="21" t="s">
        <v>4211</v>
      </c>
      <c r="F1303" s="22">
        <v>45457.436111111114</v>
      </c>
      <c r="G1303" s="21" t="s">
        <v>4212</v>
      </c>
      <c r="H1303" s="23">
        <v>656.15</v>
      </c>
      <c r="I1303" s="23">
        <v>1200</v>
      </c>
      <c r="J1303" s="23">
        <v>629.99</v>
      </c>
      <c r="K1303" s="23">
        <v>26.16</v>
      </c>
    </row>
    <row r="1304" spans="1:11" x14ac:dyDescent="0.25">
      <c r="A1304" s="21" t="s">
        <v>32</v>
      </c>
      <c r="B1304" s="21" t="s">
        <v>492</v>
      </c>
      <c r="C1304" s="21" t="s">
        <v>51</v>
      </c>
      <c r="D1304" s="21" t="s">
        <v>740</v>
      </c>
      <c r="E1304" s="21" t="s">
        <v>4213</v>
      </c>
      <c r="F1304" s="22">
        <v>45457.703472222223</v>
      </c>
      <c r="G1304" s="21" t="s">
        <v>4214</v>
      </c>
      <c r="H1304" s="23">
        <v>1031.76</v>
      </c>
      <c r="I1304" s="23">
        <v>1200</v>
      </c>
      <c r="J1304" s="23">
        <v>1004.91</v>
      </c>
      <c r="K1304" s="23">
        <v>26.85</v>
      </c>
    </row>
    <row r="1305" spans="1:11" x14ac:dyDescent="0.25">
      <c r="A1305" s="21" t="s">
        <v>32</v>
      </c>
      <c r="B1305" s="21" t="s">
        <v>492</v>
      </c>
      <c r="C1305" s="21" t="s">
        <v>51</v>
      </c>
      <c r="D1305" s="21" t="s">
        <v>748</v>
      </c>
      <c r="E1305" s="21" t="s">
        <v>4215</v>
      </c>
      <c r="F1305" s="22">
        <v>45462.463194444441</v>
      </c>
      <c r="G1305" s="21" t="s">
        <v>4216</v>
      </c>
      <c r="H1305" s="23">
        <v>199.99</v>
      </c>
      <c r="I1305" s="23">
        <v>1400</v>
      </c>
      <c r="J1305" s="23">
        <v>199.99</v>
      </c>
      <c r="K1305" s="23">
        <v>0</v>
      </c>
    </row>
    <row r="1306" spans="1:11" x14ac:dyDescent="0.25">
      <c r="A1306" s="21" t="s">
        <v>32</v>
      </c>
      <c r="B1306" s="21" t="s">
        <v>492</v>
      </c>
      <c r="C1306" s="21" t="s">
        <v>51</v>
      </c>
      <c r="D1306" s="21" t="s">
        <v>748</v>
      </c>
      <c r="E1306" s="21" t="s">
        <v>4217</v>
      </c>
      <c r="F1306" s="22">
        <v>45465.592361111114</v>
      </c>
      <c r="G1306" s="21" t="s">
        <v>4218</v>
      </c>
      <c r="H1306" s="23">
        <v>566.79999999999995</v>
      </c>
      <c r="I1306" s="23">
        <v>1100</v>
      </c>
      <c r="J1306" s="23">
        <v>539.95000000000005</v>
      </c>
      <c r="K1306" s="23">
        <v>26.85</v>
      </c>
    </row>
    <row r="1307" spans="1:11" x14ac:dyDescent="0.25">
      <c r="A1307" s="21" t="s">
        <v>32</v>
      </c>
      <c r="B1307" s="21" t="s">
        <v>492</v>
      </c>
      <c r="C1307" s="21" t="s">
        <v>51</v>
      </c>
      <c r="D1307" s="21" t="s">
        <v>755</v>
      </c>
      <c r="E1307" s="21" t="s">
        <v>4219</v>
      </c>
      <c r="F1307" s="22">
        <v>45472.50277777778</v>
      </c>
      <c r="G1307" s="21" t="s">
        <v>4220</v>
      </c>
      <c r="H1307" s="23">
        <v>1093.1300000000001</v>
      </c>
      <c r="I1307" s="23">
        <v>1400</v>
      </c>
      <c r="J1307" s="23">
        <v>1054.92</v>
      </c>
      <c r="K1307" s="23">
        <v>38.21</v>
      </c>
    </row>
    <row r="1308" spans="1:11" x14ac:dyDescent="0.25">
      <c r="A1308" s="21" t="s">
        <v>32</v>
      </c>
      <c r="B1308" s="21" t="s">
        <v>484</v>
      </c>
      <c r="C1308" s="21" t="s">
        <v>47</v>
      </c>
      <c r="D1308" s="21" t="s">
        <v>758</v>
      </c>
      <c r="E1308" s="21" t="s">
        <v>4221</v>
      </c>
      <c r="F1308" s="22">
        <v>45446.518055555556</v>
      </c>
      <c r="G1308" s="21" t="s">
        <v>4222</v>
      </c>
      <c r="H1308" s="23">
        <v>975.48</v>
      </c>
      <c r="I1308" s="23">
        <v>1000</v>
      </c>
      <c r="J1308" s="23">
        <v>939.92</v>
      </c>
      <c r="K1308" s="23">
        <v>35.56</v>
      </c>
    </row>
    <row r="1309" spans="1:11" x14ac:dyDescent="0.25">
      <c r="A1309" s="21" t="s">
        <v>32</v>
      </c>
      <c r="B1309" s="21" t="s">
        <v>484</v>
      </c>
      <c r="C1309" s="21" t="s">
        <v>47</v>
      </c>
      <c r="D1309" s="21" t="s">
        <v>758</v>
      </c>
      <c r="E1309" s="21" t="s">
        <v>4223</v>
      </c>
      <c r="F1309" s="22">
        <v>45446.586805555555</v>
      </c>
      <c r="G1309" s="21" t="s">
        <v>4224</v>
      </c>
      <c r="H1309" s="23">
        <v>485.7</v>
      </c>
      <c r="I1309" s="23">
        <v>1100</v>
      </c>
      <c r="J1309" s="23">
        <v>399.99</v>
      </c>
      <c r="K1309" s="23">
        <v>85.71</v>
      </c>
    </row>
    <row r="1310" spans="1:11" x14ac:dyDescent="0.25">
      <c r="A1310" s="21" t="s">
        <v>32</v>
      </c>
      <c r="B1310" s="21" t="s">
        <v>484</v>
      </c>
      <c r="C1310" s="21" t="s">
        <v>47</v>
      </c>
      <c r="D1310" s="21" t="s">
        <v>745</v>
      </c>
      <c r="E1310" s="21" t="s">
        <v>4225</v>
      </c>
      <c r="F1310" s="22">
        <v>45459.612500000003</v>
      </c>
      <c r="G1310" s="21" t="s">
        <v>4226</v>
      </c>
      <c r="H1310" s="23">
        <v>511.35</v>
      </c>
      <c r="I1310" s="23">
        <v>1100</v>
      </c>
      <c r="J1310" s="23">
        <v>474.92</v>
      </c>
      <c r="K1310" s="23">
        <v>36.43</v>
      </c>
    </row>
    <row r="1311" spans="1:11" x14ac:dyDescent="0.25">
      <c r="A1311" s="21" t="s">
        <v>32</v>
      </c>
      <c r="B1311" s="21" t="s">
        <v>484</v>
      </c>
      <c r="C1311" s="21" t="s">
        <v>47</v>
      </c>
      <c r="D1311" s="21" t="s">
        <v>745</v>
      </c>
      <c r="E1311" s="21" t="s">
        <v>4227</v>
      </c>
      <c r="F1311" s="22">
        <v>45460.618055555555</v>
      </c>
      <c r="G1311" s="21" t="s">
        <v>4228</v>
      </c>
      <c r="H1311" s="23">
        <v>1131.21</v>
      </c>
      <c r="I1311" s="23">
        <v>1200</v>
      </c>
      <c r="J1311" s="23">
        <v>1084.96</v>
      </c>
      <c r="K1311" s="23">
        <v>46.25</v>
      </c>
    </row>
    <row r="1312" spans="1:11" x14ac:dyDescent="0.25">
      <c r="A1312" s="21" t="s">
        <v>32</v>
      </c>
      <c r="B1312" s="21" t="s">
        <v>484</v>
      </c>
      <c r="C1312" s="21" t="s">
        <v>47</v>
      </c>
      <c r="D1312" s="21" t="s">
        <v>758</v>
      </c>
      <c r="E1312" s="21" t="s">
        <v>4229</v>
      </c>
      <c r="F1312" s="22">
        <v>45463.707638888889</v>
      </c>
      <c r="G1312" s="21" t="s">
        <v>4230</v>
      </c>
      <c r="H1312" s="23">
        <v>988.68</v>
      </c>
      <c r="I1312" s="23">
        <v>700</v>
      </c>
      <c r="J1312" s="23">
        <v>699.99</v>
      </c>
      <c r="K1312" s="23">
        <v>288.69</v>
      </c>
    </row>
    <row r="1313" spans="1:11" x14ac:dyDescent="0.25">
      <c r="A1313" s="21" t="s">
        <v>32</v>
      </c>
      <c r="B1313" s="21" t="s">
        <v>484</v>
      </c>
      <c r="C1313" s="21" t="s">
        <v>47</v>
      </c>
      <c r="D1313" s="21" t="s">
        <v>4203</v>
      </c>
      <c r="E1313" s="21" t="s">
        <v>4231</v>
      </c>
      <c r="F1313" s="22">
        <v>45468.424305555556</v>
      </c>
      <c r="G1313" s="21" t="s">
        <v>4232</v>
      </c>
      <c r="H1313" s="23">
        <v>328.84</v>
      </c>
      <c r="I1313" s="23">
        <v>610</v>
      </c>
      <c r="J1313" s="23">
        <v>299.99</v>
      </c>
      <c r="K1313" s="23">
        <v>28.85</v>
      </c>
    </row>
    <row r="1314" spans="1:11" x14ac:dyDescent="0.25">
      <c r="A1314" s="21" t="s">
        <v>52</v>
      </c>
      <c r="B1314" s="21" t="s">
        <v>517</v>
      </c>
      <c r="C1314" s="21" t="s">
        <v>64</v>
      </c>
      <c r="D1314" s="21" t="s">
        <v>767</v>
      </c>
      <c r="E1314" s="21" t="s">
        <v>4233</v>
      </c>
      <c r="F1314" s="22">
        <v>45444.693749999999</v>
      </c>
      <c r="G1314" s="21" t="s">
        <v>4234</v>
      </c>
      <c r="H1314" s="23">
        <v>1137.07</v>
      </c>
      <c r="I1314" s="23">
        <v>1300</v>
      </c>
      <c r="J1314" s="23">
        <v>1109.92</v>
      </c>
      <c r="K1314" s="23">
        <v>27.15</v>
      </c>
    </row>
    <row r="1315" spans="1:11" x14ac:dyDescent="0.25">
      <c r="A1315" s="21" t="s">
        <v>52</v>
      </c>
      <c r="B1315" s="21" t="s">
        <v>517</v>
      </c>
      <c r="C1315" s="21" t="s">
        <v>64</v>
      </c>
      <c r="D1315" s="21" t="s">
        <v>767</v>
      </c>
      <c r="E1315" s="21" t="s">
        <v>4235</v>
      </c>
      <c r="F1315" s="22">
        <v>45460.629861111112</v>
      </c>
      <c r="G1315" s="21" t="s">
        <v>4236</v>
      </c>
      <c r="H1315" s="23">
        <v>246.62</v>
      </c>
      <c r="I1315" s="23">
        <v>1400</v>
      </c>
      <c r="J1315" s="23">
        <v>219.97</v>
      </c>
      <c r="K1315" s="23">
        <v>26.65</v>
      </c>
    </row>
    <row r="1316" spans="1:11" x14ac:dyDescent="0.25">
      <c r="A1316" s="21" t="s">
        <v>52</v>
      </c>
      <c r="B1316" s="21" t="s">
        <v>515</v>
      </c>
      <c r="C1316" s="21" t="s">
        <v>65</v>
      </c>
      <c r="D1316" s="21" t="s">
        <v>773</v>
      </c>
      <c r="E1316" s="21" t="s">
        <v>4237</v>
      </c>
      <c r="F1316" s="22">
        <v>45461.470138888886</v>
      </c>
      <c r="G1316" s="21" t="s">
        <v>4238</v>
      </c>
      <c r="H1316" s="23">
        <v>596.53</v>
      </c>
      <c r="I1316" s="23">
        <v>1100</v>
      </c>
      <c r="J1316" s="23">
        <v>569.99</v>
      </c>
      <c r="K1316" s="23">
        <v>26.54</v>
      </c>
    </row>
    <row r="1317" spans="1:11" x14ac:dyDescent="0.25">
      <c r="A1317" s="21" t="s">
        <v>52</v>
      </c>
      <c r="B1317" s="21" t="s">
        <v>517</v>
      </c>
      <c r="C1317" s="21" t="s">
        <v>64</v>
      </c>
      <c r="D1317" s="21" t="s">
        <v>767</v>
      </c>
      <c r="E1317" s="21" t="s">
        <v>1626</v>
      </c>
      <c r="F1317" s="22">
        <v>45464.665972222225</v>
      </c>
      <c r="G1317" s="21" t="s">
        <v>4239</v>
      </c>
      <c r="H1317" s="23">
        <v>1005.94</v>
      </c>
      <c r="I1317" s="23">
        <v>1300</v>
      </c>
      <c r="J1317" s="23">
        <v>924.94</v>
      </c>
      <c r="K1317" s="23">
        <v>81</v>
      </c>
    </row>
    <row r="1318" spans="1:11" x14ac:dyDescent="0.25">
      <c r="A1318" s="21" t="s">
        <v>52</v>
      </c>
      <c r="B1318" s="21" t="s">
        <v>517</v>
      </c>
      <c r="C1318" s="21" t="s">
        <v>64</v>
      </c>
      <c r="D1318" s="21" t="s">
        <v>767</v>
      </c>
      <c r="E1318" s="21" t="s">
        <v>4240</v>
      </c>
      <c r="F1318" s="22">
        <v>45465.453472222223</v>
      </c>
      <c r="G1318" s="21" t="s">
        <v>4241</v>
      </c>
      <c r="H1318" s="23">
        <v>459.34</v>
      </c>
      <c r="I1318" s="23">
        <v>1100</v>
      </c>
      <c r="J1318" s="23">
        <v>374.94</v>
      </c>
      <c r="K1318" s="23">
        <v>84.4</v>
      </c>
    </row>
    <row r="1319" spans="1:11" x14ac:dyDescent="0.25">
      <c r="A1319" s="21" t="s">
        <v>52</v>
      </c>
      <c r="B1319" s="21" t="s">
        <v>517</v>
      </c>
      <c r="C1319" s="21" t="s">
        <v>64</v>
      </c>
      <c r="D1319" s="21" t="s">
        <v>767</v>
      </c>
      <c r="E1319" s="21" t="s">
        <v>2970</v>
      </c>
      <c r="F1319" s="22">
        <v>45466.541666666664</v>
      </c>
      <c r="G1319" s="21" t="s">
        <v>4242</v>
      </c>
      <c r="H1319" s="23">
        <v>622.54999999999995</v>
      </c>
      <c r="I1319" s="23">
        <v>1400</v>
      </c>
      <c r="J1319" s="23">
        <v>584.97</v>
      </c>
      <c r="K1319" s="23">
        <v>37.58</v>
      </c>
    </row>
    <row r="1320" spans="1:11" x14ac:dyDescent="0.25">
      <c r="A1320" s="21" t="s">
        <v>52</v>
      </c>
      <c r="B1320" s="21" t="s">
        <v>517</v>
      </c>
      <c r="C1320" s="21" t="s">
        <v>64</v>
      </c>
      <c r="D1320" s="21" t="s">
        <v>767</v>
      </c>
      <c r="E1320" s="21" t="s">
        <v>4243</v>
      </c>
      <c r="F1320" s="22">
        <v>45467.677777777775</v>
      </c>
      <c r="G1320" s="21" t="s">
        <v>4244</v>
      </c>
      <c r="H1320" s="23">
        <v>262.93</v>
      </c>
      <c r="I1320" s="23">
        <v>1300</v>
      </c>
      <c r="J1320" s="23">
        <v>234.96</v>
      </c>
      <c r="K1320" s="23">
        <v>27.97</v>
      </c>
    </row>
    <row r="1321" spans="1:11" x14ac:dyDescent="0.25">
      <c r="A1321" s="21" t="s">
        <v>52</v>
      </c>
      <c r="B1321" s="21" t="s">
        <v>517</v>
      </c>
      <c r="C1321" s="21" t="s">
        <v>64</v>
      </c>
      <c r="D1321" s="21" t="s">
        <v>767</v>
      </c>
      <c r="E1321" s="21" t="s">
        <v>1620</v>
      </c>
      <c r="F1321" s="22">
        <v>45468.472916666666</v>
      </c>
      <c r="G1321" s="21" t="s">
        <v>4245</v>
      </c>
      <c r="H1321" s="23">
        <v>156.87</v>
      </c>
      <c r="I1321" s="23">
        <v>1100</v>
      </c>
      <c r="J1321" s="23">
        <v>129.96</v>
      </c>
      <c r="K1321" s="23">
        <v>26.91</v>
      </c>
    </row>
    <row r="1322" spans="1:11" x14ac:dyDescent="0.25">
      <c r="A1322" s="21" t="s">
        <v>52</v>
      </c>
      <c r="B1322" s="21" t="s">
        <v>517</v>
      </c>
      <c r="C1322" s="21" t="s">
        <v>64</v>
      </c>
      <c r="D1322" s="21" t="s">
        <v>767</v>
      </c>
      <c r="E1322" s="21" t="s">
        <v>4246</v>
      </c>
      <c r="F1322" s="22">
        <v>45468.622916666667</v>
      </c>
      <c r="G1322" s="21" t="s">
        <v>4247</v>
      </c>
      <c r="H1322" s="23">
        <v>342.35</v>
      </c>
      <c r="I1322" s="23">
        <v>1100</v>
      </c>
      <c r="J1322" s="23">
        <v>314.97000000000003</v>
      </c>
      <c r="K1322" s="23">
        <v>27.38</v>
      </c>
    </row>
    <row r="1323" spans="1:11" x14ac:dyDescent="0.25">
      <c r="A1323" s="21" t="s">
        <v>52</v>
      </c>
      <c r="B1323" s="21" t="s">
        <v>515</v>
      </c>
      <c r="C1323" s="21" t="s">
        <v>65</v>
      </c>
      <c r="D1323" s="21" t="s">
        <v>773</v>
      </c>
      <c r="E1323" s="21" t="s">
        <v>4248</v>
      </c>
      <c r="F1323" s="22">
        <v>45468.427083333336</v>
      </c>
      <c r="G1323" s="21" t="s">
        <v>4249</v>
      </c>
      <c r="H1323" s="23">
        <v>1274.94</v>
      </c>
      <c r="I1323" s="23">
        <v>1400</v>
      </c>
      <c r="J1323" s="23">
        <v>1199.99</v>
      </c>
      <c r="K1323" s="23">
        <v>74.95</v>
      </c>
    </row>
    <row r="1324" spans="1:11" x14ac:dyDescent="0.25">
      <c r="A1324" s="21" t="s">
        <v>52</v>
      </c>
      <c r="B1324" s="21" t="s">
        <v>519</v>
      </c>
      <c r="C1324" s="21" t="s">
        <v>58</v>
      </c>
      <c r="D1324" s="21" t="s">
        <v>768</v>
      </c>
      <c r="E1324" s="21" t="s">
        <v>4250</v>
      </c>
      <c r="F1324" s="22">
        <v>45453.75</v>
      </c>
      <c r="G1324" s="21" t="s">
        <v>4251</v>
      </c>
      <c r="H1324" s="23">
        <v>577.34</v>
      </c>
      <c r="I1324" s="23">
        <v>1400</v>
      </c>
      <c r="J1324" s="23">
        <v>549.99</v>
      </c>
      <c r="K1324" s="23">
        <v>27.35</v>
      </c>
    </row>
    <row r="1325" spans="1:11" x14ac:dyDescent="0.25">
      <c r="A1325" s="21" t="s">
        <v>52</v>
      </c>
      <c r="B1325" s="21" t="s">
        <v>525</v>
      </c>
      <c r="C1325" s="21" t="s">
        <v>62</v>
      </c>
      <c r="D1325" s="21" t="s">
        <v>778</v>
      </c>
      <c r="E1325" s="21" t="s">
        <v>4252</v>
      </c>
      <c r="F1325" s="22">
        <v>45469.643055555556</v>
      </c>
      <c r="G1325" s="21" t="s">
        <v>4253</v>
      </c>
      <c r="H1325" s="23">
        <v>287.04000000000002</v>
      </c>
      <c r="I1325" s="23">
        <v>1400</v>
      </c>
      <c r="J1325" s="23">
        <v>259.99</v>
      </c>
      <c r="K1325" s="23">
        <v>27.05</v>
      </c>
    </row>
    <row r="1326" spans="1:11" x14ac:dyDescent="0.25">
      <c r="A1326" s="21" t="s">
        <v>52</v>
      </c>
      <c r="B1326" s="21" t="s">
        <v>523</v>
      </c>
      <c r="C1326" s="21" t="s">
        <v>60</v>
      </c>
      <c r="D1326" s="21" t="s">
        <v>771</v>
      </c>
      <c r="E1326" s="21" t="s">
        <v>3112</v>
      </c>
      <c r="F1326" s="22">
        <v>45461.763888888891</v>
      </c>
      <c r="G1326" s="21" t="s">
        <v>4254</v>
      </c>
      <c r="H1326" s="23">
        <v>527.16999999999996</v>
      </c>
      <c r="I1326" s="23">
        <v>1300</v>
      </c>
      <c r="J1326" s="23">
        <v>499.99</v>
      </c>
      <c r="K1326" s="23">
        <v>27.18</v>
      </c>
    </row>
    <row r="1327" spans="1:11" x14ac:dyDescent="0.25">
      <c r="A1327" s="21" t="s">
        <v>52</v>
      </c>
      <c r="B1327" s="21" t="s">
        <v>513</v>
      </c>
      <c r="C1327" s="21" t="s">
        <v>63</v>
      </c>
      <c r="D1327" s="21" t="s">
        <v>1103</v>
      </c>
      <c r="E1327" s="21" t="s">
        <v>1472</v>
      </c>
      <c r="F1327" s="22">
        <v>45449.627083333333</v>
      </c>
      <c r="G1327" s="21" t="s">
        <v>4255</v>
      </c>
      <c r="H1327" s="23">
        <v>910.27</v>
      </c>
      <c r="I1327" s="23">
        <v>1300</v>
      </c>
      <c r="J1327" s="23">
        <v>829.99</v>
      </c>
      <c r="K1327" s="23">
        <v>80.28</v>
      </c>
    </row>
    <row r="1328" spans="1:11" x14ac:dyDescent="0.25">
      <c r="A1328" s="21" t="s">
        <v>52</v>
      </c>
      <c r="B1328" s="21" t="s">
        <v>513</v>
      </c>
      <c r="C1328" s="21" t="s">
        <v>63</v>
      </c>
      <c r="D1328" s="21" t="s">
        <v>1102</v>
      </c>
      <c r="E1328" s="21" t="s">
        <v>4256</v>
      </c>
      <c r="F1328" s="22">
        <v>45451.441666666666</v>
      </c>
      <c r="G1328" s="21" t="s">
        <v>4257</v>
      </c>
      <c r="H1328" s="23">
        <v>693.35</v>
      </c>
      <c r="I1328" s="23">
        <v>1400</v>
      </c>
      <c r="J1328" s="23">
        <v>629.99</v>
      </c>
      <c r="K1328" s="23">
        <v>63.36</v>
      </c>
    </row>
    <row r="1329" spans="1:11" x14ac:dyDescent="0.25">
      <c r="A1329" s="21" t="s">
        <v>52</v>
      </c>
      <c r="B1329" s="21" t="s">
        <v>513</v>
      </c>
      <c r="C1329" s="21" t="s">
        <v>63</v>
      </c>
      <c r="D1329" s="21" t="s">
        <v>773</v>
      </c>
      <c r="E1329" s="21" t="s">
        <v>4258</v>
      </c>
      <c r="F1329" s="22">
        <v>45452.565972222219</v>
      </c>
      <c r="G1329" s="21" t="s">
        <v>4259</v>
      </c>
      <c r="H1329" s="23">
        <v>588.79</v>
      </c>
      <c r="I1329" s="23">
        <v>1000</v>
      </c>
      <c r="J1329" s="23">
        <v>549.99</v>
      </c>
      <c r="K1329" s="23">
        <v>38.799999999999997</v>
      </c>
    </row>
    <row r="1330" spans="1:11" x14ac:dyDescent="0.25">
      <c r="A1330" s="21" t="s">
        <v>52</v>
      </c>
      <c r="B1330" s="21" t="s">
        <v>513</v>
      </c>
      <c r="C1330" s="21" t="s">
        <v>63</v>
      </c>
      <c r="D1330" s="21" t="s">
        <v>773</v>
      </c>
      <c r="E1330" s="21" t="s">
        <v>4260</v>
      </c>
      <c r="F1330" s="22">
        <v>45458.583333333336</v>
      </c>
      <c r="G1330" s="21" t="s">
        <v>4261</v>
      </c>
      <c r="H1330" s="23">
        <v>451.37</v>
      </c>
      <c r="I1330" s="23">
        <v>1100</v>
      </c>
      <c r="J1330" s="23">
        <v>339.97</v>
      </c>
      <c r="K1330" s="23">
        <v>111.4</v>
      </c>
    </row>
    <row r="1331" spans="1:11" x14ac:dyDescent="0.25">
      <c r="A1331" s="21" t="s">
        <v>52</v>
      </c>
      <c r="B1331" s="21" t="s">
        <v>513</v>
      </c>
      <c r="C1331" s="21" t="s">
        <v>63</v>
      </c>
      <c r="D1331" s="21" t="s">
        <v>773</v>
      </c>
      <c r="E1331" s="21" t="s">
        <v>4262</v>
      </c>
      <c r="F1331" s="22">
        <v>45460.791666666664</v>
      </c>
      <c r="G1331" s="21" t="s">
        <v>4263</v>
      </c>
      <c r="H1331" s="23">
        <v>758.75</v>
      </c>
      <c r="I1331" s="23">
        <v>1200</v>
      </c>
      <c r="J1331" s="23">
        <v>729.98</v>
      </c>
      <c r="K1331" s="23">
        <v>28.77</v>
      </c>
    </row>
    <row r="1332" spans="1:11" x14ac:dyDescent="0.25">
      <c r="A1332" s="21" t="s">
        <v>52</v>
      </c>
      <c r="B1332" s="21" t="s">
        <v>513</v>
      </c>
      <c r="C1332" s="21" t="s">
        <v>63</v>
      </c>
      <c r="D1332" s="21" t="s">
        <v>1103</v>
      </c>
      <c r="E1332" s="21" t="s">
        <v>4264</v>
      </c>
      <c r="F1332" s="22">
        <v>45462.803472222222</v>
      </c>
      <c r="G1332" s="21" t="s">
        <v>4265</v>
      </c>
      <c r="H1332" s="23">
        <v>356.55</v>
      </c>
      <c r="I1332" s="23">
        <v>1300</v>
      </c>
      <c r="J1332" s="23">
        <v>259.99</v>
      </c>
      <c r="K1332" s="23">
        <v>96.56</v>
      </c>
    </row>
    <row r="1333" spans="1:11" x14ac:dyDescent="0.25">
      <c r="A1333" s="21" t="s">
        <v>52</v>
      </c>
      <c r="B1333" s="21" t="s">
        <v>521</v>
      </c>
      <c r="C1333" s="21" t="s">
        <v>59</v>
      </c>
      <c r="D1333" s="21" t="s">
        <v>779</v>
      </c>
      <c r="E1333" s="21" t="s">
        <v>4266</v>
      </c>
      <c r="F1333" s="22">
        <v>45470.62222222222</v>
      </c>
      <c r="G1333" s="21" t="s">
        <v>4267</v>
      </c>
      <c r="H1333" s="23">
        <v>640.19000000000005</v>
      </c>
      <c r="I1333" s="23">
        <v>1100</v>
      </c>
      <c r="J1333" s="23">
        <v>599.99</v>
      </c>
      <c r="K1333" s="23">
        <v>40.200000000000003</v>
      </c>
    </row>
    <row r="1334" spans="1:11" x14ac:dyDescent="0.25">
      <c r="A1334" s="21" t="s">
        <v>52</v>
      </c>
      <c r="B1334" s="21" t="s">
        <v>513</v>
      </c>
      <c r="C1334" s="21" t="s">
        <v>63</v>
      </c>
      <c r="D1334" s="21" t="s">
        <v>766</v>
      </c>
      <c r="E1334" s="21" t="s">
        <v>4268</v>
      </c>
      <c r="F1334" s="22">
        <v>45471.388888888891</v>
      </c>
      <c r="G1334" s="21" t="s">
        <v>4269</v>
      </c>
      <c r="H1334" s="23">
        <v>556.48</v>
      </c>
      <c r="I1334" s="23">
        <v>1100</v>
      </c>
      <c r="J1334" s="23">
        <v>529.96</v>
      </c>
      <c r="K1334" s="23">
        <v>26.52</v>
      </c>
    </row>
    <row r="1335" spans="1:11" x14ac:dyDescent="0.25">
      <c r="A1335" s="21" t="s">
        <v>52</v>
      </c>
      <c r="B1335" s="21" t="s">
        <v>513</v>
      </c>
      <c r="C1335" s="21" t="s">
        <v>63</v>
      </c>
      <c r="D1335" s="21" t="s">
        <v>773</v>
      </c>
      <c r="E1335" s="21" t="s">
        <v>4270</v>
      </c>
      <c r="F1335" s="22">
        <v>45472.4375</v>
      </c>
      <c r="G1335" s="21" t="s">
        <v>4271</v>
      </c>
      <c r="H1335" s="23">
        <v>711.87</v>
      </c>
      <c r="I1335" s="23">
        <v>1300</v>
      </c>
      <c r="J1335" s="23">
        <v>684.97</v>
      </c>
      <c r="K1335" s="23">
        <v>26.9</v>
      </c>
    </row>
    <row r="1336" spans="1:11" x14ac:dyDescent="0.25">
      <c r="A1336" s="21" t="s">
        <v>52</v>
      </c>
      <c r="B1336" s="21" t="s">
        <v>513</v>
      </c>
      <c r="C1336" s="21" t="s">
        <v>63</v>
      </c>
      <c r="D1336" s="21" t="s">
        <v>1018</v>
      </c>
      <c r="E1336" s="21" t="s">
        <v>4272</v>
      </c>
      <c r="F1336" s="22">
        <v>45473.643055555556</v>
      </c>
      <c r="G1336" s="21" t="s">
        <v>4273</v>
      </c>
      <c r="H1336" s="23">
        <v>603.08000000000004</v>
      </c>
      <c r="I1336" s="23">
        <v>1400</v>
      </c>
      <c r="J1336" s="23">
        <v>564.97</v>
      </c>
      <c r="K1336" s="23">
        <v>38.11</v>
      </c>
    </row>
    <row r="1337" spans="1:11" x14ac:dyDescent="0.25">
      <c r="A1337" s="21" t="s">
        <v>52</v>
      </c>
      <c r="B1337" s="21" t="s">
        <v>531</v>
      </c>
      <c r="C1337" s="21" t="s">
        <v>61</v>
      </c>
      <c r="D1337" s="21" t="s">
        <v>1421</v>
      </c>
      <c r="E1337" s="21" t="s">
        <v>4274</v>
      </c>
      <c r="F1337" s="22">
        <v>45445.557638888888</v>
      </c>
      <c r="G1337" s="21" t="s">
        <v>4275</v>
      </c>
      <c r="H1337" s="23">
        <v>317.24</v>
      </c>
      <c r="I1337" s="23">
        <v>1200</v>
      </c>
      <c r="J1337" s="23">
        <v>289.99</v>
      </c>
      <c r="K1337" s="23">
        <v>27.25</v>
      </c>
    </row>
    <row r="1338" spans="1:11" x14ac:dyDescent="0.25">
      <c r="A1338" s="21" t="s">
        <v>52</v>
      </c>
      <c r="B1338" s="21" t="s">
        <v>531</v>
      </c>
      <c r="C1338" s="21" t="s">
        <v>61</v>
      </c>
      <c r="D1338" s="21" t="s">
        <v>1421</v>
      </c>
      <c r="E1338" s="21" t="s">
        <v>4276</v>
      </c>
      <c r="F1338" s="22">
        <v>45446.402777777781</v>
      </c>
      <c r="G1338" s="21" t="s">
        <v>4277</v>
      </c>
      <c r="H1338" s="23">
        <v>275.62</v>
      </c>
      <c r="I1338" s="23">
        <v>1100</v>
      </c>
      <c r="J1338" s="23">
        <v>234.99</v>
      </c>
      <c r="K1338" s="23">
        <v>40.630000000000003</v>
      </c>
    </row>
    <row r="1339" spans="1:11" x14ac:dyDescent="0.25">
      <c r="A1339" s="21" t="s">
        <v>52</v>
      </c>
      <c r="B1339" s="21" t="s">
        <v>527</v>
      </c>
      <c r="C1339" s="21" t="s">
        <v>56</v>
      </c>
      <c r="D1339" s="21" t="s">
        <v>1266</v>
      </c>
      <c r="E1339" s="21" t="s">
        <v>4278</v>
      </c>
      <c r="F1339" s="22">
        <v>45457.575694444444</v>
      </c>
      <c r="G1339" s="21" t="s">
        <v>4279</v>
      </c>
      <c r="H1339" s="23">
        <v>1236.5</v>
      </c>
      <c r="I1339" s="23">
        <v>1300</v>
      </c>
      <c r="J1339" s="23">
        <v>1199.99</v>
      </c>
      <c r="K1339" s="23">
        <v>36.51</v>
      </c>
    </row>
    <row r="1340" spans="1:11" x14ac:dyDescent="0.25">
      <c r="A1340" s="21" t="s">
        <v>52</v>
      </c>
      <c r="B1340" s="21" t="s">
        <v>533</v>
      </c>
      <c r="C1340" s="21" t="s">
        <v>53</v>
      </c>
      <c r="D1340" s="21" t="s">
        <v>2174</v>
      </c>
      <c r="E1340" s="21" t="s">
        <v>4280</v>
      </c>
      <c r="F1340" s="22">
        <v>45448.538888888892</v>
      </c>
      <c r="G1340" s="21" t="s">
        <v>4281</v>
      </c>
      <c r="H1340" s="23">
        <v>657.24</v>
      </c>
      <c r="I1340" s="23">
        <v>1100</v>
      </c>
      <c r="J1340" s="23">
        <v>629.99</v>
      </c>
      <c r="K1340" s="23">
        <v>27.25</v>
      </c>
    </row>
    <row r="1341" spans="1:11" x14ac:dyDescent="0.25">
      <c r="A1341" s="21" t="s">
        <v>52</v>
      </c>
      <c r="B1341" s="21" t="s">
        <v>533</v>
      </c>
      <c r="C1341" s="21" t="s">
        <v>53</v>
      </c>
      <c r="D1341" s="21" t="s">
        <v>1267</v>
      </c>
      <c r="E1341" s="21" t="s">
        <v>4282</v>
      </c>
      <c r="F1341" s="22">
        <v>45451.657638888886</v>
      </c>
      <c r="G1341" s="21" t="s">
        <v>4283</v>
      </c>
      <c r="H1341" s="23">
        <v>874.22</v>
      </c>
      <c r="I1341" s="23">
        <v>1300</v>
      </c>
      <c r="J1341" s="23">
        <v>759.97</v>
      </c>
      <c r="K1341" s="23">
        <v>114.25</v>
      </c>
    </row>
    <row r="1342" spans="1:11" x14ac:dyDescent="0.25">
      <c r="A1342" s="21" t="s">
        <v>52</v>
      </c>
      <c r="B1342" s="21" t="s">
        <v>533</v>
      </c>
      <c r="C1342" s="21" t="s">
        <v>53</v>
      </c>
      <c r="D1342" s="21" t="s">
        <v>775</v>
      </c>
      <c r="E1342" s="21" t="s">
        <v>4284</v>
      </c>
      <c r="F1342" s="22">
        <v>45454.626388888886</v>
      </c>
      <c r="G1342" s="21" t="s">
        <v>4285</v>
      </c>
      <c r="H1342" s="23">
        <v>706.22</v>
      </c>
      <c r="I1342" s="23">
        <v>700</v>
      </c>
      <c r="J1342" s="23">
        <v>679.98</v>
      </c>
      <c r="K1342" s="23">
        <v>26.24</v>
      </c>
    </row>
    <row r="1343" spans="1:11" x14ac:dyDescent="0.25">
      <c r="A1343" s="21" t="s">
        <v>52</v>
      </c>
      <c r="B1343" s="21" t="s">
        <v>533</v>
      </c>
      <c r="C1343" s="21" t="s">
        <v>53</v>
      </c>
      <c r="D1343" s="21" t="s">
        <v>775</v>
      </c>
      <c r="E1343" s="21" t="s">
        <v>4286</v>
      </c>
      <c r="F1343" s="22">
        <v>45459.658333333333</v>
      </c>
      <c r="G1343" s="21" t="s">
        <v>4287</v>
      </c>
      <c r="H1343" s="23">
        <v>454.43</v>
      </c>
      <c r="I1343" s="23">
        <v>1300</v>
      </c>
      <c r="J1343" s="23">
        <v>399.99</v>
      </c>
      <c r="K1343" s="23">
        <v>54.44</v>
      </c>
    </row>
    <row r="1344" spans="1:11" x14ac:dyDescent="0.25">
      <c r="A1344" s="21" t="s">
        <v>52</v>
      </c>
      <c r="B1344" s="21" t="s">
        <v>533</v>
      </c>
      <c r="C1344" s="21" t="s">
        <v>53</v>
      </c>
      <c r="D1344" s="21" t="s">
        <v>1021</v>
      </c>
      <c r="E1344" s="21" t="s">
        <v>4288</v>
      </c>
      <c r="F1344" s="22">
        <v>45459.661805555559</v>
      </c>
      <c r="G1344" s="21" t="s">
        <v>4289</v>
      </c>
      <c r="H1344" s="23">
        <v>658.3</v>
      </c>
      <c r="I1344" s="23">
        <v>1300</v>
      </c>
      <c r="J1344" s="23">
        <v>629.99</v>
      </c>
      <c r="K1344" s="23">
        <v>28.31</v>
      </c>
    </row>
    <row r="1345" spans="1:11" x14ac:dyDescent="0.25">
      <c r="A1345" s="21" t="s">
        <v>52</v>
      </c>
      <c r="B1345" s="21" t="s">
        <v>533</v>
      </c>
      <c r="C1345" s="21" t="s">
        <v>53</v>
      </c>
      <c r="D1345" s="21" t="s">
        <v>1021</v>
      </c>
      <c r="E1345" s="21" t="s">
        <v>4290</v>
      </c>
      <c r="F1345" s="22">
        <v>45459.68472222222</v>
      </c>
      <c r="G1345" s="21" t="s">
        <v>4291</v>
      </c>
      <c r="H1345" s="23">
        <v>637.04</v>
      </c>
      <c r="I1345" s="23">
        <v>900</v>
      </c>
      <c r="J1345" s="23">
        <v>499.99</v>
      </c>
      <c r="K1345" s="23">
        <v>137.05000000000001</v>
      </c>
    </row>
    <row r="1346" spans="1:11" x14ac:dyDescent="0.25">
      <c r="A1346" s="21" t="s">
        <v>52</v>
      </c>
      <c r="B1346" s="21" t="s">
        <v>533</v>
      </c>
      <c r="C1346" s="21" t="s">
        <v>53</v>
      </c>
      <c r="D1346" s="21" t="s">
        <v>775</v>
      </c>
      <c r="E1346" s="21" t="s">
        <v>4292</v>
      </c>
      <c r="F1346" s="22">
        <v>45462.833333333336</v>
      </c>
      <c r="G1346" s="21" t="s">
        <v>4293</v>
      </c>
      <c r="H1346" s="23">
        <v>1007.12</v>
      </c>
      <c r="I1346" s="23">
        <v>1100</v>
      </c>
      <c r="J1346" s="23">
        <v>979.94</v>
      </c>
      <c r="K1346" s="23">
        <v>27.18</v>
      </c>
    </row>
    <row r="1347" spans="1:11" x14ac:dyDescent="0.25">
      <c r="A1347" s="21" t="s">
        <v>52</v>
      </c>
      <c r="B1347" s="21" t="s">
        <v>533</v>
      </c>
      <c r="C1347" s="21" t="s">
        <v>53</v>
      </c>
      <c r="D1347" s="21" t="s">
        <v>777</v>
      </c>
      <c r="E1347" s="21" t="s">
        <v>4294</v>
      </c>
      <c r="F1347" s="22">
        <v>45464.606249999997</v>
      </c>
      <c r="G1347" s="21" t="s">
        <v>4295</v>
      </c>
      <c r="H1347" s="23">
        <v>287.24</v>
      </c>
      <c r="I1347" s="23">
        <v>1100</v>
      </c>
      <c r="J1347" s="23">
        <v>259.99</v>
      </c>
      <c r="K1347" s="23">
        <v>27.25</v>
      </c>
    </row>
    <row r="1348" spans="1:11" x14ac:dyDescent="0.25">
      <c r="A1348" s="21" t="s">
        <v>52</v>
      </c>
      <c r="B1348" s="21" t="s">
        <v>533</v>
      </c>
      <c r="C1348" s="21" t="s">
        <v>53</v>
      </c>
      <c r="D1348" s="21" t="s">
        <v>1021</v>
      </c>
      <c r="E1348" s="21" t="s">
        <v>4296</v>
      </c>
      <c r="F1348" s="22">
        <v>45465.441666666666</v>
      </c>
      <c r="G1348" s="21" t="s">
        <v>4297</v>
      </c>
      <c r="H1348" s="23">
        <v>481.62</v>
      </c>
      <c r="I1348" s="23">
        <v>1300</v>
      </c>
      <c r="J1348" s="23">
        <v>399.99</v>
      </c>
      <c r="K1348" s="23">
        <v>81.63</v>
      </c>
    </row>
    <row r="1349" spans="1:11" x14ac:dyDescent="0.25">
      <c r="A1349" s="21" t="s">
        <v>52</v>
      </c>
      <c r="B1349" s="21" t="s">
        <v>533</v>
      </c>
      <c r="C1349" s="21" t="s">
        <v>53</v>
      </c>
      <c r="D1349" s="21" t="s">
        <v>1021</v>
      </c>
      <c r="E1349" s="21" t="s">
        <v>1473</v>
      </c>
      <c r="F1349" s="22">
        <v>45467.832638888889</v>
      </c>
      <c r="G1349" s="21" t="s">
        <v>4298</v>
      </c>
      <c r="H1349" s="23">
        <v>728.19</v>
      </c>
      <c r="I1349" s="23">
        <v>1100</v>
      </c>
      <c r="J1349" s="23">
        <v>629.99</v>
      </c>
      <c r="K1349" s="23">
        <v>98.2</v>
      </c>
    </row>
    <row r="1350" spans="1:11" x14ac:dyDescent="0.25">
      <c r="A1350" s="21" t="s">
        <v>52</v>
      </c>
      <c r="B1350" s="21" t="s">
        <v>533</v>
      </c>
      <c r="C1350" s="21" t="s">
        <v>53</v>
      </c>
      <c r="D1350" s="21" t="s">
        <v>1021</v>
      </c>
      <c r="E1350" s="21" t="s">
        <v>1475</v>
      </c>
      <c r="F1350" s="22">
        <v>45472.59097222222</v>
      </c>
      <c r="G1350" s="21" t="s">
        <v>4299</v>
      </c>
      <c r="H1350" s="23">
        <v>627.24</v>
      </c>
      <c r="I1350" s="23">
        <v>1200</v>
      </c>
      <c r="J1350" s="23">
        <v>599.99</v>
      </c>
      <c r="K1350" s="23">
        <v>27.25</v>
      </c>
    </row>
    <row r="1351" spans="1:11" x14ac:dyDescent="0.25">
      <c r="A1351" s="21" t="s">
        <v>52</v>
      </c>
      <c r="B1351" s="21" t="s">
        <v>529</v>
      </c>
      <c r="C1351" s="21" t="s">
        <v>55</v>
      </c>
      <c r="D1351" s="21" t="s">
        <v>770</v>
      </c>
      <c r="E1351" s="21" t="s">
        <v>4300</v>
      </c>
      <c r="F1351" s="22">
        <v>45444.396527777775</v>
      </c>
      <c r="G1351" s="21" t="s">
        <v>4301</v>
      </c>
      <c r="H1351" s="23">
        <v>1227.96</v>
      </c>
      <c r="I1351" s="23">
        <v>1400</v>
      </c>
      <c r="J1351" s="23">
        <v>1199.99</v>
      </c>
      <c r="K1351" s="23">
        <v>27.97</v>
      </c>
    </row>
    <row r="1352" spans="1:11" x14ac:dyDescent="0.25">
      <c r="A1352" s="21" t="s">
        <v>52</v>
      </c>
      <c r="B1352" s="21" t="s">
        <v>529</v>
      </c>
      <c r="C1352" s="21" t="s">
        <v>55</v>
      </c>
      <c r="D1352" s="21" t="s">
        <v>770</v>
      </c>
      <c r="E1352" s="21" t="s">
        <v>4302</v>
      </c>
      <c r="F1352" s="22">
        <v>45452.457638888889</v>
      </c>
      <c r="G1352" s="21" t="s">
        <v>4303</v>
      </c>
      <c r="H1352" s="23">
        <v>1291.71</v>
      </c>
      <c r="I1352" s="23">
        <v>1400</v>
      </c>
      <c r="J1352" s="23">
        <v>1199.99</v>
      </c>
      <c r="K1352" s="23">
        <v>91.72</v>
      </c>
    </row>
    <row r="1353" spans="1:11" x14ac:dyDescent="0.25">
      <c r="A1353" s="21" t="s">
        <v>52</v>
      </c>
      <c r="B1353" s="21" t="s">
        <v>529</v>
      </c>
      <c r="C1353" s="21" t="s">
        <v>55</v>
      </c>
      <c r="D1353" s="21" t="s">
        <v>770</v>
      </c>
      <c r="E1353" s="21" t="s">
        <v>4304</v>
      </c>
      <c r="F1353" s="22">
        <v>45465.493055555555</v>
      </c>
      <c r="G1353" s="21" t="s">
        <v>4305</v>
      </c>
      <c r="H1353" s="23">
        <v>884.43</v>
      </c>
      <c r="I1353" s="23">
        <v>900</v>
      </c>
      <c r="J1353" s="23">
        <v>829.99</v>
      </c>
      <c r="K1353" s="23">
        <v>54.44</v>
      </c>
    </row>
    <row r="1354" spans="1:11" x14ac:dyDescent="0.25">
      <c r="A1354" s="21" t="s">
        <v>66</v>
      </c>
      <c r="B1354" s="21" t="s">
        <v>539</v>
      </c>
      <c r="C1354" s="21" t="s">
        <v>69</v>
      </c>
      <c r="D1354" s="21" t="s">
        <v>4306</v>
      </c>
      <c r="E1354" s="21" t="s">
        <v>4307</v>
      </c>
      <c r="F1354" s="22">
        <v>45471.677083333336</v>
      </c>
      <c r="G1354" s="21" t="s">
        <v>4308</v>
      </c>
      <c r="H1354" s="23">
        <v>816.72</v>
      </c>
      <c r="I1354" s="23">
        <v>900</v>
      </c>
      <c r="J1354" s="23">
        <v>729.98</v>
      </c>
      <c r="K1354" s="23">
        <v>86.74</v>
      </c>
    </row>
    <row r="1355" spans="1:11" x14ac:dyDescent="0.25">
      <c r="A1355" s="21" t="s">
        <v>66</v>
      </c>
      <c r="B1355" s="21" t="s">
        <v>537</v>
      </c>
      <c r="C1355" s="21" t="s">
        <v>67</v>
      </c>
      <c r="D1355" s="21" t="s">
        <v>3741</v>
      </c>
      <c r="E1355" s="21" t="s">
        <v>4309</v>
      </c>
      <c r="F1355" s="22">
        <v>45444.464583333334</v>
      </c>
      <c r="G1355" s="21" t="s">
        <v>4310</v>
      </c>
      <c r="H1355" s="23">
        <v>450.44</v>
      </c>
      <c r="I1355" s="23">
        <v>1200</v>
      </c>
      <c r="J1355" s="23">
        <v>299.97000000000003</v>
      </c>
      <c r="K1355" s="23">
        <v>150.47</v>
      </c>
    </row>
    <row r="1356" spans="1:11" x14ac:dyDescent="0.25">
      <c r="A1356" s="21" t="s">
        <v>66</v>
      </c>
      <c r="B1356" s="21" t="s">
        <v>537</v>
      </c>
      <c r="C1356" s="21" t="s">
        <v>67</v>
      </c>
      <c r="D1356" s="21" t="s">
        <v>3741</v>
      </c>
      <c r="E1356" s="21" t="s">
        <v>4311</v>
      </c>
      <c r="F1356" s="22">
        <v>45444.731249999997</v>
      </c>
      <c r="G1356" s="21" t="s">
        <v>4312</v>
      </c>
      <c r="H1356" s="23">
        <v>444.98</v>
      </c>
      <c r="I1356" s="23">
        <v>1200</v>
      </c>
      <c r="J1356" s="23">
        <v>279.99</v>
      </c>
      <c r="K1356" s="23">
        <v>164.99</v>
      </c>
    </row>
    <row r="1357" spans="1:11" x14ac:dyDescent="0.25">
      <c r="A1357" s="21" t="s">
        <v>66</v>
      </c>
      <c r="B1357" s="21" t="s">
        <v>537</v>
      </c>
      <c r="C1357" s="21" t="s">
        <v>67</v>
      </c>
      <c r="D1357" s="21" t="s">
        <v>3741</v>
      </c>
      <c r="E1357" s="21" t="s">
        <v>4313</v>
      </c>
      <c r="F1357" s="22">
        <v>45445.647916666669</v>
      </c>
      <c r="G1357" s="21" t="s">
        <v>4314</v>
      </c>
      <c r="H1357" s="23">
        <v>456.62</v>
      </c>
      <c r="I1357" s="23">
        <v>1100</v>
      </c>
      <c r="J1357" s="23">
        <v>279.99</v>
      </c>
      <c r="K1357" s="23">
        <v>176.63</v>
      </c>
    </row>
    <row r="1358" spans="1:11" x14ac:dyDescent="0.25">
      <c r="A1358" s="21" t="s">
        <v>66</v>
      </c>
      <c r="B1358" s="21" t="s">
        <v>537</v>
      </c>
      <c r="C1358" s="21" t="s">
        <v>67</v>
      </c>
      <c r="D1358" s="21" t="s">
        <v>3741</v>
      </c>
      <c r="E1358" s="21" t="s">
        <v>1677</v>
      </c>
      <c r="F1358" s="22">
        <v>45446.43472222222</v>
      </c>
      <c r="G1358" s="21" t="s">
        <v>4315</v>
      </c>
      <c r="H1358" s="23">
        <v>420.89</v>
      </c>
      <c r="I1358" s="23">
        <v>1000</v>
      </c>
      <c r="J1358" s="23">
        <v>279.99</v>
      </c>
      <c r="K1358" s="23">
        <v>140.9</v>
      </c>
    </row>
    <row r="1359" spans="1:11" x14ac:dyDescent="0.25">
      <c r="A1359" s="21" t="s">
        <v>71</v>
      </c>
      <c r="B1359" s="21" t="s">
        <v>785</v>
      </c>
      <c r="C1359" s="21" t="s">
        <v>86</v>
      </c>
      <c r="D1359" s="21" t="s">
        <v>765</v>
      </c>
      <c r="E1359" s="21" t="s">
        <v>4316</v>
      </c>
      <c r="F1359" s="22">
        <v>45448.580555555556</v>
      </c>
      <c r="G1359" s="21" t="s">
        <v>4317</v>
      </c>
      <c r="H1359" s="23">
        <v>1009.83</v>
      </c>
      <c r="I1359" s="23">
        <v>1000</v>
      </c>
      <c r="J1359" s="23">
        <v>969.98</v>
      </c>
      <c r="K1359" s="23">
        <v>39.85</v>
      </c>
    </row>
    <row r="1360" spans="1:11" x14ac:dyDescent="0.25">
      <c r="A1360" s="21" t="s">
        <v>71</v>
      </c>
      <c r="B1360" s="21" t="s">
        <v>570</v>
      </c>
      <c r="C1360" s="21" t="s">
        <v>92</v>
      </c>
      <c r="D1360" s="21" t="s">
        <v>798</v>
      </c>
      <c r="E1360" s="21" t="s">
        <v>4318</v>
      </c>
      <c r="F1360" s="22">
        <v>45445.659722222219</v>
      </c>
      <c r="G1360" s="21" t="s">
        <v>4319</v>
      </c>
      <c r="H1360" s="23">
        <v>717.77</v>
      </c>
      <c r="I1360" s="23">
        <v>1100</v>
      </c>
      <c r="J1360" s="23">
        <v>629.99</v>
      </c>
      <c r="K1360" s="23">
        <v>87.78</v>
      </c>
    </row>
    <row r="1361" spans="1:11" x14ac:dyDescent="0.25">
      <c r="A1361" s="21" t="s">
        <v>71</v>
      </c>
      <c r="B1361" s="21" t="s">
        <v>785</v>
      </c>
      <c r="C1361" s="21" t="s">
        <v>86</v>
      </c>
      <c r="D1361" s="21" t="s">
        <v>764</v>
      </c>
      <c r="E1361" s="21" t="s">
        <v>4320</v>
      </c>
      <c r="F1361" s="22">
        <v>45463.529166666667</v>
      </c>
      <c r="G1361" s="21" t="s">
        <v>4321</v>
      </c>
      <c r="H1361" s="23">
        <v>225.17</v>
      </c>
      <c r="I1361" s="23">
        <v>1100</v>
      </c>
      <c r="J1361" s="23">
        <v>169.99</v>
      </c>
      <c r="K1361" s="23">
        <v>55.18</v>
      </c>
    </row>
    <row r="1362" spans="1:11" x14ac:dyDescent="0.25">
      <c r="A1362" s="21" t="s">
        <v>71</v>
      </c>
      <c r="B1362" s="21" t="s">
        <v>785</v>
      </c>
      <c r="C1362" s="21" t="s">
        <v>86</v>
      </c>
      <c r="D1362" s="21" t="s">
        <v>764</v>
      </c>
      <c r="E1362" s="21" t="s">
        <v>4322</v>
      </c>
      <c r="F1362" s="22">
        <v>45464.616666666669</v>
      </c>
      <c r="G1362" s="21" t="s">
        <v>4323</v>
      </c>
      <c r="H1362" s="23">
        <v>657.22</v>
      </c>
      <c r="I1362" s="23">
        <v>1400</v>
      </c>
      <c r="J1362" s="23">
        <v>629.99</v>
      </c>
      <c r="K1362" s="23">
        <v>27.23</v>
      </c>
    </row>
    <row r="1363" spans="1:11" x14ac:dyDescent="0.25">
      <c r="A1363" s="21" t="s">
        <v>71</v>
      </c>
      <c r="B1363" s="21" t="s">
        <v>785</v>
      </c>
      <c r="C1363" s="21" t="s">
        <v>86</v>
      </c>
      <c r="D1363" s="21" t="s">
        <v>764</v>
      </c>
      <c r="E1363" s="21" t="s">
        <v>4324</v>
      </c>
      <c r="F1363" s="22">
        <v>45464.629166666666</v>
      </c>
      <c r="G1363" s="21" t="s">
        <v>4325</v>
      </c>
      <c r="H1363" s="23">
        <v>939.25</v>
      </c>
      <c r="I1363" s="23">
        <v>1100</v>
      </c>
      <c r="J1363" s="23">
        <v>884.97</v>
      </c>
      <c r="K1363" s="23">
        <v>54.28</v>
      </c>
    </row>
    <row r="1364" spans="1:11" x14ac:dyDescent="0.25">
      <c r="A1364" s="21" t="s">
        <v>71</v>
      </c>
      <c r="B1364" s="21" t="s">
        <v>785</v>
      </c>
      <c r="C1364" s="21" t="s">
        <v>86</v>
      </c>
      <c r="D1364" s="21" t="s">
        <v>764</v>
      </c>
      <c r="E1364" s="21" t="s">
        <v>4326</v>
      </c>
      <c r="F1364" s="22">
        <v>45464.643055555556</v>
      </c>
      <c r="G1364" s="21" t="s">
        <v>4327</v>
      </c>
      <c r="H1364" s="23">
        <v>272.88</v>
      </c>
      <c r="I1364" s="23">
        <v>1200</v>
      </c>
      <c r="J1364" s="23">
        <v>229.99</v>
      </c>
      <c r="K1364" s="23">
        <v>42.89</v>
      </c>
    </row>
    <row r="1365" spans="1:11" x14ac:dyDescent="0.25">
      <c r="A1365" s="21" t="s">
        <v>71</v>
      </c>
      <c r="B1365" s="21" t="s">
        <v>570</v>
      </c>
      <c r="C1365" s="21" t="s">
        <v>92</v>
      </c>
      <c r="D1365" s="21" t="s">
        <v>798</v>
      </c>
      <c r="E1365" s="21" t="s">
        <v>3917</v>
      </c>
      <c r="F1365" s="22">
        <v>45457.758333333331</v>
      </c>
      <c r="G1365" s="21" t="s">
        <v>4328</v>
      </c>
      <c r="H1365" s="23">
        <v>932.41</v>
      </c>
      <c r="I1365" s="23">
        <v>1400</v>
      </c>
      <c r="J1365" s="23">
        <v>829.99</v>
      </c>
      <c r="K1365" s="23">
        <v>102.42</v>
      </c>
    </row>
    <row r="1366" spans="1:11" x14ac:dyDescent="0.25">
      <c r="A1366" s="21" t="s">
        <v>71</v>
      </c>
      <c r="B1366" s="21" t="s">
        <v>564</v>
      </c>
      <c r="C1366" s="21" t="s">
        <v>91</v>
      </c>
      <c r="D1366" s="21" t="s">
        <v>786</v>
      </c>
      <c r="E1366" s="21" t="s">
        <v>4329</v>
      </c>
      <c r="F1366" s="22">
        <v>45466.590277777781</v>
      </c>
      <c r="G1366" s="21" t="s">
        <v>4330</v>
      </c>
      <c r="H1366" s="23">
        <v>1064.26</v>
      </c>
      <c r="I1366" s="23">
        <v>1100</v>
      </c>
      <c r="J1366" s="23">
        <v>929.97</v>
      </c>
      <c r="K1366" s="23">
        <v>134.29</v>
      </c>
    </row>
    <row r="1367" spans="1:11" x14ac:dyDescent="0.25">
      <c r="A1367" s="21" t="s">
        <v>71</v>
      </c>
      <c r="B1367" s="21" t="s">
        <v>576</v>
      </c>
      <c r="C1367" s="21" t="s">
        <v>85</v>
      </c>
      <c r="D1367" s="21" t="s">
        <v>2252</v>
      </c>
      <c r="E1367" s="21" t="s">
        <v>4331</v>
      </c>
      <c r="F1367" s="22">
        <v>45452.572222222225</v>
      </c>
      <c r="G1367" s="21" t="s">
        <v>4332</v>
      </c>
      <c r="H1367" s="23">
        <v>400.93</v>
      </c>
      <c r="I1367" s="23">
        <v>1100</v>
      </c>
      <c r="J1367" s="23">
        <v>309.93</v>
      </c>
      <c r="K1367" s="23">
        <v>91</v>
      </c>
    </row>
    <row r="1368" spans="1:11" x14ac:dyDescent="0.25">
      <c r="A1368" s="21" t="s">
        <v>71</v>
      </c>
      <c r="B1368" s="21" t="s">
        <v>576</v>
      </c>
      <c r="C1368" s="21" t="s">
        <v>85</v>
      </c>
      <c r="D1368" s="21" t="s">
        <v>1105</v>
      </c>
      <c r="E1368" s="21" t="s">
        <v>4333</v>
      </c>
      <c r="F1368" s="22">
        <v>45453.725694444445</v>
      </c>
      <c r="G1368" s="21" t="s">
        <v>4334</v>
      </c>
      <c r="H1368" s="23">
        <v>920.96</v>
      </c>
      <c r="I1368" s="23">
        <v>1400</v>
      </c>
      <c r="J1368" s="23">
        <v>829.96</v>
      </c>
      <c r="K1368" s="23">
        <v>91</v>
      </c>
    </row>
    <row r="1369" spans="1:11" x14ac:dyDescent="0.25">
      <c r="A1369" s="21" t="s">
        <v>71</v>
      </c>
      <c r="B1369" s="21" t="s">
        <v>576</v>
      </c>
      <c r="C1369" s="21" t="s">
        <v>85</v>
      </c>
      <c r="D1369" s="21" t="s">
        <v>2252</v>
      </c>
      <c r="E1369" s="21" t="s">
        <v>4335</v>
      </c>
      <c r="F1369" s="22">
        <v>45457.619444444441</v>
      </c>
      <c r="G1369" s="21" t="s">
        <v>4336</v>
      </c>
      <c r="H1369" s="23">
        <v>1267.53</v>
      </c>
      <c r="I1369" s="23">
        <v>1400</v>
      </c>
      <c r="J1369" s="23">
        <v>999.99</v>
      </c>
      <c r="K1369" s="23">
        <v>267.54000000000002</v>
      </c>
    </row>
    <row r="1370" spans="1:11" x14ac:dyDescent="0.25">
      <c r="A1370" s="21" t="s">
        <v>71</v>
      </c>
      <c r="B1370" s="21" t="s">
        <v>576</v>
      </c>
      <c r="C1370" s="21" t="s">
        <v>85</v>
      </c>
      <c r="D1370" s="21" t="s">
        <v>2252</v>
      </c>
      <c r="E1370" s="21" t="s">
        <v>4337</v>
      </c>
      <c r="F1370" s="22">
        <v>45457.676388888889</v>
      </c>
      <c r="G1370" s="21" t="s">
        <v>4338</v>
      </c>
      <c r="H1370" s="23">
        <v>445.38</v>
      </c>
      <c r="I1370" s="23">
        <v>1300</v>
      </c>
      <c r="J1370" s="23">
        <v>284.97000000000003</v>
      </c>
      <c r="K1370" s="23">
        <v>160.41</v>
      </c>
    </row>
    <row r="1371" spans="1:11" x14ac:dyDescent="0.25">
      <c r="A1371" s="21" t="s">
        <v>71</v>
      </c>
      <c r="B1371" s="21" t="s">
        <v>576</v>
      </c>
      <c r="C1371" s="21" t="s">
        <v>85</v>
      </c>
      <c r="D1371" s="21" t="s">
        <v>2252</v>
      </c>
      <c r="E1371" s="21" t="s">
        <v>4339</v>
      </c>
      <c r="F1371" s="22">
        <v>45460.69027777778</v>
      </c>
      <c r="G1371" s="21" t="s">
        <v>4340</v>
      </c>
      <c r="H1371" s="23">
        <v>365.95</v>
      </c>
      <c r="I1371" s="23">
        <v>1100</v>
      </c>
      <c r="J1371" s="23">
        <v>274.95</v>
      </c>
      <c r="K1371" s="23">
        <v>91</v>
      </c>
    </row>
    <row r="1372" spans="1:11" x14ac:dyDescent="0.25">
      <c r="A1372" s="21" t="s">
        <v>71</v>
      </c>
      <c r="B1372" s="21" t="s">
        <v>576</v>
      </c>
      <c r="C1372" s="21" t="s">
        <v>85</v>
      </c>
      <c r="D1372" s="21" t="s">
        <v>1107</v>
      </c>
      <c r="E1372" s="21" t="s">
        <v>4341</v>
      </c>
      <c r="F1372" s="22">
        <v>45464.80972222222</v>
      </c>
      <c r="G1372" s="21" t="s">
        <v>4342</v>
      </c>
      <c r="H1372" s="23">
        <v>682.33</v>
      </c>
      <c r="I1372" s="23">
        <v>1300</v>
      </c>
      <c r="J1372" s="23">
        <v>654.98</v>
      </c>
      <c r="K1372" s="23">
        <v>27.35</v>
      </c>
    </row>
    <row r="1373" spans="1:11" x14ac:dyDescent="0.25">
      <c r="A1373" s="21" t="s">
        <v>71</v>
      </c>
      <c r="B1373" s="21" t="s">
        <v>549</v>
      </c>
      <c r="C1373" s="21" t="s">
        <v>79</v>
      </c>
      <c r="D1373" s="21" t="s">
        <v>794</v>
      </c>
      <c r="E1373" s="21" t="s">
        <v>4343</v>
      </c>
      <c r="F1373" s="22">
        <v>45472.503472222219</v>
      </c>
      <c r="G1373" s="21" t="s">
        <v>4344</v>
      </c>
      <c r="H1373" s="23">
        <v>938.51</v>
      </c>
      <c r="I1373" s="23">
        <v>1200</v>
      </c>
      <c r="J1373" s="23">
        <v>829.99</v>
      </c>
      <c r="K1373" s="23">
        <v>108.52</v>
      </c>
    </row>
    <row r="1374" spans="1:11" x14ac:dyDescent="0.25">
      <c r="A1374" s="21" t="s">
        <v>71</v>
      </c>
      <c r="B1374" s="21" t="s">
        <v>553</v>
      </c>
      <c r="C1374" s="21" t="s">
        <v>76</v>
      </c>
      <c r="D1374" s="21" t="s">
        <v>1468</v>
      </c>
      <c r="E1374" s="21" t="s">
        <v>4345</v>
      </c>
      <c r="F1374" s="22">
        <v>45460.452777777777</v>
      </c>
      <c r="G1374" s="21" t="s">
        <v>4346</v>
      </c>
      <c r="H1374" s="23">
        <v>267.47000000000003</v>
      </c>
      <c r="I1374" s="23">
        <v>1000</v>
      </c>
      <c r="J1374" s="23">
        <v>229.99</v>
      </c>
      <c r="K1374" s="23">
        <v>37.479999999999997</v>
      </c>
    </row>
    <row r="1375" spans="1:11" x14ac:dyDescent="0.25">
      <c r="A1375" s="21" t="s">
        <v>71</v>
      </c>
      <c r="B1375" s="21" t="s">
        <v>545</v>
      </c>
      <c r="C1375" s="21" t="s">
        <v>77</v>
      </c>
      <c r="D1375" s="21" t="s">
        <v>792</v>
      </c>
      <c r="E1375" s="21" t="s">
        <v>4347</v>
      </c>
      <c r="F1375" s="22">
        <v>45461.48541666667</v>
      </c>
      <c r="G1375" s="21" t="s">
        <v>4348</v>
      </c>
      <c r="H1375" s="23">
        <v>1359.14</v>
      </c>
      <c r="I1375" s="23">
        <v>1400</v>
      </c>
      <c r="J1375" s="23">
        <v>1319.98</v>
      </c>
      <c r="K1375" s="23">
        <v>39.159999999999997</v>
      </c>
    </row>
    <row r="1376" spans="1:11" x14ac:dyDescent="0.25">
      <c r="A1376" s="21" t="s">
        <v>71</v>
      </c>
      <c r="B1376" s="21" t="s">
        <v>545</v>
      </c>
      <c r="C1376" s="21" t="s">
        <v>77</v>
      </c>
      <c r="D1376" s="21" t="s">
        <v>792</v>
      </c>
      <c r="E1376" s="21" t="s">
        <v>1434</v>
      </c>
      <c r="F1376" s="22">
        <v>45465.6875</v>
      </c>
      <c r="G1376" s="21" t="s">
        <v>4349</v>
      </c>
      <c r="H1376" s="23">
        <v>711.51</v>
      </c>
      <c r="I1376" s="23">
        <v>1200</v>
      </c>
      <c r="J1376" s="23">
        <v>344.93</v>
      </c>
      <c r="K1376" s="23">
        <v>366.58</v>
      </c>
    </row>
    <row r="1377" spans="1:11" x14ac:dyDescent="0.25">
      <c r="A1377" s="21" t="s">
        <v>71</v>
      </c>
      <c r="B1377" s="21" t="s">
        <v>557</v>
      </c>
      <c r="C1377" s="21" t="s">
        <v>74</v>
      </c>
      <c r="D1377" s="21" t="s">
        <v>788</v>
      </c>
      <c r="E1377" s="21" t="s">
        <v>4350</v>
      </c>
      <c r="F1377" s="22">
        <v>45458.477777777778</v>
      </c>
      <c r="G1377" s="21" t="s">
        <v>4351</v>
      </c>
      <c r="H1377" s="23">
        <v>427.22</v>
      </c>
      <c r="I1377" s="23">
        <v>1300</v>
      </c>
      <c r="J1377" s="23">
        <v>399.99</v>
      </c>
      <c r="K1377" s="23">
        <v>27.23</v>
      </c>
    </row>
    <row r="1378" spans="1:11" x14ac:dyDescent="0.25">
      <c r="A1378" s="21" t="s">
        <v>71</v>
      </c>
      <c r="B1378" s="21" t="s">
        <v>557</v>
      </c>
      <c r="C1378" s="21" t="s">
        <v>74</v>
      </c>
      <c r="D1378" s="21" t="s">
        <v>797</v>
      </c>
      <c r="E1378" s="21" t="s">
        <v>4352</v>
      </c>
      <c r="F1378" s="22">
        <v>45459.580555555556</v>
      </c>
      <c r="G1378" s="21" t="s">
        <v>4353</v>
      </c>
      <c r="H1378" s="23">
        <v>429.92</v>
      </c>
      <c r="I1378" s="23">
        <v>1100</v>
      </c>
      <c r="J1378" s="23">
        <v>429.92</v>
      </c>
      <c r="K1378" s="23">
        <v>0</v>
      </c>
    </row>
    <row r="1379" spans="1:11" x14ac:dyDescent="0.25">
      <c r="A1379" s="21" t="s">
        <v>71</v>
      </c>
      <c r="B1379" s="21" t="s">
        <v>547</v>
      </c>
      <c r="C1379" s="21" t="s">
        <v>75</v>
      </c>
      <c r="D1379" s="21" t="s">
        <v>4354</v>
      </c>
      <c r="E1379" s="21" t="s">
        <v>4355</v>
      </c>
      <c r="F1379" s="22">
        <v>45462.776388888888</v>
      </c>
      <c r="G1379" s="21" t="s">
        <v>4356</v>
      </c>
      <c r="H1379" s="23">
        <v>401.19</v>
      </c>
      <c r="I1379" s="23">
        <v>1100</v>
      </c>
      <c r="J1379" s="23">
        <v>359.96</v>
      </c>
      <c r="K1379" s="23">
        <v>41.23</v>
      </c>
    </row>
    <row r="1380" spans="1:11" x14ac:dyDescent="0.25">
      <c r="A1380" s="21" t="s">
        <v>71</v>
      </c>
      <c r="B1380" s="21" t="s">
        <v>547</v>
      </c>
      <c r="C1380" s="21" t="s">
        <v>75</v>
      </c>
      <c r="D1380" s="21" t="s">
        <v>4357</v>
      </c>
      <c r="E1380" s="21" t="s">
        <v>4358</v>
      </c>
      <c r="F1380" s="22">
        <v>45472.647222222222</v>
      </c>
      <c r="G1380" s="21" t="s">
        <v>4359</v>
      </c>
      <c r="H1380" s="23">
        <v>357.19</v>
      </c>
      <c r="I1380" s="23">
        <v>1200</v>
      </c>
      <c r="J1380" s="23">
        <v>329.96</v>
      </c>
      <c r="K1380" s="23">
        <v>27.23</v>
      </c>
    </row>
    <row r="1381" spans="1:11" x14ac:dyDescent="0.25">
      <c r="A1381" s="21" t="s">
        <v>71</v>
      </c>
      <c r="B1381" s="21" t="s">
        <v>578</v>
      </c>
      <c r="C1381" s="21" t="s">
        <v>81</v>
      </c>
      <c r="D1381" s="21" t="s">
        <v>801</v>
      </c>
      <c r="E1381" s="21" t="s">
        <v>4360</v>
      </c>
      <c r="F1381" s="22">
        <v>45446.743750000001</v>
      </c>
      <c r="G1381" s="21" t="s">
        <v>4361</v>
      </c>
      <c r="H1381" s="23">
        <v>230.34</v>
      </c>
      <c r="I1381" s="23">
        <v>1200</v>
      </c>
      <c r="J1381" s="23">
        <v>229.99</v>
      </c>
      <c r="K1381" s="23">
        <v>0.35</v>
      </c>
    </row>
    <row r="1382" spans="1:11" x14ac:dyDescent="0.25">
      <c r="A1382" s="21" t="s">
        <v>71</v>
      </c>
      <c r="B1382" s="21" t="s">
        <v>578</v>
      </c>
      <c r="C1382" s="21" t="s">
        <v>81</v>
      </c>
      <c r="D1382" s="21" t="s">
        <v>801</v>
      </c>
      <c r="E1382" s="21" t="s">
        <v>4362</v>
      </c>
      <c r="F1382" s="22">
        <v>45449.71597222222</v>
      </c>
      <c r="G1382" s="21" t="s">
        <v>4363</v>
      </c>
      <c r="H1382" s="23">
        <v>327.24</v>
      </c>
      <c r="I1382" s="23">
        <v>1100</v>
      </c>
      <c r="J1382" s="23">
        <v>259.89</v>
      </c>
      <c r="K1382" s="23">
        <v>67.349999999999994</v>
      </c>
    </row>
    <row r="1383" spans="1:11" x14ac:dyDescent="0.25">
      <c r="A1383" s="21" t="s">
        <v>71</v>
      </c>
      <c r="B1383" s="21" t="s">
        <v>578</v>
      </c>
      <c r="C1383" s="21" t="s">
        <v>81</v>
      </c>
      <c r="D1383" s="21" t="s">
        <v>801</v>
      </c>
      <c r="E1383" s="21" t="s">
        <v>4364</v>
      </c>
      <c r="F1383" s="22">
        <v>45450.522222222222</v>
      </c>
      <c r="G1383" s="21" t="s">
        <v>4365</v>
      </c>
      <c r="H1383" s="23">
        <v>286.13</v>
      </c>
      <c r="I1383" s="23">
        <v>1300</v>
      </c>
      <c r="J1383" s="23">
        <v>259.89999999999998</v>
      </c>
      <c r="K1383" s="23">
        <v>26.23</v>
      </c>
    </row>
    <row r="1384" spans="1:11" x14ac:dyDescent="0.25">
      <c r="A1384" s="21" t="s">
        <v>71</v>
      </c>
      <c r="B1384" s="21" t="s">
        <v>578</v>
      </c>
      <c r="C1384" s="21" t="s">
        <v>81</v>
      </c>
      <c r="D1384" s="21" t="s">
        <v>802</v>
      </c>
      <c r="E1384" s="21" t="s">
        <v>4366</v>
      </c>
      <c r="F1384" s="22">
        <v>45454.463194444441</v>
      </c>
      <c r="G1384" s="21" t="s">
        <v>4367</v>
      </c>
      <c r="H1384" s="23">
        <v>429.94</v>
      </c>
      <c r="I1384" s="23">
        <v>1200</v>
      </c>
      <c r="J1384" s="23">
        <v>429.94</v>
      </c>
      <c r="K1384" s="23">
        <v>0</v>
      </c>
    </row>
    <row r="1385" spans="1:11" x14ac:dyDescent="0.25">
      <c r="A1385" s="21" t="s">
        <v>71</v>
      </c>
      <c r="B1385" s="21" t="s">
        <v>578</v>
      </c>
      <c r="C1385" s="21" t="s">
        <v>81</v>
      </c>
      <c r="D1385" s="21" t="s">
        <v>801</v>
      </c>
      <c r="E1385" s="21" t="s">
        <v>4368</v>
      </c>
      <c r="F1385" s="22">
        <v>45454.480555555558</v>
      </c>
      <c r="G1385" s="21" t="s">
        <v>4369</v>
      </c>
      <c r="H1385" s="23">
        <v>288.58</v>
      </c>
      <c r="I1385" s="23">
        <v>1400</v>
      </c>
      <c r="J1385" s="23">
        <v>259.89</v>
      </c>
      <c r="K1385" s="23">
        <v>28.69</v>
      </c>
    </row>
    <row r="1386" spans="1:11" x14ac:dyDescent="0.25">
      <c r="A1386" s="21" t="s">
        <v>71</v>
      </c>
      <c r="B1386" s="21" t="s">
        <v>578</v>
      </c>
      <c r="C1386" s="21" t="s">
        <v>81</v>
      </c>
      <c r="D1386" s="21" t="s">
        <v>801</v>
      </c>
      <c r="E1386" s="21" t="s">
        <v>4370</v>
      </c>
      <c r="F1386" s="22">
        <v>45458.470833333333</v>
      </c>
      <c r="G1386" s="21" t="s">
        <v>4371</v>
      </c>
      <c r="H1386" s="23">
        <v>286.58</v>
      </c>
      <c r="I1386" s="23">
        <v>1300</v>
      </c>
      <c r="J1386" s="23">
        <v>269.89</v>
      </c>
      <c r="K1386" s="23">
        <v>16.690000000000001</v>
      </c>
    </row>
    <row r="1387" spans="1:11" x14ac:dyDescent="0.25">
      <c r="A1387" s="21" t="s">
        <v>71</v>
      </c>
      <c r="B1387" s="21" t="s">
        <v>578</v>
      </c>
      <c r="C1387" s="21" t="s">
        <v>81</v>
      </c>
      <c r="D1387" s="21" t="s">
        <v>801</v>
      </c>
      <c r="E1387" s="21" t="s">
        <v>4372</v>
      </c>
      <c r="F1387" s="22">
        <v>45462.546527777777</v>
      </c>
      <c r="G1387" s="21" t="s">
        <v>4373</v>
      </c>
      <c r="H1387" s="23">
        <v>341.25</v>
      </c>
      <c r="I1387" s="23">
        <v>1100</v>
      </c>
      <c r="J1387" s="23">
        <v>269.89999999999998</v>
      </c>
      <c r="K1387" s="23">
        <v>71.349999999999994</v>
      </c>
    </row>
    <row r="1388" spans="1:11" x14ac:dyDescent="0.25">
      <c r="A1388" s="21" t="s">
        <v>71</v>
      </c>
      <c r="B1388" s="21" t="s">
        <v>578</v>
      </c>
      <c r="C1388" s="21" t="s">
        <v>81</v>
      </c>
      <c r="D1388" s="21" t="s">
        <v>4374</v>
      </c>
      <c r="E1388" s="21" t="s">
        <v>4375</v>
      </c>
      <c r="F1388" s="22">
        <v>45467.554861111108</v>
      </c>
      <c r="G1388" s="21" t="s">
        <v>4376</v>
      </c>
      <c r="H1388" s="23">
        <v>889.8</v>
      </c>
      <c r="I1388" s="23">
        <v>1100</v>
      </c>
      <c r="J1388" s="23">
        <v>829.99</v>
      </c>
      <c r="K1388" s="23">
        <v>59.81</v>
      </c>
    </row>
    <row r="1389" spans="1:11" x14ac:dyDescent="0.25">
      <c r="A1389" s="21" t="s">
        <v>71</v>
      </c>
      <c r="B1389" s="21" t="s">
        <v>578</v>
      </c>
      <c r="C1389" s="21" t="s">
        <v>81</v>
      </c>
      <c r="D1389" s="21" t="s">
        <v>754</v>
      </c>
      <c r="E1389" s="21" t="s">
        <v>4377</v>
      </c>
      <c r="F1389" s="22">
        <v>45467.718055555553</v>
      </c>
      <c r="G1389" s="21" t="s">
        <v>4378</v>
      </c>
      <c r="H1389" s="23">
        <v>316.94</v>
      </c>
      <c r="I1389" s="23">
        <v>1100</v>
      </c>
      <c r="J1389" s="23">
        <v>264.94</v>
      </c>
      <c r="K1389" s="23">
        <v>52</v>
      </c>
    </row>
    <row r="1390" spans="1:11" x14ac:dyDescent="0.25">
      <c r="A1390" s="21" t="s">
        <v>71</v>
      </c>
      <c r="B1390" s="21" t="s">
        <v>555</v>
      </c>
      <c r="C1390" s="21" t="s">
        <v>72</v>
      </c>
      <c r="D1390" s="21" t="s">
        <v>793</v>
      </c>
      <c r="E1390" s="21" t="s">
        <v>4379</v>
      </c>
      <c r="F1390" s="22">
        <v>45447.628472222219</v>
      </c>
      <c r="G1390" s="21" t="s">
        <v>4380</v>
      </c>
      <c r="H1390" s="23">
        <v>537.1</v>
      </c>
      <c r="I1390" s="23">
        <v>1100</v>
      </c>
      <c r="J1390" s="23">
        <v>339.9</v>
      </c>
      <c r="K1390" s="23">
        <v>197.2</v>
      </c>
    </row>
    <row r="1391" spans="1:11" x14ac:dyDescent="0.25">
      <c r="A1391" s="21" t="s">
        <v>71</v>
      </c>
      <c r="B1391" s="21" t="s">
        <v>555</v>
      </c>
      <c r="C1391" s="21" t="s">
        <v>72</v>
      </c>
      <c r="D1391" s="21" t="s">
        <v>4381</v>
      </c>
      <c r="E1391" s="21" t="s">
        <v>4382</v>
      </c>
      <c r="F1391" s="22">
        <v>45452.52847222222</v>
      </c>
      <c r="G1391" s="21" t="s">
        <v>4383</v>
      </c>
      <c r="H1391" s="23">
        <v>1132.3</v>
      </c>
      <c r="I1391" s="23">
        <v>1300</v>
      </c>
      <c r="J1391" s="23">
        <v>1104.95</v>
      </c>
      <c r="K1391" s="23">
        <v>27.35</v>
      </c>
    </row>
    <row r="1392" spans="1:11" x14ac:dyDescent="0.25">
      <c r="A1392" s="21" t="s">
        <v>71</v>
      </c>
      <c r="B1392" s="21" t="s">
        <v>555</v>
      </c>
      <c r="C1392" s="21" t="s">
        <v>72</v>
      </c>
      <c r="D1392" s="21" t="s">
        <v>4381</v>
      </c>
      <c r="E1392" s="21" t="s">
        <v>4384</v>
      </c>
      <c r="F1392" s="22">
        <v>45457.515277777777</v>
      </c>
      <c r="G1392" s="21" t="s">
        <v>4385</v>
      </c>
      <c r="H1392" s="23">
        <v>281.3</v>
      </c>
      <c r="I1392" s="23">
        <v>1100</v>
      </c>
      <c r="J1392" s="23">
        <v>179.94</v>
      </c>
      <c r="K1392" s="23">
        <v>101.36</v>
      </c>
    </row>
    <row r="1393" spans="1:11" x14ac:dyDescent="0.25">
      <c r="A1393" s="21" t="s">
        <v>71</v>
      </c>
      <c r="B1393" s="21" t="s">
        <v>555</v>
      </c>
      <c r="C1393" s="21" t="s">
        <v>72</v>
      </c>
      <c r="D1393" s="21" t="s">
        <v>790</v>
      </c>
      <c r="E1393" s="21" t="s">
        <v>4386</v>
      </c>
      <c r="F1393" s="22">
        <v>45457.773611111108</v>
      </c>
      <c r="G1393" s="21" t="s">
        <v>4387</v>
      </c>
      <c r="H1393" s="23">
        <v>1036.2</v>
      </c>
      <c r="I1393" s="23">
        <v>1100</v>
      </c>
      <c r="J1393" s="23">
        <v>924.92</v>
      </c>
      <c r="K1393" s="23">
        <v>111.28</v>
      </c>
    </row>
    <row r="1394" spans="1:11" x14ac:dyDescent="0.25">
      <c r="A1394" s="21" t="s">
        <v>71</v>
      </c>
      <c r="B1394" s="21" t="s">
        <v>555</v>
      </c>
      <c r="C1394" s="21" t="s">
        <v>72</v>
      </c>
      <c r="D1394" s="21" t="s">
        <v>793</v>
      </c>
      <c r="E1394" s="21" t="s">
        <v>4388</v>
      </c>
      <c r="F1394" s="22">
        <v>45460.70416666667</v>
      </c>
      <c r="G1394" s="21" t="s">
        <v>4389</v>
      </c>
      <c r="H1394" s="23">
        <v>360.75</v>
      </c>
      <c r="I1394" s="23">
        <v>1200</v>
      </c>
      <c r="J1394" s="23">
        <v>259.89999999999998</v>
      </c>
      <c r="K1394" s="23">
        <v>100.85</v>
      </c>
    </row>
    <row r="1395" spans="1:11" x14ac:dyDescent="0.25">
      <c r="A1395" s="21" t="s">
        <v>71</v>
      </c>
      <c r="B1395" s="21" t="s">
        <v>566</v>
      </c>
      <c r="C1395" s="21" t="s">
        <v>83</v>
      </c>
      <c r="D1395" s="21" t="s">
        <v>809</v>
      </c>
      <c r="E1395" s="21" t="s">
        <v>4390</v>
      </c>
      <c r="F1395" s="22">
        <v>45444.774305555555</v>
      </c>
      <c r="G1395" s="21" t="s">
        <v>4391</v>
      </c>
      <c r="H1395" s="23">
        <v>527.34</v>
      </c>
      <c r="I1395" s="23">
        <v>1000</v>
      </c>
      <c r="J1395" s="23">
        <v>499.99</v>
      </c>
      <c r="K1395" s="23">
        <v>27.35</v>
      </c>
    </row>
    <row r="1396" spans="1:11" x14ac:dyDescent="0.25">
      <c r="A1396" s="21" t="s">
        <v>71</v>
      </c>
      <c r="B1396" s="21" t="s">
        <v>566</v>
      </c>
      <c r="C1396" s="21" t="s">
        <v>83</v>
      </c>
      <c r="D1396" s="21" t="s">
        <v>800</v>
      </c>
      <c r="E1396" s="21" t="s">
        <v>4392</v>
      </c>
      <c r="F1396" s="22">
        <v>45449.725694444445</v>
      </c>
      <c r="G1396" s="21" t="s">
        <v>4393</v>
      </c>
      <c r="H1396" s="23">
        <v>687.23</v>
      </c>
      <c r="I1396" s="23">
        <v>1100</v>
      </c>
      <c r="J1396" s="23">
        <v>549.99</v>
      </c>
      <c r="K1396" s="23">
        <v>137.24</v>
      </c>
    </row>
    <row r="1397" spans="1:11" x14ac:dyDescent="0.25">
      <c r="A1397" s="21" t="s">
        <v>71</v>
      </c>
      <c r="B1397" s="21" t="s">
        <v>566</v>
      </c>
      <c r="C1397" s="21" t="s">
        <v>83</v>
      </c>
      <c r="D1397" s="21" t="s">
        <v>800</v>
      </c>
      <c r="E1397" s="21" t="s">
        <v>4394</v>
      </c>
      <c r="F1397" s="22">
        <v>45462.53402777778</v>
      </c>
      <c r="G1397" s="21" t="s">
        <v>4395</v>
      </c>
      <c r="H1397" s="23">
        <v>344.79</v>
      </c>
      <c r="I1397" s="23">
        <v>1100</v>
      </c>
      <c r="J1397" s="23">
        <v>284.98</v>
      </c>
      <c r="K1397" s="23">
        <v>59.81</v>
      </c>
    </row>
    <row r="1398" spans="1:11" x14ac:dyDescent="0.25">
      <c r="A1398" s="21" t="s">
        <v>1132</v>
      </c>
      <c r="B1398" s="21" t="s">
        <v>3044</v>
      </c>
      <c r="C1398" s="21" t="s">
        <v>3045</v>
      </c>
      <c r="D1398" s="21" t="s">
        <v>4396</v>
      </c>
      <c r="E1398" s="21" t="s">
        <v>2479</v>
      </c>
      <c r="F1398" s="22">
        <v>45453.491666666669</v>
      </c>
      <c r="G1398" s="21" t="s">
        <v>4397</v>
      </c>
      <c r="H1398" s="23">
        <v>1110.07</v>
      </c>
      <c r="I1398" s="23">
        <v>1300</v>
      </c>
      <c r="J1398" s="23">
        <v>1074.96</v>
      </c>
      <c r="K1398" s="23">
        <v>35.11</v>
      </c>
    </row>
    <row r="1399" spans="1:11" x14ac:dyDescent="0.25">
      <c r="A1399" s="21" t="s">
        <v>1132</v>
      </c>
      <c r="B1399" s="21" t="s">
        <v>1153</v>
      </c>
      <c r="C1399" s="21" t="s">
        <v>1154</v>
      </c>
      <c r="D1399" s="21" t="s">
        <v>4398</v>
      </c>
      <c r="E1399" s="21" t="s">
        <v>3209</v>
      </c>
      <c r="F1399" s="22">
        <v>45451.783333333333</v>
      </c>
      <c r="G1399" s="21" t="s">
        <v>4399</v>
      </c>
      <c r="H1399" s="23">
        <v>869.65</v>
      </c>
      <c r="I1399" s="23">
        <v>900</v>
      </c>
      <c r="J1399" s="23">
        <v>829.99</v>
      </c>
      <c r="K1399" s="23">
        <v>39.659999999999997</v>
      </c>
    </row>
    <row r="1400" spans="1:11" x14ac:dyDescent="0.25">
      <c r="A1400" s="21" t="s">
        <v>1132</v>
      </c>
      <c r="B1400" s="21" t="s">
        <v>1153</v>
      </c>
      <c r="C1400" s="21" t="s">
        <v>1154</v>
      </c>
      <c r="D1400" s="21" t="s">
        <v>4400</v>
      </c>
      <c r="E1400" s="21" t="s">
        <v>4401</v>
      </c>
      <c r="F1400" s="22">
        <v>45455.701388888891</v>
      </c>
      <c r="G1400" s="21" t="s">
        <v>4402</v>
      </c>
      <c r="H1400" s="23">
        <v>1301.6199999999999</v>
      </c>
      <c r="I1400" s="23">
        <v>1300</v>
      </c>
      <c r="J1400" s="23">
        <v>1274.96</v>
      </c>
      <c r="K1400" s="23">
        <v>26.66</v>
      </c>
    </row>
    <row r="1401" spans="1:11" x14ac:dyDescent="0.25">
      <c r="A1401" s="21" t="s">
        <v>1132</v>
      </c>
      <c r="B1401" s="21" t="s">
        <v>1153</v>
      </c>
      <c r="C1401" s="21" t="s">
        <v>1154</v>
      </c>
      <c r="D1401" s="21" t="s">
        <v>4400</v>
      </c>
      <c r="E1401" s="21" t="s">
        <v>4403</v>
      </c>
      <c r="F1401" s="22">
        <v>45458.580555555556</v>
      </c>
      <c r="G1401" s="21" t="s">
        <v>4404</v>
      </c>
      <c r="H1401" s="23">
        <v>1077.73</v>
      </c>
      <c r="I1401" s="23">
        <v>1100</v>
      </c>
      <c r="J1401" s="23">
        <v>959.95</v>
      </c>
      <c r="K1401" s="23">
        <v>117.78</v>
      </c>
    </row>
    <row r="1402" spans="1:11" x14ac:dyDescent="0.25">
      <c r="A1402" s="21" t="s">
        <v>1132</v>
      </c>
      <c r="B1402" s="21" t="s">
        <v>3044</v>
      </c>
      <c r="C1402" s="21" t="s">
        <v>3045</v>
      </c>
      <c r="D1402" s="21" t="s">
        <v>4396</v>
      </c>
      <c r="E1402" s="21" t="s">
        <v>4405</v>
      </c>
      <c r="F1402" s="22">
        <v>45466.493055555555</v>
      </c>
      <c r="G1402" s="21" t="s">
        <v>4406</v>
      </c>
      <c r="H1402" s="23">
        <v>967.63</v>
      </c>
      <c r="I1402" s="23">
        <v>1100</v>
      </c>
      <c r="J1402" s="23">
        <v>929.99</v>
      </c>
      <c r="K1402" s="23">
        <v>37.64</v>
      </c>
    </row>
    <row r="1403" spans="1:11" x14ac:dyDescent="0.25">
      <c r="A1403" s="21" t="s">
        <v>1132</v>
      </c>
      <c r="B1403" s="21" t="s">
        <v>1143</v>
      </c>
      <c r="C1403" s="21" t="s">
        <v>1144</v>
      </c>
      <c r="D1403" s="21" t="s">
        <v>4407</v>
      </c>
      <c r="E1403" s="21" t="s">
        <v>3449</v>
      </c>
      <c r="F1403" s="22">
        <v>45453.783333333333</v>
      </c>
      <c r="G1403" s="21" t="s">
        <v>4408</v>
      </c>
      <c r="H1403" s="23">
        <v>596.63</v>
      </c>
      <c r="I1403" s="23">
        <v>1400</v>
      </c>
      <c r="J1403" s="23">
        <v>569.97</v>
      </c>
      <c r="K1403" s="23">
        <v>26.66</v>
      </c>
    </row>
    <row r="1404" spans="1:11" x14ac:dyDescent="0.25">
      <c r="A1404" s="21" t="s">
        <v>1132</v>
      </c>
      <c r="B1404" s="21" t="s">
        <v>1151</v>
      </c>
      <c r="C1404" s="21" t="s">
        <v>1152</v>
      </c>
      <c r="D1404" s="21" t="s">
        <v>4409</v>
      </c>
      <c r="E1404" s="21" t="s">
        <v>3398</v>
      </c>
      <c r="F1404" s="22">
        <v>45464.456250000003</v>
      </c>
      <c r="G1404" s="21" t="s">
        <v>4410</v>
      </c>
      <c r="H1404" s="23">
        <v>632.79</v>
      </c>
      <c r="I1404" s="23">
        <v>1400</v>
      </c>
      <c r="J1404" s="23">
        <v>399.99</v>
      </c>
      <c r="K1404" s="23">
        <v>232.8</v>
      </c>
    </row>
    <row r="1405" spans="1:11" x14ac:dyDescent="0.25">
      <c r="A1405" s="21" t="s">
        <v>1132</v>
      </c>
      <c r="B1405" s="21" t="s">
        <v>1143</v>
      </c>
      <c r="C1405" s="21" t="s">
        <v>1144</v>
      </c>
      <c r="D1405" s="21" t="s">
        <v>2401</v>
      </c>
      <c r="E1405" s="21" t="s">
        <v>4411</v>
      </c>
      <c r="F1405" s="22">
        <v>45461.674305555556</v>
      </c>
      <c r="G1405" s="21" t="s">
        <v>4412</v>
      </c>
      <c r="H1405" s="23">
        <v>1096.5999999999999</v>
      </c>
      <c r="I1405" s="23">
        <v>1400</v>
      </c>
      <c r="J1405" s="23">
        <v>1069.94</v>
      </c>
      <c r="K1405" s="23">
        <v>26.66</v>
      </c>
    </row>
    <row r="1406" spans="1:11" x14ac:dyDescent="0.25">
      <c r="A1406" s="21" t="s">
        <v>1132</v>
      </c>
      <c r="B1406" s="21" t="s">
        <v>1141</v>
      </c>
      <c r="C1406" s="21" t="s">
        <v>1142</v>
      </c>
      <c r="D1406" s="21" t="s">
        <v>4413</v>
      </c>
      <c r="E1406" s="21" t="s">
        <v>4414</v>
      </c>
      <c r="F1406" s="22">
        <v>45450.743055555555</v>
      </c>
      <c r="G1406" s="21" t="s">
        <v>4415</v>
      </c>
      <c r="H1406" s="23">
        <v>526.65</v>
      </c>
      <c r="I1406" s="23">
        <v>900</v>
      </c>
      <c r="J1406" s="23">
        <v>499.99</v>
      </c>
      <c r="K1406" s="23">
        <v>26.66</v>
      </c>
    </row>
    <row r="1407" spans="1:11" x14ac:dyDescent="0.25">
      <c r="A1407" s="21" t="s">
        <v>1132</v>
      </c>
      <c r="B1407" s="21" t="s">
        <v>1165</v>
      </c>
      <c r="C1407" s="21" t="s">
        <v>1166</v>
      </c>
      <c r="D1407" s="21" t="s">
        <v>1273</v>
      </c>
      <c r="E1407" s="21" t="s">
        <v>4416</v>
      </c>
      <c r="F1407" s="22">
        <v>45445.612500000003</v>
      </c>
      <c r="G1407" s="21" t="s">
        <v>4417</v>
      </c>
      <c r="H1407" s="23">
        <v>381.62</v>
      </c>
      <c r="I1407" s="23">
        <v>1100</v>
      </c>
      <c r="J1407" s="23">
        <v>354.96</v>
      </c>
      <c r="K1407" s="23">
        <v>26.66</v>
      </c>
    </row>
    <row r="1408" spans="1:11" x14ac:dyDescent="0.25">
      <c r="A1408" s="21" t="s">
        <v>1132</v>
      </c>
      <c r="B1408" s="21" t="s">
        <v>3044</v>
      </c>
      <c r="C1408" s="21" t="s">
        <v>3045</v>
      </c>
      <c r="D1408" s="21" t="s">
        <v>4396</v>
      </c>
      <c r="E1408" s="21" t="s">
        <v>4418</v>
      </c>
      <c r="F1408" s="22">
        <v>45471.742361111108</v>
      </c>
      <c r="G1408" s="21" t="s">
        <v>4419</v>
      </c>
      <c r="H1408" s="23">
        <v>960.95</v>
      </c>
      <c r="I1408" s="23">
        <v>1200</v>
      </c>
      <c r="J1408" s="23">
        <v>869.95</v>
      </c>
      <c r="K1408" s="23">
        <v>91</v>
      </c>
    </row>
    <row r="1409" spans="1:11" x14ac:dyDescent="0.25">
      <c r="A1409" s="21" t="s">
        <v>1132</v>
      </c>
      <c r="B1409" s="21" t="s">
        <v>3044</v>
      </c>
      <c r="C1409" s="21" t="s">
        <v>3045</v>
      </c>
      <c r="D1409" s="21" t="s">
        <v>4420</v>
      </c>
      <c r="E1409" s="21" t="s">
        <v>4421</v>
      </c>
      <c r="F1409" s="22">
        <v>45473.498611111114</v>
      </c>
      <c r="G1409" s="21" t="s">
        <v>4422</v>
      </c>
      <c r="H1409" s="23">
        <v>1211.43</v>
      </c>
      <c r="I1409" s="23">
        <v>1000</v>
      </c>
      <c r="J1409" s="23">
        <v>974.98</v>
      </c>
      <c r="K1409" s="23">
        <v>236.45</v>
      </c>
    </row>
    <row r="1410" spans="1:11" x14ac:dyDescent="0.25">
      <c r="A1410" s="21" t="s">
        <v>1132</v>
      </c>
      <c r="B1410" s="21" t="s">
        <v>1163</v>
      </c>
      <c r="C1410" s="21" t="s">
        <v>1164</v>
      </c>
      <c r="D1410" s="21" t="s">
        <v>1276</v>
      </c>
      <c r="E1410" s="21" t="s">
        <v>2515</v>
      </c>
      <c r="F1410" s="22">
        <v>45444.771527777775</v>
      </c>
      <c r="G1410" s="21" t="s">
        <v>4423</v>
      </c>
      <c r="H1410" s="23">
        <v>709.87</v>
      </c>
      <c r="I1410" s="23">
        <v>1000</v>
      </c>
      <c r="J1410" s="23">
        <v>629.99</v>
      </c>
      <c r="K1410" s="23">
        <v>79.88</v>
      </c>
    </row>
    <row r="1411" spans="1:11" x14ac:dyDescent="0.25">
      <c r="A1411" s="21" t="s">
        <v>1132</v>
      </c>
      <c r="B1411" s="21" t="s">
        <v>1141</v>
      </c>
      <c r="C1411" s="21" t="s">
        <v>1142</v>
      </c>
      <c r="D1411" s="21" t="s">
        <v>1490</v>
      </c>
      <c r="E1411" s="21" t="s">
        <v>4424</v>
      </c>
      <c r="F1411" s="22">
        <v>45464.501388888886</v>
      </c>
      <c r="G1411" s="21" t="s">
        <v>4425</v>
      </c>
      <c r="H1411" s="23">
        <v>336.63</v>
      </c>
      <c r="I1411" s="23">
        <v>1000</v>
      </c>
      <c r="J1411" s="23">
        <v>309.97000000000003</v>
      </c>
      <c r="K1411" s="23">
        <v>26.66</v>
      </c>
    </row>
    <row r="1412" spans="1:11" x14ac:dyDescent="0.25">
      <c r="A1412" s="21" t="s">
        <v>1132</v>
      </c>
      <c r="B1412" s="21" t="s">
        <v>1141</v>
      </c>
      <c r="C1412" s="21" t="s">
        <v>1142</v>
      </c>
      <c r="D1412" s="21" t="s">
        <v>4426</v>
      </c>
      <c r="E1412" s="21" t="s">
        <v>4427</v>
      </c>
      <c r="F1412" s="22">
        <v>45465.425000000003</v>
      </c>
      <c r="G1412" s="21" t="s">
        <v>4428</v>
      </c>
      <c r="H1412" s="23">
        <v>1141.95</v>
      </c>
      <c r="I1412" s="23">
        <v>1100</v>
      </c>
      <c r="J1412" s="23">
        <v>1054.95</v>
      </c>
      <c r="K1412" s="23">
        <v>87</v>
      </c>
    </row>
    <row r="1413" spans="1:11" x14ac:dyDescent="0.25">
      <c r="A1413" s="21" t="s">
        <v>1132</v>
      </c>
      <c r="B1413" s="21" t="s">
        <v>1165</v>
      </c>
      <c r="C1413" s="21" t="s">
        <v>1166</v>
      </c>
      <c r="D1413" s="21" t="s">
        <v>4014</v>
      </c>
      <c r="E1413" s="21" t="s">
        <v>4429</v>
      </c>
      <c r="F1413" s="22">
        <v>45464.532638888886</v>
      </c>
      <c r="G1413" s="21" t="s">
        <v>4430</v>
      </c>
      <c r="H1413" s="23">
        <v>1058.29</v>
      </c>
      <c r="I1413" s="23">
        <v>1100</v>
      </c>
      <c r="J1413" s="23">
        <v>929.99</v>
      </c>
      <c r="K1413" s="23">
        <v>128.30000000000001</v>
      </c>
    </row>
    <row r="1414" spans="1:11" x14ac:dyDescent="0.25">
      <c r="A1414" s="21" t="s">
        <v>1132</v>
      </c>
      <c r="B1414" s="21" t="s">
        <v>1133</v>
      </c>
      <c r="C1414" s="21" t="s">
        <v>1134</v>
      </c>
      <c r="D1414" s="21" t="s">
        <v>1496</v>
      </c>
      <c r="E1414" s="21" t="s">
        <v>4431</v>
      </c>
      <c r="F1414" s="22">
        <v>45444.385416666664</v>
      </c>
      <c r="G1414" s="21" t="s">
        <v>4432</v>
      </c>
      <c r="H1414" s="23">
        <v>467.83</v>
      </c>
      <c r="I1414" s="23">
        <v>600</v>
      </c>
      <c r="J1414" s="23">
        <v>399.99</v>
      </c>
      <c r="K1414" s="23">
        <v>67.84</v>
      </c>
    </row>
    <row r="1415" spans="1:11" x14ac:dyDescent="0.25">
      <c r="A1415" s="21" t="s">
        <v>1132</v>
      </c>
      <c r="B1415" s="21" t="s">
        <v>1163</v>
      </c>
      <c r="C1415" s="21" t="s">
        <v>1164</v>
      </c>
      <c r="D1415" s="21" t="s">
        <v>1276</v>
      </c>
      <c r="E1415" s="21" t="s">
        <v>1510</v>
      </c>
      <c r="F1415" s="22">
        <v>45450.40347222222</v>
      </c>
      <c r="G1415" s="21" t="s">
        <v>4433</v>
      </c>
      <c r="H1415" s="23">
        <v>305.58999999999997</v>
      </c>
      <c r="I1415" s="23">
        <v>1100</v>
      </c>
      <c r="J1415" s="23">
        <v>254.98</v>
      </c>
      <c r="K1415" s="23">
        <v>50.61</v>
      </c>
    </row>
    <row r="1416" spans="1:11" x14ac:dyDescent="0.25">
      <c r="A1416" s="21" t="s">
        <v>1132</v>
      </c>
      <c r="B1416" s="21" t="s">
        <v>1169</v>
      </c>
      <c r="C1416" s="21" t="s">
        <v>1170</v>
      </c>
      <c r="D1416" s="21" t="s">
        <v>4434</v>
      </c>
      <c r="E1416" s="21" t="s">
        <v>4435</v>
      </c>
      <c r="F1416" s="22">
        <v>45457.643055555556</v>
      </c>
      <c r="G1416" s="21" t="s">
        <v>4436</v>
      </c>
      <c r="H1416" s="23">
        <v>879.2</v>
      </c>
      <c r="I1416" s="23">
        <v>1100</v>
      </c>
      <c r="J1416" s="23">
        <v>829.99</v>
      </c>
      <c r="K1416" s="23">
        <v>49.21</v>
      </c>
    </row>
    <row r="1417" spans="1:11" x14ac:dyDescent="0.25">
      <c r="A1417" s="21" t="s">
        <v>1132</v>
      </c>
      <c r="B1417" s="21" t="s">
        <v>1133</v>
      </c>
      <c r="C1417" s="21" t="s">
        <v>1134</v>
      </c>
      <c r="D1417" s="21" t="s">
        <v>2465</v>
      </c>
      <c r="E1417" s="21" t="s">
        <v>4437</v>
      </c>
      <c r="F1417" s="22">
        <v>45447.761805555558</v>
      </c>
      <c r="G1417" s="21" t="s">
        <v>4438</v>
      </c>
      <c r="H1417" s="23">
        <v>739.45</v>
      </c>
      <c r="I1417" s="23">
        <v>1400</v>
      </c>
      <c r="J1417" s="23">
        <v>599.99</v>
      </c>
      <c r="K1417" s="23">
        <v>139.46</v>
      </c>
    </row>
    <row r="1418" spans="1:11" x14ac:dyDescent="0.25">
      <c r="A1418" s="21" t="s">
        <v>1132</v>
      </c>
      <c r="B1418" s="21" t="s">
        <v>1145</v>
      </c>
      <c r="C1418" s="21" t="s">
        <v>1146</v>
      </c>
      <c r="D1418" s="21" t="s">
        <v>1487</v>
      </c>
      <c r="E1418" s="21" t="s">
        <v>1354</v>
      </c>
      <c r="F1418" s="22">
        <v>45450.686805555553</v>
      </c>
      <c r="G1418" s="21" t="s">
        <v>4439</v>
      </c>
      <c r="H1418" s="23">
        <v>597.47</v>
      </c>
      <c r="I1418" s="23">
        <v>1100</v>
      </c>
      <c r="J1418" s="23">
        <v>339.99</v>
      </c>
      <c r="K1418" s="23">
        <v>257.48</v>
      </c>
    </row>
    <row r="1419" spans="1:11" x14ac:dyDescent="0.25">
      <c r="A1419" s="21" t="s">
        <v>1132</v>
      </c>
      <c r="B1419" s="21" t="s">
        <v>1145</v>
      </c>
      <c r="C1419" s="21" t="s">
        <v>1146</v>
      </c>
      <c r="D1419" s="21" t="s">
        <v>1487</v>
      </c>
      <c r="E1419" s="21" t="s">
        <v>1355</v>
      </c>
      <c r="F1419" s="22">
        <v>45450.79583333333</v>
      </c>
      <c r="G1419" s="21" t="s">
        <v>4440</v>
      </c>
      <c r="H1419" s="23">
        <v>1056.7</v>
      </c>
      <c r="I1419" s="23">
        <v>1300</v>
      </c>
      <c r="J1419" s="23">
        <v>1029.92</v>
      </c>
      <c r="K1419" s="23">
        <v>26.78</v>
      </c>
    </row>
    <row r="1420" spans="1:11" x14ac:dyDescent="0.25">
      <c r="A1420" s="21" t="s">
        <v>1132</v>
      </c>
      <c r="B1420" s="21" t="s">
        <v>1133</v>
      </c>
      <c r="C1420" s="21" t="s">
        <v>1134</v>
      </c>
      <c r="D1420" s="21" t="s">
        <v>1496</v>
      </c>
      <c r="E1420" s="21" t="s">
        <v>4441</v>
      </c>
      <c r="F1420" s="22">
        <v>45452.540277777778</v>
      </c>
      <c r="G1420" s="21" t="s">
        <v>4442</v>
      </c>
      <c r="H1420" s="23">
        <v>958.9</v>
      </c>
      <c r="I1420" s="23">
        <v>1300</v>
      </c>
      <c r="J1420" s="23">
        <v>929.99</v>
      </c>
      <c r="K1420" s="23">
        <v>28.91</v>
      </c>
    </row>
    <row r="1421" spans="1:11" x14ac:dyDescent="0.25">
      <c r="A1421" s="21" t="s">
        <v>1132</v>
      </c>
      <c r="B1421" s="21" t="s">
        <v>1133</v>
      </c>
      <c r="C1421" s="21" t="s">
        <v>1134</v>
      </c>
      <c r="D1421" s="21" t="s">
        <v>1496</v>
      </c>
      <c r="E1421" s="21" t="s">
        <v>1365</v>
      </c>
      <c r="F1421" s="22">
        <v>45452.567361111112</v>
      </c>
      <c r="G1421" s="21" t="s">
        <v>4443</v>
      </c>
      <c r="H1421" s="23">
        <v>926.75</v>
      </c>
      <c r="I1421" s="23">
        <v>1300</v>
      </c>
      <c r="J1421" s="23">
        <v>899.97</v>
      </c>
      <c r="K1421" s="23">
        <v>26.78</v>
      </c>
    </row>
    <row r="1422" spans="1:11" x14ac:dyDescent="0.25">
      <c r="A1422" s="21" t="s">
        <v>1132</v>
      </c>
      <c r="B1422" s="21" t="s">
        <v>1155</v>
      </c>
      <c r="C1422" s="21" t="s">
        <v>1156</v>
      </c>
      <c r="D1422" s="21" t="s">
        <v>4444</v>
      </c>
      <c r="E1422" s="21" t="s">
        <v>4445</v>
      </c>
      <c r="F1422" s="22">
        <v>45448.798611111109</v>
      </c>
      <c r="G1422" s="21" t="s">
        <v>4446</v>
      </c>
      <c r="H1422" s="23">
        <v>931.29</v>
      </c>
      <c r="I1422" s="23">
        <v>1100</v>
      </c>
      <c r="J1422" s="23">
        <v>829.99</v>
      </c>
      <c r="K1422" s="23">
        <v>101.3</v>
      </c>
    </row>
    <row r="1423" spans="1:11" x14ac:dyDescent="0.25">
      <c r="A1423" s="21" t="s">
        <v>1132</v>
      </c>
      <c r="B1423" s="21" t="s">
        <v>1137</v>
      </c>
      <c r="C1423" s="21" t="s">
        <v>1138</v>
      </c>
      <c r="D1423" s="21" t="s">
        <v>3898</v>
      </c>
      <c r="E1423" s="21" t="s">
        <v>4447</v>
      </c>
      <c r="F1423" s="22">
        <v>45448.702777777777</v>
      </c>
      <c r="G1423" s="21" t="s">
        <v>4448</v>
      </c>
      <c r="H1423" s="23">
        <v>908.98</v>
      </c>
      <c r="I1423" s="23">
        <v>1200</v>
      </c>
      <c r="J1423" s="23">
        <v>824.98</v>
      </c>
      <c r="K1423" s="23">
        <v>84</v>
      </c>
    </row>
    <row r="1424" spans="1:11" x14ac:dyDescent="0.25">
      <c r="A1424" s="21" t="s">
        <v>1132</v>
      </c>
      <c r="B1424" s="21" t="s">
        <v>1155</v>
      </c>
      <c r="C1424" s="21" t="s">
        <v>1156</v>
      </c>
      <c r="D1424" s="21" t="s">
        <v>4426</v>
      </c>
      <c r="E1424" s="21" t="s">
        <v>4449</v>
      </c>
      <c r="F1424" s="22">
        <v>45450.495138888888</v>
      </c>
      <c r="G1424" s="21" t="s">
        <v>4450</v>
      </c>
      <c r="H1424" s="23">
        <v>679.87</v>
      </c>
      <c r="I1424" s="23">
        <v>1100</v>
      </c>
      <c r="J1424" s="23">
        <v>599.99</v>
      </c>
      <c r="K1424" s="23">
        <v>79.88</v>
      </c>
    </row>
    <row r="1425" spans="1:11" x14ac:dyDescent="0.25">
      <c r="A1425" s="21" t="s">
        <v>1132</v>
      </c>
      <c r="B1425" s="21" t="s">
        <v>1155</v>
      </c>
      <c r="C1425" s="21" t="s">
        <v>1156</v>
      </c>
      <c r="D1425" s="21" t="s">
        <v>3186</v>
      </c>
      <c r="E1425" s="21" t="s">
        <v>4451</v>
      </c>
      <c r="F1425" s="22">
        <v>45450.60833333333</v>
      </c>
      <c r="G1425" s="21" t="s">
        <v>4452</v>
      </c>
      <c r="H1425" s="23">
        <v>780.83</v>
      </c>
      <c r="I1425" s="23">
        <v>1300</v>
      </c>
      <c r="J1425" s="23">
        <v>629.99</v>
      </c>
      <c r="K1425" s="23">
        <v>150.84</v>
      </c>
    </row>
    <row r="1426" spans="1:11" x14ac:dyDescent="0.25">
      <c r="A1426" s="21" t="s">
        <v>1132</v>
      </c>
      <c r="B1426" s="21" t="s">
        <v>1155</v>
      </c>
      <c r="C1426" s="21" t="s">
        <v>1156</v>
      </c>
      <c r="D1426" s="21" t="s">
        <v>4453</v>
      </c>
      <c r="E1426" s="21" t="s">
        <v>3262</v>
      </c>
      <c r="F1426" s="22">
        <v>45451.602083333331</v>
      </c>
      <c r="G1426" s="21" t="s">
        <v>4454</v>
      </c>
      <c r="H1426" s="23">
        <v>358.6</v>
      </c>
      <c r="I1426" s="23">
        <v>1400</v>
      </c>
      <c r="J1426" s="23">
        <v>229.99</v>
      </c>
      <c r="K1426" s="23">
        <v>128.61000000000001</v>
      </c>
    </row>
    <row r="1427" spans="1:11" x14ac:dyDescent="0.25">
      <c r="A1427" s="21" t="s">
        <v>1132</v>
      </c>
      <c r="B1427" s="21" t="s">
        <v>1137</v>
      </c>
      <c r="C1427" s="21" t="s">
        <v>1138</v>
      </c>
      <c r="D1427" s="21" t="s">
        <v>4455</v>
      </c>
      <c r="E1427" s="21" t="s">
        <v>4456</v>
      </c>
      <c r="F1427" s="22">
        <v>45453.714583333334</v>
      </c>
      <c r="G1427" s="21" t="s">
        <v>4457</v>
      </c>
      <c r="H1427" s="23">
        <v>956.9</v>
      </c>
      <c r="I1427" s="23">
        <v>1400</v>
      </c>
      <c r="J1427" s="23">
        <v>929.99</v>
      </c>
      <c r="K1427" s="23">
        <v>26.91</v>
      </c>
    </row>
    <row r="1428" spans="1:11" x14ac:dyDescent="0.25">
      <c r="A1428" s="21" t="s">
        <v>1132</v>
      </c>
      <c r="B1428" s="21" t="s">
        <v>1133</v>
      </c>
      <c r="C1428" s="21" t="s">
        <v>1134</v>
      </c>
      <c r="D1428" s="21" t="s">
        <v>1496</v>
      </c>
      <c r="E1428" s="21" t="s">
        <v>1512</v>
      </c>
      <c r="F1428" s="22">
        <v>45465.438888888886</v>
      </c>
      <c r="G1428" s="21" t="s">
        <v>4458</v>
      </c>
      <c r="H1428" s="23">
        <v>1018.02</v>
      </c>
      <c r="I1428" s="23">
        <v>1200</v>
      </c>
      <c r="J1428" s="23">
        <v>973.98</v>
      </c>
      <c r="K1428" s="23">
        <v>44.04</v>
      </c>
    </row>
    <row r="1429" spans="1:11" x14ac:dyDescent="0.25">
      <c r="A1429" s="21" t="s">
        <v>1132</v>
      </c>
      <c r="B1429" s="21" t="s">
        <v>1137</v>
      </c>
      <c r="C1429" s="21" t="s">
        <v>1138</v>
      </c>
      <c r="D1429" s="21" t="s">
        <v>3898</v>
      </c>
      <c r="E1429" s="21" t="s">
        <v>4459</v>
      </c>
      <c r="F1429" s="22">
        <v>45456.479166666664</v>
      </c>
      <c r="G1429" s="21" t="s">
        <v>4460</v>
      </c>
      <c r="H1429" s="23">
        <v>405.94</v>
      </c>
      <c r="I1429" s="23">
        <v>1400</v>
      </c>
      <c r="J1429" s="23">
        <v>309.94</v>
      </c>
      <c r="K1429" s="23">
        <v>96</v>
      </c>
    </row>
    <row r="1430" spans="1:11" x14ac:dyDescent="0.25">
      <c r="A1430" s="21" t="s">
        <v>1132</v>
      </c>
      <c r="B1430" s="21" t="s">
        <v>1145</v>
      </c>
      <c r="C1430" s="21" t="s">
        <v>1146</v>
      </c>
      <c r="D1430" s="21" t="s">
        <v>4461</v>
      </c>
      <c r="E1430" s="21" t="s">
        <v>4462</v>
      </c>
      <c r="F1430" s="22">
        <v>45467.685416666667</v>
      </c>
      <c r="G1430" s="21" t="s">
        <v>4463</v>
      </c>
      <c r="H1430" s="23">
        <v>478.77</v>
      </c>
      <c r="I1430" s="23">
        <v>1500</v>
      </c>
      <c r="J1430" s="23">
        <v>449.94</v>
      </c>
      <c r="K1430" s="23">
        <v>28.83</v>
      </c>
    </row>
    <row r="1431" spans="1:11" x14ac:dyDescent="0.25">
      <c r="A1431" s="21" t="s">
        <v>1132</v>
      </c>
      <c r="B1431" s="21" t="s">
        <v>1139</v>
      </c>
      <c r="C1431" s="21" t="s">
        <v>1140</v>
      </c>
      <c r="D1431" s="21" t="s">
        <v>4464</v>
      </c>
      <c r="E1431" s="21" t="s">
        <v>4465</v>
      </c>
      <c r="F1431" s="22">
        <v>45451.705555555556</v>
      </c>
      <c r="G1431" s="21" t="s">
        <v>4466</v>
      </c>
      <c r="H1431" s="23">
        <v>993.93</v>
      </c>
      <c r="I1431" s="23">
        <v>1300</v>
      </c>
      <c r="J1431" s="23">
        <v>929.99</v>
      </c>
      <c r="K1431" s="23">
        <v>63.94</v>
      </c>
    </row>
    <row r="1432" spans="1:11" x14ac:dyDescent="0.25">
      <c r="A1432" s="21" t="s">
        <v>1132</v>
      </c>
      <c r="B1432" s="21" t="s">
        <v>1139</v>
      </c>
      <c r="C1432" s="21" t="s">
        <v>1140</v>
      </c>
      <c r="D1432" s="21" t="s">
        <v>1274</v>
      </c>
      <c r="E1432" s="21" t="s">
        <v>4467</v>
      </c>
      <c r="F1432" s="22">
        <v>45457.490972222222</v>
      </c>
      <c r="G1432" s="21" t="s">
        <v>4468</v>
      </c>
      <c r="H1432" s="23">
        <v>356.61</v>
      </c>
      <c r="I1432" s="23">
        <v>1500</v>
      </c>
      <c r="J1432" s="23">
        <v>329.95</v>
      </c>
      <c r="K1432" s="23">
        <v>26.66</v>
      </c>
    </row>
    <row r="1433" spans="1:11" x14ac:dyDescent="0.25">
      <c r="A1433" s="21" t="s">
        <v>1132</v>
      </c>
      <c r="B1433" s="21" t="s">
        <v>1139</v>
      </c>
      <c r="C1433" s="21" t="s">
        <v>1140</v>
      </c>
      <c r="D1433" s="21" t="s">
        <v>2425</v>
      </c>
      <c r="E1433" s="21" t="s">
        <v>1856</v>
      </c>
      <c r="F1433" s="22">
        <v>45466.527083333334</v>
      </c>
      <c r="G1433" s="21" t="s">
        <v>4469</v>
      </c>
      <c r="H1433" s="23">
        <v>580.37</v>
      </c>
      <c r="I1433" s="23">
        <v>1200</v>
      </c>
      <c r="J1433" s="23">
        <v>544.98</v>
      </c>
      <c r="K1433" s="23">
        <v>35.39</v>
      </c>
    </row>
    <row r="1434" spans="1:11" x14ac:dyDescent="0.25">
      <c r="A1434" s="21" t="s">
        <v>1132</v>
      </c>
      <c r="B1434" s="21" t="s">
        <v>1161</v>
      </c>
      <c r="C1434" s="21" t="s">
        <v>1162</v>
      </c>
      <c r="D1434" s="21" t="s">
        <v>1492</v>
      </c>
      <c r="E1434" s="21" t="s">
        <v>4470</v>
      </c>
      <c r="F1434" s="22">
        <v>45446.503472222219</v>
      </c>
      <c r="G1434" s="21" t="s">
        <v>4471</v>
      </c>
      <c r="H1434" s="23">
        <v>181.65</v>
      </c>
      <c r="I1434" s="23">
        <v>1200</v>
      </c>
      <c r="J1434" s="23">
        <v>154.99</v>
      </c>
      <c r="K1434" s="23">
        <v>26.66</v>
      </c>
    </row>
    <row r="1435" spans="1:11" x14ac:dyDescent="0.25">
      <c r="A1435" s="21" t="s">
        <v>1132</v>
      </c>
      <c r="B1435" s="21" t="s">
        <v>1161</v>
      </c>
      <c r="C1435" s="21" t="s">
        <v>1162</v>
      </c>
      <c r="D1435" s="21" t="s">
        <v>4004</v>
      </c>
      <c r="E1435" s="21" t="s">
        <v>4472</v>
      </c>
      <c r="F1435" s="22">
        <v>45448.665972222225</v>
      </c>
      <c r="G1435" s="21" t="s">
        <v>4473</v>
      </c>
      <c r="H1435" s="23">
        <v>380.16</v>
      </c>
      <c r="I1435" s="23">
        <v>1300</v>
      </c>
      <c r="J1435" s="23">
        <v>269.99</v>
      </c>
      <c r="K1435" s="23">
        <v>110.17</v>
      </c>
    </row>
    <row r="1436" spans="1:11" x14ac:dyDescent="0.25">
      <c r="A1436" s="21" t="s">
        <v>1132</v>
      </c>
      <c r="B1436" s="21" t="s">
        <v>1161</v>
      </c>
      <c r="C1436" s="21" t="s">
        <v>1162</v>
      </c>
      <c r="D1436" s="21" t="s">
        <v>1492</v>
      </c>
      <c r="E1436" s="21" t="s">
        <v>4474</v>
      </c>
      <c r="F1436" s="22">
        <v>45451.598611111112</v>
      </c>
      <c r="G1436" s="21" t="s">
        <v>4475</v>
      </c>
      <c r="H1436" s="23">
        <v>549.98</v>
      </c>
      <c r="I1436" s="23">
        <v>1000</v>
      </c>
      <c r="J1436" s="23">
        <v>419.98</v>
      </c>
      <c r="K1436" s="23">
        <v>130</v>
      </c>
    </row>
    <row r="1437" spans="1:11" x14ac:dyDescent="0.25">
      <c r="A1437" s="21" t="s">
        <v>1132</v>
      </c>
      <c r="B1437" s="21" t="s">
        <v>1159</v>
      </c>
      <c r="C1437" s="21" t="s">
        <v>1160</v>
      </c>
      <c r="D1437" s="21" t="s">
        <v>1491</v>
      </c>
      <c r="E1437" s="21" t="s">
        <v>4476</v>
      </c>
      <c r="F1437" s="22">
        <v>45472.507638888892</v>
      </c>
      <c r="G1437" s="21" t="s">
        <v>4477</v>
      </c>
      <c r="H1437" s="23">
        <v>251.75</v>
      </c>
      <c r="I1437" s="23">
        <v>1300</v>
      </c>
      <c r="J1437" s="23">
        <v>224.97</v>
      </c>
      <c r="K1437" s="23">
        <v>26.78</v>
      </c>
    </row>
    <row r="1438" spans="1:11" x14ac:dyDescent="0.25">
      <c r="A1438" s="21" t="s">
        <v>1132</v>
      </c>
      <c r="B1438" s="21" t="s">
        <v>1157</v>
      </c>
      <c r="C1438" s="21" t="s">
        <v>1158</v>
      </c>
      <c r="D1438" s="21" t="s">
        <v>3570</v>
      </c>
      <c r="E1438" s="21" t="s">
        <v>4478</v>
      </c>
      <c r="F1438" s="22">
        <v>45457.533333333333</v>
      </c>
      <c r="G1438" s="21" t="s">
        <v>4479</v>
      </c>
      <c r="H1438" s="23">
        <v>1060.1300000000001</v>
      </c>
      <c r="I1438" s="23">
        <v>1200</v>
      </c>
      <c r="J1438" s="23">
        <v>1019.94</v>
      </c>
      <c r="K1438" s="23">
        <v>40.19</v>
      </c>
    </row>
    <row r="1439" spans="1:11" x14ac:dyDescent="0.25">
      <c r="A1439" s="21" t="s">
        <v>1132</v>
      </c>
      <c r="B1439" s="21" t="s">
        <v>1157</v>
      </c>
      <c r="C1439" s="21" t="s">
        <v>1158</v>
      </c>
      <c r="D1439" s="21" t="s">
        <v>3570</v>
      </c>
      <c r="E1439" s="21" t="s">
        <v>4480</v>
      </c>
      <c r="F1439" s="22">
        <v>45459.663888888892</v>
      </c>
      <c r="G1439" s="21" t="s">
        <v>4481</v>
      </c>
      <c r="H1439" s="23">
        <v>819.81</v>
      </c>
      <c r="I1439" s="23">
        <v>1100</v>
      </c>
      <c r="J1439" s="23">
        <v>789.95</v>
      </c>
      <c r="K1439" s="23">
        <v>29.86</v>
      </c>
    </row>
    <row r="1440" spans="1:11" x14ac:dyDescent="0.25">
      <c r="A1440" s="21" t="s">
        <v>1132</v>
      </c>
      <c r="B1440" s="21" t="s">
        <v>1157</v>
      </c>
      <c r="C1440" s="21" t="s">
        <v>1158</v>
      </c>
      <c r="D1440" s="21" t="s">
        <v>1271</v>
      </c>
      <c r="E1440" s="21" t="s">
        <v>4482</v>
      </c>
      <c r="F1440" s="22">
        <v>45466.495138888888</v>
      </c>
      <c r="G1440" s="21" t="s">
        <v>4483</v>
      </c>
      <c r="H1440" s="23">
        <v>356.62</v>
      </c>
      <c r="I1440" s="23">
        <v>1100</v>
      </c>
      <c r="J1440" s="23">
        <v>329.96</v>
      </c>
      <c r="K1440" s="23">
        <v>26.66</v>
      </c>
    </row>
    <row r="1441" spans="1:11" x14ac:dyDescent="0.25">
      <c r="A1441" s="21" t="s">
        <v>1132</v>
      </c>
      <c r="B1441" s="21" t="s">
        <v>1157</v>
      </c>
      <c r="C1441" s="21" t="s">
        <v>1158</v>
      </c>
      <c r="D1441" s="21" t="s">
        <v>1271</v>
      </c>
      <c r="E1441" s="21" t="s">
        <v>4484</v>
      </c>
      <c r="F1441" s="22">
        <v>45466.503472222219</v>
      </c>
      <c r="G1441" s="21" t="s">
        <v>4485</v>
      </c>
      <c r="H1441" s="23">
        <v>526.62</v>
      </c>
      <c r="I1441" s="23">
        <v>1100</v>
      </c>
      <c r="J1441" s="23">
        <v>499.96</v>
      </c>
      <c r="K1441" s="23">
        <v>26.66</v>
      </c>
    </row>
    <row r="1442" spans="1:11" x14ac:dyDescent="0.25">
      <c r="A1442" s="21" t="s">
        <v>1132</v>
      </c>
      <c r="B1442" s="21" t="s">
        <v>1161</v>
      </c>
      <c r="C1442" s="21" t="s">
        <v>1162</v>
      </c>
      <c r="D1442" s="21" t="s">
        <v>1492</v>
      </c>
      <c r="E1442" s="21" t="s">
        <v>4486</v>
      </c>
      <c r="F1442" s="22">
        <v>45469.492361111108</v>
      </c>
      <c r="G1442" s="21" t="s">
        <v>4487</v>
      </c>
      <c r="H1442" s="23">
        <v>736.77</v>
      </c>
      <c r="I1442" s="23">
        <v>1100</v>
      </c>
      <c r="J1442" s="23">
        <v>709.99</v>
      </c>
      <c r="K1442" s="23">
        <v>26.78</v>
      </c>
    </row>
    <row r="1443" spans="1:11" x14ac:dyDescent="0.25">
      <c r="A1443" s="21" t="s">
        <v>1132</v>
      </c>
      <c r="B1443" s="21" t="s">
        <v>1161</v>
      </c>
      <c r="C1443" s="21" t="s">
        <v>1162</v>
      </c>
      <c r="D1443" s="21" t="s">
        <v>1492</v>
      </c>
      <c r="E1443" s="21" t="s">
        <v>4488</v>
      </c>
      <c r="F1443" s="22">
        <v>45469.523611111108</v>
      </c>
      <c r="G1443" s="21" t="s">
        <v>4489</v>
      </c>
      <c r="H1443" s="23">
        <v>986.64</v>
      </c>
      <c r="I1443" s="23">
        <v>1100</v>
      </c>
      <c r="J1443" s="23">
        <v>959.98</v>
      </c>
      <c r="K1443" s="23">
        <v>26.66</v>
      </c>
    </row>
    <row r="1444" spans="1:11" x14ac:dyDescent="0.25">
      <c r="A1444" s="21" t="s">
        <v>1132</v>
      </c>
      <c r="B1444" s="21" t="s">
        <v>1161</v>
      </c>
      <c r="C1444" s="21" t="s">
        <v>1162</v>
      </c>
      <c r="D1444" s="21" t="s">
        <v>1492</v>
      </c>
      <c r="E1444" s="21" t="s">
        <v>1300</v>
      </c>
      <c r="F1444" s="22">
        <v>45470.729861111111</v>
      </c>
      <c r="G1444" s="21" t="s">
        <v>4490</v>
      </c>
      <c r="H1444" s="23">
        <v>625.24</v>
      </c>
      <c r="I1444" s="23">
        <v>1100</v>
      </c>
      <c r="J1444" s="23">
        <v>465.9</v>
      </c>
      <c r="K1444" s="23">
        <v>159.34</v>
      </c>
    </row>
    <row r="1445" spans="1:11" x14ac:dyDescent="0.25">
      <c r="A1445" s="21" t="s">
        <v>93</v>
      </c>
      <c r="B1445" s="21" t="s">
        <v>962</v>
      </c>
      <c r="C1445" s="21" t="s">
        <v>951</v>
      </c>
      <c r="D1445" s="21" t="s">
        <v>4491</v>
      </c>
      <c r="E1445" s="21" t="s">
        <v>4492</v>
      </c>
      <c r="F1445" s="22">
        <v>45472.580555555556</v>
      </c>
      <c r="G1445" s="21" t="s">
        <v>4493</v>
      </c>
      <c r="H1445" s="23">
        <v>711.75</v>
      </c>
      <c r="I1445" s="23">
        <v>1200</v>
      </c>
      <c r="J1445" s="23">
        <v>684.97</v>
      </c>
      <c r="K1445" s="23">
        <v>26.78</v>
      </c>
    </row>
    <row r="1446" spans="1:11" x14ac:dyDescent="0.25">
      <c r="A1446" s="21" t="s">
        <v>93</v>
      </c>
      <c r="B1446" s="21" t="s">
        <v>964</v>
      </c>
      <c r="C1446" s="21" t="s">
        <v>1005</v>
      </c>
      <c r="D1446" s="21" t="s">
        <v>1547</v>
      </c>
      <c r="E1446" s="21" t="s">
        <v>4494</v>
      </c>
      <c r="F1446" s="22">
        <v>45447.615277777775</v>
      </c>
      <c r="G1446" s="21" t="s">
        <v>4495</v>
      </c>
      <c r="H1446" s="23">
        <v>1024.97</v>
      </c>
      <c r="I1446" s="23">
        <v>1300</v>
      </c>
      <c r="J1446" s="23">
        <v>929.99</v>
      </c>
      <c r="K1446" s="23">
        <v>94.98</v>
      </c>
    </row>
    <row r="1447" spans="1:11" x14ac:dyDescent="0.25">
      <c r="A1447" s="21" t="s">
        <v>93</v>
      </c>
      <c r="B1447" s="21" t="s">
        <v>964</v>
      </c>
      <c r="C1447" s="21" t="s">
        <v>1005</v>
      </c>
      <c r="D1447" s="21" t="s">
        <v>1547</v>
      </c>
      <c r="E1447" s="21" t="s">
        <v>4496</v>
      </c>
      <c r="F1447" s="22">
        <v>45450.396527777775</v>
      </c>
      <c r="G1447" s="21" t="s">
        <v>4497</v>
      </c>
      <c r="H1447" s="23">
        <v>582.83000000000004</v>
      </c>
      <c r="I1447" s="23">
        <v>1400</v>
      </c>
      <c r="J1447" s="23">
        <v>464.98</v>
      </c>
      <c r="K1447" s="23">
        <v>117.85</v>
      </c>
    </row>
    <row r="1448" spans="1:11" x14ac:dyDescent="0.25">
      <c r="A1448" s="21" t="s">
        <v>93</v>
      </c>
      <c r="B1448" s="21" t="s">
        <v>810</v>
      </c>
      <c r="C1448" s="21" t="s">
        <v>104</v>
      </c>
      <c r="D1448" s="21" t="s">
        <v>763</v>
      </c>
      <c r="E1448" s="21" t="s">
        <v>4498</v>
      </c>
      <c r="F1448" s="22">
        <v>45467.442361111112</v>
      </c>
      <c r="G1448" s="21" t="s">
        <v>4499</v>
      </c>
      <c r="H1448" s="23">
        <v>390.99</v>
      </c>
      <c r="I1448" s="23">
        <v>900</v>
      </c>
      <c r="J1448" s="23">
        <v>299.99</v>
      </c>
      <c r="K1448" s="23">
        <v>91</v>
      </c>
    </row>
    <row r="1449" spans="1:11" x14ac:dyDescent="0.25">
      <c r="A1449" s="21" t="s">
        <v>93</v>
      </c>
      <c r="B1449" s="21" t="s">
        <v>810</v>
      </c>
      <c r="C1449" s="21" t="s">
        <v>104</v>
      </c>
      <c r="D1449" s="21" t="s">
        <v>763</v>
      </c>
      <c r="E1449" s="21" t="s">
        <v>4500</v>
      </c>
      <c r="F1449" s="22">
        <v>45471.651388888888</v>
      </c>
      <c r="G1449" s="21" t="s">
        <v>4501</v>
      </c>
      <c r="H1449" s="23">
        <v>716.88</v>
      </c>
      <c r="I1449" s="23">
        <v>900</v>
      </c>
      <c r="J1449" s="23">
        <v>314.97000000000003</v>
      </c>
      <c r="K1449" s="23">
        <v>401.91</v>
      </c>
    </row>
    <row r="1450" spans="1:11" x14ac:dyDescent="0.25">
      <c r="A1450" s="21" t="s">
        <v>93</v>
      </c>
      <c r="B1450" s="21" t="s">
        <v>594</v>
      </c>
      <c r="C1450" s="21" t="s">
        <v>111</v>
      </c>
      <c r="D1450" s="21" t="s">
        <v>830</v>
      </c>
      <c r="E1450" s="21" t="s">
        <v>4502</v>
      </c>
      <c r="F1450" s="22">
        <v>45448.645138888889</v>
      </c>
      <c r="G1450" s="21" t="s">
        <v>4503</v>
      </c>
      <c r="H1450" s="23">
        <v>895</v>
      </c>
      <c r="I1450" s="23">
        <v>1400</v>
      </c>
      <c r="J1450" s="23">
        <v>869.97</v>
      </c>
      <c r="K1450" s="23">
        <v>25.03</v>
      </c>
    </row>
    <row r="1451" spans="1:11" x14ac:dyDescent="0.25">
      <c r="A1451" s="21" t="s">
        <v>93</v>
      </c>
      <c r="B1451" s="21" t="s">
        <v>594</v>
      </c>
      <c r="C1451" s="21" t="s">
        <v>111</v>
      </c>
      <c r="D1451" s="21" t="s">
        <v>1562</v>
      </c>
      <c r="E1451" s="21" t="s">
        <v>4504</v>
      </c>
      <c r="F1451" s="22">
        <v>45453.620138888888</v>
      </c>
      <c r="G1451" s="21" t="s">
        <v>4505</v>
      </c>
      <c r="H1451" s="23">
        <v>200.76</v>
      </c>
      <c r="I1451" s="23">
        <v>1400</v>
      </c>
      <c r="J1451" s="23">
        <v>159.96</v>
      </c>
      <c r="K1451" s="23">
        <v>40.799999999999997</v>
      </c>
    </row>
    <row r="1452" spans="1:11" x14ac:dyDescent="0.25">
      <c r="A1452" s="21" t="s">
        <v>93</v>
      </c>
      <c r="B1452" s="21" t="s">
        <v>594</v>
      </c>
      <c r="C1452" s="21" t="s">
        <v>111</v>
      </c>
      <c r="D1452" s="21" t="s">
        <v>1562</v>
      </c>
      <c r="E1452" s="21" t="s">
        <v>2209</v>
      </c>
      <c r="F1452" s="22">
        <v>45467.555555555555</v>
      </c>
      <c r="G1452" s="21" t="s">
        <v>4506</v>
      </c>
      <c r="H1452" s="23">
        <v>279.97000000000003</v>
      </c>
      <c r="I1452" s="23">
        <v>1400</v>
      </c>
      <c r="J1452" s="23">
        <v>244.97</v>
      </c>
      <c r="K1452" s="23">
        <v>35</v>
      </c>
    </row>
    <row r="1453" spans="1:11" x14ac:dyDescent="0.25">
      <c r="A1453" s="21" t="s">
        <v>93</v>
      </c>
      <c r="B1453" s="21" t="s">
        <v>610</v>
      </c>
      <c r="C1453" s="21" t="s">
        <v>102</v>
      </c>
      <c r="D1453" s="21" t="s">
        <v>829</v>
      </c>
      <c r="E1453" s="21" t="s">
        <v>1401</v>
      </c>
      <c r="F1453" s="22">
        <v>45447.747916666667</v>
      </c>
      <c r="G1453" s="21" t="s">
        <v>4507</v>
      </c>
      <c r="H1453" s="23">
        <v>372.05</v>
      </c>
      <c r="I1453" s="23">
        <v>1100</v>
      </c>
      <c r="J1453" s="23">
        <v>344.95</v>
      </c>
      <c r="K1453" s="23">
        <v>27.1</v>
      </c>
    </row>
    <row r="1454" spans="1:11" x14ac:dyDescent="0.25">
      <c r="A1454" s="21" t="s">
        <v>93</v>
      </c>
      <c r="B1454" s="21" t="s">
        <v>610</v>
      </c>
      <c r="C1454" s="21" t="s">
        <v>102</v>
      </c>
      <c r="D1454" s="21" t="s">
        <v>829</v>
      </c>
      <c r="E1454" s="21" t="s">
        <v>4508</v>
      </c>
      <c r="F1454" s="22">
        <v>45456.698611111111</v>
      </c>
      <c r="G1454" s="21" t="s">
        <v>4509</v>
      </c>
      <c r="H1454" s="23">
        <v>1026.8399999999999</v>
      </c>
      <c r="I1454" s="23">
        <v>1000</v>
      </c>
      <c r="J1454" s="23">
        <v>999.99</v>
      </c>
      <c r="K1454" s="23">
        <v>26.85</v>
      </c>
    </row>
    <row r="1455" spans="1:11" x14ac:dyDescent="0.25">
      <c r="A1455" s="21" t="s">
        <v>93</v>
      </c>
      <c r="B1455" s="21" t="s">
        <v>610</v>
      </c>
      <c r="C1455" s="21" t="s">
        <v>102</v>
      </c>
      <c r="D1455" s="21" t="s">
        <v>831</v>
      </c>
      <c r="E1455" s="21" t="s">
        <v>4510</v>
      </c>
      <c r="F1455" s="22">
        <v>45460.565972222219</v>
      </c>
      <c r="G1455" s="21" t="s">
        <v>4511</v>
      </c>
      <c r="H1455" s="23">
        <v>758.06</v>
      </c>
      <c r="I1455" s="23">
        <v>1400</v>
      </c>
      <c r="J1455" s="23">
        <v>709.96</v>
      </c>
      <c r="K1455" s="23">
        <v>48.1</v>
      </c>
    </row>
    <row r="1456" spans="1:11" x14ac:dyDescent="0.25">
      <c r="A1456" s="21" t="s">
        <v>93</v>
      </c>
      <c r="B1456" s="21" t="s">
        <v>610</v>
      </c>
      <c r="C1456" s="21" t="s">
        <v>102</v>
      </c>
      <c r="D1456" s="21" t="s">
        <v>829</v>
      </c>
      <c r="E1456" s="21" t="s">
        <v>4512</v>
      </c>
      <c r="F1456" s="22">
        <v>45463.554861111108</v>
      </c>
      <c r="G1456" s="21" t="s">
        <v>4513</v>
      </c>
      <c r="H1456" s="23">
        <v>435.91</v>
      </c>
      <c r="I1456" s="23">
        <v>1400</v>
      </c>
      <c r="J1456" s="23">
        <v>344.91</v>
      </c>
      <c r="K1456" s="23">
        <v>91</v>
      </c>
    </row>
    <row r="1457" spans="1:11" x14ac:dyDescent="0.25">
      <c r="A1457" s="21" t="s">
        <v>93</v>
      </c>
      <c r="B1457" s="21" t="s">
        <v>644</v>
      </c>
      <c r="C1457" s="21" t="s">
        <v>112</v>
      </c>
      <c r="D1457" s="21" t="s">
        <v>826</v>
      </c>
      <c r="E1457" s="21" t="s">
        <v>1624</v>
      </c>
      <c r="F1457" s="22">
        <v>45446.381944444445</v>
      </c>
      <c r="G1457" s="21" t="s">
        <v>4514</v>
      </c>
      <c r="H1457" s="23">
        <v>490.88</v>
      </c>
      <c r="I1457" s="23">
        <v>900</v>
      </c>
      <c r="J1457" s="23">
        <v>344.88</v>
      </c>
      <c r="K1457" s="23">
        <v>146</v>
      </c>
    </row>
    <row r="1458" spans="1:11" x14ac:dyDescent="0.25">
      <c r="A1458" s="21" t="s">
        <v>93</v>
      </c>
      <c r="B1458" s="21" t="s">
        <v>644</v>
      </c>
      <c r="C1458" s="21" t="s">
        <v>112</v>
      </c>
      <c r="D1458" s="21" t="s">
        <v>816</v>
      </c>
      <c r="E1458" s="21" t="s">
        <v>4515</v>
      </c>
      <c r="F1458" s="22">
        <v>45458.495833333334</v>
      </c>
      <c r="G1458" s="21" t="s">
        <v>4516</v>
      </c>
      <c r="H1458" s="23">
        <v>676.94</v>
      </c>
      <c r="I1458" s="23">
        <v>1300</v>
      </c>
      <c r="J1458" s="23">
        <v>649.96</v>
      </c>
      <c r="K1458" s="23">
        <v>26.98</v>
      </c>
    </row>
    <row r="1459" spans="1:11" x14ac:dyDescent="0.25">
      <c r="A1459" s="21" t="s">
        <v>93</v>
      </c>
      <c r="B1459" s="21" t="s">
        <v>644</v>
      </c>
      <c r="C1459" s="21" t="s">
        <v>112</v>
      </c>
      <c r="D1459" s="21" t="s">
        <v>1029</v>
      </c>
      <c r="E1459" s="21" t="s">
        <v>4517</v>
      </c>
      <c r="F1459" s="22">
        <v>45460.4</v>
      </c>
      <c r="G1459" s="21" t="s">
        <v>4518</v>
      </c>
      <c r="H1459" s="23">
        <v>489.16</v>
      </c>
      <c r="I1459" s="23">
        <v>1400</v>
      </c>
      <c r="J1459" s="23">
        <v>449.98</v>
      </c>
      <c r="K1459" s="23">
        <v>39.18</v>
      </c>
    </row>
    <row r="1460" spans="1:11" x14ac:dyDescent="0.25">
      <c r="A1460" s="21" t="s">
        <v>93</v>
      </c>
      <c r="B1460" s="21" t="s">
        <v>590</v>
      </c>
      <c r="C1460" s="21" t="s">
        <v>105</v>
      </c>
      <c r="D1460" s="21" t="s">
        <v>849</v>
      </c>
      <c r="E1460" s="21" t="s">
        <v>4519</v>
      </c>
      <c r="F1460" s="22">
        <v>45456.563888888886</v>
      </c>
      <c r="G1460" s="21" t="s">
        <v>4520</v>
      </c>
      <c r="H1460" s="23">
        <v>1353.32</v>
      </c>
      <c r="I1460" s="23">
        <v>1500</v>
      </c>
      <c r="J1460" s="23">
        <v>1309.98</v>
      </c>
      <c r="K1460" s="23">
        <v>43.34</v>
      </c>
    </row>
    <row r="1461" spans="1:11" x14ac:dyDescent="0.25">
      <c r="A1461" s="21" t="s">
        <v>93</v>
      </c>
      <c r="B1461" s="21" t="s">
        <v>646</v>
      </c>
      <c r="C1461" s="21" t="s">
        <v>108</v>
      </c>
      <c r="D1461" s="21" t="s">
        <v>833</v>
      </c>
      <c r="E1461" s="21" t="s">
        <v>4521</v>
      </c>
      <c r="F1461" s="22">
        <v>45444.504166666666</v>
      </c>
      <c r="G1461" s="21" t="s">
        <v>4522</v>
      </c>
      <c r="H1461" s="23">
        <v>274.98</v>
      </c>
      <c r="I1461" s="23">
        <v>1300</v>
      </c>
      <c r="J1461" s="23">
        <v>274.98</v>
      </c>
      <c r="K1461" s="23">
        <v>0</v>
      </c>
    </row>
    <row r="1462" spans="1:11" x14ac:dyDescent="0.25">
      <c r="A1462" s="21" t="s">
        <v>93</v>
      </c>
      <c r="B1462" s="21" t="s">
        <v>646</v>
      </c>
      <c r="C1462" s="21" t="s">
        <v>108</v>
      </c>
      <c r="D1462" s="21" t="s">
        <v>816</v>
      </c>
      <c r="E1462" s="21" t="s">
        <v>4523</v>
      </c>
      <c r="F1462" s="22">
        <v>45460.593055555553</v>
      </c>
      <c r="G1462" s="21" t="s">
        <v>4524</v>
      </c>
      <c r="H1462" s="23">
        <v>311.81</v>
      </c>
      <c r="I1462" s="23">
        <v>1300</v>
      </c>
      <c r="J1462" s="23">
        <v>284.95999999999998</v>
      </c>
      <c r="K1462" s="23">
        <v>26.85</v>
      </c>
    </row>
    <row r="1463" spans="1:11" x14ac:dyDescent="0.25">
      <c r="A1463" s="21" t="s">
        <v>93</v>
      </c>
      <c r="B1463" s="21" t="s">
        <v>634</v>
      </c>
      <c r="C1463" s="21" t="s">
        <v>118</v>
      </c>
      <c r="D1463" s="21" t="s">
        <v>824</v>
      </c>
      <c r="E1463" s="21" t="s">
        <v>4525</v>
      </c>
      <c r="F1463" s="22">
        <v>45448.650694444441</v>
      </c>
      <c r="G1463" s="21" t="s">
        <v>4526</v>
      </c>
      <c r="H1463" s="23">
        <v>699.82</v>
      </c>
      <c r="I1463" s="23">
        <v>1300</v>
      </c>
      <c r="J1463" s="23">
        <v>629.99</v>
      </c>
      <c r="K1463" s="23">
        <v>69.83</v>
      </c>
    </row>
    <row r="1464" spans="1:11" x14ac:dyDescent="0.25">
      <c r="A1464" s="21" t="s">
        <v>93</v>
      </c>
      <c r="B1464" s="21" t="s">
        <v>634</v>
      </c>
      <c r="C1464" s="21" t="s">
        <v>118</v>
      </c>
      <c r="D1464" s="21" t="s">
        <v>825</v>
      </c>
      <c r="E1464" s="21" t="s">
        <v>4527</v>
      </c>
      <c r="F1464" s="22">
        <v>45462.786805555559</v>
      </c>
      <c r="G1464" s="21" t="s">
        <v>4528</v>
      </c>
      <c r="H1464" s="23">
        <v>1125.95</v>
      </c>
      <c r="I1464" s="23">
        <v>1100</v>
      </c>
      <c r="J1464" s="23">
        <v>1084.95</v>
      </c>
      <c r="K1464" s="23">
        <v>41</v>
      </c>
    </row>
    <row r="1465" spans="1:11" x14ac:dyDescent="0.25">
      <c r="A1465" s="21" t="s">
        <v>93</v>
      </c>
      <c r="B1465" s="21" t="s">
        <v>634</v>
      </c>
      <c r="C1465" s="21" t="s">
        <v>118</v>
      </c>
      <c r="D1465" s="21" t="s">
        <v>825</v>
      </c>
      <c r="E1465" s="21" t="s">
        <v>1396</v>
      </c>
      <c r="F1465" s="22">
        <v>45472.424305555556</v>
      </c>
      <c r="G1465" s="21" t="s">
        <v>4529</v>
      </c>
      <c r="H1465" s="23">
        <v>899.38</v>
      </c>
      <c r="I1465" s="23">
        <v>670.01</v>
      </c>
      <c r="J1465" s="23">
        <v>654.98</v>
      </c>
      <c r="K1465" s="23">
        <v>244.4</v>
      </c>
    </row>
    <row r="1466" spans="1:11" x14ac:dyDescent="0.25">
      <c r="A1466" s="21" t="s">
        <v>93</v>
      </c>
      <c r="B1466" s="21" t="s">
        <v>634</v>
      </c>
      <c r="C1466" s="21" t="s">
        <v>118</v>
      </c>
      <c r="D1466" s="21" t="s">
        <v>825</v>
      </c>
      <c r="E1466" s="21" t="s">
        <v>4530</v>
      </c>
      <c r="F1466" s="22">
        <v>45472.415277777778</v>
      </c>
      <c r="G1466" s="21" t="s">
        <v>4529</v>
      </c>
      <c r="H1466" s="23">
        <v>659.98</v>
      </c>
      <c r="I1466" s="23">
        <v>1300</v>
      </c>
      <c r="J1466" s="23">
        <v>629.99</v>
      </c>
      <c r="K1466" s="23">
        <v>29.99</v>
      </c>
    </row>
    <row r="1467" spans="1:11" x14ac:dyDescent="0.25">
      <c r="A1467" s="21" t="s">
        <v>93</v>
      </c>
      <c r="B1467" s="21" t="s">
        <v>620</v>
      </c>
      <c r="C1467" s="21" t="s">
        <v>119</v>
      </c>
      <c r="D1467" s="21" t="s">
        <v>3298</v>
      </c>
      <c r="E1467" s="21" t="s">
        <v>4531</v>
      </c>
      <c r="F1467" s="22">
        <v>45451.649305555555</v>
      </c>
      <c r="G1467" s="21" t="s">
        <v>4532</v>
      </c>
      <c r="H1467" s="23">
        <v>528.28</v>
      </c>
      <c r="I1467" s="23">
        <v>1300</v>
      </c>
      <c r="J1467" s="23">
        <v>399.93</v>
      </c>
      <c r="K1467" s="23">
        <v>128.35</v>
      </c>
    </row>
    <row r="1468" spans="1:11" x14ac:dyDescent="0.25">
      <c r="A1468" s="21" t="s">
        <v>93</v>
      </c>
      <c r="B1468" s="21" t="s">
        <v>596</v>
      </c>
      <c r="C1468" s="21" t="s">
        <v>120</v>
      </c>
      <c r="D1468" s="21" t="s">
        <v>1031</v>
      </c>
      <c r="E1468" s="21" t="s">
        <v>4533</v>
      </c>
      <c r="F1468" s="22">
        <v>45456.511805555558</v>
      </c>
      <c r="G1468" s="21" t="s">
        <v>4534</v>
      </c>
      <c r="H1468" s="23">
        <v>477.53</v>
      </c>
      <c r="I1468" s="23">
        <v>1200</v>
      </c>
      <c r="J1468" s="23">
        <v>449.97</v>
      </c>
      <c r="K1468" s="23">
        <v>27.56</v>
      </c>
    </row>
    <row r="1469" spans="1:11" x14ac:dyDescent="0.25">
      <c r="A1469" s="21" t="s">
        <v>93</v>
      </c>
      <c r="B1469" s="21" t="s">
        <v>642</v>
      </c>
      <c r="C1469" s="21" t="s">
        <v>99</v>
      </c>
      <c r="D1469" s="21" t="s">
        <v>831</v>
      </c>
      <c r="E1469" s="21" t="s">
        <v>4535</v>
      </c>
      <c r="F1469" s="22">
        <v>45444.549305555556</v>
      </c>
      <c r="G1469" s="21" t="s">
        <v>4536</v>
      </c>
      <c r="H1469" s="23">
        <v>462.64</v>
      </c>
      <c r="I1469" s="23">
        <v>1300</v>
      </c>
      <c r="J1469" s="23">
        <v>269.94</v>
      </c>
      <c r="K1469" s="23">
        <v>192.7</v>
      </c>
    </row>
    <row r="1470" spans="1:11" x14ac:dyDescent="0.25">
      <c r="A1470" s="21" t="s">
        <v>93</v>
      </c>
      <c r="B1470" s="21" t="s">
        <v>614</v>
      </c>
      <c r="C1470" s="21" t="s">
        <v>100</v>
      </c>
      <c r="D1470" s="21" t="s">
        <v>3214</v>
      </c>
      <c r="E1470" s="21" t="s">
        <v>1474</v>
      </c>
      <c r="F1470" s="22">
        <v>45469.71597222222</v>
      </c>
      <c r="G1470" s="21" t="s">
        <v>4537</v>
      </c>
      <c r="H1470" s="23">
        <v>751.72</v>
      </c>
      <c r="I1470" s="23">
        <v>900</v>
      </c>
      <c r="J1470" s="23">
        <v>709.96</v>
      </c>
      <c r="K1470" s="23">
        <v>41.76</v>
      </c>
    </row>
    <row r="1471" spans="1:11" x14ac:dyDescent="0.25">
      <c r="A1471" s="21" t="s">
        <v>93</v>
      </c>
      <c r="B1471" s="21" t="s">
        <v>616</v>
      </c>
      <c r="C1471" s="21" t="s">
        <v>94</v>
      </c>
      <c r="D1471" s="21" t="s">
        <v>828</v>
      </c>
      <c r="E1471" s="21" t="s">
        <v>4538</v>
      </c>
      <c r="F1471" s="22">
        <v>45445.663888888892</v>
      </c>
      <c r="G1471" s="21" t="s">
        <v>4539</v>
      </c>
      <c r="H1471" s="23">
        <v>474.69</v>
      </c>
      <c r="I1471" s="23">
        <v>1400</v>
      </c>
      <c r="J1471" s="23">
        <v>399.99</v>
      </c>
      <c r="K1471" s="23">
        <v>74.7</v>
      </c>
    </row>
    <row r="1472" spans="1:11" x14ac:dyDescent="0.25">
      <c r="A1472" s="21" t="s">
        <v>93</v>
      </c>
      <c r="B1472" s="21" t="s">
        <v>642</v>
      </c>
      <c r="C1472" s="21" t="s">
        <v>99</v>
      </c>
      <c r="D1472" s="21" t="s">
        <v>4540</v>
      </c>
      <c r="E1472" s="21" t="s">
        <v>4541</v>
      </c>
      <c r="F1472" s="22">
        <v>45448.484027777777</v>
      </c>
      <c r="G1472" s="21" t="s">
        <v>4542</v>
      </c>
      <c r="H1472" s="23">
        <v>798.13</v>
      </c>
      <c r="I1472" s="23">
        <v>1000</v>
      </c>
      <c r="J1472" s="23">
        <v>629.99</v>
      </c>
      <c r="K1472" s="23">
        <v>168.14</v>
      </c>
    </row>
    <row r="1473" spans="1:11" x14ac:dyDescent="0.25">
      <c r="A1473" s="21" t="s">
        <v>93</v>
      </c>
      <c r="B1473" s="21" t="s">
        <v>616</v>
      </c>
      <c r="C1473" s="21" t="s">
        <v>94</v>
      </c>
      <c r="D1473" s="21" t="s">
        <v>1562</v>
      </c>
      <c r="E1473" s="21" t="s">
        <v>1660</v>
      </c>
      <c r="F1473" s="22">
        <v>45452.512499999997</v>
      </c>
      <c r="G1473" s="21" t="s">
        <v>4543</v>
      </c>
      <c r="H1473" s="23">
        <v>277.26</v>
      </c>
      <c r="I1473" s="23">
        <v>1100</v>
      </c>
      <c r="J1473" s="23">
        <v>237.96</v>
      </c>
      <c r="K1473" s="23">
        <v>39.299999999999997</v>
      </c>
    </row>
    <row r="1474" spans="1:11" x14ac:dyDescent="0.25">
      <c r="A1474" s="21" t="s">
        <v>93</v>
      </c>
      <c r="B1474" s="21" t="s">
        <v>616</v>
      </c>
      <c r="C1474" s="21" t="s">
        <v>94</v>
      </c>
      <c r="D1474" s="21" t="s">
        <v>1034</v>
      </c>
      <c r="E1474" s="21" t="s">
        <v>4544</v>
      </c>
      <c r="F1474" s="22">
        <v>45454.661111111112</v>
      </c>
      <c r="G1474" s="21" t="s">
        <v>4545</v>
      </c>
      <c r="H1474" s="23">
        <v>87.39</v>
      </c>
      <c r="I1474" s="23">
        <v>1200</v>
      </c>
      <c r="J1474" s="23">
        <v>59.99</v>
      </c>
      <c r="K1474" s="23">
        <v>27.4</v>
      </c>
    </row>
    <row r="1475" spans="1:11" x14ac:dyDescent="0.25">
      <c r="A1475" s="21" t="s">
        <v>93</v>
      </c>
      <c r="B1475" s="21" t="s">
        <v>642</v>
      </c>
      <c r="C1475" s="21" t="s">
        <v>99</v>
      </c>
      <c r="D1475" s="21" t="s">
        <v>831</v>
      </c>
      <c r="E1475" s="21" t="s">
        <v>4546</v>
      </c>
      <c r="F1475" s="22">
        <v>45456.558333333334</v>
      </c>
      <c r="G1475" s="21" t="s">
        <v>4547</v>
      </c>
      <c r="H1475" s="23">
        <v>1182.46</v>
      </c>
      <c r="I1475" s="23">
        <v>1400</v>
      </c>
      <c r="J1475" s="23">
        <v>1139.95</v>
      </c>
      <c r="K1475" s="23">
        <v>42.51</v>
      </c>
    </row>
    <row r="1476" spans="1:11" x14ac:dyDescent="0.25">
      <c r="A1476" s="21" t="s">
        <v>93</v>
      </c>
      <c r="B1476" s="21" t="s">
        <v>624</v>
      </c>
      <c r="C1476" s="21" t="s">
        <v>103</v>
      </c>
      <c r="D1476" s="21" t="s">
        <v>3080</v>
      </c>
      <c r="E1476" s="21" t="s">
        <v>4548</v>
      </c>
      <c r="F1476" s="22">
        <v>45444.496527777781</v>
      </c>
      <c r="G1476" s="21" t="s">
        <v>4549</v>
      </c>
      <c r="H1476" s="23">
        <v>719.39</v>
      </c>
      <c r="I1476" s="23">
        <v>1100</v>
      </c>
      <c r="J1476" s="23">
        <v>629.99</v>
      </c>
      <c r="K1476" s="23">
        <v>89.4</v>
      </c>
    </row>
    <row r="1477" spans="1:11" x14ac:dyDescent="0.25">
      <c r="A1477" s="21" t="s">
        <v>93</v>
      </c>
      <c r="B1477" s="21" t="s">
        <v>624</v>
      </c>
      <c r="C1477" s="21" t="s">
        <v>103</v>
      </c>
      <c r="D1477" s="21" t="s">
        <v>3080</v>
      </c>
      <c r="E1477" s="21" t="s">
        <v>4550</v>
      </c>
      <c r="F1477" s="22">
        <v>45451.682638888888</v>
      </c>
      <c r="G1477" s="21" t="s">
        <v>4551</v>
      </c>
      <c r="H1477" s="23">
        <v>1096.1099999999999</v>
      </c>
      <c r="I1477" s="23">
        <v>1300</v>
      </c>
      <c r="J1477" s="23">
        <v>1054.95</v>
      </c>
      <c r="K1477" s="23">
        <v>41.16</v>
      </c>
    </row>
    <row r="1478" spans="1:11" x14ac:dyDescent="0.25">
      <c r="A1478" s="21" t="s">
        <v>93</v>
      </c>
      <c r="B1478" s="21" t="s">
        <v>624</v>
      </c>
      <c r="C1478" s="21" t="s">
        <v>103</v>
      </c>
      <c r="D1478" s="21" t="s">
        <v>3080</v>
      </c>
      <c r="E1478" s="21" t="s">
        <v>4552</v>
      </c>
      <c r="F1478" s="22">
        <v>45473.542361111111</v>
      </c>
      <c r="G1478" s="21" t="s">
        <v>4553</v>
      </c>
      <c r="H1478" s="23">
        <v>482.07</v>
      </c>
      <c r="I1478" s="23">
        <v>1200</v>
      </c>
      <c r="J1478" s="23">
        <v>454.97</v>
      </c>
      <c r="K1478" s="23">
        <v>27.1</v>
      </c>
    </row>
    <row r="1479" spans="1:11" x14ac:dyDescent="0.25">
      <c r="A1479" s="21" t="s">
        <v>93</v>
      </c>
      <c r="B1479" s="21" t="s">
        <v>585</v>
      </c>
      <c r="C1479" s="21" t="s">
        <v>121</v>
      </c>
      <c r="D1479" s="21" t="s">
        <v>1539</v>
      </c>
      <c r="E1479" s="21" t="s">
        <v>4554</v>
      </c>
      <c r="F1479" s="22">
        <v>45455.429166666669</v>
      </c>
      <c r="G1479" s="21" t="s">
        <v>4555</v>
      </c>
      <c r="H1479" s="23">
        <v>1100.93</v>
      </c>
      <c r="I1479" s="23">
        <v>1300</v>
      </c>
      <c r="J1479" s="23">
        <v>1009.93</v>
      </c>
      <c r="K1479" s="23">
        <v>91</v>
      </c>
    </row>
    <row r="1480" spans="1:11" x14ac:dyDescent="0.25">
      <c r="A1480" s="21" t="s">
        <v>93</v>
      </c>
      <c r="B1480" s="21" t="s">
        <v>638</v>
      </c>
      <c r="C1480" s="21" t="s">
        <v>98</v>
      </c>
      <c r="D1480" s="21" t="s">
        <v>1565</v>
      </c>
      <c r="E1480" s="21" t="s">
        <v>1567</v>
      </c>
      <c r="F1480" s="22">
        <v>45449.636805555558</v>
      </c>
      <c r="G1480" s="21" t="s">
        <v>4556</v>
      </c>
      <c r="H1480" s="23">
        <v>1202.3699999999999</v>
      </c>
      <c r="I1480" s="23">
        <v>1400</v>
      </c>
      <c r="J1480" s="23">
        <v>1164.94</v>
      </c>
      <c r="K1480" s="23">
        <v>37.43</v>
      </c>
    </row>
    <row r="1481" spans="1:11" x14ac:dyDescent="0.25">
      <c r="A1481" s="21" t="s">
        <v>93</v>
      </c>
      <c r="B1481" s="21" t="s">
        <v>638</v>
      </c>
      <c r="C1481" s="21" t="s">
        <v>98</v>
      </c>
      <c r="D1481" s="21" t="s">
        <v>832</v>
      </c>
      <c r="E1481" s="21" t="s">
        <v>1432</v>
      </c>
      <c r="F1481" s="22">
        <v>45464.467361111114</v>
      </c>
      <c r="G1481" s="21" t="s">
        <v>4557</v>
      </c>
      <c r="H1481" s="23">
        <v>980.93</v>
      </c>
      <c r="I1481" s="23">
        <v>1100</v>
      </c>
      <c r="J1481" s="23">
        <v>929.93</v>
      </c>
      <c r="K1481" s="23">
        <v>51</v>
      </c>
    </row>
    <row r="1482" spans="1:11" x14ac:dyDescent="0.25">
      <c r="A1482" s="21" t="s">
        <v>93</v>
      </c>
      <c r="B1482" s="21" t="s">
        <v>622</v>
      </c>
      <c r="C1482" s="21" t="s">
        <v>115</v>
      </c>
      <c r="D1482" s="21" t="s">
        <v>836</v>
      </c>
      <c r="E1482" s="21" t="s">
        <v>4558</v>
      </c>
      <c r="F1482" s="22">
        <v>45444.434027777781</v>
      </c>
      <c r="G1482" s="21" t="s">
        <v>4559</v>
      </c>
      <c r="H1482" s="23">
        <v>494.97</v>
      </c>
      <c r="I1482" s="23">
        <v>450</v>
      </c>
      <c r="J1482" s="23">
        <v>429.99</v>
      </c>
      <c r="K1482" s="23">
        <v>64.98</v>
      </c>
    </row>
    <row r="1483" spans="1:11" x14ac:dyDescent="0.25">
      <c r="A1483" s="21" t="s">
        <v>841</v>
      </c>
      <c r="B1483" s="21" t="s">
        <v>842</v>
      </c>
      <c r="C1483" s="21" t="s">
        <v>843</v>
      </c>
      <c r="D1483" s="21" t="s">
        <v>3268</v>
      </c>
      <c r="E1483" s="21" t="s">
        <v>4560</v>
      </c>
      <c r="F1483" s="22">
        <v>45445.559027777781</v>
      </c>
      <c r="G1483" s="21" t="s">
        <v>4561</v>
      </c>
      <c r="H1483" s="23">
        <v>285</v>
      </c>
      <c r="I1483" s="23">
        <v>1400</v>
      </c>
      <c r="J1483" s="23">
        <v>199.99</v>
      </c>
      <c r="K1483" s="23">
        <v>85.01</v>
      </c>
    </row>
    <row r="1484" spans="1:11" x14ac:dyDescent="0.25">
      <c r="A1484" s="21" t="s">
        <v>131</v>
      </c>
      <c r="B1484" s="21" t="s">
        <v>661</v>
      </c>
      <c r="C1484" s="21" t="s">
        <v>139</v>
      </c>
      <c r="D1484" s="21" t="s">
        <v>1587</v>
      </c>
      <c r="E1484" s="21" t="s">
        <v>4562</v>
      </c>
      <c r="F1484" s="22">
        <v>45447.631249999999</v>
      </c>
      <c r="G1484" s="21" t="s">
        <v>4563</v>
      </c>
      <c r="H1484" s="23">
        <v>274.98</v>
      </c>
      <c r="I1484" s="23">
        <v>1300</v>
      </c>
      <c r="J1484" s="23">
        <v>274.98</v>
      </c>
      <c r="K1484" s="23">
        <v>0</v>
      </c>
    </row>
    <row r="1485" spans="1:11" x14ac:dyDescent="0.25">
      <c r="A1485" s="21" t="s">
        <v>131</v>
      </c>
      <c r="B1485" s="21" t="s">
        <v>657</v>
      </c>
      <c r="C1485" s="21" t="s">
        <v>852</v>
      </c>
      <c r="D1485" s="21" t="s">
        <v>857</v>
      </c>
      <c r="E1485" s="21" t="s">
        <v>4564</v>
      </c>
      <c r="F1485" s="22">
        <v>45446.563888888886</v>
      </c>
      <c r="G1485" s="21" t="s">
        <v>4565</v>
      </c>
      <c r="H1485" s="23">
        <v>990.06</v>
      </c>
      <c r="I1485" s="23">
        <v>1300</v>
      </c>
      <c r="J1485" s="23">
        <v>929.99</v>
      </c>
      <c r="K1485" s="23">
        <v>60.07</v>
      </c>
    </row>
    <row r="1486" spans="1:11" x14ac:dyDescent="0.25">
      <c r="A1486" s="21" t="s">
        <v>131</v>
      </c>
      <c r="B1486" s="21" t="s">
        <v>657</v>
      </c>
      <c r="C1486" s="21" t="s">
        <v>852</v>
      </c>
      <c r="D1486" s="21" t="s">
        <v>856</v>
      </c>
      <c r="E1486" s="21" t="s">
        <v>4566</v>
      </c>
      <c r="F1486" s="22">
        <v>45451.600694444445</v>
      </c>
      <c r="G1486" s="21" t="s">
        <v>4567</v>
      </c>
      <c r="H1486" s="23">
        <v>654.04999999999995</v>
      </c>
      <c r="I1486" s="23">
        <v>1200</v>
      </c>
      <c r="J1486" s="23">
        <v>549.99</v>
      </c>
      <c r="K1486" s="23">
        <v>104.06</v>
      </c>
    </row>
    <row r="1487" spans="1:11" x14ac:dyDescent="0.25">
      <c r="A1487" s="21" t="s">
        <v>131</v>
      </c>
      <c r="B1487" s="21" t="s">
        <v>657</v>
      </c>
      <c r="C1487" s="21" t="s">
        <v>852</v>
      </c>
      <c r="D1487" s="21" t="s">
        <v>4568</v>
      </c>
      <c r="E1487" s="21" t="s">
        <v>4569</v>
      </c>
      <c r="F1487" s="22">
        <v>45469.800694444442</v>
      </c>
      <c r="G1487" s="21" t="s">
        <v>4570</v>
      </c>
      <c r="H1487" s="23">
        <v>674.19</v>
      </c>
      <c r="I1487" s="23">
        <v>1100</v>
      </c>
      <c r="J1487" s="23">
        <v>629.99</v>
      </c>
      <c r="K1487" s="23">
        <v>44.2</v>
      </c>
    </row>
    <row r="1488" spans="1:11" x14ac:dyDescent="0.25">
      <c r="A1488" s="21" t="s">
        <v>131</v>
      </c>
      <c r="B1488" s="21" t="s">
        <v>663</v>
      </c>
      <c r="C1488" s="21" t="s">
        <v>850</v>
      </c>
      <c r="D1488" s="21" t="s">
        <v>1120</v>
      </c>
      <c r="E1488" s="21" t="s">
        <v>4571</v>
      </c>
      <c r="F1488" s="22">
        <v>45458.574305555558</v>
      </c>
      <c r="G1488" s="21" t="s">
        <v>4572</v>
      </c>
      <c r="H1488" s="23">
        <v>496.45</v>
      </c>
      <c r="I1488" s="23">
        <v>1200</v>
      </c>
      <c r="J1488" s="23">
        <v>454.97</v>
      </c>
      <c r="K1488" s="23">
        <v>41.48</v>
      </c>
    </row>
    <row r="1489" spans="1:11" x14ac:dyDescent="0.25">
      <c r="A1489" s="21" t="s">
        <v>131</v>
      </c>
      <c r="B1489" s="21" t="s">
        <v>663</v>
      </c>
      <c r="C1489" s="21" t="s">
        <v>850</v>
      </c>
      <c r="D1489" s="21" t="s">
        <v>1120</v>
      </c>
      <c r="E1489" s="21" t="s">
        <v>4573</v>
      </c>
      <c r="F1489" s="22">
        <v>45470.543055555558</v>
      </c>
      <c r="G1489" s="21" t="s">
        <v>4574</v>
      </c>
      <c r="H1489" s="23">
        <v>907.35</v>
      </c>
      <c r="I1489" s="23">
        <v>1100</v>
      </c>
      <c r="J1489" s="23">
        <v>879.94</v>
      </c>
      <c r="K1489" s="23">
        <v>27.41</v>
      </c>
    </row>
    <row r="1490" spans="1:11" x14ac:dyDescent="0.25">
      <c r="A1490" s="21" t="s">
        <v>131</v>
      </c>
      <c r="B1490" s="21" t="s">
        <v>659</v>
      </c>
      <c r="C1490" s="21" t="s">
        <v>853</v>
      </c>
      <c r="D1490" s="21" t="s">
        <v>855</v>
      </c>
      <c r="E1490" s="21" t="s">
        <v>4575</v>
      </c>
      <c r="F1490" s="22">
        <v>45445.574999999997</v>
      </c>
      <c r="G1490" s="21" t="s">
        <v>4576</v>
      </c>
      <c r="H1490" s="23">
        <v>684.44</v>
      </c>
      <c r="I1490" s="23">
        <v>1100</v>
      </c>
      <c r="J1490" s="23">
        <v>629.99</v>
      </c>
      <c r="K1490" s="23">
        <v>54.45</v>
      </c>
    </row>
    <row r="1491" spans="1:11" x14ac:dyDescent="0.25">
      <c r="A1491" s="21" t="s">
        <v>131</v>
      </c>
      <c r="B1491" s="21" t="s">
        <v>659</v>
      </c>
      <c r="C1491" s="21" t="s">
        <v>853</v>
      </c>
      <c r="D1491" s="21" t="s">
        <v>857</v>
      </c>
      <c r="E1491" s="21" t="s">
        <v>1674</v>
      </c>
      <c r="F1491" s="22">
        <v>45448.749305555553</v>
      </c>
      <c r="G1491" s="21" t="s">
        <v>4577</v>
      </c>
      <c r="H1491" s="23">
        <v>363.53</v>
      </c>
      <c r="I1491" s="23">
        <v>1000</v>
      </c>
      <c r="J1491" s="23">
        <v>259.99</v>
      </c>
      <c r="K1491" s="23">
        <v>103.54</v>
      </c>
    </row>
    <row r="1492" spans="1:11" x14ac:dyDescent="0.25">
      <c r="A1492" s="21" t="s">
        <v>131</v>
      </c>
      <c r="B1492" s="21" t="s">
        <v>649</v>
      </c>
      <c r="C1492" s="21" t="s">
        <v>132</v>
      </c>
      <c r="D1492" s="21" t="s">
        <v>2816</v>
      </c>
      <c r="E1492" s="21" t="s">
        <v>4578</v>
      </c>
      <c r="F1492" s="22">
        <v>45461.554166666669</v>
      </c>
      <c r="G1492" s="21" t="s">
        <v>4579</v>
      </c>
      <c r="H1492" s="23">
        <v>1189.5</v>
      </c>
      <c r="I1492" s="23">
        <v>1000</v>
      </c>
      <c r="J1492" s="23">
        <v>999.99</v>
      </c>
      <c r="K1492" s="23">
        <v>189.51</v>
      </c>
    </row>
    <row r="1493" spans="1:11" x14ac:dyDescent="0.25">
      <c r="A1493" s="21" t="s">
        <v>131</v>
      </c>
      <c r="B1493" s="21" t="s">
        <v>649</v>
      </c>
      <c r="C1493" s="21" t="s">
        <v>132</v>
      </c>
      <c r="D1493" s="21" t="s">
        <v>861</v>
      </c>
      <c r="E1493" s="21" t="s">
        <v>4580</v>
      </c>
      <c r="F1493" s="22">
        <v>45470.529861111114</v>
      </c>
      <c r="G1493" s="21" t="s">
        <v>4581</v>
      </c>
      <c r="H1493" s="23">
        <v>654.51</v>
      </c>
      <c r="I1493" s="23"/>
      <c r="J1493" s="23">
        <v>599.99</v>
      </c>
      <c r="K1493" s="23">
        <v>54.52</v>
      </c>
    </row>
    <row r="1494" spans="1:11" x14ac:dyDescent="0.25">
      <c r="A1494" s="21" t="s">
        <v>967</v>
      </c>
      <c r="B1494" s="21" t="s">
        <v>970</v>
      </c>
      <c r="C1494" s="21" t="s">
        <v>1070</v>
      </c>
      <c r="D1494" s="21" t="s">
        <v>1611</v>
      </c>
      <c r="E1494" s="21" t="s">
        <v>4582</v>
      </c>
      <c r="F1494" s="22">
        <v>45469.643750000003</v>
      </c>
      <c r="G1494" s="21" t="s">
        <v>4583</v>
      </c>
      <c r="H1494" s="23">
        <v>1261.18</v>
      </c>
      <c r="I1494" s="23">
        <v>1100</v>
      </c>
      <c r="J1494" s="23">
        <v>1049.94</v>
      </c>
      <c r="K1494" s="23">
        <v>211.24</v>
      </c>
    </row>
    <row r="1495" spans="1:11" x14ac:dyDescent="0.25">
      <c r="A1495" s="21" t="s">
        <v>967</v>
      </c>
      <c r="B1495" s="21" t="s">
        <v>980</v>
      </c>
      <c r="C1495" s="21" t="s">
        <v>1012</v>
      </c>
      <c r="D1495" s="21" t="s">
        <v>1099</v>
      </c>
      <c r="E1495" s="21" t="s">
        <v>4584</v>
      </c>
      <c r="F1495" s="22">
        <v>45448.476388888892</v>
      </c>
      <c r="G1495" s="21" t="s">
        <v>4585</v>
      </c>
      <c r="H1495" s="23">
        <v>325.45</v>
      </c>
      <c r="I1495" s="23">
        <v>1100</v>
      </c>
      <c r="J1495" s="23">
        <v>249.98</v>
      </c>
      <c r="K1495" s="23">
        <v>75.47</v>
      </c>
    </row>
    <row r="1496" spans="1:11" x14ac:dyDescent="0.25">
      <c r="A1496" s="21" t="s">
        <v>967</v>
      </c>
      <c r="B1496" s="21" t="s">
        <v>1089</v>
      </c>
      <c r="C1496" s="21" t="s">
        <v>1090</v>
      </c>
      <c r="D1496" s="21" t="s">
        <v>2848</v>
      </c>
      <c r="E1496" s="21" t="s">
        <v>1577</v>
      </c>
      <c r="F1496" s="22">
        <v>45444.475694444445</v>
      </c>
      <c r="G1496" s="21" t="s">
        <v>4586</v>
      </c>
      <c r="H1496" s="23">
        <v>336.75</v>
      </c>
      <c r="I1496" s="23">
        <v>1300</v>
      </c>
      <c r="J1496" s="23">
        <v>309.97000000000003</v>
      </c>
      <c r="K1496" s="23">
        <v>26.78</v>
      </c>
    </row>
    <row r="1497" spans="1:11" x14ac:dyDescent="0.25">
      <c r="A1497" s="21" t="s">
        <v>967</v>
      </c>
      <c r="B1497" s="21" t="s">
        <v>1089</v>
      </c>
      <c r="C1497" s="21" t="s">
        <v>1090</v>
      </c>
      <c r="D1497" s="21" t="s">
        <v>2848</v>
      </c>
      <c r="E1497" s="21" t="s">
        <v>4587</v>
      </c>
      <c r="F1497" s="22">
        <v>45444.556944444441</v>
      </c>
      <c r="G1497" s="21" t="s">
        <v>4588</v>
      </c>
      <c r="H1497" s="23">
        <v>696.42</v>
      </c>
      <c r="I1497" s="23">
        <v>1100</v>
      </c>
      <c r="J1497" s="23">
        <v>629.99</v>
      </c>
      <c r="K1497" s="23">
        <v>66.430000000000007</v>
      </c>
    </row>
    <row r="1498" spans="1:11" x14ac:dyDescent="0.25">
      <c r="A1498" s="21" t="s">
        <v>967</v>
      </c>
      <c r="B1498" s="21" t="s">
        <v>982</v>
      </c>
      <c r="C1498" s="21" t="s">
        <v>1071</v>
      </c>
      <c r="D1498" s="21" t="s">
        <v>1606</v>
      </c>
      <c r="E1498" s="21" t="s">
        <v>4589</v>
      </c>
      <c r="F1498" s="22">
        <v>45453.506249999999</v>
      </c>
      <c r="G1498" s="21" t="s">
        <v>4590</v>
      </c>
      <c r="H1498" s="23">
        <v>280.10000000000002</v>
      </c>
      <c r="I1498" s="23">
        <v>1100</v>
      </c>
      <c r="J1498" s="23">
        <v>244.99</v>
      </c>
      <c r="K1498" s="23">
        <v>35.11</v>
      </c>
    </row>
    <row r="1499" spans="1:11" x14ac:dyDescent="0.25">
      <c r="A1499" s="21" t="s">
        <v>967</v>
      </c>
      <c r="B1499" s="21" t="s">
        <v>982</v>
      </c>
      <c r="C1499" s="21" t="s">
        <v>1071</v>
      </c>
      <c r="D1499" s="21" t="s">
        <v>1606</v>
      </c>
      <c r="E1499" s="21" t="s">
        <v>4591</v>
      </c>
      <c r="F1499" s="22">
        <v>45454.463888888888</v>
      </c>
      <c r="G1499" s="21" t="s">
        <v>4592</v>
      </c>
      <c r="H1499" s="23">
        <v>708.6</v>
      </c>
      <c r="I1499" s="23">
        <v>1300</v>
      </c>
      <c r="J1499" s="23">
        <v>654.98</v>
      </c>
      <c r="K1499" s="23">
        <v>53.62</v>
      </c>
    </row>
    <row r="1500" spans="1:11" x14ac:dyDescent="0.25">
      <c r="A1500" s="21" t="s">
        <v>967</v>
      </c>
      <c r="B1500" s="21" t="s">
        <v>974</v>
      </c>
      <c r="C1500" s="21" t="s">
        <v>1011</v>
      </c>
      <c r="D1500" s="21" t="s">
        <v>1607</v>
      </c>
      <c r="E1500" s="21" t="s">
        <v>1904</v>
      </c>
      <c r="F1500" s="22">
        <v>45457.722916666666</v>
      </c>
      <c r="G1500" s="21" t="s">
        <v>4593</v>
      </c>
      <c r="H1500" s="23">
        <v>1057.72</v>
      </c>
      <c r="I1500" s="23">
        <v>1200</v>
      </c>
      <c r="J1500" s="23">
        <v>929.94</v>
      </c>
      <c r="K1500" s="23">
        <v>127.78</v>
      </c>
    </row>
    <row r="1501" spans="1:11" x14ac:dyDescent="0.25">
      <c r="A1501" s="21" t="s">
        <v>967</v>
      </c>
      <c r="B1501" s="21" t="s">
        <v>983</v>
      </c>
      <c r="C1501" s="21" t="s">
        <v>1073</v>
      </c>
      <c r="D1501" s="21" t="s">
        <v>784</v>
      </c>
      <c r="E1501" s="21" t="s">
        <v>4594</v>
      </c>
      <c r="F1501" s="22">
        <v>45444.607638888891</v>
      </c>
      <c r="G1501" s="21" t="s">
        <v>4595</v>
      </c>
      <c r="H1501" s="23">
        <v>571.75</v>
      </c>
      <c r="I1501" s="23">
        <v>1000</v>
      </c>
      <c r="J1501" s="23">
        <v>544.97</v>
      </c>
      <c r="K1501" s="23">
        <v>26.78</v>
      </c>
    </row>
    <row r="1502" spans="1:11" x14ac:dyDescent="0.25">
      <c r="A1502" s="21" t="s">
        <v>967</v>
      </c>
      <c r="B1502" s="21" t="s">
        <v>983</v>
      </c>
      <c r="C1502" s="21" t="s">
        <v>1073</v>
      </c>
      <c r="D1502" s="21" t="s">
        <v>784</v>
      </c>
      <c r="E1502" s="21" t="s">
        <v>1588</v>
      </c>
      <c r="F1502" s="22">
        <v>45458.418055555558</v>
      </c>
      <c r="G1502" s="21" t="s">
        <v>4596</v>
      </c>
      <c r="H1502" s="23">
        <v>598.69000000000005</v>
      </c>
      <c r="I1502" s="23">
        <v>1100</v>
      </c>
      <c r="J1502" s="23">
        <v>559.98</v>
      </c>
      <c r="K1502" s="23">
        <v>38.71</v>
      </c>
    </row>
    <row r="1503" spans="1:11" x14ac:dyDescent="0.25">
      <c r="A1503" s="21" t="s">
        <v>967</v>
      </c>
      <c r="B1503" s="21" t="s">
        <v>983</v>
      </c>
      <c r="C1503" s="21" t="s">
        <v>1073</v>
      </c>
      <c r="D1503" s="21" t="s">
        <v>784</v>
      </c>
      <c r="E1503" s="21" t="s">
        <v>4597</v>
      </c>
      <c r="F1503" s="22">
        <v>45465.438888888886</v>
      </c>
      <c r="G1503" s="21" t="s">
        <v>4598</v>
      </c>
      <c r="H1503" s="23">
        <v>427.35</v>
      </c>
      <c r="I1503" s="23">
        <v>1100</v>
      </c>
      <c r="J1503" s="23">
        <v>399.99</v>
      </c>
      <c r="K1503" s="23">
        <v>27.36</v>
      </c>
    </row>
    <row r="1504" spans="1:11" x14ac:dyDescent="0.25">
      <c r="A1504" s="21" t="s">
        <v>967</v>
      </c>
      <c r="B1504" s="21" t="s">
        <v>983</v>
      </c>
      <c r="C1504" s="21" t="s">
        <v>1073</v>
      </c>
      <c r="D1504" s="21" t="s">
        <v>784</v>
      </c>
      <c r="E1504" s="21" t="s">
        <v>3544</v>
      </c>
      <c r="F1504" s="22">
        <v>45472.736111111109</v>
      </c>
      <c r="G1504" s="21" t="s">
        <v>4599</v>
      </c>
      <c r="H1504" s="23">
        <v>933.68</v>
      </c>
      <c r="I1504" s="23">
        <v>1100</v>
      </c>
      <c r="J1504" s="23">
        <v>894.97</v>
      </c>
      <c r="K1504" s="23">
        <v>38.71</v>
      </c>
    </row>
    <row r="1505" spans="1:11" x14ac:dyDescent="0.25">
      <c r="A1505" s="21" t="s">
        <v>141</v>
      </c>
      <c r="B1505" s="21" t="s">
        <v>673</v>
      </c>
      <c r="C1505" s="21" t="s">
        <v>150</v>
      </c>
      <c r="D1505" s="21" t="s">
        <v>1129</v>
      </c>
      <c r="E1505" s="21" t="s">
        <v>3921</v>
      </c>
      <c r="F1505" s="22">
        <v>45462.750694444447</v>
      </c>
      <c r="G1505" s="21" t="s">
        <v>4600</v>
      </c>
      <c r="H1505" s="23">
        <v>481.27</v>
      </c>
      <c r="I1505" s="23">
        <v>1200</v>
      </c>
      <c r="J1505" s="23">
        <v>324.93</v>
      </c>
      <c r="K1505" s="23">
        <v>156.34</v>
      </c>
    </row>
    <row r="1506" spans="1:11" x14ac:dyDescent="0.25">
      <c r="A1506" s="21" t="s">
        <v>141</v>
      </c>
      <c r="B1506" s="21" t="s">
        <v>677</v>
      </c>
      <c r="C1506" s="21" t="s">
        <v>147</v>
      </c>
      <c r="D1506" s="21" t="s">
        <v>1036</v>
      </c>
      <c r="E1506" s="21" t="s">
        <v>4601</v>
      </c>
      <c r="F1506" s="22">
        <v>45464.515972222223</v>
      </c>
      <c r="G1506" s="21" t="s">
        <v>4602</v>
      </c>
      <c r="H1506" s="23">
        <v>653.15</v>
      </c>
      <c r="I1506" s="23">
        <v>1100</v>
      </c>
      <c r="J1506" s="23">
        <v>534.96</v>
      </c>
      <c r="K1506" s="23">
        <v>118.19</v>
      </c>
    </row>
    <row r="1507" spans="1:11" x14ac:dyDescent="0.25">
      <c r="A1507" s="21" t="s">
        <v>141</v>
      </c>
      <c r="B1507" s="21" t="s">
        <v>677</v>
      </c>
      <c r="C1507" s="21" t="s">
        <v>147</v>
      </c>
      <c r="D1507" s="21" t="s">
        <v>862</v>
      </c>
      <c r="E1507" s="21" t="s">
        <v>4603</v>
      </c>
      <c r="F1507" s="22">
        <v>45467.438888888886</v>
      </c>
      <c r="G1507" s="21" t="s">
        <v>4604</v>
      </c>
      <c r="H1507" s="23">
        <v>440.95</v>
      </c>
      <c r="I1507" s="23">
        <v>1100</v>
      </c>
      <c r="J1507" s="23">
        <v>349.95</v>
      </c>
      <c r="K1507" s="23">
        <v>91</v>
      </c>
    </row>
    <row r="1508" spans="1:11" x14ac:dyDescent="0.25">
      <c r="A1508" s="21" t="s">
        <v>141</v>
      </c>
      <c r="B1508" s="21" t="s">
        <v>677</v>
      </c>
      <c r="C1508" s="21" t="s">
        <v>147</v>
      </c>
      <c r="D1508" s="21" t="s">
        <v>1036</v>
      </c>
      <c r="E1508" s="21" t="s">
        <v>1441</v>
      </c>
      <c r="F1508" s="22">
        <v>45473.536805555559</v>
      </c>
      <c r="G1508" s="21" t="s">
        <v>4605</v>
      </c>
      <c r="H1508" s="23">
        <v>1436.94</v>
      </c>
      <c r="I1508" s="23">
        <v>1100</v>
      </c>
      <c r="J1508" s="23">
        <v>1049.99</v>
      </c>
      <c r="K1508" s="23">
        <v>386.95</v>
      </c>
    </row>
    <row r="1509" spans="1:11" x14ac:dyDescent="0.25">
      <c r="A1509" s="21" t="s">
        <v>141</v>
      </c>
      <c r="B1509" s="21" t="s">
        <v>679</v>
      </c>
      <c r="C1509" s="21" t="s">
        <v>149</v>
      </c>
      <c r="D1509" s="21" t="s">
        <v>1037</v>
      </c>
      <c r="E1509" s="21" t="s">
        <v>4606</v>
      </c>
      <c r="F1509" s="22">
        <v>45452.488194444442</v>
      </c>
      <c r="G1509" s="21" t="s">
        <v>4607</v>
      </c>
      <c r="H1509" s="23">
        <v>650.22</v>
      </c>
      <c r="I1509" s="23">
        <v>1100</v>
      </c>
      <c r="J1509" s="23">
        <v>599.99</v>
      </c>
      <c r="K1509" s="23">
        <v>50.23</v>
      </c>
    </row>
    <row r="1510" spans="1:11" x14ac:dyDescent="0.25">
      <c r="A1510" s="21" t="s">
        <v>141</v>
      </c>
      <c r="B1510" s="21" t="s">
        <v>679</v>
      </c>
      <c r="C1510" s="21" t="s">
        <v>149</v>
      </c>
      <c r="D1510" s="21" t="s">
        <v>1625</v>
      </c>
      <c r="E1510" s="21" t="s">
        <v>4608</v>
      </c>
      <c r="F1510" s="22">
        <v>45462.646527777775</v>
      </c>
      <c r="G1510" s="21" t="s">
        <v>4609</v>
      </c>
      <c r="H1510" s="23">
        <v>227.22</v>
      </c>
      <c r="I1510" s="23">
        <v>1300</v>
      </c>
      <c r="J1510" s="23">
        <v>199.99</v>
      </c>
      <c r="K1510" s="23">
        <v>27.23</v>
      </c>
    </row>
    <row r="1511" spans="1:11" x14ac:dyDescent="0.25">
      <c r="A1511" s="21" t="s">
        <v>141</v>
      </c>
      <c r="B1511" s="21" t="s">
        <v>681</v>
      </c>
      <c r="C1511" s="21" t="s">
        <v>145</v>
      </c>
      <c r="D1511" s="21" t="s">
        <v>744</v>
      </c>
      <c r="E1511" s="21" t="s">
        <v>4610</v>
      </c>
      <c r="F1511" s="22">
        <v>45450.544444444444</v>
      </c>
      <c r="G1511" s="21" t="s">
        <v>4611</v>
      </c>
      <c r="H1511" s="23">
        <v>516.5</v>
      </c>
      <c r="I1511" s="23">
        <v>1300</v>
      </c>
      <c r="J1511" s="23">
        <v>479.89</v>
      </c>
      <c r="K1511" s="23">
        <v>36.61</v>
      </c>
    </row>
    <row r="1512" spans="1:11" x14ac:dyDescent="0.25">
      <c r="A1512" s="21" t="s">
        <v>141</v>
      </c>
      <c r="B1512" s="21" t="s">
        <v>681</v>
      </c>
      <c r="C1512" s="21" t="s">
        <v>145</v>
      </c>
      <c r="D1512" s="21" t="s">
        <v>744</v>
      </c>
      <c r="E1512" s="21" t="s">
        <v>4612</v>
      </c>
      <c r="F1512" s="22">
        <v>45451.793055555558</v>
      </c>
      <c r="G1512" s="21" t="s">
        <v>4613</v>
      </c>
      <c r="H1512" s="23">
        <v>340.07</v>
      </c>
      <c r="I1512" s="23">
        <v>450</v>
      </c>
      <c r="J1512" s="23">
        <v>212.49</v>
      </c>
      <c r="K1512" s="23">
        <v>127.58</v>
      </c>
    </row>
    <row r="1513" spans="1:11" x14ac:dyDescent="0.25">
      <c r="A1513" s="21" t="s">
        <v>141</v>
      </c>
      <c r="B1513" s="21" t="s">
        <v>681</v>
      </c>
      <c r="C1513" s="21" t="s">
        <v>145</v>
      </c>
      <c r="D1513" s="21" t="s">
        <v>744</v>
      </c>
      <c r="E1513" s="21" t="s">
        <v>4614</v>
      </c>
      <c r="F1513" s="22">
        <v>45452.600694444445</v>
      </c>
      <c r="G1513" s="21" t="s">
        <v>4615</v>
      </c>
      <c r="H1513" s="23">
        <v>434.89</v>
      </c>
      <c r="I1513" s="23">
        <v>1000</v>
      </c>
      <c r="J1513" s="23">
        <v>349.89</v>
      </c>
      <c r="K1513" s="23">
        <v>85</v>
      </c>
    </row>
    <row r="1514" spans="1:11" x14ac:dyDescent="0.25">
      <c r="A1514" s="21" t="s">
        <v>141</v>
      </c>
      <c r="B1514" s="21" t="s">
        <v>669</v>
      </c>
      <c r="C1514" s="21" t="s">
        <v>144</v>
      </c>
      <c r="D1514" s="21" t="s">
        <v>3318</v>
      </c>
      <c r="E1514" s="21" t="s">
        <v>4616</v>
      </c>
      <c r="F1514" s="22">
        <v>45448.809027777781</v>
      </c>
      <c r="G1514" s="21" t="s">
        <v>4617</v>
      </c>
      <c r="H1514" s="23">
        <v>1118.43</v>
      </c>
      <c r="I1514" s="23">
        <v>1400</v>
      </c>
      <c r="J1514" s="23">
        <v>929.99</v>
      </c>
      <c r="K1514" s="23">
        <v>188.44</v>
      </c>
    </row>
    <row r="1515" spans="1:11" x14ac:dyDescent="0.25">
      <c r="A1515" s="21" t="s">
        <v>141</v>
      </c>
      <c r="B1515" s="21" t="s">
        <v>669</v>
      </c>
      <c r="C1515" s="21" t="s">
        <v>144</v>
      </c>
      <c r="D1515" s="21" t="s">
        <v>1037</v>
      </c>
      <c r="E1515" s="21" t="s">
        <v>4618</v>
      </c>
      <c r="F1515" s="22">
        <v>45449.640277777777</v>
      </c>
      <c r="G1515" s="21" t="s">
        <v>4619</v>
      </c>
      <c r="H1515" s="23">
        <v>610.64</v>
      </c>
      <c r="I1515" s="23">
        <v>1300</v>
      </c>
      <c r="J1515" s="23">
        <v>529.98</v>
      </c>
      <c r="K1515" s="23">
        <v>80.66</v>
      </c>
    </row>
    <row r="1516" spans="1:11" x14ac:dyDescent="0.25">
      <c r="A1516" s="21" t="s">
        <v>141</v>
      </c>
      <c r="B1516" s="21" t="s">
        <v>669</v>
      </c>
      <c r="C1516" s="21" t="s">
        <v>144</v>
      </c>
      <c r="D1516" s="21" t="s">
        <v>1037</v>
      </c>
      <c r="E1516" s="21" t="s">
        <v>4620</v>
      </c>
      <c r="F1516" s="22">
        <v>45451.53402777778</v>
      </c>
      <c r="G1516" s="21" t="s">
        <v>4621</v>
      </c>
      <c r="H1516" s="23">
        <v>1227.18</v>
      </c>
      <c r="I1516" s="23">
        <v>1300</v>
      </c>
      <c r="J1516" s="23">
        <v>1199.99</v>
      </c>
      <c r="K1516" s="23">
        <v>27.19</v>
      </c>
    </row>
    <row r="1517" spans="1:11" x14ac:dyDescent="0.25">
      <c r="A1517" s="21" t="s">
        <v>141</v>
      </c>
      <c r="B1517" s="21" t="s">
        <v>669</v>
      </c>
      <c r="C1517" s="21" t="s">
        <v>144</v>
      </c>
      <c r="D1517" s="21" t="s">
        <v>862</v>
      </c>
      <c r="E1517" s="21" t="s">
        <v>4622</v>
      </c>
      <c r="F1517" s="22">
        <v>45452.552083333336</v>
      </c>
      <c r="G1517" s="21" t="s">
        <v>4623</v>
      </c>
      <c r="H1517" s="23">
        <v>390.98</v>
      </c>
      <c r="I1517" s="23">
        <v>1100</v>
      </c>
      <c r="J1517" s="23">
        <v>339.98</v>
      </c>
      <c r="K1517" s="23">
        <v>51</v>
      </c>
    </row>
    <row r="1518" spans="1:11" x14ac:dyDescent="0.25">
      <c r="A1518" s="21" t="s">
        <v>141</v>
      </c>
      <c r="B1518" s="21" t="s">
        <v>669</v>
      </c>
      <c r="C1518" s="21" t="s">
        <v>144</v>
      </c>
      <c r="D1518" s="21" t="s">
        <v>1130</v>
      </c>
      <c r="E1518" s="21" t="s">
        <v>4624</v>
      </c>
      <c r="F1518" s="22">
        <v>45456.799305555556</v>
      </c>
      <c r="G1518" s="21" t="s">
        <v>4625</v>
      </c>
      <c r="H1518" s="23">
        <v>976.37</v>
      </c>
      <c r="I1518" s="23">
        <v>1200</v>
      </c>
      <c r="J1518" s="23">
        <v>939.92</v>
      </c>
      <c r="K1518" s="23">
        <v>36.450000000000003</v>
      </c>
    </row>
    <row r="1519" spans="1:11" x14ac:dyDescent="0.25">
      <c r="A1519" s="21" t="s">
        <v>141</v>
      </c>
      <c r="B1519" s="21" t="s">
        <v>669</v>
      </c>
      <c r="C1519" s="21" t="s">
        <v>144</v>
      </c>
      <c r="D1519" s="21" t="s">
        <v>744</v>
      </c>
      <c r="E1519" s="21" t="s">
        <v>4626</v>
      </c>
      <c r="F1519" s="22">
        <v>45460.65</v>
      </c>
      <c r="G1519" s="21" t="s">
        <v>4627</v>
      </c>
      <c r="H1519" s="23">
        <v>625.61</v>
      </c>
      <c r="I1519" s="23">
        <v>1200</v>
      </c>
      <c r="J1519" s="23">
        <v>349.97</v>
      </c>
      <c r="K1519" s="23">
        <v>275.64</v>
      </c>
    </row>
    <row r="1520" spans="1:11" x14ac:dyDescent="0.25">
      <c r="A1520" s="21" t="s">
        <v>141</v>
      </c>
      <c r="B1520" s="21" t="s">
        <v>675</v>
      </c>
      <c r="C1520" s="21" t="s">
        <v>142</v>
      </c>
      <c r="D1520" s="21" t="s">
        <v>761</v>
      </c>
      <c r="E1520" s="21" t="s">
        <v>4628</v>
      </c>
      <c r="F1520" s="22">
        <v>45447.761111111111</v>
      </c>
      <c r="G1520" s="21" t="s">
        <v>4629</v>
      </c>
      <c r="H1520" s="23">
        <v>828.2</v>
      </c>
      <c r="I1520" s="23">
        <v>1400</v>
      </c>
      <c r="J1520" s="23">
        <v>629.99</v>
      </c>
      <c r="K1520" s="23">
        <v>198.21</v>
      </c>
    </row>
    <row r="1521" spans="1:11" x14ac:dyDescent="0.25">
      <c r="A1521" s="21" t="s">
        <v>141</v>
      </c>
      <c r="B1521" s="21" t="s">
        <v>675</v>
      </c>
      <c r="C1521" s="21" t="s">
        <v>142</v>
      </c>
      <c r="D1521" s="21" t="s">
        <v>1637</v>
      </c>
      <c r="E1521" s="21" t="s">
        <v>4630</v>
      </c>
      <c r="F1521" s="22">
        <v>45448.691666666666</v>
      </c>
      <c r="G1521" s="21" t="s">
        <v>4631</v>
      </c>
      <c r="H1521" s="23">
        <v>1102.47</v>
      </c>
      <c r="I1521" s="23">
        <v>1400</v>
      </c>
      <c r="J1521" s="23">
        <v>1009.95</v>
      </c>
      <c r="K1521" s="23">
        <v>92.52</v>
      </c>
    </row>
    <row r="1522" spans="1:11" x14ac:dyDescent="0.25">
      <c r="A1522" s="21" t="s">
        <v>141</v>
      </c>
      <c r="B1522" s="21" t="s">
        <v>675</v>
      </c>
      <c r="C1522" s="21" t="s">
        <v>142</v>
      </c>
      <c r="D1522" s="21" t="s">
        <v>862</v>
      </c>
      <c r="E1522" s="21" t="s">
        <v>4632</v>
      </c>
      <c r="F1522" s="22">
        <v>45449.431250000001</v>
      </c>
      <c r="G1522" s="21" t="s">
        <v>4633</v>
      </c>
      <c r="H1522" s="23">
        <v>714.48</v>
      </c>
      <c r="I1522" s="23">
        <v>1300</v>
      </c>
      <c r="J1522" s="23">
        <v>629.99</v>
      </c>
      <c r="K1522" s="23">
        <v>84.49</v>
      </c>
    </row>
    <row r="1523" spans="1:11" x14ac:dyDescent="0.25">
      <c r="A1523" s="21" t="s">
        <v>141</v>
      </c>
      <c r="B1523" s="21" t="s">
        <v>675</v>
      </c>
      <c r="C1523" s="21" t="s">
        <v>142</v>
      </c>
      <c r="D1523" s="21" t="s">
        <v>862</v>
      </c>
      <c r="E1523" s="21" t="s">
        <v>4634</v>
      </c>
      <c r="F1523" s="22">
        <v>45449.792361111111</v>
      </c>
      <c r="G1523" s="21" t="s">
        <v>4635</v>
      </c>
      <c r="H1523" s="23">
        <v>638.17999999999995</v>
      </c>
      <c r="I1523" s="23">
        <v>1300</v>
      </c>
      <c r="J1523" s="23">
        <v>599.99</v>
      </c>
      <c r="K1523" s="23">
        <v>38.19</v>
      </c>
    </row>
    <row r="1524" spans="1:11" x14ac:dyDescent="0.25">
      <c r="A1524" s="21" t="s">
        <v>151</v>
      </c>
      <c r="B1524" s="21" t="s">
        <v>864</v>
      </c>
      <c r="C1524" s="21" t="s">
        <v>152</v>
      </c>
      <c r="D1524" s="21" t="s">
        <v>865</v>
      </c>
      <c r="E1524" s="21" t="s">
        <v>4636</v>
      </c>
      <c r="F1524" s="22">
        <v>45444.577777777777</v>
      </c>
      <c r="G1524" s="21" t="s">
        <v>4637</v>
      </c>
      <c r="H1524" s="23">
        <v>704</v>
      </c>
      <c r="I1524" s="23">
        <v>1100</v>
      </c>
      <c r="J1524" s="23">
        <v>629.99</v>
      </c>
      <c r="K1524" s="23">
        <v>74.010000000000005</v>
      </c>
    </row>
    <row r="1525" spans="1:11" x14ac:dyDescent="0.25">
      <c r="A1525" s="21" t="s">
        <v>151</v>
      </c>
      <c r="B1525" s="21" t="s">
        <v>864</v>
      </c>
      <c r="C1525" s="21" t="s">
        <v>152</v>
      </c>
      <c r="D1525" s="21" t="s">
        <v>866</v>
      </c>
      <c r="E1525" s="21" t="s">
        <v>4638</v>
      </c>
      <c r="F1525" s="22">
        <v>45447.623611111114</v>
      </c>
      <c r="G1525" s="21" t="s">
        <v>4639</v>
      </c>
      <c r="H1525" s="23">
        <v>1228.44</v>
      </c>
      <c r="I1525" s="23">
        <v>1300</v>
      </c>
      <c r="J1525" s="23">
        <v>1199.99</v>
      </c>
      <c r="K1525" s="23">
        <v>28.45</v>
      </c>
    </row>
    <row r="1526" spans="1:11" x14ac:dyDescent="0.25">
      <c r="A1526" s="21" t="s">
        <v>151</v>
      </c>
      <c r="B1526" s="21" t="s">
        <v>864</v>
      </c>
      <c r="C1526" s="21" t="s">
        <v>152</v>
      </c>
      <c r="D1526" s="21" t="s">
        <v>867</v>
      </c>
      <c r="E1526" s="21" t="s">
        <v>4640</v>
      </c>
      <c r="F1526" s="22">
        <v>45451.438194444447</v>
      </c>
      <c r="G1526" s="21" t="s">
        <v>4641</v>
      </c>
      <c r="H1526" s="23">
        <v>311.76</v>
      </c>
      <c r="I1526" s="23">
        <v>1400</v>
      </c>
      <c r="J1526" s="23">
        <v>284.98</v>
      </c>
      <c r="K1526" s="23">
        <v>26.78</v>
      </c>
    </row>
    <row r="1527" spans="1:11" x14ac:dyDescent="0.25">
      <c r="A1527" s="21" t="s">
        <v>151</v>
      </c>
      <c r="B1527" s="21" t="s">
        <v>685</v>
      </c>
      <c r="C1527" s="21" t="s">
        <v>153</v>
      </c>
      <c r="D1527" s="21" t="s">
        <v>1643</v>
      </c>
      <c r="E1527" s="21" t="s">
        <v>4642</v>
      </c>
      <c r="F1527" s="22">
        <v>45457.789583333331</v>
      </c>
      <c r="G1527" s="21" t="s">
        <v>4643</v>
      </c>
      <c r="H1527" s="23">
        <v>1253.43</v>
      </c>
      <c r="I1527" s="23">
        <v>1400</v>
      </c>
      <c r="J1527" s="23">
        <v>1224.98</v>
      </c>
      <c r="K1527" s="23">
        <v>28.45</v>
      </c>
    </row>
    <row r="1528" spans="1:11" x14ac:dyDescent="0.25">
      <c r="A1528" s="21" t="s">
        <v>151</v>
      </c>
      <c r="B1528" s="21" t="s">
        <v>687</v>
      </c>
      <c r="C1528" s="21" t="s">
        <v>154</v>
      </c>
      <c r="D1528" s="21" t="s">
        <v>866</v>
      </c>
      <c r="E1528" s="21" t="s">
        <v>4644</v>
      </c>
      <c r="F1528" s="22">
        <v>45446.459722222222</v>
      </c>
      <c r="G1528" s="21" t="s">
        <v>4645</v>
      </c>
      <c r="H1528" s="23">
        <v>313.43</v>
      </c>
      <c r="I1528" s="23">
        <v>1300</v>
      </c>
      <c r="J1528" s="23">
        <v>284.98</v>
      </c>
      <c r="K1528" s="23">
        <v>28.45</v>
      </c>
    </row>
    <row r="1529" spans="1:11" x14ac:dyDescent="0.25">
      <c r="A1529" s="21" t="s">
        <v>151</v>
      </c>
      <c r="B1529" s="21" t="s">
        <v>687</v>
      </c>
      <c r="C1529" s="21" t="s">
        <v>154</v>
      </c>
      <c r="D1529" s="21" t="s">
        <v>866</v>
      </c>
      <c r="E1529" s="21" t="s">
        <v>4646</v>
      </c>
      <c r="F1529" s="22">
        <v>45446.724305555559</v>
      </c>
      <c r="G1529" s="21" t="s">
        <v>4647</v>
      </c>
      <c r="H1529" s="23">
        <v>313.43</v>
      </c>
      <c r="I1529" s="23">
        <v>1300</v>
      </c>
      <c r="J1529" s="23">
        <v>284.98</v>
      </c>
      <c r="K1529" s="23">
        <v>28.45</v>
      </c>
    </row>
    <row r="1530" spans="1:11" x14ac:dyDescent="0.25">
      <c r="A1530" s="21" t="s">
        <v>151</v>
      </c>
      <c r="B1530" s="21" t="s">
        <v>687</v>
      </c>
      <c r="C1530" s="21" t="s">
        <v>154</v>
      </c>
      <c r="D1530" s="21" t="s">
        <v>866</v>
      </c>
      <c r="E1530" s="21" t="s">
        <v>4648</v>
      </c>
      <c r="F1530" s="22">
        <v>45459.697222222225</v>
      </c>
      <c r="G1530" s="21" t="s">
        <v>4649</v>
      </c>
      <c r="H1530" s="23">
        <v>655.17999999999995</v>
      </c>
      <c r="I1530" s="23">
        <v>1200</v>
      </c>
      <c r="J1530" s="23">
        <v>599.99</v>
      </c>
      <c r="K1530" s="23">
        <v>55.19</v>
      </c>
    </row>
    <row r="1531" spans="1:11" x14ac:dyDescent="0.25">
      <c r="A1531" s="21" t="s">
        <v>151</v>
      </c>
      <c r="B1531" s="21" t="s">
        <v>687</v>
      </c>
      <c r="C1531" s="21" t="s">
        <v>154</v>
      </c>
      <c r="D1531" s="21" t="s">
        <v>865</v>
      </c>
      <c r="E1531" s="21" t="s">
        <v>4650</v>
      </c>
      <c r="F1531" s="22">
        <v>45466.512499999997</v>
      </c>
      <c r="G1531" s="21" t="s">
        <v>4651</v>
      </c>
      <c r="H1531" s="23">
        <v>883.43</v>
      </c>
      <c r="I1531" s="23">
        <v>900</v>
      </c>
      <c r="J1531" s="23">
        <v>854.98</v>
      </c>
      <c r="K1531" s="23">
        <v>28.45</v>
      </c>
    </row>
    <row r="1532" spans="1:11" x14ac:dyDescent="0.25">
      <c r="A1532" s="21" t="s">
        <v>155</v>
      </c>
      <c r="B1532" s="21" t="s">
        <v>694</v>
      </c>
      <c r="C1532" s="21" t="s">
        <v>159</v>
      </c>
      <c r="D1532" s="21" t="s">
        <v>1655</v>
      </c>
      <c r="E1532" s="21" t="s">
        <v>4652</v>
      </c>
      <c r="F1532" s="22">
        <v>45449.633333333331</v>
      </c>
      <c r="G1532" s="21" t="s">
        <v>4653</v>
      </c>
      <c r="H1532" s="23">
        <v>711.87</v>
      </c>
      <c r="I1532" s="23">
        <v>1400</v>
      </c>
      <c r="J1532" s="23">
        <v>629.99</v>
      </c>
      <c r="K1532" s="23">
        <v>81.88</v>
      </c>
    </row>
    <row r="1533" spans="1:11" x14ac:dyDescent="0.25">
      <c r="A1533" s="21" t="s">
        <v>155</v>
      </c>
      <c r="B1533" s="21" t="s">
        <v>700</v>
      </c>
      <c r="C1533" s="21" t="s">
        <v>162</v>
      </c>
      <c r="D1533" s="21" t="s">
        <v>3693</v>
      </c>
      <c r="E1533" s="21" t="s">
        <v>4654</v>
      </c>
      <c r="F1533" s="22">
        <v>45460.681250000001</v>
      </c>
      <c r="G1533" s="21" t="s">
        <v>4655</v>
      </c>
      <c r="H1533" s="23">
        <v>897.02</v>
      </c>
      <c r="I1533" s="23">
        <v>1400</v>
      </c>
      <c r="J1533" s="23">
        <v>829.99</v>
      </c>
      <c r="K1533" s="23">
        <v>67.03</v>
      </c>
    </row>
    <row r="1534" spans="1:11" x14ac:dyDescent="0.25">
      <c r="A1534" s="21" t="s">
        <v>155</v>
      </c>
      <c r="B1534" s="21" t="s">
        <v>700</v>
      </c>
      <c r="C1534" s="21" t="s">
        <v>162</v>
      </c>
      <c r="D1534" s="21" t="s">
        <v>872</v>
      </c>
      <c r="E1534" s="21" t="s">
        <v>1303</v>
      </c>
      <c r="F1534" s="22">
        <v>45461.430555555555</v>
      </c>
      <c r="G1534" s="21" t="s">
        <v>4656</v>
      </c>
      <c r="H1534" s="23">
        <v>482.33</v>
      </c>
      <c r="I1534" s="23">
        <v>1200</v>
      </c>
      <c r="J1534" s="23">
        <v>454.97</v>
      </c>
      <c r="K1534" s="23">
        <v>27.36</v>
      </c>
    </row>
    <row r="1535" spans="1:11" x14ac:dyDescent="0.25">
      <c r="A1535" s="21" t="s">
        <v>155</v>
      </c>
      <c r="B1535" s="21" t="s">
        <v>696</v>
      </c>
      <c r="C1535" s="21" t="s">
        <v>160</v>
      </c>
      <c r="D1535" s="21" t="s">
        <v>2947</v>
      </c>
      <c r="E1535" s="21" t="s">
        <v>1963</v>
      </c>
      <c r="F1535" s="22">
        <v>45450.618055555555</v>
      </c>
      <c r="G1535" s="21" t="s">
        <v>4657</v>
      </c>
      <c r="H1535" s="23">
        <v>681.32</v>
      </c>
      <c r="I1535" s="23">
        <v>1100</v>
      </c>
      <c r="J1535" s="23">
        <v>599.99</v>
      </c>
      <c r="K1535" s="23">
        <v>81.33</v>
      </c>
    </row>
    <row r="1536" spans="1:11" x14ac:dyDescent="0.25">
      <c r="A1536" s="21" t="s">
        <v>155</v>
      </c>
      <c r="B1536" s="21" t="s">
        <v>696</v>
      </c>
      <c r="C1536" s="21" t="s">
        <v>160</v>
      </c>
      <c r="D1536" s="21" t="s">
        <v>2947</v>
      </c>
      <c r="E1536" s="21" t="s">
        <v>1376</v>
      </c>
      <c r="F1536" s="22">
        <v>45455.692361111112</v>
      </c>
      <c r="G1536" s="21" t="s">
        <v>4658</v>
      </c>
      <c r="H1536" s="23">
        <v>458.45</v>
      </c>
      <c r="I1536" s="23">
        <v>1100</v>
      </c>
      <c r="J1536" s="23">
        <v>339.99</v>
      </c>
      <c r="K1536" s="23">
        <v>118.46</v>
      </c>
    </row>
    <row r="1537" spans="1:11" x14ac:dyDescent="0.25">
      <c r="A1537" s="21" t="s">
        <v>155</v>
      </c>
      <c r="B1537" s="21" t="s">
        <v>698</v>
      </c>
      <c r="C1537" s="21" t="s">
        <v>161</v>
      </c>
      <c r="D1537" s="21" t="s">
        <v>870</v>
      </c>
      <c r="E1537" s="21" t="s">
        <v>1556</v>
      </c>
      <c r="F1537" s="22">
        <v>45444.572916666664</v>
      </c>
      <c r="G1537" s="21" t="s">
        <v>4659</v>
      </c>
      <c r="H1537" s="23">
        <v>350.96</v>
      </c>
      <c r="I1537" s="23">
        <v>1100</v>
      </c>
      <c r="J1537" s="23">
        <v>259.95999999999998</v>
      </c>
      <c r="K1537" s="23">
        <v>91</v>
      </c>
    </row>
    <row r="1538" spans="1:11" x14ac:dyDescent="0.25">
      <c r="A1538" s="21" t="s">
        <v>155</v>
      </c>
      <c r="B1538" s="21" t="s">
        <v>691</v>
      </c>
      <c r="C1538" s="21" t="s">
        <v>158</v>
      </c>
      <c r="D1538" s="21" t="s">
        <v>871</v>
      </c>
      <c r="E1538" s="21" t="s">
        <v>4660</v>
      </c>
      <c r="F1538" s="22">
        <v>45444.531944444447</v>
      </c>
      <c r="G1538" s="21" t="s">
        <v>4661</v>
      </c>
      <c r="H1538" s="23">
        <v>427.16</v>
      </c>
      <c r="I1538" s="23">
        <v>1300</v>
      </c>
      <c r="J1538" s="23">
        <v>399.99</v>
      </c>
      <c r="K1538" s="23">
        <v>27.17</v>
      </c>
    </row>
    <row r="1539" spans="1:11" x14ac:dyDescent="0.25">
      <c r="A1539" s="21" t="s">
        <v>873</v>
      </c>
      <c r="B1539" s="21" t="s">
        <v>719</v>
      </c>
      <c r="C1539" s="21" t="s">
        <v>169</v>
      </c>
      <c r="D1539" s="21" t="s">
        <v>875</v>
      </c>
      <c r="E1539" s="21" t="s">
        <v>1589</v>
      </c>
      <c r="F1539" s="22">
        <v>45448.595138888886</v>
      </c>
      <c r="G1539" s="21" t="s">
        <v>4662</v>
      </c>
      <c r="H1539" s="23">
        <v>1066.9000000000001</v>
      </c>
      <c r="I1539" s="23">
        <v>1100</v>
      </c>
      <c r="J1539" s="23">
        <v>929.99</v>
      </c>
      <c r="K1539" s="23">
        <v>136.91</v>
      </c>
    </row>
    <row r="1540" spans="1:11" x14ac:dyDescent="0.25">
      <c r="A1540" s="21" t="s">
        <v>873</v>
      </c>
      <c r="B1540" s="21" t="s">
        <v>705</v>
      </c>
      <c r="C1540" s="21" t="s">
        <v>172</v>
      </c>
      <c r="D1540" s="21" t="s">
        <v>876</v>
      </c>
      <c r="E1540" s="21" t="s">
        <v>4517</v>
      </c>
      <c r="F1540" s="22">
        <v>45456.578472222223</v>
      </c>
      <c r="G1540" s="21" t="s">
        <v>4663</v>
      </c>
      <c r="H1540" s="23">
        <v>305.8</v>
      </c>
      <c r="I1540" s="23">
        <v>450</v>
      </c>
      <c r="J1540" s="23">
        <v>229.99</v>
      </c>
      <c r="K1540" s="23">
        <v>75.81</v>
      </c>
    </row>
    <row r="1541" spans="1:11" x14ac:dyDescent="0.25">
      <c r="A1541" s="21" t="s">
        <v>873</v>
      </c>
      <c r="B1541" s="21" t="s">
        <v>707</v>
      </c>
      <c r="C1541" s="21" t="s">
        <v>173</v>
      </c>
      <c r="D1541" s="21" t="s">
        <v>876</v>
      </c>
      <c r="E1541" s="21" t="s">
        <v>4664</v>
      </c>
      <c r="F1541" s="22">
        <v>45450.503472222219</v>
      </c>
      <c r="G1541" s="21" t="s">
        <v>4665</v>
      </c>
      <c r="H1541" s="23">
        <v>321.14</v>
      </c>
      <c r="I1541" s="23">
        <v>1300</v>
      </c>
      <c r="J1541" s="23">
        <v>249.99</v>
      </c>
      <c r="K1541" s="23">
        <v>71.150000000000006</v>
      </c>
    </row>
    <row r="1542" spans="1:11" x14ac:dyDescent="0.25">
      <c r="A1542" s="21" t="s">
        <v>873</v>
      </c>
      <c r="B1542" s="21" t="s">
        <v>703</v>
      </c>
      <c r="C1542" s="21" t="s">
        <v>164</v>
      </c>
      <c r="D1542" s="21" t="s">
        <v>1672</v>
      </c>
      <c r="E1542" s="21" t="s">
        <v>1426</v>
      </c>
      <c r="F1542" s="22">
        <v>45446.42291666667</v>
      </c>
      <c r="G1542" s="21" t="s">
        <v>4666</v>
      </c>
      <c r="H1542" s="23">
        <v>657.15</v>
      </c>
      <c r="I1542" s="23">
        <v>1100</v>
      </c>
      <c r="J1542" s="23">
        <v>629.99</v>
      </c>
      <c r="K1542" s="23">
        <v>27.16</v>
      </c>
    </row>
    <row r="1543" spans="1:11" x14ac:dyDescent="0.25">
      <c r="A1543" s="21" t="s">
        <v>873</v>
      </c>
      <c r="B1543" s="21" t="s">
        <v>703</v>
      </c>
      <c r="C1543" s="21" t="s">
        <v>164</v>
      </c>
      <c r="D1543" s="21" t="s">
        <v>1296</v>
      </c>
      <c r="E1543" s="21" t="s">
        <v>4667</v>
      </c>
      <c r="F1543" s="22">
        <v>45449.672222222223</v>
      </c>
      <c r="G1543" s="21" t="s">
        <v>4668</v>
      </c>
      <c r="H1543" s="23">
        <v>309.5</v>
      </c>
      <c r="I1543" s="23">
        <v>1100</v>
      </c>
      <c r="J1543" s="23">
        <v>249.99</v>
      </c>
      <c r="K1543" s="23">
        <v>59.51</v>
      </c>
    </row>
    <row r="1544" spans="1:11" x14ac:dyDescent="0.25">
      <c r="A1544" s="21" t="s">
        <v>873</v>
      </c>
      <c r="B1544" s="21" t="s">
        <v>703</v>
      </c>
      <c r="C1544" s="21" t="s">
        <v>164</v>
      </c>
      <c r="D1544" s="21" t="s">
        <v>1296</v>
      </c>
      <c r="E1544" s="21" t="s">
        <v>4669</v>
      </c>
      <c r="F1544" s="22">
        <v>45453.492361111108</v>
      </c>
      <c r="G1544" s="21" t="s">
        <v>4670</v>
      </c>
      <c r="H1544" s="23">
        <v>428.27</v>
      </c>
      <c r="I1544" s="23">
        <v>1300</v>
      </c>
      <c r="J1544" s="23">
        <v>399.99</v>
      </c>
      <c r="K1544" s="23">
        <v>28.28</v>
      </c>
    </row>
    <row r="1545" spans="1:11" x14ac:dyDescent="0.25">
      <c r="A1545" s="21" t="s">
        <v>873</v>
      </c>
      <c r="B1545" s="21" t="s">
        <v>717</v>
      </c>
      <c r="C1545" s="21" t="s">
        <v>171</v>
      </c>
      <c r="D1545" s="21" t="s">
        <v>1295</v>
      </c>
      <c r="E1545" s="21" t="s">
        <v>1548</v>
      </c>
      <c r="F1545" s="22">
        <v>45453.429166666669</v>
      </c>
      <c r="G1545" s="21" t="s">
        <v>4671</v>
      </c>
      <c r="H1545" s="23">
        <v>657.34</v>
      </c>
      <c r="I1545" s="23">
        <v>1300</v>
      </c>
      <c r="J1545" s="23">
        <v>629.99</v>
      </c>
      <c r="K1545" s="23">
        <v>27.35</v>
      </c>
    </row>
    <row r="1546" spans="1:11" x14ac:dyDescent="0.25">
      <c r="A1546" s="21" t="s">
        <v>873</v>
      </c>
      <c r="B1546" s="21" t="s">
        <v>715</v>
      </c>
      <c r="C1546" s="21" t="s">
        <v>168</v>
      </c>
      <c r="D1546" s="21" t="s">
        <v>877</v>
      </c>
      <c r="E1546" s="21" t="s">
        <v>4672</v>
      </c>
      <c r="F1546" s="22">
        <v>45448.745833333334</v>
      </c>
      <c r="G1546" s="21" t="s">
        <v>4673</v>
      </c>
      <c r="H1546" s="23">
        <v>509.67</v>
      </c>
      <c r="I1546" s="23">
        <v>1200</v>
      </c>
      <c r="J1546" s="23">
        <v>399.99</v>
      </c>
      <c r="K1546" s="23">
        <v>109.68</v>
      </c>
    </row>
    <row r="1547" spans="1:11" x14ac:dyDescent="0.25">
      <c r="A1547" s="21" t="s">
        <v>873</v>
      </c>
      <c r="B1547" s="21" t="s">
        <v>715</v>
      </c>
      <c r="C1547" s="21" t="s">
        <v>168</v>
      </c>
      <c r="D1547" s="21" t="s">
        <v>877</v>
      </c>
      <c r="E1547" s="21" t="s">
        <v>4674</v>
      </c>
      <c r="F1547" s="22">
        <v>45459.5</v>
      </c>
      <c r="G1547" s="21" t="s">
        <v>4675</v>
      </c>
      <c r="H1547" s="23">
        <v>1027.27</v>
      </c>
      <c r="I1547" s="23">
        <v>1300</v>
      </c>
      <c r="J1547" s="23">
        <v>999.99</v>
      </c>
      <c r="K1547" s="23">
        <v>27.28</v>
      </c>
    </row>
    <row r="1548" spans="1:11" x14ac:dyDescent="0.25">
      <c r="A1548" s="21" t="s">
        <v>873</v>
      </c>
      <c r="B1548" s="21" t="s">
        <v>723</v>
      </c>
      <c r="C1548" s="21" t="s">
        <v>175</v>
      </c>
      <c r="D1548" s="21" t="s">
        <v>878</v>
      </c>
      <c r="E1548" s="21" t="s">
        <v>4676</v>
      </c>
      <c r="F1548" s="22">
        <v>45444.481944444444</v>
      </c>
      <c r="G1548" s="21" t="s">
        <v>4677</v>
      </c>
      <c r="H1548" s="23">
        <v>631.51</v>
      </c>
      <c r="I1548" s="23">
        <v>1100</v>
      </c>
      <c r="J1548" s="23">
        <v>549.99</v>
      </c>
      <c r="K1548" s="23">
        <v>81.52</v>
      </c>
    </row>
    <row r="1549" spans="1:11" x14ac:dyDescent="0.25">
      <c r="A1549" s="21" t="s">
        <v>873</v>
      </c>
      <c r="B1549" s="21" t="s">
        <v>715</v>
      </c>
      <c r="C1549" s="21" t="s">
        <v>168</v>
      </c>
      <c r="D1549" s="21" t="s">
        <v>877</v>
      </c>
      <c r="E1549" s="21" t="s">
        <v>4678</v>
      </c>
      <c r="F1549" s="22">
        <v>45461.760416666664</v>
      </c>
      <c r="G1549" s="21" t="s">
        <v>4679</v>
      </c>
      <c r="H1549" s="23">
        <v>733.47</v>
      </c>
      <c r="I1549" s="23">
        <v>1100</v>
      </c>
      <c r="J1549" s="23">
        <v>629.99</v>
      </c>
      <c r="K1549" s="23">
        <v>103.48</v>
      </c>
    </row>
    <row r="1550" spans="1:11" x14ac:dyDescent="0.25">
      <c r="A1550" s="21" t="s">
        <v>873</v>
      </c>
      <c r="B1550" s="21" t="s">
        <v>715</v>
      </c>
      <c r="C1550" s="21" t="s">
        <v>168</v>
      </c>
      <c r="D1550" s="21" t="s">
        <v>877</v>
      </c>
      <c r="E1550" s="21" t="s">
        <v>4680</v>
      </c>
      <c r="F1550" s="22">
        <v>45472.695833333331</v>
      </c>
      <c r="G1550" s="21" t="s">
        <v>4681</v>
      </c>
      <c r="H1550" s="23">
        <v>460.33</v>
      </c>
      <c r="I1550" s="23">
        <v>1200</v>
      </c>
      <c r="J1550" s="23">
        <v>399.99</v>
      </c>
      <c r="K1550" s="23">
        <v>60.34</v>
      </c>
    </row>
    <row r="1551" spans="1:11" x14ac:dyDescent="0.25">
      <c r="A1551" s="21" t="s">
        <v>883</v>
      </c>
      <c r="B1551" s="21" t="s">
        <v>891</v>
      </c>
      <c r="C1551" s="21" t="s">
        <v>892</v>
      </c>
      <c r="D1551" s="21" t="s">
        <v>1297</v>
      </c>
      <c r="E1551" s="21" t="s">
        <v>4682</v>
      </c>
      <c r="F1551" s="22">
        <v>45450.729861111111</v>
      </c>
      <c r="G1551" s="21" t="s">
        <v>4683</v>
      </c>
      <c r="H1551" s="23">
        <v>619.32000000000005</v>
      </c>
      <c r="I1551" s="23">
        <v>1200</v>
      </c>
      <c r="J1551" s="23">
        <v>499.99</v>
      </c>
      <c r="K1551" s="23">
        <v>119.33</v>
      </c>
    </row>
    <row r="1552" spans="1:11" x14ac:dyDescent="0.25">
      <c r="A1552" s="21" t="s">
        <v>883</v>
      </c>
      <c r="B1552" s="21" t="s">
        <v>891</v>
      </c>
      <c r="C1552" s="21" t="s">
        <v>892</v>
      </c>
      <c r="D1552" s="21" t="s">
        <v>898</v>
      </c>
      <c r="E1552" s="21" t="s">
        <v>4684</v>
      </c>
      <c r="F1552" s="22">
        <v>45471.426388888889</v>
      </c>
      <c r="G1552" s="21" t="s">
        <v>4685</v>
      </c>
      <c r="H1552" s="23">
        <v>656.84</v>
      </c>
      <c r="I1552" s="23">
        <v>1100</v>
      </c>
      <c r="J1552" s="23">
        <v>629.99</v>
      </c>
      <c r="K1552" s="23">
        <v>26.85</v>
      </c>
    </row>
    <row r="1553" spans="1:11" x14ac:dyDescent="0.25">
      <c r="A1553" s="21" t="s">
        <v>883</v>
      </c>
      <c r="B1553" s="21" t="s">
        <v>896</v>
      </c>
      <c r="C1553" s="21" t="s">
        <v>897</v>
      </c>
      <c r="D1553" s="21" t="s">
        <v>901</v>
      </c>
      <c r="E1553" s="21" t="s">
        <v>4686</v>
      </c>
      <c r="F1553" s="22">
        <v>45447.587500000001</v>
      </c>
      <c r="G1553" s="21" t="s">
        <v>4687</v>
      </c>
      <c r="H1553" s="23">
        <v>486.35</v>
      </c>
      <c r="I1553" s="23">
        <v>1100</v>
      </c>
      <c r="J1553" s="23">
        <v>399.99</v>
      </c>
      <c r="K1553" s="23">
        <v>86.36</v>
      </c>
    </row>
    <row r="1554" spans="1:11" x14ac:dyDescent="0.25">
      <c r="A1554" s="21" t="s">
        <v>883</v>
      </c>
      <c r="B1554" s="21" t="s">
        <v>891</v>
      </c>
      <c r="C1554" s="21" t="s">
        <v>892</v>
      </c>
      <c r="D1554" s="21" t="s">
        <v>908</v>
      </c>
      <c r="E1554" s="21" t="s">
        <v>4688</v>
      </c>
      <c r="F1554" s="22">
        <v>45472.623611111114</v>
      </c>
      <c r="G1554" s="21" t="s">
        <v>4689</v>
      </c>
      <c r="H1554" s="23">
        <v>187.35</v>
      </c>
      <c r="I1554" s="23">
        <v>1100</v>
      </c>
      <c r="J1554" s="23">
        <v>159.99</v>
      </c>
      <c r="K1554" s="23">
        <v>27.36</v>
      </c>
    </row>
    <row r="1555" spans="1:11" x14ac:dyDescent="0.25">
      <c r="A1555" s="21" t="s">
        <v>883</v>
      </c>
      <c r="B1555" s="21" t="s">
        <v>896</v>
      </c>
      <c r="C1555" s="21" t="s">
        <v>897</v>
      </c>
      <c r="D1555" s="21" t="s">
        <v>901</v>
      </c>
      <c r="E1555" s="21" t="s">
        <v>4690</v>
      </c>
      <c r="F1555" s="22">
        <v>45466.693055555559</v>
      </c>
      <c r="G1555" s="21" t="s">
        <v>4691</v>
      </c>
      <c r="H1555" s="23">
        <v>697.08</v>
      </c>
      <c r="I1555" s="23">
        <v>1100</v>
      </c>
      <c r="J1555" s="23">
        <v>669.98</v>
      </c>
      <c r="K1555" s="23">
        <v>27.1</v>
      </c>
    </row>
    <row r="1556" spans="1:11" x14ac:dyDescent="0.25">
      <c r="A1556" s="21" t="s">
        <v>883</v>
      </c>
      <c r="B1556" s="21" t="s">
        <v>899</v>
      </c>
      <c r="C1556" s="21" t="s">
        <v>900</v>
      </c>
      <c r="D1556" s="21" t="s">
        <v>4692</v>
      </c>
      <c r="E1556" s="21" t="s">
        <v>4693</v>
      </c>
      <c r="F1556" s="22">
        <v>45458.686805555553</v>
      </c>
      <c r="G1556" s="21" t="s">
        <v>4694</v>
      </c>
      <c r="H1556" s="23">
        <v>901.94</v>
      </c>
      <c r="I1556" s="23">
        <v>1000</v>
      </c>
      <c r="J1556" s="23">
        <v>810.94</v>
      </c>
      <c r="K1556" s="23">
        <v>91</v>
      </c>
    </row>
    <row r="1557" spans="1:11" x14ac:dyDescent="0.25">
      <c r="A1557" s="21" t="s">
        <v>4049</v>
      </c>
      <c r="B1557" s="21" t="s">
        <v>4695</v>
      </c>
      <c r="C1557" s="21" t="s">
        <v>4696</v>
      </c>
      <c r="D1557" s="21" t="s">
        <v>879</v>
      </c>
      <c r="E1557" s="21" t="s">
        <v>4811</v>
      </c>
      <c r="F1557" s="22">
        <v>45477.636805555558</v>
      </c>
      <c r="G1557" s="21" t="s">
        <v>4812</v>
      </c>
      <c r="H1557" s="23">
        <v>1304.97</v>
      </c>
      <c r="I1557" s="23">
        <v>1500</v>
      </c>
      <c r="J1557" s="23">
        <v>1279.97</v>
      </c>
      <c r="K1557" s="23">
        <v>25</v>
      </c>
    </row>
    <row r="1558" spans="1:11" x14ac:dyDescent="0.25">
      <c r="A1558" s="21" t="s">
        <v>4049</v>
      </c>
      <c r="B1558" s="21" t="s">
        <v>4058</v>
      </c>
      <c r="C1558" s="21" t="s">
        <v>4059</v>
      </c>
      <c r="D1558" s="21" t="s">
        <v>1587</v>
      </c>
      <c r="E1558" s="21" t="s">
        <v>4813</v>
      </c>
      <c r="F1558" s="22">
        <v>45475.606944444444</v>
      </c>
      <c r="G1558" s="21" t="s">
        <v>4814</v>
      </c>
      <c r="H1558" s="23">
        <v>924</v>
      </c>
      <c r="I1558" s="23">
        <v>900</v>
      </c>
      <c r="J1558" s="23">
        <v>899</v>
      </c>
      <c r="K1558" s="23">
        <v>25</v>
      </c>
    </row>
    <row r="1559" spans="1:11" x14ac:dyDescent="0.25">
      <c r="A1559" s="21" t="s">
        <v>4049</v>
      </c>
      <c r="B1559" s="21" t="s">
        <v>4050</v>
      </c>
      <c r="C1559" s="21" t="s">
        <v>4051</v>
      </c>
      <c r="D1559" s="21" t="s">
        <v>4052</v>
      </c>
      <c r="E1559" s="21" t="s">
        <v>1811</v>
      </c>
      <c r="F1559" s="22">
        <v>45486.386111111111</v>
      </c>
      <c r="G1559" s="21" t="s">
        <v>4815</v>
      </c>
      <c r="H1559" s="23">
        <v>577.15</v>
      </c>
      <c r="I1559" s="23">
        <v>1100</v>
      </c>
      <c r="J1559" s="23">
        <v>549.99</v>
      </c>
      <c r="K1559" s="23">
        <v>27.16</v>
      </c>
    </row>
    <row r="1560" spans="1:11" x14ac:dyDescent="0.25">
      <c r="A1560" s="21" t="s">
        <v>4049</v>
      </c>
      <c r="B1560" s="21" t="s">
        <v>4050</v>
      </c>
      <c r="C1560" s="21" t="s">
        <v>4051</v>
      </c>
      <c r="D1560" s="21" t="s">
        <v>4052</v>
      </c>
      <c r="E1560" s="21" t="s">
        <v>4816</v>
      </c>
      <c r="F1560" s="22">
        <v>45486.410416666666</v>
      </c>
      <c r="G1560" s="21" t="s">
        <v>4817</v>
      </c>
      <c r="H1560" s="23">
        <v>854.99</v>
      </c>
      <c r="I1560" s="23">
        <v>1200</v>
      </c>
      <c r="J1560" s="23">
        <v>829.99</v>
      </c>
      <c r="K1560" s="23">
        <v>25</v>
      </c>
    </row>
    <row r="1561" spans="1:11" x14ac:dyDescent="0.25">
      <c r="A1561" s="21" t="s">
        <v>4049</v>
      </c>
      <c r="B1561" s="21" t="s">
        <v>4050</v>
      </c>
      <c r="C1561" s="21" t="s">
        <v>4051</v>
      </c>
      <c r="D1561" s="21" t="s">
        <v>4052</v>
      </c>
      <c r="E1561" s="21" t="s">
        <v>1339</v>
      </c>
      <c r="F1561" s="22">
        <v>45491.5</v>
      </c>
      <c r="G1561" s="21" t="s">
        <v>4818</v>
      </c>
      <c r="H1561" s="23">
        <v>1055.98</v>
      </c>
      <c r="I1561" s="23">
        <v>1400</v>
      </c>
      <c r="J1561" s="23">
        <v>949.99</v>
      </c>
      <c r="K1561" s="23">
        <v>105.99</v>
      </c>
    </row>
    <row r="1562" spans="1:11" x14ac:dyDescent="0.25">
      <c r="A1562" s="21" t="s">
        <v>4049</v>
      </c>
      <c r="B1562" s="21" t="s">
        <v>4695</v>
      </c>
      <c r="C1562" s="21" t="s">
        <v>4696</v>
      </c>
      <c r="D1562" s="21" t="s">
        <v>4063</v>
      </c>
      <c r="E1562" s="21" t="s">
        <v>2495</v>
      </c>
      <c r="F1562" s="22">
        <v>45483.767361111109</v>
      </c>
      <c r="G1562" s="21" t="s">
        <v>4819</v>
      </c>
      <c r="H1562" s="23">
        <v>538.97</v>
      </c>
      <c r="I1562" s="23">
        <v>600</v>
      </c>
      <c r="J1562" s="23">
        <v>469.99</v>
      </c>
      <c r="K1562" s="23">
        <v>68.98</v>
      </c>
    </row>
    <row r="1563" spans="1:11" x14ac:dyDescent="0.25">
      <c r="A1563" s="21" t="s">
        <v>4049</v>
      </c>
      <c r="B1563" s="21" t="s">
        <v>4050</v>
      </c>
      <c r="C1563" s="21" t="s">
        <v>4051</v>
      </c>
      <c r="D1563" s="21" t="s">
        <v>4820</v>
      </c>
      <c r="E1563" s="21" t="s">
        <v>2500</v>
      </c>
      <c r="F1563" s="22">
        <v>45499.568749999999</v>
      </c>
      <c r="G1563" s="21" t="s">
        <v>4821</v>
      </c>
      <c r="H1563" s="23">
        <v>551.87</v>
      </c>
      <c r="I1563" s="23">
        <v>1000</v>
      </c>
      <c r="J1563" s="23">
        <v>499.99</v>
      </c>
      <c r="K1563" s="23">
        <v>51.88</v>
      </c>
    </row>
    <row r="1564" spans="1:11" x14ac:dyDescent="0.25">
      <c r="A1564" s="21" t="s">
        <v>4049</v>
      </c>
      <c r="B1564" s="21" t="s">
        <v>4050</v>
      </c>
      <c r="C1564" s="21" t="s">
        <v>4051</v>
      </c>
      <c r="D1564" s="21" t="s">
        <v>4822</v>
      </c>
      <c r="E1564" s="21" t="s">
        <v>4823</v>
      </c>
      <c r="F1564" s="22">
        <v>45503.681250000001</v>
      </c>
      <c r="G1564" s="21" t="s">
        <v>4824</v>
      </c>
      <c r="H1564" s="23">
        <v>709.97</v>
      </c>
      <c r="I1564" s="23">
        <v>1200</v>
      </c>
      <c r="J1564" s="23">
        <v>629.99</v>
      </c>
      <c r="K1564" s="23">
        <v>79.98</v>
      </c>
    </row>
    <row r="1565" spans="1:11" x14ac:dyDescent="0.25">
      <c r="A1565" s="21" t="s">
        <v>4049</v>
      </c>
      <c r="B1565" s="21" t="s">
        <v>4054</v>
      </c>
      <c r="C1565" s="21" t="s">
        <v>4055</v>
      </c>
      <c r="D1565" s="21" t="s">
        <v>1119</v>
      </c>
      <c r="E1565" s="21" t="s">
        <v>4825</v>
      </c>
      <c r="F1565" s="22">
        <v>45486.703472222223</v>
      </c>
      <c r="G1565" s="21" t="s">
        <v>4826</v>
      </c>
      <c r="H1565" s="23">
        <v>194.99</v>
      </c>
      <c r="I1565" s="23">
        <v>1100</v>
      </c>
      <c r="J1565" s="23">
        <v>169.99</v>
      </c>
      <c r="K1565" s="23">
        <v>25</v>
      </c>
    </row>
    <row r="1566" spans="1:11" x14ac:dyDescent="0.25">
      <c r="A1566" s="21" t="s">
        <v>4049</v>
      </c>
      <c r="B1566" s="21" t="s">
        <v>4058</v>
      </c>
      <c r="C1566" s="21" t="s">
        <v>4059</v>
      </c>
      <c r="D1566" s="21" t="s">
        <v>4060</v>
      </c>
      <c r="E1566" s="21" t="s">
        <v>4827</v>
      </c>
      <c r="F1566" s="22">
        <v>45488.529861111114</v>
      </c>
      <c r="G1566" s="21" t="s">
        <v>4828</v>
      </c>
      <c r="H1566" s="23">
        <v>254.99</v>
      </c>
      <c r="I1566" s="23">
        <v>1400</v>
      </c>
      <c r="J1566" s="23">
        <v>229.99</v>
      </c>
      <c r="K1566" s="23">
        <v>25</v>
      </c>
    </row>
    <row r="1567" spans="1:11" x14ac:dyDescent="0.25">
      <c r="A1567" s="21" t="s">
        <v>4049</v>
      </c>
      <c r="B1567" s="21" t="s">
        <v>4058</v>
      </c>
      <c r="C1567" s="21" t="s">
        <v>4059</v>
      </c>
      <c r="D1567" s="21" t="s">
        <v>4829</v>
      </c>
      <c r="E1567" s="21" t="s">
        <v>4830</v>
      </c>
      <c r="F1567" s="22">
        <v>45496.738194444442</v>
      </c>
      <c r="G1567" s="21" t="s">
        <v>4831</v>
      </c>
      <c r="H1567" s="23">
        <v>379.96</v>
      </c>
      <c r="I1567" s="23">
        <v>1000</v>
      </c>
      <c r="J1567" s="23">
        <v>354.96</v>
      </c>
      <c r="K1567" s="23">
        <v>25</v>
      </c>
    </row>
    <row r="1568" spans="1:11" x14ac:dyDescent="0.25">
      <c r="A1568" s="21" t="s">
        <v>4049</v>
      </c>
      <c r="B1568" s="21" t="s">
        <v>4695</v>
      </c>
      <c r="C1568" s="21" t="s">
        <v>4696</v>
      </c>
      <c r="D1568" s="21" t="s">
        <v>1587</v>
      </c>
      <c r="E1568" s="21" t="s">
        <v>4832</v>
      </c>
      <c r="F1568" s="22">
        <v>45501.553472222222</v>
      </c>
      <c r="G1568" s="21" t="s">
        <v>4833</v>
      </c>
      <c r="H1568" s="23">
        <v>346.96</v>
      </c>
      <c r="I1568" s="23">
        <v>1100</v>
      </c>
      <c r="J1568" s="23">
        <v>319.95999999999998</v>
      </c>
      <c r="K1568" s="23">
        <v>27</v>
      </c>
    </row>
    <row r="1569" spans="1:11" x14ac:dyDescent="0.25">
      <c r="A1569" s="21" t="s">
        <v>4049</v>
      </c>
      <c r="B1569" s="21" t="s">
        <v>4054</v>
      </c>
      <c r="C1569" s="21" t="s">
        <v>4055</v>
      </c>
      <c r="D1569" s="21" t="s">
        <v>1119</v>
      </c>
      <c r="E1569" s="21" t="s">
        <v>3966</v>
      </c>
      <c r="F1569" s="22">
        <v>45497.744444444441</v>
      </c>
      <c r="G1569" s="21" t="s">
        <v>4834</v>
      </c>
      <c r="H1569" s="23">
        <v>309.98</v>
      </c>
      <c r="I1569" s="23">
        <v>1100</v>
      </c>
      <c r="J1569" s="23">
        <v>229.99</v>
      </c>
      <c r="K1569" s="23">
        <v>79.989999999999995</v>
      </c>
    </row>
    <row r="1570" spans="1:11" x14ac:dyDescent="0.25">
      <c r="A1570" s="21" t="s">
        <v>4049</v>
      </c>
      <c r="B1570" s="21" t="s">
        <v>4058</v>
      </c>
      <c r="C1570" s="21" t="s">
        <v>4059</v>
      </c>
      <c r="D1570" s="21" t="s">
        <v>4060</v>
      </c>
      <c r="E1570" s="21" t="s">
        <v>4835</v>
      </c>
      <c r="F1570" s="22">
        <v>45503.51666666667</v>
      </c>
      <c r="G1570" s="21" t="s">
        <v>4836</v>
      </c>
      <c r="H1570" s="23">
        <v>1129.94</v>
      </c>
      <c r="I1570" s="23">
        <v>1300</v>
      </c>
      <c r="J1570" s="23">
        <v>1104.94</v>
      </c>
      <c r="K1570" s="23">
        <v>25</v>
      </c>
    </row>
    <row r="1571" spans="1:11" x14ac:dyDescent="0.25">
      <c r="A1571" s="21" t="s">
        <v>24</v>
      </c>
      <c r="B1571" s="21" t="s">
        <v>469</v>
      </c>
      <c r="C1571" s="21" t="s">
        <v>29</v>
      </c>
      <c r="D1571" s="21" t="s">
        <v>4837</v>
      </c>
      <c r="E1571" s="21" t="s">
        <v>3660</v>
      </c>
      <c r="F1571" s="22">
        <v>45489.738194444442</v>
      </c>
      <c r="G1571" s="21" t="s">
        <v>4838</v>
      </c>
      <c r="H1571" s="23">
        <v>440.88</v>
      </c>
      <c r="I1571" s="23">
        <v>1300</v>
      </c>
      <c r="J1571" s="23">
        <v>349.88</v>
      </c>
      <c r="K1571" s="23">
        <v>91</v>
      </c>
    </row>
    <row r="1572" spans="1:11" x14ac:dyDescent="0.25">
      <c r="A1572" s="21" t="s">
        <v>24</v>
      </c>
      <c r="B1572" s="21" t="s">
        <v>461</v>
      </c>
      <c r="C1572" s="21" t="s">
        <v>30</v>
      </c>
      <c r="D1572" s="21" t="s">
        <v>4087</v>
      </c>
      <c r="E1572" s="21" t="s">
        <v>4839</v>
      </c>
      <c r="F1572" s="22">
        <v>45474.78402777778</v>
      </c>
      <c r="G1572" s="21" t="s">
        <v>4840</v>
      </c>
      <c r="H1572" s="23">
        <v>669.34</v>
      </c>
      <c r="I1572" s="23">
        <v>1400</v>
      </c>
      <c r="J1572" s="23">
        <v>629.99</v>
      </c>
      <c r="K1572" s="23">
        <v>39.35</v>
      </c>
    </row>
    <row r="1573" spans="1:11" x14ac:dyDescent="0.25">
      <c r="A1573" s="21" t="s">
        <v>24</v>
      </c>
      <c r="B1573" s="21" t="s">
        <v>461</v>
      </c>
      <c r="C1573" s="21" t="s">
        <v>30</v>
      </c>
      <c r="D1573" s="21" t="s">
        <v>4087</v>
      </c>
      <c r="E1573" s="21" t="s">
        <v>4841</v>
      </c>
      <c r="F1573" s="22">
        <v>45483.728472222225</v>
      </c>
      <c r="G1573" s="21" t="s">
        <v>4842</v>
      </c>
      <c r="H1573" s="23">
        <v>126.83</v>
      </c>
      <c r="I1573" s="23">
        <v>1300</v>
      </c>
      <c r="J1573" s="23">
        <v>99.99</v>
      </c>
      <c r="K1573" s="23">
        <v>26.84</v>
      </c>
    </row>
    <row r="1574" spans="1:11" x14ac:dyDescent="0.25">
      <c r="A1574" s="21" t="s">
        <v>24</v>
      </c>
      <c r="B1574" s="21" t="s">
        <v>461</v>
      </c>
      <c r="C1574" s="21" t="s">
        <v>30</v>
      </c>
      <c r="D1574" s="21" t="s">
        <v>4087</v>
      </c>
      <c r="E1574" s="21" t="s">
        <v>1525</v>
      </c>
      <c r="F1574" s="22">
        <v>45493.654166666667</v>
      </c>
      <c r="G1574" s="21" t="s">
        <v>4843</v>
      </c>
      <c r="H1574" s="23">
        <v>934.98</v>
      </c>
      <c r="I1574" s="23">
        <v>1100</v>
      </c>
      <c r="J1574" s="23">
        <v>909.98</v>
      </c>
      <c r="K1574" s="23">
        <v>25</v>
      </c>
    </row>
    <row r="1575" spans="1:11" x14ac:dyDescent="0.25">
      <c r="A1575" s="21" t="s">
        <v>24</v>
      </c>
      <c r="B1575" s="21" t="s">
        <v>463</v>
      </c>
      <c r="C1575" s="21" t="s">
        <v>28</v>
      </c>
      <c r="D1575" s="21" t="s">
        <v>3978</v>
      </c>
      <c r="E1575" s="21" t="s">
        <v>1680</v>
      </c>
      <c r="F1575" s="22">
        <v>45493.460416666669</v>
      </c>
      <c r="G1575" s="21" t="s">
        <v>4844</v>
      </c>
      <c r="H1575" s="23">
        <v>447.23</v>
      </c>
      <c r="I1575" s="23">
        <v>1500</v>
      </c>
      <c r="J1575" s="23">
        <v>419.95</v>
      </c>
      <c r="K1575" s="23">
        <v>27.28</v>
      </c>
    </row>
    <row r="1576" spans="1:11" x14ac:dyDescent="0.25">
      <c r="A1576" s="21" t="s">
        <v>24</v>
      </c>
      <c r="B1576" s="21" t="s">
        <v>463</v>
      </c>
      <c r="C1576" s="21" t="s">
        <v>28</v>
      </c>
      <c r="D1576" s="21" t="s">
        <v>3978</v>
      </c>
      <c r="E1576" s="21" t="s">
        <v>4845</v>
      </c>
      <c r="F1576" s="22">
        <v>45493.497916666667</v>
      </c>
      <c r="G1576" s="21" t="s">
        <v>4846</v>
      </c>
      <c r="H1576" s="23">
        <v>416.8</v>
      </c>
      <c r="I1576" s="23">
        <v>1400</v>
      </c>
      <c r="J1576" s="23">
        <v>389.96</v>
      </c>
      <c r="K1576" s="23">
        <v>26.84</v>
      </c>
    </row>
    <row r="1577" spans="1:11" x14ac:dyDescent="0.25">
      <c r="A1577" s="21" t="s">
        <v>24</v>
      </c>
      <c r="B1577" s="21" t="s">
        <v>463</v>
      </c>
      <c r="C1577" s="21" t="s">
        <v>28</v>
      </c>
      <c r="D1577" s="21" t="s">
        <v>736</v>
      </c>
      <c r="E1577" s="21" t="s">
        <v>2125</v>
      </c>
      <c r="F1577" s="22">
        <v>45499.772916666669</v>
      </c>
      <c r="G1577" s="21" t="s">
        <v>4847</v>
      </c>
      <c r="H1577" s="23">
        <v>1028.29</v>
      </c>
      <c r="I1577" s="23">
        <v>1300</v>
      </c>
      <c r="J1577" s="23">
        <v>869.94</v>
      </c>
      <c r="K1577" s="23">
        <v>158.35</v>
      </c>
    </row>
    <row r="1578" spans="1:11" x14ac:dyDescent="0.25">
      <c r="A1578" s="21" t="s">
        <v>24</v>
      </c>
      <c r="B1578" s="21" t="s">
        <v>471</v>
      </c>
      <c r="C1578" s="21" t="s">
        <v>31</v>
      </c>
      <c r="D1578" s="21" t="s">
        <v>737</v>
      </c>
      <c r="E1578" s="21" t="s">
        <v>4848</v>
      </c>
      <c r="F1578" s="22">
        <v>45479.568749999999</v>
      </c>
      <c r="G1578" s="21" t="s">
        <v>4849</v>
      </c>
      <c r="H1578" s="23">
        <v>286.95999999999998</v>
      </c>
      <c r="I1578" s="23">
        <v>1400</v>
      </c>
      <c r="J1578" s="23">
        <v>259.98</v>
      </c>
      <c r="K1578" s="23">
        <v>26.98</v>
      </c>
    </row>
    <row r="1579" spans="1:11" x14ac:dyDescent="0.25">
      <c r="A1579" s="21" t="s">
        <v>24</v>
      </c>
      <c r="B1579" s="21" t="s">
        <v>471</v>
      </c>
      <c r="C1579" s="21" t="s">
        <v>31</v>
      </c>
      <c r="D1579" s="21" t="s">
        <v>737</v>
      </c>
      <c r="E1579" s="21" t="s">
        <v>4850</v>
      </c>
      <c r="F1579" s="22">
        <v>45481.552083333336</v>
      </c>
      <c r="G1579" s="21" t="s">
        <v>4851</v>
      </c>
      <c r="H1579" s="23">
        <v>857.34</v>
      </c>
      <c r="I1579" s="23">
        <v>1100</v>
      </c>
      <c r="J1579" s="23">
        <v>829.99</v>
      </c>
      <c r="K1579" s="23">
        <v>27.35</v>
      </c>
    </row>
    <row r="1580" spans="1:11" x14ac:dyDescent="0.25">
      <c r="A1580" s="21" t="s">
        <v>24</v>
      </c>
      <c r="B1580" s="21" t="s">
        <v>458</v>
      </c>
      <c r="C1580" s="21" t="s">
        <v>27</v>
      </c>
      <c r="D1580" s="21" t="s">
        <v>738</v>
      </c>
      <c r="E1580" s="21" t="s">
        <v>4852</v>
      </c>
      <c r="F1580" s="22">
        <v>45478.618055555555</v>
      </c>
      <c r="G1580" s="21" t="s">
        <v>4853</v>
      </c>
      <c r="H1580" s="23">
        <v>517.30999999999995</v>
      </c>
      <c r="I1580" s="23">
        <v>1400</v>
      </c>
      <c r="J1580" s="23">
        <v>489.96</v>
      </c>
      <c r="K1580" s="23">
        <v>27.35</v>
      </c>
    </row>
    <row r="1581" spans="1:11" x14ac:dyDescent="0.25">
      <c r="A1581" s="21" t="s">
        <v>24</v>
      </c>
      <c r="B1581" s="21" t="s">
        <v>458</v>
      </c>
      <c r="C1581" s="21" t="s">
        <v>27</v>
      </c>
      <c r="D1581" s="21" t="s">
        <v>738</v>
      </c>
      <c r="E1581" s="21" t="s">
        <v>4854</v>
      </c>
      <c r="F1581" s="22">
        <v>45478.624305555553</v>
      </c>
      <c r="G1581" s="21" t="s">
        <v>4855</v>
      </c>
      <c r="H1581" s="23">
        <v>247.32</v>
      </c>
      <c r="I1581" s="23">
        <v>1300</v>
      </c>
      <c r="J1581" s="23">
        <v>219.97</v>
      </c>
      <c r="K1581" s="23">
        <v>27.35</v>
      </c>
    </row>
    <row r="1582" spans="1:11" x14ac:dyDescent="0.25">
      <c r="A1582" s="21" t="s">
        <v>24</v>
      </c>
      <c r="B1582" s="21" t="s">
        <v>458</v>
      </c>
      <c r="C1582" s="21" t="s">
        <v>27</v>
      </c>
      <c r="D1582" s="21" t="s">
        <v>811</v>
      </c>
      <c r="E1582" s="21" t="s">
        <v>1411</v>
      </c>
      <c r="F1582" s="22">
        <v>45499.623611111114</v>
      </c>
      <c r="G1582" s="21" t="s">
        <v>4856</v>
      </c>
      <c r="H1582" s="23">
        <v>415.19</v>
      </c>
      <c r="I1582" s="23">
        <v>1000</v>
      </c>
      <c r="J1582" s="23">
        <v>349.95</v>
      </c>
      <c r="K1582" s="23">
        <v>65.239999999999995</v>
      </c>
    </row>
    <row r="1583" spans="1:11" x14ac:dyDescent="0.25">
      <c r="A1583" s="21" t="s">
        <v>24</v>
      </c>
      <c r="B1583" s="21" t="s">
        <v>467</v>
      </c>
      <c r="C1583" s="21" t="s">
        <v>25</v>
      </c>
      <c r="D1583" s="21" t="s">
        <v>1322</v>
      </c>
      <c r="E1583" s="21" t="s">
        <v>4857</v>
      </c>
      <c r="F1583" s="22">
        <v>45475.78125</v>
      </c>
      <c r="G1583" s="21" t="s">
        <v>4858</v>
      </c>
      <c r="H1583" s="23">
        <v>832.3</v>
      </c>
      <c r="I1583" s="23">
        <v>1200</v>
      </c>
      <c r="J1583" s="23">
        <v>804.95</v>
      </c>
      <c r="K1583" s="23">
        <v>27.35</v>
      </c>
    </row>
    <row r="1584" spans="1:11" x14ac:dyDescent="0.25">
      <c r="A1584" s="21" t="s">
        <v>24</v>
      </c>
      <c r="B1584" s="21" t="s">
        <v>467</v>
      </c>
      <c r="C1584" s="21" t="s">
        <v>25</v>
      </c>
      <c r="D1584" s="21" t="s">
        <v>806</v>
      </c>
      <c r="E1584" s="21" t="s">
        <v>4859</v>
      </c>
      <c r="F1584" s="22">
        <v>45493.479861111111</v>
      </c>
      <c r="G1584" s="21" t="s">
        <v>4860</v>
      </c>
      <c r="H1584" s="23">
        <v>1027.21</v>
      </c>
      <c r="I1584" s="23">
        <v>1300</v>
      </c>
      <c r="J1584" s="23">
        <v>999.99</v>
      </c>
      <c r="K1584" s="23">
        <v>27.22</v>
      </c>
    </row>
    <row r="1585" spans="1:11" x14ac:dyDescent="0.25">
      <c r="A1585" s="21" t="s">
        <v>24</v>
      </c>
      <c r="B1585" s="21" t="s">
        <v>467</v>
      </c>
      <c r="C1585" s="21" t="s">
        <v>25</v>
      </c>
      <c r="D1585" s="21" t="s">
        <v>734</v>
      </c>
      <c r="E1585" s="21" t="s">
        <v>4861</v>
      </c>
      <c r="F1585" s="22">
        <v>45495.429166666669</v>
      </c>
      <c r="G1585" s="21" t="s">
        <v>4862</v>
      </c>
      <c r="H1585" s="23">
        <v>257.33999999999997</v>
      </c>
      <c r="I1585" s="23">
        <v>1300</v>
      </c>
      <c r="J1585" s="23">
        <v>229.99</v>
      </c>
      <c r="K1585" s="23">
        <v>27.35</v>
      </c>
    </row>
    <row r="1586" spans="1:11" x14ac:dyDescent="0.25">
      <c r="A1586" s="21" t="s">
        <v>24</v>
      </c>
      <c r="B1586" s="21" t="s">
        <v>465</v>
      </c>
      <c r="C1586" s="21" t="s">
        <v>24</v>
      </c>
      <c r="D1586" s="21" t="s">
        <v>4087</v>
      </c>
      <c r="E1586" s="21" t="s">
        <v>4863</v>
      </c>
      <c r="F1586" s="22">
        <v>45478.48333333333</v>
      </c>
      <c r="G1586" s="21" t="s">
        <v>4864</v>
      </c>
      <c r="H1586" s="23">
        <v>462.3</v>
      </c>
      <c r="I1586" s="23">
        <v>1400</v>
      </c>
      <c r="J1586" s="23">
        <v>434.95</v>
      </c>
      <c r="K1586" s="23">
        <v>27.35</v>
      </c>
    </row>
    <row r="1587" spans="1:11" x14ac:dyDescent="0.25">
      <c r="A1587" s="21" t="s">
        <v>24</v>
      </c>
      <c r="B1587" s="21" t="s">
        <v>465</v>
      </c>
      <c r="C1587" s="21" t="s">
        <v>24</v>
      </c>
      <c r="D1587" s="21" t="s">
        <v>4087</v>
      </c>
      <c r="E1587" s="21" t="s">
        <v>4865</v>
      </c>
      <c r="F1587" s="22">
        <v>45478.57708333333</v>
      </c>
      <c r="G1587" s="21" t="s">
        <v>4866</v>
      </c>
      <c r="H1587" s="23">
        <v>762.31</v>
      </c>
      <c r="I1587" s="23">
        <v>1100</v>
      </c>
      <c r="J1587" s="23">
        <v>734.96</v>
      </c>
      <c r="K1587" s="23">
        <v>27.35</v>
      </c>
    </row>
    <row r="1588" spans="1:11" x14ac:dyDescent="0.25">
      <c r="A1588" s="21" t="s">
        <v>1079</v>
      </c>
      <c r="B1588" s="21" t="s">
        <v>1081</v>
      </c>
      <c r="C1588" s="21" t="s">
        <v>1062</v>
      </c>
      <c r="D1588" s="21" t="s">
        <v>1347</v>
      </c>
      <c r="E1588" s="21" t="s">
        <v>1357</v>
      </c>
      <c r="F1588" s="22">
        <v>45493.413194444445</v>
      </c>
      <c r="G1588" s="21" t="s">
        <v>4867</v>
      </c>
      <c r="H1588" s="23">
        <v>284</v>
      </c>
      <c r="I1588" s="23">
        <v>1200</v>
      </c>
      <c r="J1588" s="23">
        <v>254.97</v>
      </c>
      <c r="K1588" s="23">
        <v>29.03</v>
      </c>
    </row>
    <row r="1589" spans="1:11" x14ac:dyDescent="0.25">
      <c r="A1589" s="21" t="s">
        <v>1079</v>
      </c>
      <c r="B1589" s="21" t="s">
        <v>1081</v>
      </c>
      <c r="C1589" s="21" t="s">
        <v>1062</v>
      </c>
      <c r="D1589" s="21" t="s">
        <v>1328</v>
      </c>
      <c r="E1589" s="21" t="s">
        <v>4868</v>
      </c>
      <c r="F1589" s="22">
        <v>45494.634722222225</v>
      </c>
      <c r="G1589" s="21" t="s">
        <v>4869</v>
      </c>
      <c r="H1589" s="23">
        <v>197.71</v>
      </c>
      <c r="I1589" s="23">
        <v>1400</v>
      </c>
      <c r="J1589" s="23">
        <v>169.99</v>
      </c>
      <c r="K1589" s="23">
        <v>27.72</v>
      </c>
    </row>
    <row r="1590" spans="1:11" x14ac:dyDescent="0.25">
      <c r="A1590" s="21" t="s">
        <v>1079</v>
      </c>
      <c r="B1590" s="21" t="s">
        <v>1081</v>
      </c>
      <c r="C1590" s="21" t="s">
        <v>1062</v>
      </c>
      <c r="D1590" s="21" t="s">
        <v>1347</v>
      </c>
      <c r="E1590" s="21" t="s">
        <v>4870</v>
      </c>
      <c r="F1590" s="22">
        <v>45500.55972222222</v>
      </c>
      <c r="G1590" s="21" t="s">
        <v>4871</v>
      </c>
      <c r="H1590" s="23">
        <v>1181.3399999999999</v>
      </c>
      <c r="I1590" s="23">
        <v>1300</v>
      </c>
      <c r="J1590" s="23">
        <v>1019.95</v>
      </c>
      <c r="K1590" s="23">
        <v>161.38999999999999</v>
      </c>
    </row>
    <row r="1591" spans="1:11" x14ac:dyDescent="0.25">
      <c r="A1591" s="21" t="s">
        <v>1079</v>
      </c>
      <c r="B1591" s="21" t="s">
        <v>1081</v>
      </c>
      <c r="C1591" s="21" t="s">
        <v>1062</v>
      </c>
      <c r="D1591" s="21" t="s">
        <v>1261</v>
      </c>
      <c r="E1591" s="21" t="s">
        <v>3088</v>
      </c>
      <c r="F1591" s="22">
        <v>45503.402777777781</v>
      </c>
      <c r="G1591" s="21" t="s">
        <v>4872</v>
      </c>
      <c r="H1591" s="23">
        <v>452.51</v>
      </c>
      <c r="I1591" s="23">
        <v>1400</v>
      </c>
      <c r="J1591" s="23">
        <v>424.98</v>
      </c>
      <c r="K1591" s="23">
        <v>27.53</v>
      </c>
    </row>
    <row r="1592" spans="1:11" x14ac:dyDescent="0.25">
      <c r="A1592" s="21" t="s">
        <v>1079</v>
      </c>
      <c r="B1592" s="21" t="s">
        <v>1082</v>
      </c>
      <c r="C1592" s="21" t="s">
        <v>1063</v>
      </c>
      <c r="D1592" s="21" t="s">
        <v>1098</v>
      </c>
      <c r="E1592" s="21" t="s">
        <v>4873</v>
      </c>
      <c r="F1592" s="22">
        <v>45484.642361111109</v>
      </c>
      <c r="G1592" s="21" t="s">
        <v>4874</v>
      </c>
      <c r="H1592" s="23">
        <v>344.96</v>
      </c>
      <c r="I1592" s="23">
        <v>1100</v>
      </c>
      <c r="J1592" s="23">
        <v>344.96</v>
      </c>
      <c r="K1592" s="23">
        <v>0</v>
      </c>
    </row>
    <row r="1593" spans="1:11" x14ac:dyDescent="0.25">
      <c r="A1593" s="21" t="s">
        <v>1079</v>
      </c>
      <c r="B1593" s="21" t="s">
        <v>1082</v>
      </c>
      <c r="C1593" s="21" t="s">
        <v>1063</v>
      </c>
      <c r="D1593" s="21" t="s">
        <v>1098</v>
      </c>
      <c r="E1593" s="21" t="s">
        <v>4875</v>
      </c>
      <c r="F1593" s="22">
        <v>45484.672222222223</v>
      </c>
      <c r="G1593" s="21" t="s">
        <v>4876</v>
      </c>
      <c r="H1593" s="23">
        <v>1007.5</v>
      </c>
      <c r="I1593" s="23">
        <v>1100</v>
      </c>
      <c r="J1593" s="23">
        <v>979.97</v>
      </c>
      <c r="K1593" s="23">
        <v>27.53</v>
      </c>
    </row>
    <row r="1594" spans="1:11" x14ac:dyDescent="0.25">
      <c r="A1594" s="21" t="s">
        <v>1079</v>
      </c>
      <c r="B1594" s="21" t="s">
        <v>1082</v>
      </c>
      <c r="C1594" s="21" t="s">
        <v>1063</v>
      </c>
      <c r="D1594" s="21" t="s">
        <v>1098</v>
      </c>
      <c r="E1594" s="21" t="s">
        <v>1516</v>
      </c>
      <c r="F1594" s="22">
        <v>45493.463888888888</v>
      </c>
      <c r="G1594" s="21" t="s">
        <v>4877</v>
      </c>
      <c r="H1594" s="23">
        <v>287.51</v>
      </c>
      <c r="I1594" s="23">
        <v>1200</v>
      </c>
      <c r="J1594" s="23">
        <v>259.98</v>
      </c>
      <c r="K1594" s="23">
        <v>27.53</v>
      </c>
    </row>
    <row r="1595" spans="1:11" x14ac:dyDescent="0.25">
      <c r="A1595" s="21" t="s">
        <v>1079</v>
      </c>
      <c r="B1595" s="21" t="s">
        <v>1082</v>
      </c>
      <c r="C1595" s="21" t="s">
        <v>1063</v>
      </c>
      <c r="D1595" s="21" t="s">
        <v>1098</v>
      </c>
      <c r="E1595" s="21" t="s">
        <v>4878</v>
      </c>
      <c r="F1595" s="22">
        <v>45500.703472222223</v>
      </c>
      <c r="G1595" s="21" t="s">
        <v>4879</v>
      </c>
      <c r="H1595" s="23">
        <v>297.5</v>
      </c>
      <c r="I1595" s="23">
        <v>1400</v>
      </c>
      <c r="J1595" s="23">
        <v>269.97000000000003</v>
      </c>
      <c r="K1595" s="23">
        <v>27.53</v>
      </c>
    </row>
    <row r="1596" spans="1:11" x14ac:dyDescent="0.25">
      <c r="A1596" s="21" t="s">
        <v>1079</v>
      </c>
      <c r="B1596" s="21" t="s">
        <v>1082</v>
      </c>
      <c r="C1596" s="21" t="s">
        <v>1063</v>
      </c>
      <c r="D1596" s="21" t="s">
        <v>1098</v>
      </c>
      <c r="E1596" s="21" t="s">
        <v>4880</v>
      </c>
      <c r="F1596" s="22">
        <v>45500.751388888886</v>
      </c>
      <c r="G1596" s="21" t="s">
        <v>4881</v>
      </c>
      <c r="H1596" s="23">
        <v>421.94</v>
      </c>
      <c r="I1596" s="23">
        <v>1100</v>
      </c>
      <c r="J1596" s="23">
        <v>344.94</v>
      </c>
      <c r="K1596" s="23">
        <v>77</v>
      </c>
    </row>
    <row r="1597" spans="1:11" x14ac:dyDescent="0.25">
      <c r="A1597" s="21" t="s">
        <v>1079</v>
      </c>
      <c r="B1597" s="21" t="s">
        <v>1085</v>
      </c>
      <c r="C1597" s="21" t="s">
        <v>1066</v>
      </c>
      <c r="D1597" s="21" t="s">
        <v>4882</v>
      </c>
      <c r="E1597" s="21" t="s">
        <v>4883</v>
      </c>
      <c r="F1597" s="22">
        <v>45487.606944444444</v>
      </c>
      <c r="G1597" s="21" t="s">
        <v>4884</v>
      </c>
      <c r="H1597" s="23">
        <v>286.95</v>
      </c>
      <c r="I1597" s="23">
        <v>600</v>
      </c>
      <c r="J1597" s="23">
        <v>259.98</v>
      </c>
      <c r="K1597" s="23">
        <v>26.97</v>
      </c>
    </row>
    <row r="1598" spans="1:11" x14ac:dyDescent="0.25">
      <c r="A1598" s="21" t="s">
        <v>1079</v>
      </c>
      <c r="B1598" s="21" t="s">
        <v>1085</v>
      </c>
      <c r="C1598" s="21" t="s">
        <v>1066</v>
      </c>
      <c r="D1598" s="21" t="s">
        <v>1347</v>
      </c>
      <c r="E1598" s="21" t="s">
        <v>4885</v>
      </c>
      <c r="F1598" s="22">
        <v>45498.397916666669</v>
      </c>
      <c r="G1598" s="21" t="s">
        <v>4886</v>
      </c>
      <c r="H1598" s="23">
        <v>287.5</v>
      </c>
      <c r="I1598" s="23">
        <v>1100</v>
      </c>
      <c r="J1598" s="23">
        <v>139.96</v>
      </c>
      <c r="K1598" s="23">
        <v>147.54</v>
      </c>
    </row>
    <row r="1599" spans="1:11" x14ac:dyDescent="0.25">
      <c r="A1599" s="21" t="s">
        <v>1079</v>
      </c>
      <c r="B1599" s="21" t="s">
        <v>1083</v>
      </c>
      <c r="C1599" s="21" t="s">
        <v>1064</v>
      </c>
      <c r="D1599" s="21" t="s">
        <v>4887</v>
      </c>
      <c r="E1599" s="21" t="s">
        <v>4888</v>
      </c>
      <c r="F1599" s="22">
        <v>45481.52847222222</v>
      </c>
      <c r="G1599" s="21" t="s">
        <v>4889</v>
      </c>
      <c r="H1599" s="23">
        <v>966.89</v>
      </c>
      <c r="I1599" s="23">
        <v>1100</v>
      </c>
      <c r="J1599" s="23">
        <v>939.92</v>
      </c>
      <c r="K1599" s="23">
        <v>26.97</v>
      </c>
    </row>
    <row r="1600" spans="1:11" x14ac:dyDescent="0.25">
      <c r="A1600" s="21" t="s">
        <v>1079</v>
      </c>
      <c r="B1600" s="21" t="s">
        <v>1085</v>
      </c>
      <c r="C1600" s="21" t="s">
        <v>1066</v>
      </c>
      <c r="D1600" s="21" t="s">
        <v>1347</v>
      </c>
      <c r="E1600" s="21" t="s">
        <v>4890</v>
      </c>
      <c r="F1600" s="22">
        <v>45503.759722222225</v>
      </c>
      <c r="G1600" s="21" t="s">
        <v>4891</v>
      </c>
      <c r="H1600" s="23">
        <v>302.17</v>
      </c>
      <c r="I1600" s="23">
        <v>1300</v>
      </c>
      <c r="J1600" s="23">
        <v>264.98</v>
      </c>
      <c r="K1600" s="23">
        <v>37.19</v>
      </c>
    </row>
    <row r="1601" spans="1:11" x14ac:dyDescent="0.25">
      <c r="A1601" s="21" t="s">
        <v>1079</v>
      </c>
      <c r="B1601" s="21" t="s">
        <v>1083</v>
      </c>
      <c r="C1601" s="21" t="s">
        <v>1064</v>
      </c>
      <c r="D1601" s="21" t="s">
        <v>1841</v>
      </c>
      <c r="E1601" s="21" t="s">
        <v>4892</v>
      </c>
      <c r="F1601" s="22">
        <v>45485.51666666667</v>
      </c>
      <c r="G1601" s="21" t="s">
        <v>4893</v>
      </c>
      <c r="H1601" s="23">
        <v>344.83</v>
      </c>
      <c r="I1601" s="23">
        <v>690.06</v>
      </c>
      <c r="J1601" s="23">
        <v>339.97</v>
      </c>
      <c r="K1601" s="23">
        <v>4.8600000000000003</v>
      </c>
    </row>
    <row r="1602" spans="1:11" x14ac:dyDescent="0.25">
      <c r="A1602" s="21" t="s">
        <v>1079</v>
      </c>
      <c r="B1602" s="21" t="s">
        <v>1083</v>
      </c>
      <c r="C1602" s="21" t="s">
        <v>1064</v>
      </c>
      <c r="D1602" s="21" t="s">
        <v>1841</v>
      </c>
      <c r="E1602" s="21" t="s">
        <v>4894</v>
      </c>
      <c r="F1602" s="22">
        <v>45485.504166666666</v>
      </c>
      <c r="G1602" s="21" t="s">
        <v>4893</v>
      </c>
      <c r="H1602" s="23">
        <v>410.94</v>
      </c>
      <c r="I1602" s="23">
        <v>1100</v>
      </c>
      <c r="J1602" s="23">
        <v>409.94</v>
      </c>
      <c r="K1602" s="23">
        <v>1</v>
      </c>
    </row>
    <row r="1603" spans="1:11" x14ac:dyDescent="0.25">
      <c r="A1603" s="21" t="s">
        <v>1079</v>
      </c>
      <c r="B1603" s="21" t="s">
        <v>1083</v>
      </c>
      <c r="C1603" s="21" t="s">
        <v>1064</v>
      </c>
      <c r="D1603" s="21" t="s">
        <v>1841</v>
      </c>
      <c r="E1603" s="21" t="s">
        <v>4895</v>
      </c>
      <c r="F1603" s="22">
        <v>45485.660416666666</v>
      </c>
      <c r="G1603" s="21" t="s">
        <v>4896</v>
      </c>
      <c r="H1603" s="23">
        <v>751.93</v>
      </c>
      <c r="I1603" s="23">
        <v>1100</v>
      </c>
      <c r="J1603" s="23">
        <v>724.96</v>
      </c>
      <c r="K1603" s="23">
        <v>26.97</v>
      </c>
    </row>
    <row r="1604" spans="1:11" x14ac:dyDescent="0.25">
      <c r="A1604" s="21" t="s">
        <v>1079</v>
      </c>
      <c r="B1604" s="21" t="s">
        <v>1083</v>
      </c>
      <c r="C1604" s="21" t="s">
        <v>1064</v>
      </c>
      <c r="D1604" s="21" t="s">
        <v>1841</v>
      </c>
      <c r="E1604" s="21" t="s">
        <v>4897</v>
      </c>
      <c r="F1604" s="22">
        <v>45493.513888888891</v>
      </c>
      <c r="G1604" s="21" t="s">
        <v>4898</v>
      </c>
      <c r="H1604" s="23">
        <v>312</v>
      </c>
      <c r="I1604" s="23">
        <v>1300</v>
      </c>
      <c r="J1604" s="23">
        <v>284.97000000000003</v>
      </c>
      <c r="K1604" s="23">
        <v>27.03</v>
      </c>
    </row>
    <row r="1605" spans="1:11" x14ac:dyDescent="0.25">
      <c r="A1605" s="21" t="s">
        <v>1079</v>
      </c>
      <c r="B1605" s="21" t="s">
        <v>1083</v>
      </c>
      <c r="C1605" s="21" t="s">
        <v>1064</v>
      </c>
      <c r="D1605" s="21" t="s">
        <v>1841</v>
      </c>
      <c r="E1605" s="21" t="s">
        <v>4899</v>
      </c>
      <c r="F1605" s="22">
        <v>45494.602083333331</v>
      </c>
      <c r="G1605" s="21" t="s">
        <v>4900</v>
      </c>
      <c r="H1605" s="23">
        <v>327.95</v>
      </c>
      <c r="I1605" s="23">
        <v>915.03</v>
      </c>
      <c r="J1605" s="23">
        <v>299.97000000000003</v>
      </c>
      <c r="K1605" s="23">
        <v>27.98</v>
      </c>
    </row>
    <row r="1606" spans="1:11" x14ac:dyDescent="0.25">
      <c r="A1606" s="21" t="s">
        <v>1079</v>
      </c>
      <c r="B1606" s="21" t="s">
        <v>1083</v>
      </c>
      <c r="C1606" s="21" t="s">
        <v>1064</v>
      </c>
      <c r="D1606" s="21" t="s">
        <v>1841</v>
      </c>
      <c r="E1606" s="21" t="s">
        <v>4901</v>
      </c>
      <c r="F1606" s="22">
        <v>45494.563888888886</v>
      </c>
      <c r="G1606" s="21" t="s">
        <v>4900</v>
      </c>
      <c r="H1606" s="23">
        <v>312</v>
      </c>
      <c r="I1606" s="23">
        <v>1200</v>
      </c>
      <c r="J1606" s="23">
        <v>284.97000000000003</v>
      </c>
      <c r="K1606" s="23">
        <v>27.03</v>
      </c>
    </row>
    <row r="1607" spans="1:11" x14ac:dyDescent="0.25">
      <c r="A1607" s="21" t="s">
        <v>1079</v>
      </c>
      <c r="B1607" s="21" t="s">
        <v>1083</v>
      </c>
      <c r="C1607" s="21" t="s">
        <v>1064</v>
      </c>
      <c r="D1607" s="21" t="s">
        <v>1841</v>
      </c>
      <c r="E1607" s="21" t="s">
        <v>4902</v>
      </c>
      <c r="F1607" s="22">
        <v>45495.469444444447</v>
      </c>
      <c r="G1607" s="21" t="s">
        <v>4903</v>
      </c>
      <c r="H1607" s="23">
        <v>141.91</v>
      </c>
      <c r="I1607" s="23">
        <v>900</v>
      </c>
      <c r="J1607" s="23">
        <v>114.97</v>
      </c>
      <c r="K1607" s="23">
        <v>26.94</v>
      </c>
    </row>
    <row r="1608" spans="1:11" x14ac:dyDescent="0.25">
      <c r="A1608" s="21" t="s">
        <v>1079</v>
      </c>
      <c r="B1608" s="21" t="s">
        <v>1087</v>
      </c>
      <c r="C1608" s="21" t="s">
        <v>1068</v>
      </c>
      <c r="D1608" s="21" t="s">
        <v>1346</v>
      </c>
      <c r="E1608" s="21" t="s">
        <v>4904</v>
      </c>
      <c r="F1608" s="22">
        <v>45484.567361111112</v>
      </c>
      <c r="G1608" s="21" t="s">
        <v>4905</v>
      </c>
      <c r="H1608" s="23">
        <v>1187.44</v>
      </c>
      <c r="I1608" s="23">
        <v>1300</v>
      </c>
      <c r="J1608" s="23">
        <v>1159.9100000000001</v>
      </c>
      <c r="K1608" s="23">
        <v>27.53</v>
      </c>
    </row>
    <row r="1609" spans="1:11" x14ac:dyDescent="0.25">
      <c r="A1609" s="21" t="s">
        <v>1079</v>
      </c>
      <c r="B1609" s="21" t="s">
        <v>1087</v>
      </c>
      <c r="C1609" s="21" t="s">
        <v>1068</v>
      </c>
      <c r="D1609" s="21" t="s">
        <v>1345</v>
      </c>
      <c r="E1609" s="21" t="s">
        <v>4906</v>
      </c>
      <c r="F1609" s="22">
        <v>45503.536805555559</v>
      </c>
      <c r="G1609" s="21" t="s">
        <v>4907</v>
      </c>
      <c r="H1609" s="23">
        <v>414.95</v>
      </c>
      <c r="I1609" s="23">
        <v>1200</v>
      </c>
      <c r="J1609" s="23">
        <v>414.95</v>
      </c>
      <c r="K1609" s="23">
        <v>0</v>
      </c>
    </row>
    <row r="1610" spans="1:11" x14ac:dyDescent="0.25">
      <c r="A1610" s="21" t="s">
        <v>1079</v>
      </c>
      <c r="B1610" s="21" t="s">
        <v>1084</v>
      </c>
      <c r="C1610" s="21" t="s">
        <v>1065</v>
      </c>
      <c r="D1610" s="21" t="s">
        <v>1262</v>
      </c>
      <c r="E1610" s="21" t="s">
        <v>4908</v>
      </c>
      <c r="F1610" s="22">
        <v>45484.632638888892</v>
      </c>
      <c r="G1610" s="21" t="s">
        <v>4909</v>
      </c>
      <c r="H1610" s="23">
        <v>528.52</v>
      </c>
      <c r="I1610" s="23">
        <v>1100</v>
      </c>
      <c r="J1610" s="23">
        <v>399.99</v>
      </c>
      <c r="K1610" s="23">
        <v>128.53</v>
      </c>
    </row>
    <row r="1611" spans="1:11" x14ac:dyDescent="0.25">
      <c r="A1611" s="21" t="s">
        <v>1079</v>
      </c>
      <c r="B1611" s="21" t="s">
        <v>1086</v>
      </c>
      <c r="C1611" s="21" t="s">
        <v>1067</v>
      </c>
      <c r="D1611" s="21" t="s">
        <v>4116</v>
      </c>
      <c r="E1611" s="21" t="s">
        <v>4910</v>
      </c>
      <c r="F1611" s="22">
        <v>45493.638194444444</v>
      </c>
      <c r="G1611" s="21" t="s">
        <v>4911</v>
      </c>
      <c r="H1611" s="23">
        <v>1172.3900000000001</v>
      </c>
      <c r="I1611" s="23">
        <v>1200</v>
      </c>
      <c r="J1611" s="23">
        <v>1144.92</v>
      </c>
      <c r="K1611" s="23">
        <v>27.47</v>
      </c>
    </row>
    <row r="1612" spans="1:11" x14ac:dyDescent="0.25">
      <c r="A1612" s="21" t="s">
        <v>1079</v>
      </c>
      <c r="B1612" s="21" t="s">
        <v>1086</v>
      </c>
      <c r="C1612" s="21" t="s">
        <v>1067</v>
      </c>
      <c r="D1612" s="21" t="s">
        <v>4882</v>
      </c>
      <c r="E1612" s="21" t="s">
        <v>4912</v>
      </c>
      <c r="F1612" s="22">
        <v>45500.390277777777</v>
      </c>
      <c r="G1612" s="21" t="s">
        <v>4913</v>
      </c>
      <c r="H1612" s="23">
        <v>192.5</v>
      </c>
      <c r="I1612" s="23">
        <v>1300</v>
      </c>
      <c r="J1612" s="23">
        <v>84.97</v>
      </c>
      <c r="K1612" s="23">
        <v>107.53</v>
      </c>
    </row>
    <row r="1613" spans="1:11" x14ac:dyDescent="0.25">
      <c r="A1613" s="21" t="s">
        <v>1079</v>
      </c>
      <c r="B1613" s="21" t="s">
        <v>1086</v>
      </c>
      <c r="C1613" s="21" t="s">
        <v>1067</v>
      </c>
      <c r="D1613" s="21" t="s">
        <v>1894</v>
      </c>
      <c r="E1613" s="21" t="s">
        <v>4914</v>
      </c>
      <c r="F1613" s="22">
        <v>45500.629166666666</v>
      </c>
      <c r="G1613" s="21" t="s">
        <v>4915</v>
      </c>
      <c r="H1613" s="23">
        <v>357.5</v>
      </c>
      <c r="I1613" s="23">
        <v>1300</v>
      </c>
      <c r="J1613" s="23">
        <v>329.97</v>
      </c>
      <c r="K1613" s="23">
        <v>27.53</v>
      </c>
    </row>
    <row r="1614" spans="1:11" x14ac:dyDescent="0.25">
      <c r="A1614" s="21" t="s">
        <v>1079</v>
      </c>
      <c r="B1614" s="21" t="s">
        <v>1080</v>
      </c>
      <c r="C1614" s="21" t="s">
        <v>1061</v>
      </c>
      <c r="D1614" s="21" t="s">
        <v>4916</v>
      </c>
      <c r="E1614" s="21" t="s">
        <v>4917</v>
      </c>
      <c r="F1614" s="22">
        <v>45482.452777777777</v>
      </c>
      <c r="G1614" s="21" t="s">
        <v>4918</v>
      </c>
      <c r="H1614" s="23">
        <v>1075.03</v>
      </c>
      <c r="I1614" s="23">
        <v>1100</v>
      </c>
      <c r="J1614" s="23">
        <v>999.99</v>
      </c>
      <c r="K1614" s="23">
        <v>75.040000000000006</v>
      </c>
    </row>
    <row r="1615" spans="1:11" x14ac:dyDescent="0.25">
      <c r="A1615" s="21" t="s">
        <v>1079</v>
      </c>
      <c r="B1615" s="21" t="s">
        <v>1080</v>
      </c>
      <c r="C1615" s="21" t="s">
        <v>1061</v>
      </c>
      <c r="D1615" s="21" t="s">
        <v>4916</v>
      </c>
      <c r="E1615" s="21" t="s">
        <v>1615</v>
      </c>
      <c r="F1615" s="22">
        <v>45483.550694444442</v>
      </c>
      <c r="G1615" s="21" t="s">
        <v>4919</v>
      </c>
      <c r="H1615" s="23">
        <v>527.13</v>
      </c>
      <c r="I1615" s="23">
        <v>1200</v>
      </c>
      <c r="J1615" s="23">
        <v>499.99</v>
      </c>
      <c r="K1615" s="23">
        <v>27.14</v>
      </c>
    </row>
    <row r="1616" spans="1:11" x14ac:dyDescent="0.25">
      <c r="A1616" s="21" t="s">
        <v>1079</v>
      </c>
      <c r="B1616" s="21" t="s">
        <v>1080</v>
      </c>
      <c r="C1616" s="21" t="s">
        <v>1061</v>
      </c>
      <c r="D1616" s="21" t="s">
        <v>1346</v>
      </c>
      <c r="E1616" s="21" t="s">
        <v>4920</v>
      </c>
      <c r="F1616" s="22">
        <v>45492.466666666667</v>
      </c>
      <c r="G1616" s="21" t="s">
        <v>4921</v>
      </c>
      <c r="H1616" s="23">
        <v>434.93</v>
      </c>
      <c r="I1616" s="23">
        <v>1300</v>
      </c>
      <c r="J1616" s="23">
        <v>324.93</v>
      </c>
      <c r="K1616" s="23">
        <v>110</v>
      </c>
    </row>
    <row r="1617" spans="1:11" x14ac:dyDescent="0.25">
      <c r="A1617" s="21" t="s">
        <v>1079</v>
      </c>
      <c r="B1617" s="21" t="s">
        <v>1080</v>
      </c>
      <c r="C1617" s="21" t="s">
        <v>1061</v>
      </c>
      <c r="D1617" s="21" t="s">
        <v>1346</v>
      </c>
      <c r="E1617" s="21" t="s">
        <v>4922</v>
      </c>
      <c r="F1617" s="22">
        <v>45493.652777777781</v>
      </c>
      <c r="G1617" s="21" t="s">
        <v>4923</v>
      </c>
      <c r="H1617" s="23">
        <v>782.42</v>
      </c>
      <c r="I1617" s="23">
        <v>1400</v>
      </c>
      <c r="J1617" s="23">
        <v>754.95</v>
      </c>
      <c r="K1617" s="23">
        <v>27.47</v>
      </c>
    </row>
    <row r="1618" spans="1:11" x14ac:dyDescent="0.25">
      <c r="A1618" s="21" t="s">
        <v>1079</v>
      </c>
      <c r="B1618" s="21" t="s">
        <v>1080</v>
      </c>
      <c r="C1618" s="21" t="s">
        <v>1061</v>
      </c>
      <c r="D1618" s="21" t="s">
        <v>1346</v>
      </c>
      <c r="E1618" s="21" t="s">
        <v>4924</v>
      </c>
      <c r="F1618" s="22">
        <v>45496.427777777775</v>
      </c>
      <c r="G1618" s="21" t="s">
        <v>4925</v>
      </c>
      <c r="H1618" s="23">
        <v>1227.52</v>
      </c>
      <c r="I1618" s="23">
        <v>1300</v>
      </c>
      <c r="J1618" s="23">
        <v>1199.99</v>
      </c>
      <c r="K1618" s="23">
        <v>27.53</v>
      </c>
    </row>
    <row r="1619" spans="1:11" x14ac:dyDescent="0.25">
      <c r="A1619" s="21" t="s">
        <v>1079</v>
      </c>
      <c r="B1619" s="21" t="s">
        <v>1080</v>
      </c>
      <c r="C1619" s="21" t="s">
        <v>1061</v>
      </c>
      <c r="D1619" s="21" t="s">
        <v>1346</v>
      </c>
      <c r="E1619" s="21" t="s">
        <v>4926</v>
      </c>
      <c r="F1619" s="22">
        <v>45496.474305555559</v>
      </c>
      <c r="G1619" s="21" t="s">
        <v>4927</v>
      </c>
      <c r="H1619" s="23">
        <v>806.93</v>
      </c>
      <c r="I1619" s="23">
        <v>1100</v>
      </c>
      <c r="J1619" s="23">
        <v>779.96</v>
      </c>
      <c r="K1619" s="23">
        <v>26.97</v>
      </c>
    </row>
    <row r="1620" spans="1:11" x14ac:dyDescent="0.25">
      <c r="A1620" s="21" t="s">
        <v>1079</v>
      </c>
      <c r="B1620" s="21" t="s">
        <v>1080</v>
      </c>
      <c r="C1620" s="21" t="s">
        <v>1061</v>
      </c>
      <c r="D1620" s="21" t="s">
        <v>1346</v>
      </c>
      <c r="E1620" s="21" t="s">
        <v>1304</v>
      </c>
      <c r="F1620" s="22">
        <v>45496.584722222222</v>
      </c>
      <c r="G1620" s="21" t="s">
        <v>4928</v>
      </c>
      <c r="H1620" s="23">
        <v>1137.44</v>
      </c>
      <c r="I1620" s="23">
        <v>1400</v>
      </c>
      <c r="J1620" s="23">
        <v>1109.97</v>
      </c>
      <c r="K1620" s="23">
        <v>27.47</v>
      </c>
    </row>
    <row r="1621" spans="1:11" x14ac:dyDescent="0.25">
      <c r="A1621" s="21" t="s">
        <v>1079</v>
      </c>
      <c r="B1621" s="21" t="s">
        <v>1080</v>
      </c>
      <c r="C1621" s="21" t="s">
        <v>1061</v>
      </c>
      <c r="D1621" s="21" t="s">
        <v>1257</v>
      </c>
      <c r="E1621" s="21" t="s">
        <v>4929</v>
      </c>
      <c r="F1621" s="22">
        <v>45496.673611111109</v>
      </c>
      <c r="G1621" s="21" t="s">
        <v>4930</v>
      </c>
      <c r="H1621" s="23">
        <v>476.72</v>
      </c>
      <c r="I1621" s="23">
        <v>1300</v>
      </c>
      <c r="J1621" s="23">
        <v>449.97</v>
      </c>
      <c r="K1621" s="23">
        <v>26.75</v>
      </c>
    </row>
    <row r="1622" spans="1:11" x14ac:dyDescent="0.25">
      <c r="A1622" s="21" t="s">
        <v>1079</v>
      </c>
      <c r="B1622" s="21" t="s">
        <v>1080</v>
      </c>
      <c r="C1622" s="21" t="s">
        <v>1061</v>
      </c>
      <c r="D1622" s="21" t="s">
        <v>1346</v>
      </c>
      <c r="E1622" s="21" t="s">
        <v>4931</v>
      </c>
      <c r="F1622" s="22">
        <v>45501.672222222223</v>
      </c>
      <c r="G1622" s="21" t="s">
        <v>4932</v>
      </c>
      <c r="H1622" s="23">
        <v>1217.43</v>
      </c>
      <c r="I1622" s="23">
        <v>1500</v>
      </c>
      <c r="J1622" s="23">
        <v>1189.96</v>
      </c>
      <c r="K1622" s="23">
        <v>27.47</v>
      </c>
    </row>
    <row r="1623" spans="1:11" x14ac:dyDescent="0.25">
      <c r="A1623" s="21" t="s">
        <v>1079</v>
      </c>
      <c r="B1623" s="21" t="s">
        <v>1080</v>
      </c>
      <c r="C1623" s="21" t="s">
        <v>1061</v>
      </c>
      <c r="D1623" s="21" t="s">
        <v>1257</v>
      </c>
      <c r="E1623" s="21" t="s">
        <v>4933</v>
      </c>
      <c r="F1623" s="22">
        <v>45502.686805555553</v>
      </c>
      <c r="G1623" s="21" t="s">
        <v>4934</v>
      </c>
      <c r="H1623" s="23">
        <v>427.21</v>
      </c>
      <c r="I1623" s="23">
        <v>1200</v>
      </c>
      <c r="J1623" s="23">
        <v>399.99</v>
      </c>
      <c r="K1623" s="23">
        <v>27.22</v>
      </c>
    </row>
    <row r="1624" spans="1:11" x14ac:dyDescent="0.25">
      <c r="A1624" s="21" t="s">
        <v>32</v>
      </c>
      <c r="B1624" s="21" t="s">
        <v>509</v>
      </c>
      <c r="C1624" s="21" t="s">
        <v>955</v>
      </c>
      <c r="D1624" s="21" t="s">
        <v>743</v>
      </c>
      <c r="E1624" s="21" t="s">
        <v>4935</v>
      </c>
      <c r="F1624" s="22">
        <v>45474.716666666667</v>
      </c>
      <c r="G1624" s="21" t="s">
        <v>4936</v>
      </c>
      <c r="H1624" s="23">
        <v>1256.26</v>
      </c>
      <c r="I1624" s="23">
        <v>1300</v>
      </c>
      <c r="J1624" s="23">
        <v>1179.92</v>
      </c>
      <c r="K1624" s="23">
        <v>76.34</v>
      </c>
    </row>
    <row r="1625" spans="1:11" x14ac:dyDescent="0.25">
      <c r="A1625" s="21" t="s">
        <v>32</v>
      </c>
      <c r="B1625" s="21" t="s">
        <v>501</v>
      </c>
      <c r="C1625" s="21" t="s">
        <v>35</v>
      </c>
      <c r="D1625" s="21" t="s">
        <v>4937</v>
      </c>
      <c r="E1625" s="21" t="s">
        <v>4938</v>
      </c>
      <c r="F1625" s="22">
        <v>45484.591666666667</v>
      </c>
      <c r="G1625" s="21" t="s">
        <v>4939</v>
      </c>
      <c r="H1625" s="23">
        <v>257.33999999999997</v>
      </c>
      <c r="I1625" s="23">
        <v>1000</v>
      </c>
      <c r="J1625" s="23">
        <v>229.99</v>
      </c>
      <c r="K1625" s="23">
        <v>27.35</v>
      </c>
    </row>
    <row r="1626" spans="1:11" x14ac:dyDescent="0.25">
      <c r="A1626" s="21" t="s">
        <v>32</v>
      </c>
      <c r="B1626" s="21" t="s">
        <v>507</v>
      </c>
      <c r="C1626" s="21" t="s">
        <v>36</v>
      </c>
      <c r="D1626" s="21" t="s">
        <v>1965</v>
      </c>
      <c r="E1626" s="21" t="s">
        <v>4940</v>
      </c>
      <c r="F1626" s="22">
        <v>45475.757638888892</v>
      </c>
      <c r="G1626" s="21" t="s">
        <v>4941</v>
      </c>
      <c r="H1626" s="23">
        <v>961.33</v>
      </c>
      <c r="I1626" s="23">
        <v>1400</v>
      </c>
      <c r="J1626" s="23">
        <v>849.99</v>
      </c>
      <c r="K1626" s="23">
        <v>111.34</v>
      </c>
    </row>
    <row r="1627" spans="1:11" x14ac:dyDescent="0.25">
      <c r="A1627" s="21" t="s">
        <v>32</v>
      </c>
      <c r="B1627" s="21" t="s">
        <v>482</v>
      </c>
      <c r="C1627" s="21" t="s">
        <v>46</v>
      </c>
      <c r="D1627" s="21" t="s">
        <v>4203</v>
      </c>
      <c r="E1627" s="21" t="s">
        <v>4942</v>
      </c>
      <c r="F1627" s="22">
        <v>45490.763194444444</v>
      </c>
      <c r="G1627" s="21" t="s">
        <v>4943</v>
      </c>
      <c r="H1627" s="23">
        <v>657.33</v>
      </c>
      <c r="I1627" s="23">
        <v>1500</v>
      </c>
      <c r="J1627" s="23">
        <v>629.99</v>
      </c>
      <c r="K1627" s="23">
        <v>27.34</v>
      </c>
    </row>
    <row r="1628" spans="1:11" x14ac:dyDescent="0.25">
      <c r="A1628" s="21" t="s">
        <v>32</v>
      </c>
      <c r="B1628" s="21" t="s">
        <v>505</v>
      </c>
      <c r="C1628" s="21" t="s">
        <v>40</v>
      </c>
      <c r="D1628" s="21" t="s">
        <v>4944</v>
      </c>
      <c r="E1628" s="21" t="s">
        <v>4945</v>
      </c>
      <c r="F1628" s="22">
        <v>45475.425000000003</v>
      </c>
      <c r="G1628" s="21" t="s">
        <v>4946</v>
      </c>
      <c r="H1628" s="23">
        <v>1097.28</v>
      </c>
      <c r="I1628" s="23">
        <v>1100</v>
      </c>
      <c r="J1628" s="23">
        <v>1069.94</v>
      </c>
      <c r="K1628" s="23">
        <v>27.34</v>
      </c>
    </row>
    <row r="1629" spans="1:11" x14ac:dyDescent="0.25">
      <c r="A1629" s="21" t="s">
        <v>32</v>
      </c>
      <c r="B1629" s="21" t="s">
        <v>488</v>
      </c>
      <c r="C1629" s="21" t="s">
        <v>49</v>
      </c>
      <c r="D1629" s="21" t="s">
        <v>2003</v>
      </c>
      <c r="E1629" s="21" t="s">
        <v>1430</v>
      </c>
      <c r="F1629" s="22">
        <v>45480.574999999997</v>
      </c>
      <c r="G1629" s="21" t="s">
        <v>4947</v>
      </c>
      <c r="H1629" s="23">
        <v>956.83</v>
      </c>
      <c r="I1629" s="23">
        <v>1300</v>
      </c>
      <c r="J1629" s="23">
        <v>929.99</v>
      </c>
      <c r="K1629" s="23">
        <v>26.84</v>
      </c>
    </row>
    <row r="1630" spans="1:11" x14ac:dyDescent="0.25">
      <c r="A1630" s="21" t="s">
        <v>32</v>
      </c>
      <c r="B1630" s="21" t="s">
        <v>488</v>
      </c>
      <c r="C1630" s="21" t="s">
        <v>49</v>
      </c>
      <c r="D1630" s="21" t="s">
        <v>2003</v>
      </c>
      <c r="E1630" s="21" t="s">
        <v>4948</v>
      </c>
      <c r="F1630" s="22">
        <v>45480.686111111114</v>
      </c>
      <c r="G1630" s="21" t="s">
        <v>4949</v>
      </c>
      <c r="H1630" s="23">
        <v>656.83</v>
      </c>
      <c r="I1630" s="23">
        <v>1100</v>
      </c>
      <c r="J1630" s="23">
        <v>629.99</v>
      </c>
      <c r="K1630" s="23">
        <v>26.84</v>
      </c>
    </row>
    <row r="1631" spans="1:11" x14ac:dyDescent="0.25">
      <c r="A1631" s="21" t="s">
        <v>32</v>
      </c>
      <c r="B1631" s="21" t="s">
        <v>495</v>
      </c>
      <c r="C1631" s="21" t="s">
        <v>33</v>
      </c>
      <c r="D1631" s="21" t="s">
        <v>756</v>
      </c>
      <c r="E1631" s="21" t="s">
        <v>4950</v>
      </c>
      <c r="F1631" s="22">
        <v>45490.751388888886</v>
      </c>
      <c r="G1631" s="21" t="s">
        <v>4951</v>
      </c>
      <c r="H1631" s="23">
        <v>657.33</v>
      </c>
      <c r="I1631" s="23">
        <v>1500</v>
      </c>
      <c r="J1631" s="23">
        <v>629.99</v>
      </c>
      <c r="K1631" s="23">
        <v>27.34</v>
      </c>
    </row>
    <row r="1632" spans="1:11" x14ac:dyDescent="0.25">
      <c r="A1632" s="21" t="s">
        <v>32</v>
      </c>
      <c r="B1632" s="21" t="s">
        <v>478</v>
      </c>
      <c r="C1632" s="21" t="s">
        <v>44</v>
      </c>
      <c r="D1632" s="21" t="s">
        <v>4952</v>
      </c>
      <c r="E1632" s="21" t="s">
        <v>4953</v>
      </c>
      <c r="F1632" s="22">
        <v>45478.770833333336</v>
      </c>
      <c r="G1632" s="21" t="s">
        <v>4954</v>
      </c>
      <c r="H1632" s="23">
        <v>853.92</v>
      </c>
      <c r="I1632" s="23">
        <v>1200</v>
      </c>
      <c r="J1632" s="23">
        <v>809.92</v>
      </c>
      <c r="K1632" s="23">
        <v>44</v>
      </c>
    </row>
    <row r="1633" spans="1:11" x14ac:dyDescent="0.25">
      <c r="A1633" s="21" t="s">
        <v>32</v>
      </c>
      <c r="B1633" s="21" t="s">
        <v>476</v>
      </c>
      <c r="C1633" s="21" t="s">
        <v>43</v>
      </c>
      <c r="D1633" s="21" t="s">
        <v>4955</v>
      </c>
      <c r="E1633" s="21" t="s">
        <v>4956</v>
      </c>
      <c r="F1633" s="22">
        <v>45504.599305555559</v>
      </c>
      <c r="G1633" s="21" t="s">
        <v>4957</v>
      </c>
      <c r="H1633" s="23">
        <v>724.51</v>
      </c>
      <c r="I1633" s="23">
        <v>1400</v>
      </c>
      <c r="J1633" s="23">
        <v>694.97</v>
      </c>
      <c r="K1633" s="23">
        <v>29.54</v>
      </c>
    </row>
    <row r="1634" spans="1:11" x14ac:dyDescent="0.25">
      <c r="A1634" s="21" t="s">
        <v>32</v>
      </c>
      <c r="B1634" s="21" t="s">
        <v>486</v>
      </c>
      <c r="C1634" s="21" t="s">
        <v>48</v>
      </c>
      <c r="D1634" s="21" t="s">
        <v>747</v>
      </c>
      <c r="E1634" s="21" t="s">
        <v>4958</v>
      </c>
      <c r="F1634" s="22">
        <v>45480.674305555556</v>
      </c>
      <c r="G1634" s="21" t="s">
        <v>4959</v>
      </c>
      <c r="H1634" s="23">
        <v>701.81</v>
      </c>
      <c r="I1634" s="23">
        <v>1500</v>
      </c>
      <c r="J1634" s="23">
        <v>674.97</v>
      </c>
      <c r="K1634" s="23">
        <v>26.84</v>
      </c>
    </row>
    <row r="1635" spans="1:11" x14ac:dyDescent="0.25">
      <c r="A1635" s="21" t="s">
        <v>32</v>
      </c>
      <c r="B1635" s="21" t="s">
        <v>474</v>
      </c>
      <c r="C1635" s="21" t="s">
        <v>41</v>
      </c>
      <c r="D1635" s="21" t="s">
        <v>742</v>
      </c>
      <c r="E1635" s="21" t="s">
        <v>4960</v>
      </c>
      <c r="F1635" s="22">
        <v>45481.495833333334</v>
      </c>
      <c r="G1635" s="21" t="s">
        <v>4961</v>
      </c>
      <c r="H1635" s="23">
        <v>1067.32</v>
      </c>
      <c r="I1635" s="23">
        <v>1100</v>
      </c>
      <c r="J1635" s="23">
        <v>1039.98</v>
      </c>
      <c r="K1635" s="23">
        <v>27.34</v>
      </c>
    </row>
    <row r="1636" spans="1:11" x14ac:dyDescent="0.25">
      <c r="A1636" s="21" t="s">
        <v>32</v>
      </c>
      <c r="B1636" s="21" t="s">
        <v>474</v>
      </c>
      <c r="C1636" s="21" t="s">
        <v>41</v>
      </c>
      <c r="D1636" s="21" t="s">
        <v>742</v>
      </c>
      <c r="E1636" s="21" t="s">
        <v>4962</v>
      </c>
      <c r="F1636" s="22">
        <v>45486.613194444442</v>
      </c>
      <c r="G1636" s="21" t="s">
        <v>4963</v>
      </c>
      <c r="H1636" s="23">
        <v>507.92</v>
      </c>
      <c r="I1636" s="23">
        <v>1300</v>
      </c>
      <c r="J1636" s="23">
        <v>379.92</v>
      </c>
      <c r="K1636" s="23">
        <v>128</v>
      </c>
    </row>
    <row r="1637" spans="1:11" x14ac:dyDescent="0.25">
      <c r="A1637" s="21" t="s">
        <v>32</v>
      </c>
      <c r="B1637" s="21" t="s">
        <v>474</v>
      </c>
      <c r="C1637" s="21" t="s">
        <v>41</v>
      </c>
      <c r="D1637" s="21" t="s">
        <v>755</v>
      </c>
      <c r="E1637" s="21" t="s">
        <v>4964</v>
      </c>
      <c r="F1637" s="22">
        <v>45490.681250000001</v>
      </c>
      <c r="G1637" s="21" t="s">
        <v>4965</v>
      </c>
      <c r="H1637" s="23">
        <v>608.17999999999995</v>
      </c>
      <c r="I1637" s="23">
        <v>1300</v>
      </c>
      <c r="J1637" s="23">
        <v>489.96</v>
      </c>
      <c r="K1637" s="23">
        <v>118.22</v>
      </c>
    </row>
    <row r="1638" spans="1:11" x14ac:dyDescent="0.25">
      <c r="A1638" s="21" t="s">
        <v>32</v>
      </c>
      <c r="B1638" s="21" t="s">
        <v>474</v>
      </c>
      <c r="C1638" s="21" t="s">
        <v>41</v>
      </c>
      <c r="D1638" s="21" t="s">
        <v>4966</v>
      </c>
      <c r="E1638" s="21" t="s">
        <v>4967</v>
      </c>
      <c r="F1638" s="22">
        <v>45492.386805555558</v>
      </c>
      <c r="G1638" s="21" t="s">
        <v>4968</v>
      </c>
      <c r="H1638" s="23">
        <v>1092.31</v>
      </c>
      <c r="I1638" s="23">
        <v>1400</v>
      </c>
      <c r="J1638" s="23">
        <v>1064.97</v>
      </c>
      <c r="K1638" s="23">
        <v>27.34</v>
      </c>
    </row>
    <row r="1639" spans="1:11" x14ac:dyDescent="0.25">
      <c r="A1639" s="21" t="s">
        <v>32</v>
      </c>
      <c r="B1639" s="21" t="s">
        <v>474</v>
      </c>
      <c r="C1639" s="21" t="s">
        <v>41</v>
      </c>
      <c r="D1639" s="21" t="s">
        <v>742</v>
      </c>
      <c r="E1639" s="21" t="s">
        <v>4969</v>
      </c>
      <c r="F1639" s="22">
        <v>45497.625</v>
      </c>
      <c r="G1639" s="21" t="s">
        <v>4970</v>
      </c>
      <c r="H1639" s="23">
        <v>577.33000000000004</v>
      </c>
      <c r="I1639" s="23">
        <v>1300</v>
      </c>
      <c r="J1639" s="23">
        <v>549.99</v>
      </c>
      <c r="K1639" s="23">
        <v>27.34</v>
      </c>
    </row>
    <row r="1640" spans="1:11" x14ac:dyDescent="0.25">
      <c r="A1640" s="21" t="s">
        <v>32</v>
      </c>
      <c r="B1640" s="21" t="s">
        <v>492</v>
      </c>
      <c r="C1640" s="21" t="s">
        <v>51</v>
      </c>
      <c r="D1640" s="21" t="s">
        <v>4200</v>
      </c>
      <c r="E1640" s="21" t="s">
        <v>4971</v>
      </c>
      <c r="F1640" s="22">
        <v>45487.591666666667</v>
      </c>
      <c r="G1640" s="21" t="s">
        <v>4972</v>
      </c>
      <c r="H1640" s="23">
        <v>742.31</v>
      </c>
      <c r="I1640" s="23">
        <v>1400</v>
      </c>
      <c r="J1640" s="23">
        <v>714.96</v>
      </c>
      <c r="K1640" s="23">
        <v>27.35</v>
      </c>
    </row>
    <row r="1641" spans="1:11" x14ac:dyDescent="0.25">
      <c r="A1641" s="21" t="s">
        <v>32</v>
      </c>
      <c r="B1641" s="21" t="s">
        <v>492</v>
      </c>
      <c r="C1641" s="21" t="s">
        <v>51</v>
      </c>
      <c r="D1641" s="21" t="s">
        <v>748</v>
      </c>
      <c r="E1641" s="21" t="s">
        <v>4973</v>
      </c>
      <c r="F1641" s="22">
        <v>45499.741666666669</v>
      </c>
      <c r="G1641" s="21" t="s">
        <v>4974</v>
      </c>
      <c r="H1641" s="23">
        <v>597.67999999999995</v>
      </c>
      <c r="I1641" s="23">
        <v>1300</v>
      </c>
      <c r="J1641" s="23">
        <v>499.99</v>
      </c>
      <c r="K1641" s="23">
        <v>97.69</v>
      </c>
    </row>
    <row r="1642" spans="1:11" x14ac:dyDescent="0.25">
      <c r="A1642" s="21" t="s">
        <v>32</v>
      </c>
      <c r="B1642" s="21" t="s">
        <v>484</v>
      </c>
      <c r="C1642" s="21" t="s">
        <v>47</v>
      </c>
      <c r="D1642" s="21" t="s">
        <v>745</v>
      </c>
      <c r="E1642" s="21" t="s">
        <v>4975</v>
      </c>
      <c r="F1642" s="22">
        <v>45478.710416666669</v>
      </c>
      <c r="G1642" s="21" t="s">
        <v>4976</v>
      </c>
      <c r="H1642" s="23">
        <v>957.33</v>
      </c>
      <c r="I1642" s="23">
        <v>1400</v>
      </c>
      <c r="J1642" s="23">
        <v>929.99</v>
      </c>
      <c r="K1642" s="23">
        <v>27.34</v>
      </c>
    </row>
    <row r="1643" spans="1:11" x14ac:dyDescent="0.25">
      <c r="A1643" s="21" t="s">
        <v>32</v>
      </c>
      <c r="B1643" s="21" t="s">
        <v>484</v>
      </c>
      <c r="C1643" s="21" t="s">
        <v>47</v>
      </c>
      <c r="D1643" s="21" t="s">
        <v>745</v>
      </c>
      <c r="E1643" s="21" t="s">
        <v>4977</v>
      </c>
      <c r="F1643" s="22">
        <v>45482.428472222222</v>
      </c>
      <c r="G1643" s="21" t="s">
        <v>4978</v>
      </c>
      <c r="H1643" s="23">
        <v>206.97</v>
      </c>
      <c r="I1643" s="23">
        <v>1400</v>
      </c>
      <c r="J1643" s="23">
        <v>134.97</v>
      </c>
      <c r="K1643" s="23">
        <v>72</v>
      </c>
    </row>
    <row r="1644" spans="1:11" x14ac:dyDescent="0.25">
      <c r="A1644" s="21" t="s">
        <v>32</v>
      </c>
      <c r="B1644" s="21" t="s">
        <v>484</v>
      </c>
      <c r="C1644" s="21" t="s">
        <v>47</v>
      </c>
      <c r="D1644" s="21" t="s">
        <v>745</v>
      </c>
      <c r="E1644" s="21" t="s">
        <v>4979</v>
      </c>
      <c r="F1644" s="22">
        <v>45491.770833333336</v>
      </c>
      <c r="G1644" s="21" t="s">
        <v>4980</v>
      </c>
      <c r="H1644" s="23">
        <v>1087.03</v>
      </c>
      <c r="I1644" s="23">
        <v>1100</v>
      </c>
      <c r="J1644" s="23">
        <v>1059.94</v>
      </c>
      <c r="K1644" s="23">
        <v>27.09</v>
      </c>
    </row>
    <row r="1645" spans="1:11" x14ac:dyDescent="0.25">
      <c r="A1645" s="21" t="s">
        <v>32</v>
      </c>
      <c r="B1645" s="21" t="s">
        <v>484</v>
      </c>
      <c r="C1645" s="21" t="s">
        <v>47</v>
      </c>
      <c r="D1645" s="21" t="s">
        <v>745</v>
      </c>
      <c r="E1645" s="21" t="s">
        <v>4981</v>
      </c>
      <c r="F1645" s="22">
        <v>45493.521527777775</v>
      </c>
      <c r="G1645" s="21" t="s">
        <v>4982</v>
      </c>
      <c r="H1645" s="23">
        <v>256.83</v>
      </c>
      <c r="I1645" s="23">
        <v>1400</v>
      </c>
      <c r="J1645" s="23">
        <v>229.99</v>
      </c>
      <c r="K1645" s="23">
        <v>26.84</v>
      </c>
    </row>
    <row r="1646" spans="1:11" x14ac:dyDescent="0.25">
      <c r="A1646" s="21" t="s">
        <v>32</v>
      </c>
      <c r="B1646" s="21" t="s">
        <v>484</v>
      </c>
      <c r="C1646" s="21" t="s">
        <v>47</v>
      </c>
      <c r="D1646" s="21" t="s">
        <v>745</v>
      </c>
      <c r="E1646" s="21" t="s">
        <v>4983</v>
      </c>
      <c r="F1646" s="22">
        <v>45493.613194444442</v>
      </c>
      <c r="G1646" s="21" t="s">
        <v>4984</v>
      </c>
      <c r="H1646" s="23">
        <v>452.3</v>
      </c>
      <c r="I1646" s="23">
        <v>1100</v>
      </c>
      <c r="J1646" s="23">
        <v>369.96</v>
      </c>
      <c r="K1646" s="23">
        <v>82.34</v>
      </c>
    </row>
    <row r="1647" spans="1:11" x14ac:dyDescent="0.25">
      <c r="A1647" s="21" t="s">
        <v>32</v>
      </c>
      <c r="B1647" s="21" t="s">
        <v>484</v>
      </c>
      <c r="C1647" s="21" t="s">
        <v>47</v>
      </c>
      <c r="D1647" s="21" t="s">
        <v>745</v>
      </c>
      <c r="E1647" s="21" t="s">
        <v>4985</v>
      </c>
      <c r="F1647" s="22">
        <v>45495.636111111111</v>
      </c>
      <c r="G1647" s="21" t="s">
        <v>4986</v>
      </c>
      <c r="H1647" s="23">
        <v>721.29</v>
      </c>
      <c r="I1647" s="23">
        <v>1300</v>
      </c>
      <c r="J1647" s="23">
        <v>609.94000000000005</v>
      </c>
      <c r="K1647" s="23">
        <v>111.35</v>
      </c>
    </row>
    <row r="1648" spans="1:11" x14ac:dyDescent="0.25">
      <c r="A1648" s="21" t="s">
        <v>32</v>
      </c>
      <c r="B1648" s="21" t="s">
        <v>484</v>
      </c>
      <c r="C1648" s="21" t="s">
        <v>47</v>
      </c>
      <c r="D1648" s="21" t="s">
        <v>745</v>
      </c>
      <c r="E1648" s="21" t="s">
        <v>4987</v>
      </c>
      <c r="F1648" s="22">
        <v>45503.574999999997</v>
      </c>
      <c r="G1648" s="21" t="s">
        <v>4988</v>
      </c>
      <c r="H1648" s="23">
        <v>657.34</v>
      </c>
      <c r="I1648" s="23">
        <v>1300</v>
      </c>
      <c r="J1648" s="23">
        <v>629.99</v>
      </c>
      <c r="K1648" s="23">
        <v>27.35</v>
      </c>
    </row>
    <row r="1649" spans="1:11" x14ac:dyDescent="0.25">
      <c r="A1649" s="21" t="s">
        <v>32</v>
      </c>
      <c r="B1649" s="21" t="s">
        <v>474</v>
      </c>
      <c r="C1649" s="21" t="s">
        <v>41</v>
      </c>
      <c r="D1649" s="21" t="s">
        <v>742</v>
      </c>
      <c r="E1649" s="21" t="s">
        <v>4989</v>
      </c>
      <c r="F1649" s="22">
        <v>45486.615972222222</v>
      </c>
      <c r="G1649" s="21" t="s">
        <v>4963</v>
      </c>
      <c r="H1649" s="23">
        <v>-10</v>
      </c>
      <c r="I1649" s="23">
        <v>920.08</v>
      </c>
      <c r="J1649" s="23">
        <v>-10</v>
      </c>
      <c r="K1649" s="23">
        <v>0</v>
      </c>
    </row>
    <row r="1650" spans="1:11" x14ac:dyDescent="0.25">
      <c r="A1650" s="21" t="s">
        <v>52</v>
      </c>
      <c r="B1650" s="21" t="s">
        <v>517</v>
      </c>
      <c r="C1650" s="21" t="s">
        <v>64</v>
      </c>
      <c r="D1650" s="21" t="s">
        <v>767</v>
      </c>
      <c r="E1650" s="21" t="s">
        <v>1316</v>
      </c>
      <c r="F1650" s="22">
        <v>45474.676388888889</v>
      </c>
      <c r="G1650" s="21" t="s">
        <v>4990</v>
      </c>
      <c r="H1650" s="23">
        <v>366.67</v>
      </c>
      <c r="I1650" s="23">
        <v>1300</v>
      </c>
      <c r="J1650" s="23">
        <v>339.97</v>
      </c>
      <c r="K1650" s="23">
        <v>26.7</v>
      </c>
    </row>
    <row r="1651" spans="1:11" x14ac:dyDescent="0.25">
      <c r="A1651" s="21" t="s">
        <v>52</v>
      </c>
      <c r="B1651" s="21" t="s">
        <v>517</v>
      </c>
      <c r="C1651" s="21" t="s">
        <v>64</v>
      </c>
      <c r="D1651" s="21" t="s">
        <v>767</v>
      </c>
      <c r="E1651" s="21" t="s">
        <v>4991</v>
      </c>
      <c r="F1651" s="22">
        <v>45478.711805555555</v>
      </c>
      <c r="G1651" s="21" t="s">
        <v>4992</v>
      </c>
      <c r="H1651" s="23">
        <v>828.97</v>
      </c>
      <c r="I1651" s="23">
        <v>1300</v>
      </c>
      <c r="J1651" s="23">
        <v>744.97</v>
      </c>
      <c r="K1651" s="23">
        <v>84</v>
      </c>
    </row>
    <row r="1652" spans="1:11" x14ac:dyDescent="0.25">
      <c r="A1652" s="21" t="s">
        <v>52</v>
      </c>
      <c r="B1652" s="21" t="s">
        <v>517</v>
      </c>
      <c r="C1652" s="21" t="s">
        <v>64</v>
      </c>
      <c r="D1652" s="21" t="s">
        <v>767</v>
      </c>
      <c r="E1652" s="21" t="s">
        <v>1629</v>
      </c>
      <c r="F1652" s="22">
        <v>45479.723611111112</v>
      </c>
      <c r="G1652" s="21" t="s">
        <v>4993</v>
      </c>
      <c r="H1652" s="23">
        <v>501.67</v>
      </c>
      <c r="I1652" s="23">
        <v>1200</v>
      </c>
      <c r="J1652" s="23">
        <v>474.97</v>
      </c>
      <c r="K1652" s="23">
        <v>26.7</v>
      </c>
    </row>
    <row r="1653" spans="1:11" x14ac:dyDescent="0.25">
      <c r="A1653" s="21" t="s">
        <v>52</v>
      </c>
      <c r="B1653" s="21" t="s">
        <v>517</v>
      </c>
      <c r="C1653" s="21" t="s">
        <v>64</v>
      </c>
      <c r="D1653" s="21" t="s">
        <v>767</v>
      </c>
      <c r="E1653" s="21" t="s">
        <v>1311</v>
      </c>
      <c r="F1653" s="22">
        <v>45485.630555555559</v>
      </c>
      <c r="G1653" s="21" t="s">
        <v>4994</v>
      </c>
      <c r="H1653" s="23">
        <v>300.92</v>
      </c>
      <c r="I1653" s="23">
        <v>1100</v>
      </c>
      <c r="J1653" s="23">
        <v>274.97000000000003</v>
      </c>
      <c r="K1653" s="23">
        <v>25.95</v>
      </c>
    </row>
    <row r="1654" spans="1:11" x14ac:dyDescent="0.25">
      <c r="A1654" s="21" t="s">
        <v>52</v>
      </c>
      <c r="B1654" s="21" t="s">
        <v>517</v>
      </c>
      <c r="C1654" s="21" t="s">
        <v>64</v>
      </c>
      <c r="D1654" s="21" t="s">
        <v>767</v>
      </c>
      <c r="E1654" s="21" t="s">
        <v>1528</v>
      </c>
      <c r="F1654" s="22">
        <v>45485.682638888888</v>
      </c>
      <c r="G1654" s="21" t="s">
        <v>4995</v>
      </c>
      <c r="H1654" s="23">
        <v>1133.96</v>
      </c>
      <c r="I1654" s="23">
        <v>1100</v>
      </c>
      <c r="J1654" s="23">
        <v>1074.96</v>
      </c>
      <c r="K1654" s="23">
        <v>59</v>
      </c>
    </row>
    <row r="1655" spans="1:11" x14ac:dyDescent="0.25">
      <c r="A1655" s="21" t="s">
        <v>52</v>
      </c>
      <c r="B1655" s="21" t="s">
        <v>517</v>
      </c>
      <c r="C1655" s="21" t="s">
        <v>64</v>
      </c>
      <c r="D1655" s="21" t="s">
        <v>767</v>
      </c>
      <c r="E1655" s="21" t="s">
        <v>4996</v>
      </c>
      <c r="F1655" s="22">
        <v>45488.688888888886</v>
      </c>
      <c r="G1655" s="21" t="s">
        <v>4997</v>
      </c>
      <c r="H1655" s="23">
        <v>240.96</v>
      </c>
      <c r="I1655" s="23">
        <v>1300</v>
      </c>
      <c r="J1655" s="23">
        <v>149.96</v>
      </c>
      <c r="K1655" s="23">
        <v>91</v>
      </c>
    </row>
    <row r="1656" spans="1:11" x14ac:dyDescent="0.25">
      <c r="A1656" s="21" t="s">
        <v>52</v>
      </c>
      <c r="B1656" s="21" t="s">
        <v>517</v>
      </c>
      <c r="C1656" s="21" t="s">
        <v>64</v>
      </c>
      <c r="D1656" s="21" t="s">
        <v>767</v>
      </c>
      <c r="E1656" s="21" t="s">
        <v>2979</v>
      </c>
      <c r="F1656" s="22">
        <v>45492.532638888886</v>
      </c>
      <c r="G1656" s="21" t="s">
        <v>4998</v>
      </c>
      <c r="H1656" s="23">
        <v>353.95</v>
      </c>
      <c r="I1656" s="23">
        <v>1300</v>
      </c>
      <c r="J1656" s="23">
        <v>269.95</v>
      </c>
      <c r="K1656" s="23">
        <v>84</v>
      </c>
    </row>
    <row r="1657" spans="1:11" x14ac:dyDescent="0.25">
      <c r="A1657" s="21" t="s">
        <v>52</v>
      </c>
      <c r="B1657" s="21" t="s">
        <v>517</v>
      </c>
      <c r="C1657" s="21" t="s">
        <v>64</v>
      </c>
      <c r="D1657" s="21" t="s">
        <v>767</v>
      </c>
      <c r="E1657" s="21" t="s">
        <v>1538</v>
      </c>
      <c r="F1657" s="22">
        <v>45500.518750000003</v>
      </c>
      <c r="G1657" s="21" t="s">
        <v>4999</v>
      </c>
      <c r="H1657" s="23">
        <v>284.95999999999998</v>
      </c>
      <c r="I1657" s="23">
        <v>1400</v>
      </c>
      <c r="J1657" s="23">
        <v>284.95999999999998</v>
      </c>
      <c r="K1657" s="23">
        <v>0</v>
      </c>
    </row>
    <row r="1658" spans="1:11" x14ac:dyDescent="0.25">
      <c r="A1658" s="21" t="s">
        <v>52</v>
      </c>
      <c r="B1658" s="21" t="s">
        <v>517</v>
      </c>
      <c r="C1658" s="21" t="s">
        <v>64</v>
      </c>
      <c r="D1658" s="21" t="s">
        <v>767</v>
      </c>
      <c r="E1658" s="21" t="s">
        <v>1306</v>
      </c>
      <c r="F1658" s="22">
        <v>45503.495138888888</v>
      </c>
      <c r="G1658" s="21" t="s">
        <v>5000</v>
      </c>
      <c r="H1658" s="23">
        <v>357.95</v>
      </c>
      <c r="I1658" s="23">
        <v>1100</v>
      </c>
      <c r="J1658" s="23">
        <v>259.95</v>
      </c>
      <c r="K1658" s="23">
        <v>98</v>
      </c>
    </row>
    <row r="1659" spans="1:11" x14ac:dyDescent="0.25">
      <c r="A1659" s="21" t="s">
        <v>52</v>
      </c>
      <c r="B1659" s="21" t="s">
        <v>517</v>
      </c>
      <c r="C1659" s="21" t="s">
        <v>64</v>
      </c>
      <c r="D1659" s="21" t="s">
        <v>767</v>
      </c>
      <c r="E1659" s="21" t="s">
        <v>5001</v>
      </c>
      <c r="F1659" s="22">
        <v>45503.711805555555</v>
      </c>
      <c r="G1659" s="21" t="s">
        <v>5002</v>
      </c>
      <c r="H1659" s="23">
        <v>1326.74</v>
      </c>
      <c r="I1659" s="23">
        <v>1300</v>
      </c>
      <c r="J1659" s="23">
        <v>1299.96</v>
      </c>
      <c r="K1659" s="23">
        <v>26.78</v>
      </c>
    </row>
    <row r="1660" spans="1:11" x14ac:dyDescent="0.25">
      <c r="A1660" s="21" t="s">
        <v>52</v>
      </c>
      <c r="B1660" s="21" t="s">
        <v>515</v>
      </c>
      <c r="C1660" s="21" t="s">
        <v>65</v>
      </c>
      <c r="D1660" s="21" t="s">
        <v>766</v>
      </c>
      <c r="E1660" s="21" t="s">
        <v>5003</v>
      </c>
      <c r="F1660" s="22">
        <v>45487.511805555558</v>
      </c>
      <c r="G1660" s="21" t="s">
        <v>5004</v>
      </c>
      <c r="H1660" s="23">
        <v>1022.19</v>
      </c>
      <c r="I1660" s="23">
        <v>1300</v>
      </c>
      <c r="J1660" s="23">
        <v>994.97</v>
      </c>
      <c r="K1660" s="23">
        <v>27.22</v>
      </c>
    </row>
    <row r="1661" spans="1:11" x14ac:dyDescent="0.25">
      <c r="A1661" s="21" t="s">
        <v>52</v>
      </c>
      <c r="B1661" s="21" t="s">
        <v>515</v>
      </c>
      <c r="C1661" s="21" t="s">
        <v>65</v>
      </c>
      <c r="D1661" s="21" t="s">
        <v>766</v>
      </c>
      <c r="E1661" s="21" t="s">
        <v>5005</v>
      </c>
      <c r="F1661" s="22">
        <v>45495.731944444444</v>
      </c>
      <c r="G1661" s="21" t="s">
        <v>5006</v>
      </c>
      <c r="H1661" s="23">
        <v>811.74</v>
      </c>
      <c r="I1661" s="23">
        <v>1400</v>
      </c>
      <c r="J1661" s="23">
        <v>784.96</v>
      </c>
      <c r="K1661" s="23">
        <v>26.78</v>
      </c>
    </row>
    <row r="1662" spans="1:11" x14ac:dyDescent="0.25">
      <c r="A1662" s="21" t="s">
        <v>52</v>
      </c>
      <c r="B1662" s="21" t="s">
        <v>525</v>
      </c>
      <c r="C1662" s="21" t="s">
        <v>62</v>
      </c>
      <c r="D1662" s="21" t="s">
        <v>778</v>
      </c>
      <c r="E1662" s="21" t="s">
        <v>5007</v>
      </c>
      <c r="F1662" s="22">
        <v>45489.644444444442</v>
      </c>
      <c r="G1662" s="21" t="s">
        <v>5008</v>
      </c>
      <c r="H1662" s="23">
        <v>527.02</v>
      </c>
      <c r="I1662" s="23">
        <v>1400</v>
      </c>
      <c r="J1662" s="23">
        <v>499.99</v>
      </c>
      <c r="K1662" s="23">
        <v>27.03</v>
      </c>
    </row>
    <row r="1663" spans="1:11" x14ac:dyDescent="0.25">
      <c r="A1663" s="21" t="s">
        <v>52</v>
      </c>
      <c r="B1663" s="21" t="s">
        <v>523</v>
      </c>
      <c r="C1663" s="21" t="s">
        <v>60</v>
      </c>
      <c r="D1663" s="21" t="s">
        <v>5009</v>
      </c>
      <c r="E1663" s="21" t="s">
        <v>5010</v>
      </c>
      <c r="F1663" s="22">
        <v>45486.496527777781</v>
      </c>
      <c r="G1663" s="21" t="s">
        <v>5011</v>
      </c>
      <c r="H1663" s="23">
        <v>1281.46</v>
      </c>
      <c r="I1663" s="23">
        <v>1400</v>
      </c>
      <c r="J1663" s="23">
        <v>1199.99</v>
      </c>
      <c r="K1663" s="23">
        <v>81.47</v>
      </c>
    </row>
    <row r="1664" spans="1:11" x14ac:dyDescent="0.25">
      <c r="A1664" s="21" t="s">
        <v>52</v>
      </c>
      <c r="B1664" s="21" t="s">
        <v>523</v>
      </c>
      <c r="C1664" s="21" t="s">
        <v>60</v>
      </c>
      <c r="D1664" s="21" t="s">
        <v>5009</v>
      </c>
      <c r="E1664" s="21" t="s">
        <v>5012</v>
      </c>
      <c r="F1664" s="22">
        <v>45499.509027777778</v>
      </c>
      <c r="G1664" s="21" t="s">
        <v>5013</v>
      </c>
      <c r="H1664" s="23">
        <v>725.19</v>
      </c>
      <c r="I1664" s="23">
        <v>1100</v>
      </c>
      <c r="J1664" s="23">
        <v>689.97</v>
      </c>
      <c r="K1664" s="23">
        <v>35.22</v>
      </c>
    </row>
    <row r="1665" spans="1:11" x14ac:dyDescent="0.25">
      <c r="A1665" s="21" t="s">
        <v>52</v>
      </c>
      <c r="B1665" s="21" t="s">
        <v>523</v>
      </c>
      <c r="C1665" s="21" t="s">
        <v>60</v>
      </c>
      <c r="D1665" s="21" t="s">
        <v>5009</v>
      </c>
      <c r="E1665" s="21" t="s">
        <v>5014</v>
      </c>
      <c r="F1665" s="22">
        <v>45504.525000000001</v>
      </c>
      <c r="G1665" s="21" t="s">
        <v>5015</v>
      </c>
      <c r="H1665" s="23">
        <v>357.14</v>
      </c>
      <c r="I1665" s="23">
        <v>1200</v>
      </c>
      <c r="J1665" s="23">
        <v>329.98</v>
      </c>
      <c r="K1665" s="23">
        <v>27.16</v>
      </c>
    </row>
    <row r="1666" spans="1:11" x14ac:dyDescent="0.25">
      <c r="A1666" s="21" t="s">
        <v>52</v>
      </c>
      <c r="B1666" s="21" t="s">
        <v>513</v>
      </c>
      <c r="C1666" s="21" t="s">
        <v>63</v>
      </c>
      <c r="D1666" s="21" t="s">
        <v>1103</v>
      </c>
      <c r="E1666" s="21" t="s">
        <v>5016</v>
      </c>
      <c r="F1666" s="22">
        <v>45479.78125</v>
      </c>
      <c r="G1666" s="21" t="s">
        <v>5017</v>
      </c>
      <c r="H1666" s="23">
        <v>576.77</v>
      </c>
      <c r="I1666" s="23">
        <v>1100</v>
      </c>
      <c r="J1666" s="23">
        <v>549.99</v>
      </c>
      <c r="K1666" s="23">
        <v>26.78</v>
      </c>
    </row>
    <row r="1667" spans="1:11" x14ac:dyDescent="0.25">
      <c r="A1667" s="21" t="s">
        <v>52</v>
      </c>
      <c r="B1667" s="21" t="s">
        <v>513</v>
      </c>
      <c r="C1667" s="21" t="s">
        <v>63</v>
      </c>
      <c r="D1667" s="21" t="s">
        <v>1103</v>
      </c>
      <c r="E1667" s="21" t="s">
        <v>5018</v>
      </c>
      <c r="F1667" s="22">
        <v>45480.63958333333</v>
      </c>
      <c r="G1667" s="21" t="s">
        <v>5019</v>
      </c>
      <c r="H1667" s="23">
        <v>426.77</v>
      </c>
      <c r="I1667" s="23">
        <v>1200</v>
      </c>
      <c r="J1667" s="23">
        <v>399.99</v>
      </c>
      <c r="K1667" s="23">
        <v>26.78</v>
      </c>
    </row>
    <row r="1668" spans="1:11" x14ac:dyDescent="0.25">
      <c r="A1668" s="21" t="s">
        <v>52</v>
      </c>
      <c r="B1668" s="21" t="s">
        <v>521</v>
      </c>
      <c r="C1668" s="21" t="s">
        <v>59</v>
      </c>
      <c r="D1668" s="21" t="s">
        <v>779</v>
      </c>
      <c r="E1668" s="21" t="s">
        <v>5020</v>
      </c>
      <c r="F1668" s="22">
        <v>45489.740972222222</v>
      </c>
      <c r="G1668" s="21" t="s">
        <v>5021</v>
      </c>
      <c r="H1668" s="23">
        <v>699.71</v>
      </c>
      <c r="I1668" s="23">
        <v>1000</v>
      </c>
      <c r="J1668" s="23">
        <v>629.99</v>
      </c>
      <c r="K1668" s="23">
        <v>69.72</v>
      </c>
    </row>
    <row r="1669" spans="1:11" x14ac:dyDescent="0.25">
      <c r="A1669" s="21" t="s">
        <v>52</v>
      </c>
      <c r="B1669" s="21" t="s">
        <v>513</v>
      </c>
      <c r="C1669" s="21" t="s">
        <v>63</v>
      </c>
      <c r="D1669" s="21" t="s">
        <v>5022</v>
      </c>
      <c r="E1669" s="21" t="s">
        <v>5023</v>
      </c>
      <c r="F1669" s="22">
        <v>45486.579861111109</v>
      </c>
      <c r="G1669" s="21" t="s">
        <v>5024</v>
      </c>
      <c r="H1669" s="23">
        <v>240.72</v>
      </c>
      <c r="I1669" s="23">
        <v>1000</v>
      </c>
      <c r="J1669" s="23">
        <v>214.97</v>
      </c>
      <c r="K1669" s="23">
        <v>25.75</v>
      </c>
    </row>
    <row r="1670" spans="1:11" x14ac:dyDescent="0.25">
      <c r="A1670" s="21" t="s">
        <v>52</v>
      </c>
      <c r="B1670" s="21" t="s">
        <v>521</v>
      </c>
      <c r="C1670" s="21" t="s">
        <v>59</v>
      </c>
      <c r="D1670" s="21" t="s">
        <v>1019</v>
      </c>
      <c r="E1670" s="21" t="s">
        <v>5025</v>
      </c>
      <c r="F1670" s="22">
        <v>45497.734027777777</v>
      </c>
      <c r="G1670" s="21" t="s">
        <v>5026</v>
      </c>
      <c r="H1670" s="23">
        <v>1307.28</v>
      </c>
      <c r="I1670" s="23">
        <v>1500</v>
      </c>
      <c r="J1670" s="23">
        <v>1264.97</v>
      </c>
      <c r="K1670" s="23">
        <v>42.31</v>
      </c>
    </row>
    <row r="1671" spans="1:11" x14ac:dyDescent="0.25">
      <c r="A1671" s="21" t="s">
        <v>52</v>
      </c>
      <c r="B1671" s="21" t="s">
        <v>513</v>
      </c>
      <c r="C1671" s="21" t="s">
        <v>63</v>
      </c>
      <c r="D1671" s="21" t="s">
        <v>5022</v>
      </c>
      <c r="E1671" s="21" t="s">
        <v>5027</v>
      </c>
      <c r="F1671" s="22">
        <v>45491.615972222222</v>
      </c>
      <c r="G1671" s="21" t="s">
        <v>5028</v>
      </c>
      <c r="H1671" s="23">
        <v>225.74</v>
      </c>
      <c r="I1671" s="23">
        <v>1100</v>
      </c>
      <c r="J1671" s="23">
        <v>199.99</v>
      </c>
      <c r="K1671" s="23">
        <v>25.75</v>
      </c>
    </row>
    <row r="1672" spans="1:11" x14ac:dyDescent="0.25">
      <c r="A1672" s="21" t="s">
        <v>52</v>
      </c>
      <c r="B1672" s="21" t="s">
        <v>531</v>
      </c>
      <c r="C1672" s="21" t="s">
        <v>61</v>
      </c>
      <c r="D1672" s="21" t="s">
        <v>1421</v>
      </c>
      <c r="E1672" s="21" t="s">
        <v>3469</v>
      </c>
      <c r="F1672" s="22">
        <v>45487.643055555556</v>
      </c>
      <c r="G1672" s="21" t="s">
        <v>5029</v>
      </c>
      <c r="H1672" s="23">
        <v>657.22</v>
      </c>
      <c r="I1672" s="23">
        <v>1300</v>
      </c>
      <c r="J1672" s="23">
        <v>629.99</v>
      </c>
      <c r="K1672" s="23">
        <v>27.23</v>
      </c>
    </row>
    <row r="1673" spans="1:11" x14ac:dyDescent="0.25">
      <c r="A1673" s="21" t="s">
        <v>52</v>
      </c>
      <c r="B1673" s="21" t="s">
        <v>535</v>
      </c>
      <c r="C1673" s="21" t="s">
        <v>57</v>
      </c>
      <c r="D1673" s="21" t="s">
        <v>1104</v>
      </c>
      <c r="E1673" s="21" t="s">
        <v>5030</v>
      </c>
      <c r="F1673" s="22">
        <v>45486.570833333331</v>
      </c>
      <c r="G1673" s="21" t="s">
        <v>5031</v>
      </c>
      <c r="H1673" s="23">
        <v>491.99</v>
      </c>
      <c r="I1673" s="23">
        <v>1300</v>
      </c>
      <c r="J1673" s="23">
        <v>399.99</v>
      </c>
      <c r="K1673" s="23">
        <v>92</v>
      </c>
    </row>
    <row r="1674" spans="1:11" x14ac:dyDescent="0.25">
      <c r="A1674" s="21" t="s">
        <v>52</v>
      </c>
      <c r="B1674" s="21" t="s">
        <v>535</v>
      </c>
      <c r="C1674" s="21" t="s">
        <v>57</v>
      </c>
      <c r="D1674" s="21" t="s">
        <v>1022</v>
      </c>
      <c r="E1674" s="21" t="s">
        <v>5032</v>
      </c>
      <c r="F1674" s="22">
        <v>45490.490972222222</v>
      </c>
      <c r="G1674" s="21" t="s">
        <v>5033</v>
      </c>
      <c r="H1674" s="23">
        <v>490.99</v>
      </c>
      <c r="I1674" s="23">
        <v>1100</v>
      </c>
      <c r="J1674" s="23">
        <v>399.99</v>
      </c>
      <c r="K1674" s="23">
        <v>91</v>
      </c>
    </row>
    <row r="1675" spans="1:11" x14ac:dyDescent="0.25">
      <c r="A1675" s="21" t="s">
        <v>52</v>
      </c>
      <c r="B1675" s="21" t="s">
        <v>527</v>
      </c>
      <c r="C1675" s="21" t="s">
        <v>56</v>
      </c>
      <c r="D1675" s="21" t="s">
        <v>1100</v>
      </c>
      <c r="E1675" s="21" t="s">
        <v>5034</v>
      </c>
      <c r="F1675" s="22">
        <v>45478.68472222222</v>
      </c>
      <c r="G1675" s="21" t="s">
        <v>5035</v>
      </c>
      <c r="H1675" s="23">
        <v>249.41</v>
      </c>
      <c r="I1675" s="23">
        <v>1300</v>
      </c>
      <c r="J1675" s="23">
        <v>149.97</v>
      </c>
      <c r="K1675" s="23">
        <v>99.44</v>
      </c>
    </row>
    <row r="1676" spans="1:11" x14ac:dyDescent="0.25">
      <c r="A1676" s="21" t="s">
        <v>52</v>
      </c>
      <c r="B1676" s="21" t="s">
        <v>527</v>
      </c>
      <c r="C1676" s="21" t="s">
        <v>56</v>
      </c>
      <c r="D1676" s="21" t="s">
        <v>1100</v>
      </c>
      <c r="E1676" s="21" t="s">
        <v>5036</v>
      </c>
      <c r="F1676" s="22">
        <v>45496.772222222222</v>
      </c>
      <c r="G1676" s="21" t="s">
        <v>5037</v>
      </c>
      <c r="H1676" s="23">
        <v>428.99</v>
      </c>
      <c r="I1676" s="23">
        <v>1000</v>
      </c>
      <c r="J1676" s="23">
        <v>344.99</v>
      </c>
      <c r="K1676" s="23">
        <v>84</v>
      </c>
    </row>
    <row r="1677" spans="1:11" x14ac:dyDescent="0.25">
      <c r="A1677" s="21" t="s">
        <v>52</v>
      </c>
      <c r="B1677" s="21" t="s">
        <v>527</v>
      </c>
      <c r="C1677" s="21" t="s">
        <v>56</v>
      </c>
      <c r="D1677" s="21" t="s">
        <v>5038</v>
      </c>
      <c r="E1677" s="21" t="s">
        <v>3373</v>
      </c>
      <c r="F1677" s="22">
        <v>45499.743750000001</v>
      </c>
      <c r="G1677" s="21" t="s">
        <v>5039</v>
      </c>
      <c r="H1677" s="23">
        <v>692.13</v>
      </c>
      <c r="I1677" s="23">
        <v>1200</v>
      </c>
      <c r="J1677" s="23">
        <v>664.97</v>
      </c>
      <c r="K1677" s="23">
        <v>27.16</v>
      </c>
    </row>
    <row r="1678" spans="1:11" x14ac:dyDescent="0.25">
      <c r="A1678" s="21" t="s">
        <v>52</v>
      </c>
      <c r="B1678" s="21" t="s">
        <v>533</v>
      </c>
      <c r="C1678" s="21" t="s">
        <v>53</v>
      </c>
      <c r="D1678" s="21" t="s">
        <v>1021</v>
      </c>
      <c r="E1678" s="21" t="s">
        <v>5040</v>
      </c>
      <c r="F1678" s="22">
        <v>45477.468055555553</v>
      </c>
      <c r="G1678" s="21" t="s">
        <v>5041</v>
      </c>
      <c r="H1678" s="23">
        <v>1295.6400000000001</v>
      </c>
      <c r="I1678" s="23">
        <v>1400</v>
      </c>
      <c r="J1678" s="23">
        <v>1259.97</v>
      </c>
      <c r="K1678" s="23">
        <v>35.67</v>
      </c>
    </row>
    <row r="1679" spans="1:11" x14ac:dyDescent="0.25">
      <c r="A1679" s="21" t="s">
        <v>52</v>
      </c>
      <c r="B1679" s="21" t="s">
        <v>533</v>
      </c>
      <c r="C1679" s="21" t="s">
        <v>53</v>
      </c>
      <c r="D1679" s="21" t="s">
        <v>1021</v>
      </c>
      <c r="E1679" s="21" t="s">
        <v>5042</v>
      </c>
      <c r="F1679" s="22">
        <v>45481.800694444442</v>
      </c>
      <c r="G1679" s="21" t="s">
        <v>5043</v>
      </c>
      <c r="H1679" s="23">
        <v>287.33999999999997</v>
      </c>
      <c r="I1679" s="23">
        <v>1500</v>
      </c>
      <c r="J1679" s="23">
        <v>259.99</v>
      </c>
      <c r="K1679" s="23">
        <v>27.35</v>
      </c>
    </row>
    <row r="1680" spans="1:11" x14ac:dyDescent="0.25">
      <c r="A1680" s="21" t="s">
        <v>52</v>
      </c>
      <c r="B1680" s="21" t="s">
        <v>533</v>
      </c>
      <c r="C1680" s="21" t="s">
        <v>53</v>
      </c>
      <c r="D1680" s="21" t="s">
        <v>1021</v>
      </c>
      <c r="E1680" s="21" t="s">
        <v>5044</v>
      </c>
      <c r="F1680" s="22">
        <v>45483.593055555553</v>
      </c>
      <c r="G1680" s="21" t="s">
        <v>5045</v>
      </c>
      <c r="H1680" s="23">
        <v>1336.43</v>
      </c>
      <c r="I1680" s="23">
        <v>1100</v>
      </c>
      <c r="J1680" s="23">
        <v>1049.98</v>
      </c>
      <c r="K1680" s="23">
        <v>286.45</v>
      </c>
    </row>
    <row r="1681" spans="1:11" x14ac:dyDescent="0.25">
      <c r="A1681" s="21" t="s">
        <v>52</v>
      </c>
      <c r="B1681" s="21" t="s">
        <v>533</v>
      </c>
      <c r="C1681" s="21" t="s">
        <v>53</v>
      </c>
      <c r="D1681" s="21" t="s">
        <v>1021</v>
      </c>
      <c r="E1681" s="21" t="s">
        <v>5046</v>
      </c>
      <c r="F1681" s="22">
        <v>45495.677777777775</v>
      </c>
      <c r="G1681" s="21" t="s">
        <v>5047</v>
      </c>
      <c r="H1681" s="23">
        <v>476.2</v>
      </c>
      <c r="I1681" s="23">
        <v>1300</v>
      </c>
      <c r="J1681" s="23">
        <v>449.98</v>
      </c>
      <c r="K1681" s="23">
        <v>26.22</v>
      </c>
    </row>
    <row r="1682" spans="1:11" x14ac:dyDescent="0.25">
      <c r="A1682" s="21" t="s">
        <v>52</v>
      </c>
      <c r="B1682" s="21" t="s">
        <v>533</v>
      </c>
      <c r="C1682" s="21" t="s">
        <v>53</v>
      </c>
      <c r="D1682" s="21" t="s">
        <v>777</v>
      </c>
      <c r="E1682" s="21" t="s">
        <v>5048</v>
      </c>
      <c r="F1682" s="22">
        <v>45498.510416666664</v>
      </c>
      <c r="G1682" s="21" t="s">
        <v>5049</v>
      </c>
      <c r="H1682" s="23">
        <v>945.4</v>
      </c>
      <c r="I1682" s="23">
        <v>1100</v>
      </c>
      <c r="J1682" s="23">
        <v>909.97</v>
      </c>
      <c r="K1682" s="23">
        <v>35.43</v>
      </c>
    </row>
    <row r="1683" spans="1:11" x14ac:dyDescent="0.25">
      <c r="A1683" s="21" t="s">
        <v>52</v>
      </c>
      <c r="B1683" s="21" t="s">
        <v>533</v>
      </c>
      <c r="C1683" s="21" t="s">
        <v>53</v>
      </c>
      <c r="D1683" s="21" t="s">
        <v>775</v>
      </c>
      <c r="E1683" s="21" t="s">
        <v>5050</v>
      </c>
      <c r="F1683" s="22">
        <v>45502.804166666669</v>
      </c>
      <c r="G1683" s="21" t="s">
        <v>5051</v>
      </c>
      <c r="H1683" s="23">
        <v>682</v>
      </c>
      <c r="I1683" s="23">
        <v>1300</v>
      </c>
      <c r="J1683" s="23">
        <v>654.97</v>
      </c>
      <c r="K1683" s="23">
        <v>27.03</v>
      </c>
    </row>
    <row r="1684" spans="1:11" x14ac:dyDescent="0.25">
      <c r="A1684" s="21" t="s">
        <v>66</v>
      </c>
      <c r="B1684" s="21" t="s">
        <v>539</v>
      </c>
      <c r="C1684" s="21" t="s">
        <v>69</v>
      </c>
      <c r="D1684" s="21" t="s">
        <v>783</v>
      </c>
      <c r="E1684" s="21" t="s">
        <v>5052</v>
      </c>
      <c r="F1684" s="22">
        <v>45476.469444444447</v>
      </c>
      <c r="G1684" s="21" t="s">
        <v>5053</v>
      </c>
      <c r="H1684" s="23">
        <v>482.32</v>
      </c>
      <c r="I1684" s="23">
        <v>1300</v>
      </c>
      <c r="J1684" s="23">
        <v>454.97</v>
      </c>
      <c r="K1684" s="23">
        <v>27.35</v>
      </c>
    </row>
    <row r="1685" spans="1:11" x14ac:dyDescent="0.25">
      <c r="A1685" s="21" t="s">
        <v>66</v>
      </c>
      <c r="B1685" s="21" t="s">
        <v>539</v>
      </c>
      <c r="C1685" s="21" t="s">
        <v>69</v>
      </c>
      <c r="D1685" s="21" t="s">
        <v>783</v>
      </c>
      <c r="E1685" s="21" t="s">
        <v>5054</v>
      </c>
      <c r="F1685" s="22">
        <v>45479.759722222225</v>
      </c>
      <c r="G1685" s="21" t="s">
        <v>5055</v>
      </c>
      <c r="H1685" s="23">
        <v>1054.6400000000001</v>
      </c>
      <c r="I1685" s="23">
        <v>1000</v>
      </c>
      <c r="J1685" s="23">
        <v>994.97</v>
      </c>
      <c r="K1685" s="23">
        <v>59.67</v>
      </c>
    </row>
    <row r="1686" spans="1:11" x14ac:dyDescent="0.25">
      <c r="A1686" s="21" t="s">
        <v>66</v>
      </c>
      <c r="B1686" s="21" t="s">
        <v>539</v>
      </c>
      <c r="C1686" s="21" t="s">
        <v>69</v>
      </c>
      <c r="D1686" s="21" t="s">
        <v>3741</v>
      </c>
      <c r="E1686" s="21" t="s">
        <v>1422</v>
      </c>
      <c r="F1686" s="22">
        <v>45488.502083333333</v>
      </c>
      <c r="G1686" s="21" t="s">
        <v>5056</v>
      </c>
      <c r="H1686" s="23">
        <v>257.2</v>
      </c>
      <c r="I1686" s="23">
        <v>1200</v>
      </c>
      <c r="J1686" s="23">
        <v>229.98</v>
      </c>
      <c r="K1686" s="23">
        <v>27.22</v>
      </c>
    </row>
    <row r="1687" spans="1:11" x14ac:dyDescent="0.25">
      <c r="A1687" s="21" t="s">
        <v>66</v>
      </c>
      <c r="B1687" s="21" t="s">
        <v>539</v>
      </c>
      <c r="C1687" s="21" t="s">
        <v>69</v>
      </c>
      <c r="D1687" s="21" t="s">
        <v>5057</v>
      </c>
      <c r="E1687" s="21" t="s">
        <v>1542</v>
      </c>
      <c r="F1687" s="22">
        <v>45491.630555555559</v>
      </c>
      <c r="G1687" s="21" t="s">
        <v>5058</v>
      </c>
      <c r="H1687" s="23">
        <v>1120.9100000000001</v>
      </c>
      <c r="I1687" s="23">
        <v>1400</v>
      </c>
      <c r="J1687" s="23">
        <v>1044.99</v>
      </c>
      <c r="K1687" s="23">
        <v>75.92</v>
      </c>
    </row>
    <row r="1688" spans="1:11" x14ac:dyDescent="0.25">
      <c r="A1688" s="21" t="s">
        <v>66</v>
      </c>
      <c r="B1688" s="21" t="s">
        <v>537</v>
      </c>
      <c r="C1688" s="21" t="s">
        <v>67</v>
      </c>
      <c r="D1688" s="21" t="s">
        <v>3741</v>
      </c>
      <c r="E1688" s="21" t="s">
        <v>5059</v>
      </c>
      <c r="F1688" s="22">
        <v>45478.724305555559</v>
      </c>
      <c r="G1688" s="21" t="s">
        <v>5060</v>
      </c>
      <c r="H1688" s="23">
        <v>1129.4100000000001</v>
      </c>
      <c r="I1688" s="23">
        <v>1100</v>
      </c>
      <c r="J1688" s="23">
        <v>929.99</v>
      </c>
      <c r="K1688" s="23">
        <v>199.42</v>
      </c>
    </row>
    <row r="1689" spans="1:11" x14ac:dyDescent="0.25">
      <c r="A1689" s="21" t="s">
        <v>71</v>
      </c>
      <c r="B1689" s="21" t="s">
        <v>570</v>
      </c>
      <c r="C1689" s="21" t="s">
        <v>92</v>
      </c>
      <c r="D1689" s="21" t="s">
        <v>5061</v>
      </c>
      <c r="E1689" s="21" t="s">
        <v>5062</v>
      </c>
      <c r="F1689" s="22">
        <v>45486.548611111109</v>
      </c>
      <c r="G1689" s="21" t="s">
        <v>5063</v>
      </c>
      <c r="H1689" s="23">
        <v>554.97</v>
      </c>
      <c r="I1689" s="23">
        <v>1200</v>
      </c>
      <c r="J1689" s="23">
        <v>554.97</v>
      </c>
      <c r="K1689" s="23">
        <v>0</v>
      </c>
    </row>
    <row r="1690" spans="1:11" x14ac:dyDescent="0.25">
      <c r="A1690" s="21" t="s">
        <v>71</v>
      </c>
      <c r="B1690" s="21" t="s">
        <v>570</v>
      </c>
      <c r="C1690" s="21" t="s">
        <v>92</v>
      </c>
      <c r="D1690" s="21" t="s">
        <v>754</v>
      </c>
      <c r="E1690" s="21" t="s">
        <v>5064</v>
      </c>
      <c r="F1690" s="22">
        <v>45489.740277777775</v>
      </c>
      <c r="G1690" s="21" t="s">
        <v>5065</v>
      </c>
      <c r="H1690" s="23">
        <v>305.44</v>
      </c>
      <c r="I1690" s="23">
        <v>1300</v>
      </c>
      <c r="J1690" s="23">
        <v>279.95</v>
      </c>
      <c r="K1690" s="23">
        <v>25.49</v>
      </c>
    </row>
    <row r="1691" spans="1:11" x14ac:dyDescent="0.25">
      <c r="A1691" s="21" t="s">
        <v>71</v>
      </c>
      <c r="B1691" s="21" t="s">
        <v>785</v>
      </c>
      <c r="C1691" s="21" t="s">
        <v>86</v>
      </c>
      <c r="D1691" s="21" t="s">
        <v>765</v>
      </c>
      <c r="E1691" s="21" t="s">
        <v>1380</v>
      </c>
      <c r="F1691" s="22">
        <v>45476.662499999999</v>
      </c>
      <c r="G1691" s="21" t="s">
        <v>5066</v>
      </c>
      <c r="H1691" s="23">
        <v>559.66999999999996</v>
      </c>
      <c r="I1691" s="23">
        <v>1200</v>
      </c>
      <c r="J1691" s="23">
        <v>499.99</v>
      </c>
      <c r="K1691" s="23">
        <v>59.68</v>
      </c>
    </row>
    <row r="1692" spans="1:11" x14ac:dyDescent="0.25">
      <c r="A1692" s="21" t="s">
        <v>71</v>
      </c>
      <c r="B1692" s="21" t="s">
        <v>785</v>
      </c>
      <c r="C1692" s="21" t="s">
        <v>86</v>
      </c>
      <c r="D1692" s="21" t="s">
        <v>764</v>
      </c>
      <c r="E1692" s="21" t="s">
        <v>5067</v>
      </c>
      <c r="F1692" s="22">
        <v>45478.62777777778</v>
      </c>
      <c r="G1692" s="21" t="s">
        <v>5068</v>
      </c>
      <c r="H1692" s="23">
        <v>1027.51</v>
      </c>
      <c r="I1692" s="23">
        <v>1300</v>
      </c>
      <c r="J1692" s="23">
        <v>929.99</v>
      </c>
      <c r="K1692" s="23">
        <v>97.52</v>
      </c>
    </row>
    <row r="1693" spans="1:11" x14ac:dyDescent="0.25">
      <c r="A1693" s="21" t="s">
        <v>71</v>
      </c>
      <c r="B1693" s="21" t="s">
        <v>785</v>
      </c>
      <c r="C1693" s="21" t="s">
        <v>86</v>
      </c>
      <c r="D1693" s="21" t="s">
        <v>764</v>
      </c>
      <c r="E1693" s="21" t="s">
        <v>5069</v>
      </c>
      <c r="F1693" s="22">
        <v>45488.727083333331</v>
      </c>
      <c r="G1693" s="21" t="s">
        <v>5070</v>
      </c>
      <c r="H1693" s="23">
        <v>524.71</v>
      </c>
      <c r="I1693" s="23">
        <v>1100</v>
      </c>
      <c r="J1693" s="23">
        <v>394.88</v>
      </c>
      <c r="K1693" s="23">
        <v>129.83000000000001</v>
      </c>
    </row>
    <row r="1694" spans="1:11" x14ac:dyDescent="0.25">
      <c r="A1694" s="21" t="s">
        <v>71</v>
      </c>
      <c r="B1694" s="21" t="s">
        <v>785</v>
      </c>
      <c r="C1694" s="21" t="s">
        <v>86</v>
      </c>
      <c r="D1694" s="21" t="s">
        <v>764</v>
      </c>
      <c r="E1694" s="21" t="s">
        <v>5071</v>
      </c>
      <c r="F1694" s="22">
        <v>45492.632638888892</v>
      </c>
      <c r="G1694" s="21" t="s">
        <v>5072</v>
      </c>
      <c r="H1694" s="23">
        <v>232.45</v>
      </c>
      <c r="I1694" s="23">
        <v>1300</v>
      </c>
      <c r="J1694" s="23">
        <v>199.99</v>
      </c>
      <c r="K1694" s="23">
        <v>32.46</v>
      </c>
    </row>
    <row r="1695" spans="1:11" x14ac:dyDescent="0.25">
      <c r="A1695" s="21" t="s">
        <v>71</v>
      </c>
      <c r="B1695" s="21" t="s">
        <v>785</v>
      </c>
      <c r="C1695" s="21" t="s">
        <v>86</v>
      </c>
      <c r="D1695" s="21" t="s">
        <v>765</v>
      </c>
      <c r="E1695" s="21" t="s">
        <v>5073</v>
      </c>
      <c r="F1695" s="22">
        <v>45493.753472222219</v>
      </c>
      <c r="G1695" s="21" t="s">
        <v>5074</v>
      </c>
      <c r="H1695" s="23">
        <v>199.99</v>
      </c>
      <c r="I1695" s="23">
        <v>1100</v>
      </c>
      <c r="J1695" s="23">
        <v>199.99</v>
      </c>
      <c r="K1695" s="23">
        <v>0</v>
      </c>
    </row>
    <row r="1696" spans="1:11" x14ac:dyDescent="0.25">
      <c r="A1696" s="21" t="s">
        <v>71</v>
      </c>
      <c r="B1696" s="21" t="s">
        <v>785</v>
      </c>
      <c r="C1696" s="21" t="s">
        <v>86</v>
      </c>
      <c r="D1696" s="21" t="s">
        <v>764</v>
      </c>
      <c r="E1696" s="21" t="s">
        <v>5075</v>
      </c>
      <c r="F1696" s="22">
        <v>45498.62222222222</v>
      </c>
      <c r="G1696" s="21" t="s">
        <v>5076</v>
      </c>
      <c r="H1696" s="23">
        <v>531.19000000000005</v>
      </c>
      <c r="I1696" s="23">
        <v>1100</v>
      </c>
      <c r="J1696" s="23">
        <v>344.95</v>
      </c>
      <c r="K1696" s="23">
        <v>186.24</v>
      </c>
    </row>
    <row r="1697" spans="1:11" x14ac:dyDescent="0.25">
      <c r="A1697" s="21" t="s">
        <v>71</v>
      </c>
      <c r="B1697" s="21" t="s">
        <v>549</v>
      </c>
      <c r="C1697" s="21" t="s">
        <v>79</v>
      </c>
      <c r="D1697" s="21" t="s">
        <v>794</v>
      </c>
      <c r="E1697" s="21" t="s">
        <v>1381</v>
      </c>
      <c r="F1697" s="22">
        <v>45484.543055555558</v>
      </c>
      <c r="G1697" s="21" t="s">
        <v>5077</v>
      </c>
      <c r="H1697" s="23">
        <v>965.13</v>
      </c>
      <c r="I1697" s="23">
        <v>1400</v>
      </c>
      <c r="J1697" s="23">
        <v>829.99</v>
      </c>
      <c r="K1697" s="23">
        <v>135.13999999999999</v>
      </c>
    </row>
    <row r="1698" spans="1:11" x14ac:dyDescent="0.25">
      <c r="A1698" s="21" t="s">
        <v>71</v>
      </c>
      <c r="B1698" s="21" t="s">
        <v>553</v>
      </c>
      <c r="C1698" s="21" t="s">
        <v>76</v>
      </c>
      <c r="D1698" s="21" t="s">
        <v>1468</v>
      </c>
      <c r="E1698" s="21" t="s">
        <v>5078</v>
      </c>
      <c r="F1698" s="22">
        <v>45474.446527777778</v>
      </c>
      <c r="G1698" s="21" t="s">
        <v>5079</v>
      </c>
      <c r="H1698" s="23">
        <v>576.65</v>
      </c>
      <c r="I1698" s="23">
        <v>1200</v>
      </c>
      <c r="J1698" s="23">
        <v>344.96</v>
      </c>
      <c r="K1698" s="23">
        <v>231.69</v>
      </c>
    </row>
    <row r="1699" spans="1:11" x14ac:dyDescent="0.25">
      <c r="A1699" s="21" t="s">
        <v>71</v>
      </c>
      <c r="B1699" s="21" t="s">
        <v>568</v>
      </c>
      <c r="C1699" s="21" t="s">
        <v>87</v>
      </c>
      <c r="D1699" s="21" t="s">
        <v>5080</v>
      </c>
      <c r="E1699" s="21" t="s">
        <v>5081</v>
      </c>
      <c r="F1699" s="22">
        <v>45474.751388888886</v>
      </c>
      <c r="G1699" s="21" t="s">
        <v>5082</v>
      </c>
      <c r="H1699" s="23">
        <v>453.96</v>
      </c>
      <c r="I1699" s="23">
        <v>1300</v>
      </c>
      <c r="J1699" s="23">
        <v>314.95999999999998</v>
      </c>
      <c r="K1699" s="23">
        <v>139</v>
      </c>
    </row>
    <row r="1700" spans="1:11" x14ac:dyDescent="0.25">
      <c r="A1700" s="21" t="s">
        <v>71</v>
      </c>
      <c r="B1700" s="21" t="s">
        <v>553</v>
      </c>
      <c r="C1700" s="21" t="s">
        <v>76</v>
      </c>
      <c r="D1700" s="21" t="s">
        <v>5083</v>
      </c>
      <c r="E1700" s="21" t="s">
        <v>5084</v>
      </c>
      <c r="F1700" s="22">
        <v>45495.715277777781</v>
      </c>
      <c r="G1700" s="21" t="s">
        <v>5085</v>
      </c>
      <c r="H1700" s="23">
        <v>1368</v>
      </c>
      <c r="I1700" s="23">
        <v>1200</v>
      </c>
      <c r="J1700" s="23">
        <v>1199.95</v>
      </c>
      <c r="K1700" s="23">
        <v>168.05</v>
      </c>
    </row>
    <row r="1701" spans="1:11" x14ac:dyDescent="0.25">
      <c r="A1701" s="21" t="s">
        <v>71</v>
      </c>
      <c r="B1701" s="21" t="s">
        <v>557</v>
      </c>
      <c r="C1701" s="21" t="s">
        <v>74</v>
      </c>
      <c r="D1701" s="21" t="s">
        <v>5086</v>
      </c>
      <c r="E1701" s="21" t="s">
        <v>1390</v>
      </c>
      <c r="F1701" s="22">
        <v>45474.731944444444</v>
      </c>
      <c r="G1701" s="21" t="s">
        <v>5087</v>
      </c>
      <c r="H1701" s="23">
        <v>302.26</v>
      </c>
      <c r="I1701" s="23">
        <v>1400</v>
      </c>
      <c r="J1701" s="23">
        <v>264.98</v>
      </c>
      <c r="K1701" s="23">
        <v>37.28</v>
      </c>
    </row>
    <row r="1702" spans="1:11" x14ac:dyDescent="0.25">
      <c r="A1702" s="21" t="s">
        <v>71</v>
      </c>
      <c r="B1702" s="21" t="s">
        <v>557</v>
      </c>
      <c r="C1702" s="21" t="s">
        <v>74</v>
      </c>
      <c r="D1702" s="21" t="s">
        <v>5088</v>
      </c>
      <c r="E1702" s="21" t="s">
        <v>5089</v>
      </c>
      <c r="F1702" s="22">
        <v>45478.42291666667</v>
      </c>
      <c r="G1702" s="21" t="s">
        <v>5090</v>
      </c>
      <c r="H1702" s="23">
        <v>87.21</v>
      </c>
      <c r="I1702" s="23">
        <v>1300</v>
      </c>
      <c r="J1702" s="23">
        <v>59.99</v>
      </c>
      <c r="K1702" s="23">
        <v>27.22</v>
      </c>
    </row>
    <row r="1703" spans="1:11" x14ac:dyDescent="0.25">
      <c r="A1703" s="21" t="s">
        <v>71</v>
      </c>
      <c r="B1703" s="21" t="s">
        <v>557</v>
      </c>
      <c r="C1703" s="21" t="s">
        <v>74</v>
      </c>
      <c r="D1703" s="21" t="s">
        <v>5088</v>
      </c>
      <c r="E1703" s="21" t="s">
        <v>5091</v>
      </c>
      <c r="F1703" s="22">
        <v>45478.476388888892</v>
      </c>
      <c r="G1703" s="21" t="s">
        <v>5092</v>
      </c>
      <c r="H1703" s="23">
        <v>967.01</v>
      </c>
      <c r="I1703" s="23">
        <v>1000</v>
      </c>
      <c r="J1703" s="23">
        <v>929.99</v>
      </c>
      <c r="K1703" s="23">
        <v>37.020000000000003</v>
      </c>
    </row>
    <row r="1704" spans="1:11" x14ac:dyDescent="0.25">
      <c r="A1704" s="21" t="s">
        <v>71</v>
      </c>
      <c r="B1704" s="21" t="s">
        <v>557</v>
      </c>
      <c r="C1704" s="21" t="s">
        <v>74</v>
      </c>
      <c r="D1704" s="21" t="s">
        <v>789</v>
      </c>
      <c r="E1704" s="21" t="s">
        <v>5093</v>
      </c>
      <c r="F1704" s="22">
        <v>45478.731944444444</v>
      </c>
      <c r="G1704" s="21" t="s">
        <v>5094</v>
      </c>
      <c r="H1704" s="23">
        <v>513.94000000000005</v>
      </c>
      <c r="I1704" s="23">
        <v>1100</v>
      </c>
      <c r="J1704" s="23">
        <v>439.94</v>
      </c>
      <c r="K1704" s="23">
        <v>74</v>
      </c>
    </row>
    <row r="1705" spans="1:11" x14ac:dyDescent="0.25">
      <c r="A1705" s="21" t="s">
        <v>71</v>
      </c>
      <c r="B1705" s="21" t="s">
        <v>557</v>
      </c>
      <c r="C1705" s="21" t="s">
        <v>74</v>
      </c>
      <c r="D1705" s="21" t="s">
        <v>789</v>
      </c>
      <c r="E1705" s="21" t="s">
        <v>5095</v>
      </c>
      <c r="F1705" s="22">
        <v>45479.493750000001</v>
      </c>
      <c r="G1705" s="21" t="s">
        <v>5096</v>
      </c>
      <c r="H1705" s="23">
        <v>1076.78</v>
      </c>
      <c r="I1705" s="23">
        <v>1100</v>
      </c>
      <c r="J1705" s="23">
        <v>1049.94</v>
      </c>
      <c r="K1705" s="23">
        <v>26.84</v>
      </c>
    </row>
    <row r="1706" spans="1:11" x14ac:dyDescent="0.25">
      <c r="A1706" s="21" t="s">
        <v>71</v>
      </c>
      <c r="B1706" s="21" t="s">
        <v>557</v>
      </c>
      <c r="C1706" s="21" t="s">
        <v>74</v>
      </c>
      <c r="D1706" s="21" t="s">
        <v>3247</v>
      </c>
      <c r="E1706" s="21" t="s">
        <v>5097</v>
      </c>
      <c r="F1706" s="22">
        <v>45480.517361111109</v>
      </c>
      <c r="G1706" s="21" t="s">
        <v>5098</v>
      </c>
      <c r="H1706" s="23">
        <v>486.3</v>
      </c>
      <c r="I1706" s="23">
        <v>1400</v>
      </c>
      <c r="J1706" s="23">
        <v>369.96</v>
      </c>
      <c r="K1706" s="23">
        <v>116.34</v>
      </c>
    </row>
    <row r="1707" spans="1:11" x14ac:dyDescent="0.25">
      <c r="A1707" s="21" t="s">
        <v>71</v>
      </c>
      <c r="B1707" s="21" t="s">
        <v>557</v>
      </c>
      <c r="C1707" s="21" t="s">
        <v>74</v>
      </c>
      <c r="D1707" s="21" t="s">
        <v>5086</v>
      </c>
      <c r="E1707" s="21" t="s">
        <v>5099</v>
      </c>
      <c r="F1707" s="22">
        <v>45480.642361111109</v>
      </c>
      <c r="G1707" s="21" t="s">
        <v>5100</v>
      </c>
      <c r="H1707" s="23">
        <v>897.2</v>
      </c>
      <c r="I1707" s="23">
        <v>1200</v>
      </c>
      <c r="J1707" s="23">
        <v>869.98</v>
      </c>
      <c r="K1707" s="23">
        <v>27.22</v>
      </c>
    </row>
    <row r="1708" spans="1:11" x14ac:dyDescent="0.25">
      <c r="A1708" s="21" t="s">
        <v>71</v>
      </c>
      <c r="B1708" s="21" t="s">
        <v>557</v>
      </c>
      <c r="C1708" s="21" t="s">
        <v>74</v>
      </c>
      <c r="D1708" s="21" t="s">
        <v>3247</v>
      </c>
      <c r="E1708" s="21" t="s">
        <v>5101</v>
      </c>
      <c r="F1708" s="22">
        <v>45483.649305555555</v>
      </c>
      <c r="G1708" s="21" t="s">
        <v>5102</v>
      </c>
      <c r="H1708" s="23">
        <v>367.2</v>
      </c>
      <c r="I1708" s="23">
        <v>1100</v>
      </c>
      <c r="J1708" s="23">
        <v>339.98</v>
      </c>
      <c r="K1708" s="23">
        <v>27.22</v>
      </c>
    </row>
    <row r="1709" spans="1:11" x14ac:dyDescent="0.25">
      <c r="A1709" s="21" t="s">
        <v>71</v>
      </c>
      <c r="B1709" s="21" t="s">
        <v>557</v>
      </c>
      <c r="C1709" s="21" t="s">
        <v>74</v>
      </c>
      <c r="D1709" s="21" t="s">
        <v>3247</v>
      </c>
      <c r="E1709" s="21" t="s">
        <v>5103</v>
      </c>
      <c r="F1709" s="22">
        <v>45490.759722222225</v>
      </c>
      <c r="G1709" s="21" t="s">
        <v>5104</v>
      </c>
      <c r="H1709" s="23">
        <v>855.33</v>
      </c>
      <c r="I1709" s="23">
        <v>1100</v>
      </c>
      <c r="J1709" s="23">
        <v>639.94000000000005</v>
      </c>
      <c r="K1709" s="23">
        <v>215.39</v>
      </c>
    </row>
    <row r="1710" spans="1:11" x14ac:dyDescent="0.25">
      <c r="A1710" s="21" t="s">
        <v>71</v>
      </c>
      <c r="B1710" s="21" t="s">
        <v>547</v>
      </c>
      <c r="C1710" s="21" t="s">
        <v>75</v>
      </c>
      <c r="D1710" s="21" t="s">
        <v>796</v>
      </c>
      <c r="E1710" s="21" t="s">
        <v>5105</v>
      </c>
      <c r="F1710" s="22">
        <v>45476.590277777781</v>
      </c>
      <c r="G1710" s="21" t="s">
        <v>5106</v>
      </c>
      <c r="H1710" s="23">
        <v>322.32</v>
      </c>
      <c r="I1710" s="23">
        <v>1100</v>
      </c>
      <c r="J1710" s="23">
        <v>294.97000000000003</v>
      </c>
      <c r="K1710" s="23">
        <v>27.35</v>
      </c>
    </row>
    <row r="1711" spans="1:11" x14ac:dyDescent="0.25">
      <c r="A1711" s="21" t="s">
        <v>71</v>
      </c>
      <c r="B1711" s="21" t="s">
        <v>547</v>
      </c>
      <c r="C1711" s="21" t="s">
        <v>75</v>
      </c>
      <c r="D1711" s="21" t="s">
        <v>797</v>
      </c>
      <c r="E1711" s="21" t="s">
        <v>5107</v>
      </c>
      <c r="F1711" s="22">
        <v>45482.795138888891</v>
      </c>
      <c r="G1711" s="21" t="s">
        <v>5108</v>
      </c>
      <c r="H1711" s="23">
        <v>1294.46</v>
      </c>
      <c r="I1711" s="23">
        <v>1400</v>
      </c>
      <c r="J1711" s="23">
        <v>1264.98</v>
      </c>
      <c r="K1711" s="23">
        <v>29.48</v>
      </c>
    </row>
    <row r="1712" spans="1:11" x14ac:dyDescent="0.25">
      <c r="A1712" s="21" t="s">
        <v>71</v>
      </c>
      <c r="B1712" s="21" t="s">
        <v>547</v>
      </c>
      <c r="C1712" s="21" t="s">
        <v>75</v>
      </c>
      <c r="D1712" s="21" t="s">
        <v>797</v>
      </c>
      <c r="E1712" s="21" t="s">
        <v>5109</v>
      </c>
      <c r="F1712" s="22">
        <v>45499.477083333331</v>
      </c>
      <c r="G1712" s="21" t="s">
        <v>5110</v>
      </c>
      <c r="H1712" s="23">
        <v>337.29</v>
      </c>
      <c r="I1712" s="23">
        <v>1200</v>
      </c>
      <c r="J1712" s="23">
        <v>309.95</v>
      </c>
      <c r="K1712" s="23">
        <v>27.34</v>
      </c>
    </row>
    <row r="1713" spans="1:11" x14ac:dyDescent="0.25">
      <c r="A1713" s="21" t="s">
        <v>71</v>
      </c>
      <c r="B1713" s="21" t="s">
        <v>578</v>
      </c>
      <c r="C1713" s="21" t="s">
        <v>81</v>
      </c>
      <c r="D1713" s="21" t="s">
        <v>801</v>
      </c>
      <c r="E1713" s="21" t="s">
        <v>5111</v>
      </c>
      <c r="F1713" s="22">
        <v>45478.569444444445</v>
      </c>
      <c r="G1713" s="21" t="s">
        <v>5112</v>
      </c>
      <c r="H1713" s="23">
        <v>400.88</v>
      </c>
      <c r="I1713" s="23">
        <v>1300</v>
      </c>
      <c r="J1713" s="23">
        <v>349.88</v>
      </c>
      <c r="K1713" s="23">
        <v>51</v>
      </c>
    </row>
    <row r="1714" spans="1:11" x14ac:dyDescent="0.25">
      <c r="A1714" s="21" t="s">
        <v>71</v>
      </c>
      <c r="B1714" s="21" t="s">
        <v>578</v>
      </c>
      <c r="C1714" s="21" t="s">
        <v>81</v>
      </c>
      <c r="D1714" s="21" t="s">
        <v>2346</v>
      </c>
      <c r="E1714" s="21" t="s">
        <v>5113</v>
      </c>
      <c r="F1714" s="22">
        <v>45482.472916666666</v>
      </c>
      <c r="G1714" s="21" t="s">
        <v>5114</v>
      </c>
      <c r="H1714" s="23">
        <v>337.97</v>
      </c>
      <c r="I1714" s="23">
        <v>1100</v>
      </c>
      <c r="J1714" s="23">
        <v>269.93</v>
      </c>
      <c r="K1714" s="23">
        <v>68.040000000000006</v>
      </c>
    </row>
    <row r="1715" spans="1:11" x14ac:dyDescent="0.25">
      <c r="A1715" s="21" t="s">
        <v>71</v>
      </c>
      <c r="B1715" s="21" t="s">
        <v>578</v>
      </c>
      <c r="C1715" s="21" t="s">
        <v>81</v>
      </c>
      <c r="D1715" s="21" t="s">
        <v>801</v>
      </c>
      <c r="E1715" s="21" t="s">
        <v>5115</v>
      </c>
      <c r="F1715" s="22">
        <v>45482.559027777781</v>
      </c>
      <c r="G1715" s="21" t="s">
        <v>5116</v>
      </c>
      <c r="H1715" s="23">
        <v>422.27</v>
      </c>
      <c r="I1715" s="23">
        <v>1400</v>
      </c>
      <c r="J1715" s="23">
        <v>349.93</v>
      </c>
      <c r="K1715" s="23">
        <v>72.34</v>
      </c>
    </row>
    <row r="1716" spans="1:11" x14ac:dyDescent="0.25">
      <c r="A1716" s="21" t="s">
        <v>71</v>
      </c>
      <c r="B1716" s="21" t="s">
        <v>578</v>
      </c>
      <c r="C1716" s="21" t="s">
        <v>81</v>
      </c>
      <c r="D1716" s="21" t="s">
        <v>801</v>
      </c>
      <c r="E1716" s="21" t="s">
        <v>5117</v>
      </c>
      <c r="F1716" s="22">
        <v>45484.556944444441</v>
      </c>
      <c r="G1716" s="21" t="s">
        <v>5118</v>
      </c>
      <c r="H1716" s="23">
        <v>438</v>
      </c>
      <c r="I1716" s="23">
        <v>1300</v>
      </c>
      <c r="J1716" s="23">
        <v>299.89999999999998</v>
      </c>
      <c r="K1716" s="23">
        <v>138.1</v>
      </c>
    </row>
    <row r="1717" spans="1:11" x14ac:dyDescent="0.25">
      <c r="A1717" s="21" t="s">
        <v>71</v>
      </c>
      <c r="B1717" s="21" t="s">
        <v>578</v>
      </c>
      <c r="C1717" s="21" t="s">
        <v>81</v>
      </c>
      <c r="D1717" s="21" t="s">
        <v>801</v>
      </c>
      <c r="E1717" s="21" t="s">
        <v>5119</v>
      </c>
      <c r="F1717" s="22">
        <v>45485.415972222225</v>
      </c>
      <c r="G1717" s="21" t="s">
        <v>5120</v>
      </c>
      <c r="H1717" s="23">
        <v>320.24</v>
      </c>
      <c r="I1717" s="23">
        <v>1300</v>
      </c>
      <c r="J1717" s="23">
        <v>269.89999999999998</v>
      </c>
      <c r="K1717" s="23">
        <v>50.34</v>
      </c>
    </row>
    <row r="1718" spans="1:11" x14ac:dyDescent="0.25">
      <c r="A1718" s="21" t="s">
        <v>71</v>
      </c>
      <c r="B1718" s="21" t="s">
        <v>578</v>
      </c>
      <c r="C1718" s="21" t="s">
        <v>81</v>
      </c>
      <c r="D1718" s="21" t="s">
        <v>801</v>
      </c>
      <c r="E1718" s="21" t="s">
        <v>4983</v>
      </c>
      <c r="F1718" s="22">
        <v>45486.476388888892</v>
      </c>
      <c r="G1718" s="21" t="s">
        <v>5121</v>
      </c>
      <c r="H1718" s="23">
        <v>375.24</v>
      </c>
      <c r="I1718" s="23">
        <v>1300</v>
      </c>
      <c r="J1718" s="23">
        <v>269.89999999999998</v>
      </c>
      <c r="K1718" s="23">
        <v>105.34</v>
      </c>
    </row>
    <row r="1719" spans="1:11" x14ac:dyDescent="0.25">
      <c r="A1719" s="21" t="s">
        <v>71</v>
      </c>
      <c r="B1719" s="21" t="s">
        <v>578</v>
      </c>
      <c r="C1719" s="21" t="s">
        <v>81</v>
      </c>
      <c r="D1719" s="21" t="s">
        <v>802</v>
      </c>
      <c r="E1719" s="21" t="s">
        <v>5122</v>
      </c>
      <c r="F1719" s="22">
        <v>45487.567361111112</v>
      </c>
      <c r="G1719" s="21" t="s">
        <v>5123</v>
      </c>
      <c r="H1719" s="23">
        <v>1422.26</v>
      </c>
      <c r="I1719" s="23">
        <v>1400</v>
      </c>
      <c r="J1719" s="23">
        <v>1394.92</v>
      </c>
      <c r="K1719" s="23">
        <v>27.34</v>
      </c>
    </row>
    <row r="1720" spans="1:11" x14ac:dyDescent="0.25">
      <c r="A1720" s="21" t="s">
        <v>71</v>
      </c>
      <c r="B1720" s="21" t="s">
        <v>578</v>
      </c>
      <c r="C1720" s="21" t="s">
        <v>81</v>
      </c>
      <c r="D1720" s="21" t="s">
        <v>801</v>
      </c>
      <c r="E1720" s="21" t="s">
        <v>1476</v>
      </c>
      <c r="F1720" s="22">
        <v>45493.495833333334</v>
      </c>
      <c r="G1720" s="21" t="s">
        <v>5124</v>
      </c>
      <c r="H1720" s="23">
        <v>295.26</v>
      </c>
      <c r="I1720" s="23">
        <v>1100</v>
      </c>
      <c r="J1720" s="23">
        <v>249.92</v>
      </c>
      <c r="K1720" s="23">
        <v>45.34</v>
      </c>
    </row>
    <row r="1721" spans="1:11" x14ac:dyDescent="0.25">
      <c r="A1721" s="21" t="s">
        <v>71</v>
      </c>
      <c r="B1721" s="21" t="s">
        <v>578</v>
      </c>
      <c r="C1721" s="21" t="s">
        <v>81</v>
      </c>
      <c r="D1721" s="21" t="s">
        <v>801</v>
      </c>
      <c r="E1721" s="21" t="s">
        <v>5125</v>
      </c>
      <c r="F1721" s="22">
        <v>45493.546527777777</v>
      </c>
      <c r="G1721" s="21" t="s">
        <v>5126</v>
      </c>
      <c r="H1721" s="23">
        <v>1348.96</v>
      </c>
      <c r="I1721" s="23">
        <v>1300</v>
      </c>
      <c r="J1721" s="23">
        <v>1189.92</v>
      </c>
      <c r="K1721" s="23">
        <v>159.04</v>
      </c>
    </row>
    <row r="1722" spans="1:11" x14ac:dyDescent="0.25">
      <c r="A1722" s="21" t="s">
        <v>71</v>
      </c>
      <c r="B1722" s="21" t="s">
        <v>578</v>
      </c>
      <c r="C1722" s="21" t="s">
        <v>81</v>
      </c>
      <c r="D1722" s="21" t="s">
        <v>754</v>
      </c>
      <c r="E1722" s="21" t="s">
        <v>5127</v>
      </c>
      <c r="F1722" s="22">
        <v>45497.75277777778</v>
      </c>
      <c r="G1722" s="21" t="s">
        <v>5128</v>
      </c>
      <c r="H1722" s="23">
        <v>528.96</v>
      </c>
      <c r="I1722" s="23">
        <v>700</v>
      </c>
      <c r="J1722" s="23">
        <v>444.96</v>
      </c>
      <c r="K1722" s="23">
        <v>84</v>
      </c>
    </row>
    <row r="1723" spans="1:11" x14ac:dyDescent="0.25">
      <c r="A1723" s="21" t="s">
        <v>71</v>
      </c>
      <c r="B1723" s="21" t="s">
        <v>572</v>
      </c>
      <c r="C1723" s="21" t="s">
        <v>84</v>
      </c>
      <c r="D1723" s="21" t="s">
        <v>2816</v>
      </c>
      <c r="E1723" s="21" t="s">
        <v>5129</v>
      </c>
      <c r="F1723" s="22">
        <v>45490.611805555556</v>
      </c>
      <c r="G1723" s="21" t="s">
        <v>5130</v>
      </c>
      <c r="H1723" s="23">
        <v>393.94</v>
      </c>
      <c r="I1723" s="23">
        <v>1100</v>
      </c>
      <c r="J1723" s="23">
        <v>349.94</v>
      </c>
      <c r="K1723" s="23">
        <v>44</v>
      </c>
    </row>
    <row r="1724" spans="1:11" x14ac:dyDescent="0.25">
      <c r="A1724" s="21" t="s">
        <v>71</v>
      </c>
      <c r="B1724" s="21" t="s">
        <v>555</v>
      </c>
      <c r="C1724" s="21" t="s">
        <v>72</v>
      </c>
      <c r="D1724" s="21" t="s">
        <v>793</v>
      </c>
      <c r="E1724" s="21" t="s">
        <v>5131</v>
      </c>
      <c r="F1724" s="22">
        <v>45475.643055555556</v>
      </c>
      <c r="G1724" s="21" t="s">
        <v>5132</v>
      </c>
      <c r="H1724" s="23">
        <v>254.25</v>
      </c>
      <c r="I1724" s="23">
        <v>1100</v>
      </c>
      <c r="J1724" s="23">
        <v>209.91</v>
      </c>
      <c r="K1724" s="23">
        <v>44.34</v>
      </c>
    </row>
    <row r="1725" spans="1:11" x14ac:dyDescent="0.25">
      <c r="A1725" s="21" t="s">
        <v>71</v>
      </c>
      <c r="B1725" s="21" t="s">
        <v>555</v>
      </c>
      <c r="C1725" s="21" t="s">
        <v>72</v>
      </c>
      <c r="D1725" s="21" t="s">
        <v>793</v>
      </c>
      <c r="E1725" s="21" t="s">
        <v>5133</v>
      </c>
      <c r="F1725" s="22">
        <v>45483.803472222222</v>
      </c>
      <c r="G1725" s="21" t="s">
        <v>5134</v>
      </c>
      <c r="H1725" s="23">
        <v>354.26</v>
      </c>
      <c r="I1725" s="23">
        <v>1100</v>
      </c>
      <c r="J1725" s="23">
        <v>259.92</v>
      </c>
      <c r="K1725" s="23">
        <v>94.34</v>
      </c>
    </row>
    <row r="1726" spans="1:11" x14ac:dyDescent="0.25">
      <c r="A1726" s="21" t="s">
        <v>71</v>
      </c>
      <c r="B1726" s="21" t="s">
        <v>555</v>
      </c>
      <c r="C1726" s="21" t="s">
        <v>72</v>
      </c>
      <c r="D1726" s="21" t="s">
        <v>793</v>
      </c>
      <c r="E1726" s="21" t="s">
        <v>5135</v>
      </c>
      <c r="F1726" s="22">
        <v>45497.584027777775</v>
      </c>
      <c r="G1726" s="21" t="s">
        <v>5136</v>
      </c>
      <c r="H1726" s="23">
        <v>1231.21</v>
      </c>
      <c r="I1726" s="23">
        <v>1400</v>
      </c>
      <c r="J1726" s="23">
        <v>874.94</v>
      </c>
      <c r="K1726" s="23">
        <v>356.27</v>
      </c>
    </row>
    <row r="1727" spans="1:11" x14ac:dyDescent="0.25">
      <c r="A1727" s="21" t="s">
        <v>1132</v>
      </c>
      <c r="B1727" s="21" t="s">
        <v>1143</v>
      </c>
      <c r="C1727" s="21" t="s">
        <v>1144</v>
      </c>
      <c r="D1727" s="21" t="s">
        <v>5137</v>
      </c>
      <c r="E1727" s="21" t="s">
        <v>5138</v>
      </c>
      <c r="F1727" s="22">
        <v>45475.747916666667</v>
      </c>
      <c r="G1727" s="21" t="s">
        <v>5139</v>
      </c>
      <c r="H1727" s="23">
        <v>405.57</v>
      </c>
      <c r="I1727" s="23">
        <v>1100</v>
      </c>
      <c r="J1727" s="23">
        <v>314.95999999999998</v>
      </c>
      <c r="K1727" s="23">
        <v>90.61</v>
      </c>
    </row>
    <row r="1728" spans="1:11" x14ac:dyDescent="0.25">
      <c r="A1728" s="21" t="s">
        <v>1132</v>
      </c>
      <c r="B1728" s="21" t="s">
        <v>1167</v>
      </c>
      <c r="C1728" s="21" t="s">
        <v>1168</v>
      </c>
      <c r="D1728" s="21" t="s">
        <v>2473</v>
      </c>
      <c r="E1728" s="21" t="s">
        <v>5140</v>
      </c>
      <c r="F1728" s="22">
        <v>45474.709722222222</v>
      </c>
      <c r="G1728" s="21" t="s">
        <v>5141</v>
      </c>
      <c r="H1728" s="23">
        <v>761.59</v>
      </c>
      <c r="I1728" s="23">
        <v>1300</v>
      </c>
      <c r="J1728" s="23">
        <v>734.96</v>
      </c>
      <c r="K1728" s="23">
        <v>26.63</v>
      </c>
    </row>
    <row r="1729" spans="1:11" x14ac:dyDescent="0.25">
      <c r="A1729" s="21" t="s">
        <v>1132</v>
      </c>
      <c r="B1729" s="21" t="s">
        <v>1167</v>
      </c>
      <c r="C1729" s="21" t="s">
        <v>1168</v>
      </c>
      <c r="D1729" s="21" t="s">
        <v>4444</v>
      </c>
      <c r="E1729" s="21" t="s">
        <v>5142</v>
      </c>
      <c r="F1729" s="22">
        <v>45476.586111111108</v>
      </c>
      <c r="G1729" s="21" t="s">
        <v>5143</v>
      </c>
      <c r="H1729" s="23">
        <v>1027.1600000000001</v>
      </c>
      <c r="I1729" s="23">
        <v>1300</v>
      </c>
      <c r="J1729" s="23">
        <v>979.95</v>
      </c>
      <c r="K1729" s="23">
        <v>47.21</v>
      </c>
    </row>
    <row r="1730" spans="1:11" x14ac:dyDescent="0.25">
      <c r="A1730" s="21" t="s">
        <v>1132</v>
      </c>
      <c r="B1730" s="21" t="s">
        <v>1151</v>
      </c>
      <c r="C1730" s="21" t="s">
        <v>1152</v>
      </c>
      <c r="D1730" s="21" t="s">
        <v>4407</v>
      </c>
      <c r="E1730" s="21" t="s">
        <v>5144</v>
      </c>
      <c r="F1730" s="22">
        <v>45494.554166666669</v>
      </c>
      <c r="G1730" s="21" t="s">
        <v>5145</v>
      </c>
      <c r="H1730" s="23">
        <v>841.38</v>
      </c>
      <c r="I1730" s="23">
        <v>1100</v>
      </c>
      <c r="J1730" s="23">
        <v>804.95</v>
      </c>
      <c r="K1730" s="23">
        <v>36.43</v>
      </c>
    </row>
    <row r="1731" spans="1:11" x14ac:dyDescent="0.25">
      <c r="A1731" s="21" t="s">
        <v>1132</v>
      </c>
      <c r="B1731" s="21" t="s">
        <v>3044</v>
      </c>
      <c r="C1731" s="21" t="s">
        <v>3045</v>
      </c>
      <c r="D1731" s="21" t="s">
        <v>3751</v>
      </c>
      <c r="E1731" s="21" t="s">
        <v>5146</v>
      </c>
      <c r="F1731" s="22">
        <v>45479.824999999997</v>
      </c>
      <c r="G1731" s="21" t="s">
        <v>5147</v>
      </c>
      <c r="H1731" s="23">
        <v>1248.31</v>
      </c>
      <c r="I1731" s="23">
        <v>1200</v>
      </c>
      <c r="J1731" s="23">
        <v>1069.95</v>
      </c>
      <c r="K1731" s="23">
        <v>178.36</v>
      </c>
    </row>
    <row r="1732" spans="1:11" x14ac:dyDescent="0.25">
      <c r="A1732" s="21" t="s">
        <v>1132</v>
      </c>
      <c r="B1732" s="21" t="s">
        <v>1141</v>
      </c>
      <c r="C1732" s="21" t="s">
        <v>1142</v>
      </c>
      <c r="D1732" s="21" t="s">
        <v>5148</v>
      </c>
      <c r="E1732" s="21" t="s">
        <v>5149</v>
      </c>
      <c r="F1732" s="22">
        <v>45482.402777777781</v>
      </c>
      <c r="G1732" s="21" t="s">
        <v>5150</v>
      </c>
      <c r="H1732" s="23">
        <v>711.59</v>
      </c>
      <c r="I1732" s="23">
        <v>1400</v>
      </c>
      <c r="J1732" s="23">
        <v>684.96</v>
      </c>
      <c r="K1732" s="23">
        <v>26.63</v>
      </c>
    </row>
    <row r="1733" spans="1:11" x14ac:dyDescent="0.25">
      <c r="A1733" s="21" t="s">
        <v>1132</v>
      </c>
      <c r="B1733" s="21" t="s">
        <v>3044</v>
      </c>
      <c r="C1733" s="21" t="s">
        <v>3045</v>
      </c>
      <c r="D1733" s="21" t="s">
        <v>5151</v>
      </c>
      <c r="E1733" s="21" t="s">
        <v>5152</v>
      </c>
      <c r="F1733" s="22">
        <v>45481.572916666664</v>
      </c>
      <c r="G1733" s="21" t="s">
        <v>5153</v>
      </c>
      <c r="H1733" s="23">
        <v>901.69</v>
      </c>
      <c r="I1733" s="23">
        <v>1300</v>
      </c>
      <c r="J1733" s="23">
        <v>874.94</v>
      </c>
      <c r="K1733" s="23">
        <v>26.75</v>
      </c>
    </row>
    <row r="1734" spans="1:11" x14ac:dyDescent="0.25">
      <c r="A1734" s="21" t="s">
        <v>1132</v>
      </c>
      <c r="B1734" s="21" t="s">
        <v>3044</v>
      </c>
      <c r="C1734" s="21" t="s">
        <v>3045</v>
      </c>
      <c r="D1734" s="21" t="s">
        <v>4396</v>
      </c>
      <c r="E1734" s="21" t="s">
        <v>3883</v>
      </c>
      <c r="F1734" s="22">
        <v>45483.397916666669</v>
      </c>
      <c r="G1734" s="21" t="s">
        <v>5154</v>
      </c>
      <c r="H1734" s="23">
        <v>900.95</v>
      </c>
      <c r="I1734" s="23">
        <v>1400</v>
      </c>
      <c r="J1734" s="23">
        <v>809.95</v>
      </c>
      <c r="K1734" s="23">
        <v>91</v>
      </c>
    </row>
    <row r="1735" spans="1:11" x14ac:dyDescent="0.25">
      <c r="A1735" s="21" t="s">
        <v>1132</v>
      </c>
      <c r="B1735" s="21" t="s">
        <v>3044</v>
      </c>
      <c r="C1735" s="21" t="s">
        <v>3045</v>
      </c>
      <c r="D1735" s="21" t="s">
        <v>5151</v>
      </c>
      <c r="E1735" s="21" t="s">
        <v>5155</v>
      </c>
      <c r="F1735" s="22">
        <v>45484.56527777778</v>
      </c>
      <c r="G1735" s="21" t="s">
        <v>5156</v>
      </c>
      <c r="H1735" s="23">
        <v>479.95</v>
      </c>
      <c r="I1735" s="23">
        <v>1300</v>
      </c>
      <c r="J1735" s="23">
        <v>479.95</v>
      </c>
      <c r="K1735" s="23">
        <v>0</v>
      </c>
    </row>
    <row r="1736" spans="1:11" x14ac:dyDescent="0.25">
      <c r="A1736" s="21" t="s">
        <v>1132</v>
      </c>
      <c r="B1736" s="21" t="s">
        <v>3044</v>
      </c>
      <c r="C1736" s="21" t="s">
        <v>3045</v>
      </c>
      <c r="D1736" s="21" t="s">
        <v>5151</v>
      </c>
      <c r="E1736" s="21" t="s">
        <v>1513</v>
      </c>
      <c r="F1736" s="22">
        <v>45484.611111111109</v>
      </c>
      <c r="G1736" s="21" t="s">
        <v>5157</v>
      </c>
      <c r="H1736" s="23">
        <v>881.61</v>
      </c>
      <c r="I1736" s="23">
        <v>1100</v>
      </c>
      <c r="J1736" s="23">
        <v>854.95</v>
      </c>
      <c r="K1736" s="23">
        <v>26.66</v>
      </c>
    </row>
    <row r="1737" spans="1:11" x14ac:dyDescent="0.25">
      <c r="A1737" s="21" t="s">
        <v>1132</v>
      </c>
      <c r="B1737" s="21" t="s">
        <v>1133</v>
      </c>
      <c r="C1737" s="21" t="s">
        <v>1134</v>
      </c>
      <c r="D1737" s="21" t="s">
        <v>5158</v>
      </c>
      <c r="E1737" s="21" t="s">
        <v>5159</v>
      </c>
      <c r="F1737" s="22">
        <v>45474.79791666667</v>
      </c>
      <c r="G1737" s="21" t="s">
        <v>5160</v>
      </c>
      <c r="H1737" s="23">
        <v>656.74</v>
      </c>
      <c r="I1737" s="23">
        <v>900</v>
      </c>
      <c r="J1737" s="23">
        <v>629.99</v>
      </c>
      <c r="K1737" s="23">
        <v>26.75</v>
      </c>
    </row>
    <row r="1738" spans="1:11" x14ac:dyDescent="0.25">
      <c r="A1738" s="21" t="s">
        <v>1132</v>
      </c>
      <c r="B1738" s="21" t="s">
        <v>1141</v>
      </c>
      <c r="C1738" s="21" t="s">
        <v>1142</v>
      </c>
      <c r="D1738" s="21" t="s">
        <v>5148</v>
      </c>
      <c r="E1738" s="21" t="s">
        <v>5161</v>
      </c>
      <c r="F1738" s="22">
        <v>45492.552777777775</v>
      </c>
      <c r="G1738" s="21" t="s">
        <v>5162</v>
      </c>
      <c r="H1738" s="23">
        <v>294.95</v>
      </c>
      <c r="I1738" s="23">
        <v>1400</v>
      </c>
      <c r="J1738" s="23">
        <v>294.95</v>
      </c>
      <c r="K1738" s="23">
        <v>0</v>
      </c>
    </row>
    <row r="1739" spans="1:11" x14ac:dyDescent="0.25">
      <c r="A1739" s="21" t="s">
        <v>1132</v>
      </c>
      <c r="B1739" s="21" t="s">
        <v>1167</v>
      </c>
      <c r="C1739" s="21" t="s">
        <v>1168</v>
      </c>
      <c r="D1739" s="21" t="s">
        <v>5163</v>
      </c>
      <c r="E1739" s="21" t="s">
        <v>5164</v>
      </c>
      <c r="F1739" s="22">
        <v>45493.65625</v>
      </c>
      <c r="G1739" s="21" t="s">
        <v>5165</v>
      </c>
      <c r="H1739" s="23">
        <v>746.59</v>
      </c>
      <c r="I1739" s="23">
        <v>1300</v>
      </c>
      <c r="J1739" s="23">
        <v>719.96</v>
      </c>
      <c r="K1739" s="23">
        <v>26.63</v>
      </c>
    </row>
    <row r="1740" spans="1:11" x14ac:dyDescent="0.25">
      <c r="A1740" s="21" t="s">
        <v>1132</v>
      </c>
      <c r="B1740" s="21" t="s">
        <v>1167</v>
      </c>
      <c r="C1740" s="21" t="s">
        <v>1168</v>
      </c>
      <c r="D1740" s="21" t="s">
        <v>5163</v>
      </c>
      <c r="E1740" s="21" t="s">
        <v>5166</v>
      </c>
      <c r="F1740" s="22">
        <v>45493.777083333334</v>
      </c>
      <c r="G1740" s="21" t="s">
        <v>5167</v>
      </c>
      <c r="H1740" s="23">
        <v>931.56</v>
      </c>
      <c r="I1740" s="23">
        <v>1500</v>
      </c>
      <c r="J1740" s="23">
        <v>904.93</v>
      </c>
      <c r="K1740" s="23">
        <v>26.63</v>
      </c>
    </row>
    <row r="1741" spans="1:11" x14ac:dyDescent="0.25">
      <c r="A1741" s="21" t="s">
        <v>1132</v>
      </c>
      <c r="B1741" s="21" t="s">
        <v>1145</v>
      </c>
      <c r="C1741" s="21" t="s">
        <v>1146</v>
      </c>
      <c r="D1741" s="21" t="s">
        <v>5168</v>
      </c>
      <c r="E1741" s="21" t="s">
        <v>4113</v>
      </c>
      <c r="F1741" s="22">
        <v>45483.783333333333</v>
      </c>
      <c r="G1741" s="21" t="s">
        <v>5169</v>
      </c>
      <c r="H1741" s="23">
        <v>526.87</v>
      </c>
      <c r="I1741" s="23">
        <v>1300</v>
      </c>
      <c r="J1741" s="23">
        <v>499.99</v>
      </c>
      <c r="K1741" s="23">
        <v>26.88</v>
      </c>
    </row>
    <row r="1742" spans="1:11" x14ac:dyDescent="0.25">
      <c r="A1742" s="21" t="s">
        <v>1132</v>
      </c>
      <c r="B1742" s="21" t="s">
        <v>3044</v>
      </c>
      <c r="C1742" s="21" t="s">
        <v>3045</v>
      </c>
      <c r="D1742" s="21" t="s">
        <v>4420</v>
      </c>
      <c r="E1742" s="21" t="s">
        <v>5170</v>
      </c>
      <c r="F1742" s="22">
        <v>45488.469444444447</v>
      </c>
      <c r="G1742" s="21" t="s">
        <v>5171</v>
      </c>
      <c r="H1742" s="23">
        <v>751.84</v>
      </c>
      <c r="I1742" s="23">
        <v>1400</v>
      </c>
      <c r="J1742" s="23">
        <v>724.96</v>
      </c>
      <c r="K1742" s="23">
        <v>26.88</v>
      </c>
    </row>
    <row r="1743" spans="1:11" x14ac:dyDescent="0.25">
      <c r="A1743" s="21" t="s">
        <v>1132</v>
      </c>
      <c r="B1743" s="21" t="s">
        <v>1167</v>
      </c>
      <c r="C1743" s="21" t="s">
        <v>1168</v>
      </c>
      <c r="D1743" s="21" t="s">
        <v>4004</v>
      </c>
      <c r="E1743" s="21" t="s">
        <v>5172</v>
      </c>
      <c r="F1743" s="22">
        <v>45501.693749999999</v>
      </c>
      <c r="G1743" s="21" t="s">
        <v>5173</v>
      </c>
      <c r="H1743" s="23">
        <v>1035.99</v>
      </c>
      <c r="I1743" s="23">
        <v>900</v>
      </c>
      <c r="J1743" s="23">
        <v>779.99</v>
      </c>
      <c r="K1743" s="23">
        <v>256</v>
      </c>
    </row>
    <row r="1744" spans="1:11" x14ac:dyDescent="0.25">
      <c r="A1744" s="21" t="s">
        <v>1132</v>
      </c>
      <c r="B1744" s="21" t="s">
        <v>1133</v>
      </c>
      <c r="C1744" s="21" t="s">
        <v>1134</v>
      </c>
      <c r="D1744" s="21" t="s">
        <v>2465</v>
      </c>
      <c r="E1744" s="21" t="s">
        <v>5174</v>
      </c>
      <c r="F1744" s="22">
        <v>45490.533333333333</v>
      </c>
      <c r="G1744" s="21" t="s">
        <v>5175</v>
      </c>
      <c r="H1744" s="23">
        <v>680.22</v>
      </c>
      <c r="I1744" s="23">
        <v>1400</v>
      </c>
      <c r="J1744" s="23">
        <v>599.99</v>
      </c>
      <c r="K1744" s="23">
        <v>80.23</v>
      </c>
    </row>
    <row r="1745" spans="1:11" x14ac:dyDescent="0.25">
      <c r="A1745" s="21" t="s">
        <v>1132</v>
      </c>
      <c r="B1745" s="21" t="s">
        <v>1169</v>
      </c>
      <c r="C1745" s="21" t="s">
        <v>1170</v>
      </c>
      <c r="D1745" s="21" t="s">
        <v>812</v>
      </c>
      <c r="E1745" s="21" t="s">
        <v>1856</v>
      </c>
      <c r="F1745" s="22">
        <v>45503.619444444441</v>
      </c>
      <c r="G1745" s="21" t="s">
        <v>5176</v>
      </c>
      <c r="H1745" s="23">
        <v>1078.93</v>
      </c>
      <c r="I1745" s="23">
        <v>1300</v>
      </c>
      <c r="J1745" s="23">
        <v>994.93</v>
      </c>
      <c r="K1745" s="23">
        <v>84</v>
      </c>
    </row>
    <row r="1746" spans="1:11" x14ac:dyDescent="0.25">
      <c r="A1746" s="21" t="s">
        <v>1132</v>
      </c>
      <c r="B1746" s="21" t="s">
        <v>1133</v>
      </c>
      <c r="C1746" s="21" t="s">
        <v>1134</v>
      </c>
      <c r="D1746" s="21" t="s">
        <v>5177</v>
      </c>
      <c r="E1746" s="21" t="s">
        <v>5178</v>
      </c>
      <c r="F1746" s="22">
        <v>45495.804861111108</v>
      </c>
      <c r="G1746" s="21" t="s">
        <v>5179</v>
      </c>
      <c r="H1746" s="23">
        <v>360.15</v>
      </c>
      <c r="I1746" s="23">
        <v>450</v>
      </c>
      <c r="J1746" s="23">
        <v>199.97</v>
      </c>
      <c r="K1746" s="23">
        <v>160.18</v>
      </c>
    </row>
    <row r="1747" spans="1:11" x14ac:dyDescent="0.25">
      <c r="A1747" s="21" t="s">
        <v>1132</v>
      </c>
      <c r="B1747" s="21" t="s">
        <v>1133</v>
      </c>
      <c r="C1747" s="21" t="s">
        <v>1134</v>
      </c>
      <c r="D1747" s="21" t="s">
        <v>2465</v>
      </c>
      <c r="E1747" s="21" t="s">
        <v>5180</v>
      </c>
      <c r="F1747" s="22">
        <v>45497.768055555556</v>
      </c>
      <c r="G1747" s="21" t="s">
        <v>5181</v>
      </c>
      <c r="H1747" s="23">
        <v>816.96</v>
      </c>
      <c r="I1747" s="23">
        <v>1100</v>
      </c>
      <c r="J1747" s="23">
        <v>709.98</v>
      </c>
      <c r="K1747" s="23">
        <v>106.98</v>
      </c>
    </row>
    <row r="1748" spans="1:11" x14ac:dyDescent="0.25">
      <c r="A1748" s="21" t="s">
        <v>1132</v>
      </c>
      <c r="B1748" s="21" t="s">
        <v>3044</v>
      </c>
      <c r="C1748" s="21" t="s">
        <v>3045</v>
      </c>
      <c r="D1748" s="21" t="s">
        <v>4396</v>
      </c>
      <c r="E1748" s="21" t="s">
        <v>5182</v>
      </c>
      <c r="F1748" s="22">
        <v>45496.748611111114</v>
      </c>
      <c r="G1748" s="21" t="s">
        <v>5183</v>
      </c>
      <c r="H1748" s="23">
        <v>833.94</v>
      </c>
      <c r="I1748" s="23">
        <v>1100</v>
      </c>
      <c r="J1748" s="23">
        <v>749.94</v>
      </c>
      <c r="K1748" s="23">
        <v>84</v>
      </c>
    </row>
    <row r="1749" spans="1:11" x14ac:dyDescent="0.25">
      <c r="A1749" s="21" t="s">
        <v>1132</v>
      </c>
      <c r="B1749" s="21" t="s">
        <v>1155</v>
      </c>
      <c r="C1749" s="21" t="s">
        <v>1156</v>
      </c>
      <c r="D1749" s="21" t="s">
        <v>5184</v>
      </c>
      <c r="E1749" s="21" t="s">
        <v>1514</v>
      </c>
      <c r="F1749" s="22">
        <v>45490.441666666666</v>
      </c>
      <c r="G1749" s="21" t="s">
        <v>5185</v>
      </c>
      <c r="H1749" s="23">
        <v>257.27999999999997</v>
      </c>
      <c r="I1749" s="23">
        <v>1400</v>
      </c>
      <c r="J1749" s="23">
        <v>229.99</v>
      </c>
      <c r="K1749" s="23">
        <v>27.29</v>
      </c>
    </row>
    <row r="1750" spans="1:11" x14ac:dyDescent="0.25">
      <c r="A1750" s="21" t="s">
        <v>1132</v>
      </c>
      <c r="B1750" s="21" t="s">
        <v>1147</v>
      </c>
      <c r="C1750" s="21" t="s">
        <v>1148</v>
      </c>
      <c r="D1750" s="21" t="s">
        <v>5186</v>
      </c>
      <c r="E1750" s="21" t="s">
        <v>5187</v>
      </c>
      <c r="F1750" s="22">
        <v>45493.425694444442</v>
      </c>
      <c r="G1750" s="21" t="s">
        <v>5188</v>
      </c>
      <c r="H1750" s="23">
        <v>581.72</v>
      </c>
      <c r="I1750" s="23">
        <v>1400</v>
      </c>
      <c r="J1750" s="23">
        <v>554.97</v>
      </c>
      <c r="K1750" s="23">
        <v>26.75</v>
      </c>
    </row>
    <row r="1751" spans="1:11" x14ac:dyDescent="0.25">
      <c r="A1751" s="21" t="s">
        <v>1132</v>
      </c>
      <c r="B1751" s="21" t="s">
        <v>3044</v>
      </c>
      <c r="C1751" s="21" t="s">
        <v>3045</v>
      </c>
      <c r="D1751" s="21" t="s">
        <v>5151</v>
      </c>
      <c r="E1751" s="21" t="s">
        <v>5189</v>
      </c>
      <c r="F1751" s="22">
        <v>45504.84652777778</v>
      </c>
      <c r="G1751" s="21" t="s">
        <v>5190</v>
      </c>
      <c r="H1751" s="23">
        <v>514.92999999999995</v>
      </c>
      <c r="I1751" s="23"/>
      <c r="J1751" s="23">
        <v>514.92999999999995</v>
      </c>
      <c r="K1751" s="23">
        <v>0</v>
      </c>
    </row>
    <row r="1752" spans="1:11" x14ac:dyDescent="0.25">
      <c r="A1752" s="21" t="s">
        <v>1132</v>
      </c>
      <c r="B1752" s="21" t="s">
        <v>1139</v>
      </c>
      <c r="C1752" s="21" t="s">
        <v>1140</v>
      </c>
      <c r="D1752" s="21" t="s">
        <v>2425</v>
      </c>
      <c r="E1752" s="21" t="s">
        <v>5191</v>
      </c>
      <c r="F1752" s="22">
        <v>45501.602777777778</v>
      </c>
      <c r="G1752" s="21" t="s">
        <v>5192</v>
      </c>
      <c r="H1752" s="23">
        <v>581.6</v>
      </c>
      <c r="I1752" s="23">
        <v>1500</v>
      </c>
      <c r="J1752" s="23">
        <v>554.97</v>
      </c>
      <c r="K1752" s="23">
        <v>26.63</v>
      </c>
    </row>
    <row r="1753" spans="1:11" x14ac:dyDescent="0.25">
      <c r="A1753" s="21" t="s">
        <v>1132</v>
      </c>
      <c r="B1753" s="21" t="s">
        <v>1159</v>
      </c>
      <c r="C1753" s="21" t="s">
        <v>1160</v>
      </c>
      <c r="D1753" s="21" t="s">
        <v>1491</v>
      </c>
      <c r="E1753" s="21" t="s">
        <v>5193</v>
      </c>
      <c r="F1753" s="22">
        <v>45491.597916666666</v>
      </c>
      <c r="G1753" s="21" t="s">
        <v>5194</v>
      </c>
      <c r="H1753" s="23">
        <v>966.67</v>
      </c>
      <c r="I1753" s="23">
        <v>1300</v>
      </c>
      <c r="J1753" s="23">
        <v>939.92</v>
      </c>
      <c r="K1753" s="23">
        <v>26.75</v>
      </c>
    </row>
    <row r="1754" spans="1:11" x14ac:dyDescent="0.25">
      <c r="A1754" s="21" t="s">
        <v>1132</v>
      </c>
      <c r="B1754" s="21" t="s">
        <v>1157</v>
      </c>
      <c r="C1754" s="21" t="s">
        <v>1158</v>
      </c>
      <c r="D1754" s="21" t="s">
        <v>5195</v>
      </c>
      <c r="E1754" s="21" t="s">
        <v>2853</v>
      </c>
      <c r="F1754" s="22">
        <v>45479.520138888889</v>
      </c>
      <c r="G1754" s="21" t="s">
        <v>5196</v>
      </c>
      <c r="H1754" s="23">
        <v>1141.8</v>
      </c>
      <c r="I1754" s="23">
        <v>1400</v>
      </c>
      <c r="J1754" s="23">
        <v>1114.92</v>
      </c>
      <c r="K1754" s="23">
        <v>26.88</v>
      </c>
    </row>
    <row r="1755" spans="1:11" x14ac:dyDescent="0.25">
      <c r="A1755" s="21" t="s">
        <v>1132</v>
      </c>
      <c r="B1755" s="21" t="s">
        <v>1157</v>
      </c>
      <c r="C1755" s="21" t="s">
        <v>1158</v>
      </c>
      <c r="D1755" s="21" t="s">
        <v>1490</v>
      </c>
      <c r="E1755" s="21" t="s">
        <v>4159</v>
      </c>
      <c r="F1755" s="22">
        <v>45481.704861111109</v>
      </c>
      <c r="G1755" s="21" t="s">
        <v>5197</v>
      </c>
      <c r="H1755" s="23">
        <v>1406.58</v>
      </c>
      <c r="I1755" s="23">
        <v>1400</v>
      </c>
      <c r="J1755" s="23">
        <v>1379.95</v>
      </c>
      <c r="K1755" s="23">
        <v>26.63</v>
      </c>
    </row>
    <row r="1756" spans="1:11" x14ac:dyDescent="0.25">
      <c r="A1756" s="21" t="s">
        <v>1132</v>
      </c>
      <c r="B1756" s="21" t="s">
        <v>1161</v>
      </c>
      <c r="C1756" s="21" t="s">
        <v>1162</v>
      </c>
      <c r="D1756" s="21" t="s">
        <v>1492</v>
      </c>
      <c r="E1756" s="21" t="s">
        <v>5198</v>
      </c>
      <c r="F1756" s="22">
        <v>45487.51458333333</v>
      </c>
      <c r="G1756" s="21" t="s">
        <v>5199</v>
      </c>
      <c r="H1756" s="23">
        <v>1292.46</v>
      </c>
      <c r="I1756" s="23">
        <v>1100</v>
      </c>
      <c r="J1756" s="23">
        <v>1099.98</v>
      </c>
      <c r="K1756" s="23">
        <v>192.48</v>
      </c>
    </row>
    <row r="1757" spans="1:11" x14ac:dyDescent="0.25">
      <c r="A1757" s="21" t="s">
        <v>1132</v>
      </c>
      <c r="B1757" s="21" t="s">
        <v>1157</v>
      </c>
      <c r="C1757" s="21" t="s">
        <v>1158</v>
      </c>
      <c r="D1757" s="21" t="s">
        <v>1490</v>
      </c>
      <c r="E1757" s="21" t="s">
        <v>5200</v>
      </c>
      <c r="F1757" s="22">
        <v>45491.749305555553</v>
      </c>
      <c r="G1757" s="21" t="s">
        <v>5201</v>
      </c>
      <c r="H1757" s="23">
        <v>475.57</v>
      </c>
      <c r="I1757" s="23">
        <v>1300</v>
      </c>
      <c r="J1757" s="23">
        <v>439.94</v>
      </c>
      <c r="K1757" s="23">
        <v>35.630000000000003</v>
      </c>
    </row>
    <row r="1758" spans="1:11" x14ac:dyDescent="0.25">
      <c r="A1758" s="21" t="s">
        <v>1132</v>
      </c>
      <c r="B1758" s="21" t="s">
        <v>1161</v>
      </c>
      <c r="C1758" s="21" t="s">
        <v>1162</v>
      </c>
      <c r="D1758" s="21" t="s">
        <v>1492</v>
      </c>
      <c r="E1758" s="21" t="s">
        <v>5202</v>
      </c>
      <c r="F1758" s="22">
        <v>45491.509722222225</v>
      </c>
      <c r="G1758" s="21" t="s">
        <v>5203</v>
      </c>
      <c r="H1758" s="23">
        <v>1004.78</v>
      </c>
      <c r="I1758" s="23">
        <v>1100</v>
      </c>
      <c r="J1758" s="23">
        <v>824.94</v>
      </c>
      <c r="K1758" s="23">
        <v>179.84</v>
      </c>
    </row>
    <row r="1759" spans="1:11" x14ac:dyDescent="0.25">
      <c r="A1759" s="21" t="s">
        <v>1132</v>
      </c>
      <c r="B1759" s="21" t="s">
        <v>1161</v>
      </c>
      <c r="C1759" s="21" t="s">
        <v>1162</v>
      </c>
      <c r="D1759" s="21" t="s">
        <v>1492</v>
      </c>
      <c r="E1759" s="21" t="s">
        <v>5204</v>
      </c>
      <c r="F1759" s="22">
        <v>45496.682638888888</v>
      </c>
      <c r="G1759" s="21" t="s">
        <v>5205</v>
      </c>
      <c r="H1759" s="23">
        <v>391.87</v>
      </c>
      <c r="I1759" s="23">
        <v>1100</v>
      </c>
      <c r="J1759" s="23">
        <v>364.99</v>
      </c>
      <c r="K1759" s="23">
        <v>26.88</v>
      </c>
    </row>
    <row r="1760" spans="1:11" x14ac:dyDescent="0.25">
      <c r="A1760" s="21" t="s">
        <v>1132</v>
      </c>
      <c r="B1760" s="21" t="s">
        <v>1161</v>
      </c>
      <c r="C1760" s="21" t="s">
        <v>1162</v>
      </c>
      <c r="D1760" s="21" t="s">
        <v>1492</v>
      </c>
      <c r="E1760" s="21" t="s">
        <v>5206</v>
      </c>
      <c r="F1760" s="22">
        <v>45499.744444444441</v>
      </c>
      <c r="G1760" s="21" t="s">
        <v>5207</v>
      </c>
      <c r="H1760" s="23">
        <v>1116.58</v>
      </c>
      <c r="I1760" s="23">
        <v>1300</v>
      </c>
      <c r="J1760" s="23">
        <v>1089.95</v>
      </c>
      <c r="K1760" s="23">
        <v>26.63</v>
      </c>
    </row>
    <row r="1761" spans="1:11" x14ac:dyDescent="0.25">
      <c r="A1761" s="21" t="s">
        <v>93</v>
      </c>
      <c r="B1761" s="21" t="s">
        <v>962</v>
      </c>
      <c r="C1761" s="21" t="s">
        <v>951</v>
      </c>
      <c r="D1761" s="21" t="s">
        <v>5208</v>
      </c>
      <c r="E1761" s="21" t="s">
        <v>5209</v>
      </c>
      <c r="F1761" s="22">
        <v>45474.729166666664</v>
      </c>
      <c r="G1761" s="21" t="s">
        <v>5210</v>
      </c>
      <c r="H1761" s="23">
        <v>268.49</v>
      </c>
      <c r="I1761" s="23">
        <v>1200</v>
      </c>
      <c r="J1761" s="23">
        <v>229.99</v>
      </c>
      <c r="K1761" s="23">
        <v>38.5</v>
      </c>
    </row>
    <row r="1762" spans="1:11" x14ac:dyDescent="0.25">
      <c r="A1762" s="21" t="s">
        <v>93</v>
      </c>
      <c r="B1762" s="21" t="s">
        <v>962</v>
      </c>
      <c r="C1762" s="21" t="s">
        <v>951</v>
      </c>
      <c r="D1762" s="21" t="s">
        <v>5211</v>
      </c>
      <c r="E1762" s="21" t="s">
        <v>1350</v>
      </c>
      <c r="F1762" s="22">
        <v>45477.560416666667</v>
      </c>
      <c r="G1762" s="21" t="s">
        <v>5212</v>
      </c>
      <c r="H1762" s="23">
        <v>754.96</v>
      </c>
      <c r="I1762" s="23">
        <v>1100</v>
      </c>
      <c r="J1762" s="23">
        <v>719.96</v>
      </c>
      <c r="K1762" s="23">
        <v>35</v>
      </c>
    </row>
    <row r="1763" spans="1:11" x14ac:dyDescent="0.25">
      <c r="A1763" s="21" t="s">
        <v>93</v>
      </c>
      <c r="B1763" s="21" t="s">
        <v>964</v>
      </c>
      <c r="C1763" s="21" t="s">
        <v>1005</v>
      </c>
      <c r="D1763" s="21" t="s">
        <v>834</v>
      </c>
      <c r="E1763" s="21" t="s">
        <v>5213</v>
      </c>
      <c r="F1763" s="22">
        <v>45487.657638888886</v>
      </c>
      <c r="G1763" s="21" t="s">
        <v>5214</v>
      </c>
      <c r="H1763" s="23">
        <v>371.84</v>
      </c>
      <c r="I1763" s="23">
        <v>800</v>
      </c>
      <c r="J1763" s="23">
        <v>334.96</v>
      </c>
      <c r="K1763" s="23">
        <v>36.880000000000003</v>
      </c>
    </row>
    <row r="1764" spans="1:11" x14ac:dyDescent="0.25">
      <c r="A1764" s="21" t="s">
        <v>93</v>
      </c>
      <c r="B1764" s="21" t="s">
        <v>958</v>
      </c>
      <c r="C1764" s="21" t="s">
        <v>1006</v>
      </c>
      <c r="D1764" s="21" t="s">
        <v>1111</v>
      </c>
      <c r="E1764" s="21" t="s">
        <v>1315</v>
      </c>
      <c r="F1764" s="22">
        <v>45474.689583333333</v>
      </c>
      <c r="G1764" s="21" t="s">
        <v>5215</v>
      </c>
      <c r="H1764" s="23">
        <v>1077.92</v>
      </c>
      <c r="I1764" s="23">
        <v>1100</v>
      </c>
      <c r="J1764" s="23">
        <v>829.99</v>
      </c>
      <c r="K1764" s="23">
        <v>247.93</v>
      </c>
    </row>
    <row r="1765" spans="1:11" x14ac:dyDescent="0.25">
      <c r="A1765" s="21" t="s">
        <v>93</v>
      </c>
      <c r="B1765" s="21" t="s">
        <v>603</v>
      </c>
      <c r="C1765" s="21" t="s">
        <v>114</v>
      </c>
      <c r="D1765" s="21" t="s">
        <v>1520</v>
      </c>
      <c r="E1765" s="21" t="s">
        <v>5216</v>
      </c>
      <c r="F1765" s="22">
        <v>45486.447916666664</v>
      </c>
      <c r="G1765" s="21" t="s">
        <v>5217</v>
      </c>
      <c r="H1765" s="23">
        <v>341.8</v>
      </c>
      <c r="I1765" s="23">
        <v>900</v>
      </c>
      <c r="J1765" s="23">
        <v>314.95999999999998</v>
      </c>
      <c r="K1765" s="23">
        <v>26.84</v>
      </c>
    </row>
    <row r="1766" spans="1:11" x14ac:dyDescent="0.25">
      <c r="A1766" s="21" t="s">
        <v>93</v>
      </c>
      <c r="B1766" s="21" t="s">
        <v>583</v>
      </c>
      <c r="C1766" s="21" t="s">
        <v>129</v>
      </c>
      <c r="D1766" s="21" t="s">
        <v>2521</v>
      </c>
      <c r="E1766" s="21" t="s">
        <v>5218</v>
      </c>
      <c r="F1766" s="22">
        <v>45474.534722222219</v>
      </c>
      <c r="G1766" s="21" t="s">
        <v>5219</v>
      </c>
      <c r="H1766" s="23">
        <v>892.47</v>
      </c>
      <c r="I1766" s="23">
        <v>1300</v>
      </c>
      <c r="J1766" s="23">
        <v>844.92</v>
      </c>
      <c r="K1766" s="23">
        <v>47.55</v>
      </c>
    </row>
    <row r="1767" spans="1:11" x14ac:dyDescent="0.25">
      <c r="A1767" s="21" t="s">
        <v>93</v>
      </c>
      <c r="B1767" s="21" t="s">
        <v>958</v>
      </c>
      <c r="C1767" s="21" t="s">
        <v>1006</v>
      </c>
      <c r="D1767" s="21" t="s">
        <v>1023</v>
      </c>
      <c r="E1767" s="21" t="s">
        <v>5220</v>
      </c>
      <c r="F1767" s="22">
        <v>45489.578472222223</v>
      </c>
      <c r="G1767" s="21" t="s">
        <v>5221</v>
      </c>
      <c r="H1767" s="23">
        <v>603.17999999999995</v>
      </c>
      <c r="I1767" s="23">
        <v>500</v>
      </c>
      <c r="J1767" s="23">
        <v>484.96</v>
      </c>
      <c r="K1767" s="23">
        <v>118.22</v>
      </c>
    </row>
    <row r="1768" spans="1:11" x14ac:dyDescent="0.25">
      <c r="A1768" s="21" t="s">
        <v>93</v>
      </c>
      <c r="B1768" s="21" t="s">
        <v>583</v>
      </c>
      <c r="C1768" s="21" t="s">
        <v>129</v>
      </c>
      <c r="D1768" s="21" t="s">
        <v>2521</v>
      </c>
      <c r="E1768" s="21" t="s">
        <v>5222</v>
      </c>
      <c r="F1768" s="22">
        <v>45489.736805555556</v>
      </c>
      <c r="G1768" s="21" t="s">
        <v>5223</v>
      </c>
      <c r="H1768" s="23">
        <v>965.95</v>
      </c>
      <c r="I1768" s="23">
        <v>1400</v>
      </c>
      <c r="J1768" s="23">
        <v>874.95</v>
      </c>
      <c r="K1768" s="23">
        <v>91</v>
      </c>
    </row>
    <row r="1769" spans="1:11" x14ac:dyDescent="0.25">
      <c r="A1769" s="21" t="s">
        <v>93</v>
      </c>
      <c r="B1769" s="21" t="s">
        <v>956</v>
      </c>
      <c r="C1769" s="21" t="s">
        <v>1007</v>
      </c>
      <c r="D1769" s="21" t="s">
        <v>819</v>
      </c>
      <c r="E1769" s="21" t="s">
        <v>5224</v>
      </c>
      <c r="F1769" s="22">
        <v>45476.681250000001</v>
      </c>
      <c r="G1769" s="21" t="s">
        <v>5225</v>
      </c>
      <c r="H1769" s="23">
        <v>389.99</v>
      </c>
      <c r="I1769" s="23">
        <v>1100</v>
      </c>
      <c r="J1769" s="23">
        <v>324.94</v>
      </c>
      <c r="K1769" s="23">
        <v>65.05</v>
      </c>
    </row>
    <row r="1770" spans="1:11" x14ac:dyDescent="0.25">
      <c r="A1770" s="21" t="s">
        <v>93</v>
      </c>
      <c r="B1770" s="21" t="s">
        <v>958</v>
      </c>
      <c r="C1770" s="21" t="s">
        <v>1006</v>
      </c>
      <c r="D1770" s="21" t="s">
        <v>5226</v>
      </c>
      <c r="E1770" s="21" t="s">
        <v>5227</v>
      </c>
      <c r="F1770" s="22">
        <v>45496.493055555555</v>
      </c>
      <c r="G1770" s="21" t="s">
        <v>5228</v>
      </c>
      <c r="H1770" s="23">
        <v>507.99</v>
      </c>
      <c r="I1770" s="23">
        <v>1100</v>
      </c>
      <c r="J1770" s="23">
        <v>479.97</v>
      </c>
      <c r="K1770" s="23">
        <v>28.02</v>
      </c>
    </row>
    <row r="1771" spans="1:11" x14ac:dyDescent="0.25">
      <c r="A1771" s="21" t="s">
        <v>93</v>
      </c>
      <c r="B1771" s="21" t="s">
        <v>958</v>
      </c>
      <c r="C1771" s="21" t="s">
        <v>1006</v>
      </c>
      <c r="D1771" s="21" t="s">
        <v>1031</v>
      </c>
      <c r="E1771" s="21" t="s">
        <v>1628</v>
      </c>
      <c r="F1771" s="22">
        <v>45499.61041666667</v>
      </c>
      <c r="G1771" s="21" t="s">
        <v>5229</v>
      </c>
      <c r="H1771" s="23">
        <v>337.18</v>
      </c>
      <c r="I1771" s="23">
        <v>1200</v>
      </c>
      <c r="J1771" s="23">
        <v>309.95999999999998</v>
      </c>
      <c r="K1771" s="23">
        <v>27.22</v>
      </c>
    </row>
    <row r="1772" spans="1:11" x14ac:dyDescent="0.25">
      <c r="A1772" s="21" t="s">
        <v>93</v>
      </c>
      <c r="B1772" s="21" t="s">
        <v>810</v>
      </c>
      <c r="C1772" s="21" t="s">
        <v>104</v>
      </c>
      <c r="D1772" s="21" t="s">
        <v>763</v>
      </c>
      <c r="E1772" s="21" t="s">
        <v>5230</v>
      </c>
      <c r="F1772" s="22">
        <v>45500.59652777778</v>
      </c>
      <c r="G1772" s="21" t="s">
        <v>5231</v>
      </c>
      <c r="H1772" s="23">
        <v>803.56</v>
      </c>
      <c r="I1772" s="23">
        <v>900</v>
      </c>
      <c r="J1772" s="23">
        <v>409.9</v>
      </c>
      <c r="K1772" s="23">
        <v>393.66</v>
      </c>
    </row>
    <row r="1773" spans="1:11" x14ac:dyDescent="0.25">
      <c r="A1773" s="21" t="s">
        <v>93</v>
      </c>
      <c r="B1773" s="21" t="s">
        <v>956</v>
      </c>
      <c r="C1773" s="21" t="s">
        <v>1007</v>
      </c>
      <c r="D1773" s="21" t="s">
        <v>5232</v>
      </c>
      <c r="E1773" s="21" t="s">
        <v>5233</v>
      </c>
      <c r="F1773" s="22">
        <v>45494.553472222222</v>
      </c>
      <c r="G1773" s="21" t="s">
        <v>5234</v>
      </c>
      <c r="H1773" s="23">
        <v>336.81</v>
      </c>
      <c r="I1773" s="23">
        <v>1100</v>
      </c>
      <c r="J1773" s="23">
        <v>309.97000000000003</v>
      </c>
      <c r="K1773" s="23">
        <v>26.84</v>
      </c>
    </row>
    <row r="1774" spans="1:11" x14ac:dyDescent="0.25">
      <c r="A1774" s="21" t="s">
        <v>93</v>
      </c>
      <c r="B1774" s="21" t="s">
        <v>960</v>
      </c>
      <c r="C1774" s="21" t="s">
        <v>1004</v>
      </c>
      <c r="D1774" s="21" t="s">
        <v>1031</v>
      </c>
      <c r="E1774" s="21" t="s">
        <v>5235</v>
      </c>
      <c r="F1774" s="22">
        <v>45498.772222222222</v>
      </c>
      <c r="G1774" s="21" t="s">
        <v>5236</v>
      </c>
      <c r="H1774" s="23">
        <v>958.93</v>
      </c>
      <c r="I1774" s="23">
        <v>1200</v>
      </c>
      <c r="J1774" s="23">
        <v>869.93</v>
      </c>
      <c r="K1774" s="23">
        <v>89</v>
      </c>
    </row>
    <row r="1775" spans="1:11" x14ac:dyDescent="0.25">
      <c r="A1775" s="21" t="s">
        <v>93</v>
      </c>
      <c r="B1775" s="21" t="s">
        <v>605</v>
      </c>
      <c r="C1775" s="21" t="s">
        <v>110</v>
      </c>
      <c r="D1775" s="21" t="s">
        <v>3130</v>
      </c>
      <c r="E1775" s="21" t="s">
        <v>5237</v>
      </c>
      <c r="F1775" s="22">
        <v>45476.427083333336</v>
      </c>
      <c r="G1775" s="21" t="s">
        <v>5238</v>
      </c>
      <c r="H1775" s="23">
        <v>462.11</v>
      </c>
      <c r="I1775" s="23">
        <v>1200</v>
      </c>
      <c r="J1775" s="23">
        <v>424.94</v>
      </c>
      <c r="K1775" s="23">
        <v>37.17</v>
      </c>
    </row>
    <row r="1776" spans="1:11" x14ac:dyDescent="0.25">
      <c r="A1776" s="21" t="s">
        <v>93</v>
      </c>
      <c r="B1776" s="21" t="s">
        <v>601</v>
      </c>
      <c r="C1776" s="21" t="s">
        <v>107</v>
      </c>
      <c r="D1776" s="21" t="s">
        <v>1024</v>
      </c>
      <c r="E1776" s="21" t="s">
        <v>5239</v>
      </c>
      <c r="F1776" s="22">
        <v>45487.647222222222</v>
      </c>
      <c r="G1776" s="21" t="s">
        <v>5240</v>
      </c>
      <c r="H1776" s="23">
        <v>300.94</v>
      </c>
      <c r="I1776" s="23">
        <v>1300</v>
      </c>
      <c r="J1776" s="23">
        <v>199.94</v>
      </c>
      <c r="K1776" s="23">
        <v>101</v>
      </c>
    </row>
    <row r="1777" spans="1:11" x14ac:dyDescent="0.25">
      <c r="A1777" s="21" t="s">
        <v>93</v>
      </c>
      <c r="B1777" s="21" t="s">
        <v>610</v>
      </c>
      <c r="C1777" s="21" t="s">
        <v>102</v>
      </c>
      <c r="D1777" s="21" t="s">
        <v>849</v>
      </c>
      <c r="E1777" s="21" t="s">
        <v>5241</v>
      </c>
      <c r="F1777" s="22">
        <v>45474.678472222222</v>
      </c>
      <c r="G1777" s="21" t="s">
        <v>5242</v>
      </c>
      <c r="H1777" s="23">
        <v>1397.03</v>
      </c>
      <c r="I1777" s="23">
        <v>1400</v>
      </c>
      <c r="J1777" s="23">
        <v>1369.94</v>
      </c>
      <c r="K1777" s="23">
        <v>27.09</v>
      </c>
    </row>
    <row r="1778" spans="1:11" x14ac:dyDescent="0.25">
      <c r="A1778" s="21" t="s">
        <v>93</v>
      </c>
      <c r="B1778" s="21" t="s">
        <v>644</v>
      </c>
      <c r="C1778" s="21" t="s">
        <v>112</v>
      </c>
      <c r="D1778" s="21" t="s">
        <v>816</v>
      </c>
      <c r="E1778" s="21" t="s">
        <v>5243</v>
      </c>
      <c r="F1778" s="22">
        <v>45475.6875</v>
      </c>
      <c r="G1778" s="21" t="s">
        <v>5244</v>
      </c>
      <c r="H1778" s="23">
        <v>448.79</v>
      </c>
      <c r="I1778" s="23">
        <v>1200</v>
      </c>
      <c r="J1778" s="23">
        <v>409.95</v>
      </c>
      <c r="K1778" s="23">
        <v>38.840000000000003</v>
      </c>
    </row>
    <row r="1779" spans="1:11" x14ac:dyDescent="0.25">
      <c r="A1779" s="21" t="s">
        <v>93</v>
      </c>
      <c r="B1779" s="21" t="s">
        <v>644</v>
      </c>
      <c r="C1779" s="21" t="s">
        <v>112</v>
      </c>
      <c r="D1779" s="21" t="s">
        <v>1029</v>
      </c>
      <c r="E1779" s="21" t="s">
        <v>5245</v>
      </c>
      <c r="F1779" s="22">
        <v>45479.422222222223</v>
      </c>
      <c r="G1779" s="21" t="s">
        <v>5246</v>
      </c>
      <c r="H1779" s="23">
        <v>1083.75</v>
      </c>
      <c r="I1779" s="23">
        <v>1200</v>
      </c>
      <c r="J1779" s="23">
        <v>1054.97</v>
      </c>
      <c r="K1779" s="23">
        <v>28.78</v>
      </c>
    </row>
    <row r="1780" spans="1:11" x14ac:dyDescent="0.25">
      <c r="A1780" s="21" t="s">
        <v>93</v>
      </c>
      <c r="B1780" s="21" t="s">
        <v>644</v>
      </c>
      <c r="C1780" s="21" t="s">
        <v>112</v>
      </c>
      <c r="D1780" s="21" t="s">
        <v>1029</v>
      </c>
      <c r="E1780" s="21" t="s">
        <v>5247</v>
      </c>
      <c r="F1780" s="22">
        <v>45485.407638888886</v>
      </c>
      <c r="G1780" s="21" t="s">
        <v>5248</v>
      </c>
      <c r="H1780" s="23">
        <v>326.64</v>
      </c>
      <c r="I1780" s="23">
        <v>1100</v>
      </c>
      <c r="J1780" s="23">
        <v>304.95999999999998</v>
      </c>
      <c r="K1780" s="23">
        <v>21.68</v>
      </c>
    </row>
    <row r="1781" spans="1:11" x14ac:dyDescent="0.25">
      <c r="A1781" s="21" t="s">
        <v>93</v>
      </c>
      <c r="B1781" s="21" t="s">
        <v>644</v>
      </c>
      <c r="C1781" s="21" t="s">
        <v>112</v>
      </c>
      <c r="D1781" s="21" t="s">
        <v>816</v>
      </c>
      <c r="E1781" s="21" t="s">
        <v>5249</v>
      </c>
      <c r="F1781" s="22">
        <v>45495.477083333331</v>
      </c>
      <c r="G1781" s="21" t="s">
        <v>5250</v>
      </c>
      <c r="H1781" s="23">
        <v>392.95</v>
      </c>
      <c r="I1781" s="23">
        <v>1100</v>
      </c>
      <c r="J1781" s="23">
        <v>295.95</v>
      </c>
      <c r="K1781" s="23">
        <v>97</v>
      </c>
    </row>
    <row r="1782" spans="1:11" x14ac:dyDescent="0.25">
      <c r="A1782" s="21" t="s">
        <v>93</v>
      </c>
      <c r="B1782" s="21" t="s">
        <v>644</v>
      </c>
      <c r="C1782" s="21" t="s">
        <v>112</v>
      </c>
      <c r="D1782" s="21" t="s">
        <v>1029</v>
      </c>
      <c r="E1782" s="21" t="s">
        <v>5251</v>
      </c>
      <c r="F1782" s="22">
        <v>45504.702777777777</v>
      </c>
      <c r="G1782" s="21" t="s">
        <v>5252</v>
      </c>
      <c r="H1782" s="23">
        <v>196.87</v>
      </c>
      <c r="I1782" s="23">
        <v>1100</v>
      </c>
      <c r="J1782" s="23">
        <v>169.99</v>
      </c>
      <c r="K1782" s="23">
        <v>26.88</v>
      </c>
    </row>
    <row r="1783" spans="1:11" x14ac:dyDescent="0.25">
      <c r="A1783" s="21" t="s">
        <v>93</v>
      </c>
      <c r="B1783" s="21" t="s">
        <v>590</v>
      </c>
      <c r="C1783" s="21" t="s">
        <v>105</v>
      </c>
      <c r="D1783" s="21" t="s">
        <v>5253</v>
      </c>
      <c r="E1783" s="21" t="s">
        <v>5254</v>
      </c>
      <c r="F1783" s="22">
        <v>45475.484027777777</v>
      </c>
      <c r="G1783" s="21" t="s">
        <v>5255</v>
      </c>
      <c r="H1783" s="23">
        <v>1313.4</v>
      </c>
      <c r="I1783" s="23">
        <v>1300</v>
      </c>
      <c r="J1783" s="23">
        <v>1284.96</v>
      </c>
      <c r="K1783" s="23">
        <v>28.44</v>
      </c>
    </row>
    <row r="1784" spans="1:11" x14ac:dyDescent="0.25">
      <c r="A1784" s="21" t="s">
        <v>93</v>
      </c>
      <c r="B1784" s="21" t="s">
        <v>590</v>
      </c>
      <c r="C1784" s="21" t="s">
        <v>105</v>
      </c>
      <c r="D1784" s="21" t="s">
        <v>849</v>
      </c>
      <c r="E1784" s="21" t="s">
        <v>5256</v>
      </c>
      <c r="F1784" s="22">
        <v>45483.522916666669</v>
      </c>
      <c r="G1784" s="21" t="s">
        <v>5257</v>
      </c>
      <c r="H1784" s="23">
        <v>1164.69</v>
      </c>
      <c r="I1784" s="23">
        <v>1100</v>
      </c>
      <c r="J1784" s="23">
        <v>1072.93</v>
      </c>
      <c r="K1784" s="23">
        <v>91.76</v>
      </c>
    </row>
    <row r="1785" spans="1:11" x14ac:dyDescent="0.25">
      <c r="A1785" s="21" t="s">
        <v>93</v>
      </c>
      <c r="B1785" s="21" t="s">
        <v>590</v>
      </c>
      <c r="C1785" s="21" t="s">
        <v>105</v>
      </c>
      <c r="D1785" s="21" t="s">
        <v>849</v>
      </c>
      <c r="E1785" s="21" t="s">
        <v>5258</v>
      </c>
      <c r="F1785" s="22">
        <v>45490.763888888891</v>
      </c>
      <c r="G1785" s="21" t="s">
        <v>5259</v>
      </c>
      <c r="H1785" s="23">
        <v>1394.54</v>
      </c>
      <c r="I1785" s="23">
        <v>1400</v>
      </c>
      <c r="J1785" s="23">
        <v>1334.99</v>
      </c>
      <c r="K1785" s="23">
        <v>59.55</v>
      </c>
    </row>
    <row r="1786" spans="1:11" x14ac:dyDescent="0.25">
      <c r="A1786" s="21" t="s">
        <v>93</v>
      </c>
      <c r="B1786" s="21" t="s">
        <v>646</v>
      </c>
      <c r="C1786" s="21" t="s">
        <v>108</v>
      </c>
      <c r="D1786" s="21" t="s">
        <v>833</v>
      </c>
      <c r="E1786" s="21" t="s">
        <v>5260</v>
      </c>
      <c r="F1786" s="22">
        <v>45492.705555555556</v>
      </c>
      <c r="G1786" s="21" t="s">
        <v>5261</v>
      </c>
      <c r="H1786" s="23">
        <v>603.29</v>
      </c>
      <c r="I1786" s="23">
        <v>1000</v>
      </c>
      <c r="J1786" s="23">
        <v>439.91</v>
      </c>
      <c r="K1786" s="23">
        <v>163.38</v>
      </c>
    </row>
    <row r="1787" spans="1:11" x14ac:dyDescent="0.25">
      <c r="A1787" s="21" t="s">
        <v>93</v>
      </c>
      <c r="B1787" s="21" t="s">
        <v>646</v>
      </c>
      <c r="C1787" s="21" t="s">
        <v>108</v>
      </c>
      <c r="D1787" s="21" t="s">
        <v>833</v>
      </c>
      <c r="E1787" s="21" t="s">
        <v>1999</v>
      </c>
      <c r="F1787" s="22">
        <v>45502.686805555553</v>
      </c>
      <c r="G1787" s="21" t="s">
        <v>5262</v>
      </c>
      <c r="H1787" s="23">
        <v>1320.78</v>
      </c>
      <c r="I1787" s="23">
        <v>1300</v>
      </c>
      <c r="J1787" s="23">
        <v>1209.94</v>
      </c>
      <c r="K1787" s="23">
        <v>110.84</v>
      </c>
    </row>
    <row r="1788" spans="1:11" x14ac:dyDescent="0.25">
      <c r="A1788" s="21" t="s">
        <v>93</v>
      </c>
      <c r="B1788" s="21" t="s">
        <v>640</v>
      </c>
      <c r="C1788" s="21" t="s">
        <v>101</v>
      </c>
      <c r="D1788" s="21" t="s">
        <v>5263</v>
      </c>
      <c r="E1788" s="21" t="s">
        <v>1544</v>
      </c>
      <c r="F1788" s="22">
        <v>45495.688888888886</v>
      </c>
      <c r="G1788" s="21" t="s">
        <v>5264</v>
      </c>
      <c r="H1788" s="23">
        <v>327.06</v>
      </c>
      <c r="I1788" s="23">
        <v>465.04</v>
      </c>
      <c r="J1788" s="23">
        <v>299.97000000000003</v>
      </c>
      <c r="K1788" s="23">
        <v>27.09</v>
      </c>
    </row>
    <row r="1789" spans="1:11" x14ac:dyDescent="0.25">
      <c r="A1789" s="21" t="s">
        <v>93</v>
      </c>
      <c r="B1789" s="21" t="s">
        <v>640</v>
      </c>
      <c r="C1789" s="21" t="s">
        <v>101</v>
      </c>
      <c r="D1789" s="21" t="s">
        <v>5263</v>
      </c>
      <c r="E1789" s="21" t="s">
        <v>5265</v>
      </c>
      <c r="F1789" s="22">
        <v>45495.679166666669</v>
      </c>
      <c r="G1789" s="21" t="s">
        <v>5264</v>
      </c>
      <c r="H1789" s="23">
        <v>962.31</v>
      </c>
      <c r="I1789" s="23">
        <v>1400</v>
      </c>
      <c r="J1789" s="23">
        <v>934.96</v>
      </c>
      <c r="K1789" s="23">
        <v>27.35</v>
      </c>
    </row>
    <row r="1790" spans="1:11" x14ac:dyDescent="0.25">
      <c r="A1790" s="21" t="s">
        <v>93</v>
      </c>
      <c r="B1790" s="21" t="s">
        <v>634</v>
      </c>
      <c r="C1790" s="21" t="s">
        <v>118</v>
      </c>
      <c r="D1790" s="21" t="s">
        <v>824</v>
      </c>
      <c r="E1790" s="21" t="s">
        <v>5266</v>
      </c>
      <c r="F1790" s="22">
        <v>45475.565972222219</v>
      </c>
      <c r="G1790" s="21" t="s">
        <v>5267</v>
      </c>
      <c r="H1790" s="23">
        <v>414.93</v>
      </c>
      <c r="I1790" s="23">
        <v>1300</v>
      </c>
      <c r="J1790" s="23">
        <v>329.93</v>
      </c>
      <c r="K1790" s="23">
        <v>85</v>
      </c>
    </row>
    <row r="1791" spans="1:11" x14ac:dyDescent="0.25">
      <c r="A1791" s="21" t="s">
        <v>93</v>
      </c>
      <c r="B1791" s="21" t="s">
        <v>614</v>
      </c>
      <c r="C1791" s="21" t="s">
        <v>100</v>
      </c>
      <c r="D1791" s="21" t="s">
        <v>821</v>
      </c>
      <c r="E1791" s="21" t="s">
        <v>5268</v>
      </c>
      <c r="F1791" s="22">
        <v>45474.556250000001</v>
      </c>
      <c r="G1791" s="21" t="s">
        <v>5269</v>
      </c>
      <c r="H1791" s="23">
        <v>445.86</v>
      </c>
      <c r="I1791" s="23">
        <v>800</v>
      </c>
      <c r="J1791" s="23">
        <v>299.94</v>
      </c>
      <c r="K1791" s="23">
        <v>145.91999999999999</v>
      </c>
    </row>
    <row r="1792" spans="1:11" x14ac:dyDescent="0.25">
      <c r="A1792" s="21" t="s">
        <v>93</v>
      </c>
      <c r="B1792" s="21" t="s">
        <v>634</v>
      </c>
      <c r="C1792" s="21" t="s">
        <v>118</v>
      </c>
      <c r="D1792" s="21" t="s">
        <v>825</v>
      </c>
      <c r="E1792" s="21" t="s">
        <v>5270</v>
      </c>
      <c r="F1792" s="22">
        <v>45493.800694444442</v>
      </c>
      <c r="G1792" s="21" t="s">
        <v>5271</v>
      </c>
      <c r="H1792" s="23">
        <v>1124.93</v>
      </c>
      <c r="I1792" s="23">
        <v>1100</v>
      </c>
      <c r="J1792" s="23">
        <v>1094.94</v>
      </c>
      <c r="K1792" s="23">
        <v>29.99</v>
      </c>
    </row>
    <row r="1793" spans="1:11" x14ac:dyDescent="0.25">
      <c r="A1793" s="21" t="s">
        <v>93</v>
      </c>
      <c r="B1793" s="21" t="s">
        <v>634</v>
      </c>
      <c r="C1793" s="21" t="s">
        <v>118</v>
      </c>
      <c r="D1793" s="21" t="s">
        <v>825</v>
      </c>
      <c r="E1793" s="21" t="s">
        <v>5272</v>
      </c>
      <c r="F1793" s="22">
        <v>45495.756249999999</v>
      </c>
      <c r="G1793" s="21" t="s">
        <v>5273</v>
      </c>
      <c r="H1793" s="23">
        <v>682.03</v>
      </c>
      <c r="I1793" s="23">
        <v>700</v>
      </c>
      <c r="J1793" s="23">
        <v>654.94000000000005</v>
      </c>
      <c r="K1793" s="23">
        <v>27.09</v>
      </c>
    </row>
    <row r="1794" spans="1:11" x14ac:dyDescent="0.25">
      <c r="A1794" s="21" t="s">
        <v>93</v>
      </c>
      <c r="B1794" s="21" t="s">
        <v>620</v>
      </c>
      <c r="C1794" s="21" t="s">
        <v>119</v>
      </c>
      <c r="D1794" s="21" t="s">
        <v>831</v>
      </c>
      <c r="E1794" s="21" t="s">
        <v>5274</v>
      </c>
      <c r="F1794" s="22">
        <v>45485.717361111114</v>
      </c>
      <c r="G1794" s="21" t="s">
        <v>5275</v>
      </c>
      <c r="H1794" s="23">
        <v>386.79</v>
      </c>
      <c r="I1794" s="23">
        <v>1300</v>
      </c>
      <c r="J1794" s="23">
        <v>359.95</v>
      </c>
      <c r="K1794" s="23">
        <v>26.84</v>
      </c>
    </row>
    <row r="1795" spans="1:11" x14ac:dyDescent="0.25">
      <c r="A1795" s="21" t="s">
        <v>93</v>
      </c>
      <c r="B1795" s="21" t="s">
        <v>620</v>
      </c>
      <c r="C1795" s="21" t="s">
        <v>119</v>
      </c>
      <c r="D1795" s="21" t="s">
        <v>5253</v>
      </c>
      <c r="E1795" s="21" t="s">
        <v>5276</v>
      </c>
      <c r="F1795" s="22">
        <v>45486.670138888891</v>
      </c>
      <c r="G1795" s="21" t="s">
        <v>5277</v>
      </c>
      <c r="H1795" s="23">
        <v>612.04</v>
      </c>
      <c r="I1795" s="23">
        <v>1200</v>
      </c>
      <c r="J1795" s="23">
        <v>584.95000000000005</v>
      </c>
      <c r="K1795" s="23">
        <v>27.09</v>
      </c>
    </row>
    <row r="1796" spans="1:11" x14ac:dyDescent="0.25">
      <c r="A1796" s="21" t="s">
        <v>93</v>
      </c>
      <c r="B1796" s="21" t="s">
        <v>596</v>
      </c>
      <c r="C1796" s="21" t="s">
        <v>120</v>
      </c>
      <c r="D1796" s="21" t="s">
        <v>1031</v>
      </c>
      <c r="E1796" s="21" t="s">
        <v>1435</v>
      </c>
      <c r="F1796" s="22">
        <v>45484.765277777777</v>
      </c>
      <c r="G1796" s="21" t="s">
        <v>5278</v>
      </c>
      <c r="H1796" s="23">
        <v>619.70000000000005</v>
      </c>
      <c r="I1796" s="23">
        <v>1100</v>
      </c>
      <c r="J1796" s="23">
        <v>589.98</v>
      </c>
      <c r="K1796" s="23">
        <v>29.72</v>
      </c>
    </row>
    <row r="1797" spans="1:11" x14ac:dyDescent="0.25">
      <c r="A1797" s="21" t="s">
        <v>93</v>
      </c>
      <c r="B1797" s="21" t="s">
        <v>634</v>
      </c>
      <c r="C1797" s="21" t="s">
        <v>118</v>
      </c>
      <c r="D1797" s="21" t="s">
        <v>825</v>
      </c>
      <c r="E1797" s="21" t="s">
        <v>5279</v>
      </c>
      <c r="F1797" s="22">
        <v>45500.572222222225</v>
      </c>
      <c r="G1797" s="21" t="s">
        <v>5280</v>
      </c>
      <c r="H1797" s="23">
        <v>352.06</v>
      </c>
      <c r="I1797" s="23">
        <v>1500</v>
      </c>
      <c r="J1797" s="23">
        <v>324.97000000000003</v>
      </c>
      <c r="K1797" s="23">
        <v>27.09</v>
      </c>
    </row>
    <row r="1798" spans="1:11" x14ac:dyDescent="0.25">
      <c r="A1798" s="21" t="s">
        <v>93</v>
      </c>
      <c r="B1798" s="21" t="s">
        <v>634</v>
      </c>
      <c r="C1798" s="21" t="s">
        <v>118</v>
      </c>
      <c r="D1798" s="21" t="s">
        <v>825</v>
      </c>
      <c r="E1798" s="21" t="s">
        <v>5281</v>
      </c>
      <c r="F1798" s="22">
        <v>45504.450694444444</v>
      </c>
      <c r="G1798" s="21" t="s">
        <v>5282</v>
      </c>
      <c r="H1798" s="23">
        <v>262.95999999999998</v>
      </c>
      <c r="I1798" s="23">
        <v>1300</v>
      </c>
      <c r="J1798" s="23">
        <v>204.96</v>
      </c>
      <c r="K1798" s="23">
        <v>58</v>
      </c>
    </row>
    <row r="1799" spans="1:11" x14ac:dyDescent="0.25">
      <c r="A1799" s="21" t="s">
        <v>93</v>
      </c>
      <c r="B1799" s="21" t="s">
        <v>642</v>
      </c>
      <c r="C1799" s="21" t="s">
        <v>99</v>
      </c>
      <c r="D1799" s="21" t="s">
        <v>828</v>
      </c>
      <c r="E1799" s="21" t="s">
        <v>5283</v>
      </c>
      <c r="F1799" s="22">
        <v>45475.72152777778</v>
      </c>
      <c r="G1799" s="21" t="s">
        <v>5284</v>
      </c>
      <c r="H1799" s="23">
        <v>375.95</v>
      </c>
      <c r="I1799" s="23">
        <v>1200</v>
      </c>
      <c r="J1799" s="23">
        <v>279.95</v>
      </c>
      <c r="K1799" s="23">
        <v>96</v>
      </c>
    </row>
    <row r="1800" spans="1:11" x14ac:dyDescent="0.25">
      <c r="A1800" s="21" t="s">
        <v>93</v>
      </c>
      <c r="B1800" s="21" t="s">
        <v>596</v>
      </c>
      <c r="C1800" s="21" t="s">
        <v>120</v>
      </c>
      <c r="D1800" s="21" t="s">
        <v>5226</v>
      </c>
      <c r="E1800" s="21" t="s">
        <v>5285</v>
      </c>
      <c r="F1800" s="22">
        <v>45490.6</v>
      </c>
      <c r="G1800" s="21" t="s">
        <v>5286</v>
      </c>
      <c r="H1800" s="23">
        <v>317.19</v>
      </c>
      <c r="I1800" s="23">
        <v>1100</v>
      </c>
      <c r="J1800" s="23">
        <v>289.97000000000003</v>
      </c>
      <c r="K1800" s="23">
        <v>27.22</v>
      </c>
    </row>
    <row r="1801" spans="1:11" x14ac:dyDescent="0.25">
      <c r="A1801" s="21" t="s">
        <v>93</v>
      </c>
      <c r="B1801" s="21" t="s">
        <v>642</v>
      </c>
      <c r="C1801" s="21" t="s">
        <v>99</v>
      </c>
      <c r="D1801" s="21" t="s">
        <v>825</v>
      </c>
      <c r="E1801" s="21" t="s">
        <v>4962</v>
      </c>
      <c r="F1801" s="22">
        <v>45479.617361111108</v>
      </c>
      <c r="G1801" s="21" t="s">
        <v>5287</v>
      </c>
      <c r="H1801" s="23">
        <v>289.98</v>
      </c>
      <c r="I1801" s="23">
        <v>725.07</v>
      </c>
      <c r="J1801" s="23">
        <v>259.99</v>
      </c>
      <c r="K1801" s="23">
        <v>29.99</v>
      </c>
    </row>
    <row r="1802" spans="1:11" x14ac:dyDescent="0.25">
      <c r="A1802" s="21" t="s">
        <v>93</v>
      </c>
      <c r="B1802" s="21" t="s">
        <v>642</v>
      </c>
      <c r="C1802" s="21" t="s">
        <v>99</v>
      </c>
      <c r="D1802" s="21" t="s">
        <v>825</v>
      </c>
      <c r="E1802" s="21" t="s">
        <v>5288</v>
      </c>
      <c r="F1802" s="22">
        <v>45479.611111111109</v>
      </c>
      <c r="G1802" s="21" t="s">
        <v>5287</v>
      </c>
      <c r="H1802" s="23">
        <v>404.92</v>
      </c>
      <c r="I1802" s="23">
        <v>1100</v>
      </c>
      <c r="J1802" s="23">
        <v>374.93</v>
      </c>
      <c r="K1802" s="23">
        <v>29.99</v>
      </c>
    </row>
    <row r="1803" spans="1:11" x14ac:dyDescent="0.25">
      <c r="A1803" s="21" t="s">
        <v>93</v>
      </c>
      <c r="B1803" s="21" t="s">
        <v>616</v>
      </c>
      <c r="C1803" s="21" t="s">
        <v>94</v>
      </c>
      <c r="D1803" s="21" t="s">
        <v>5289</v>
      </c>
      <c r="E1803" s="21" t="s">
        <v>5290</v>
      </c>
      <c r="F1803" s="22">
        <v>45491.580555555556</v>
      </c>
      <c r="G1803" s="21" t="s">
        <v>5291</v>
      </c>
      <c r="H1803" s="23">
        <v>289.95999999999998</v>
      </c>
      <c r="I1803" s="23">
        <v>1300</v>
      </c>
      <c r="J1803" s="23">
        <v>289.95999999999998</v>
      </c>
      <c r="K1803" s="23">
        <v>0</v>
      </c>
    </row>
    <row r="1804" spans="1:11" x14ac:dyDescent="0.25">
      <c r="A1804" s="21" t="s">
        <v>93</v>
      </c>
      <c r="B1804" s="21" t="s">
        <v>624</v>
      </c>
      <c r="C1804" s="21" t="s">
        <v>103</v>
      </c>
      <c r="D1804" s="21" t="s">
        <v>1034</v>
      </c>
      <c r="E1804" s="21" t="s">
        <v>5292</v>
      </c>
      <c r="F1804" s="22">
        <v>45487.629166666666</v>
      </c>
      <c r="G1804" s="21" t="s">
        <v>5293</v>
      </c>
      <c r="H1804" s="23">
        <v>536.88</v>
      </c>
      <c r="I1804" s="23">
        <v>1200</v>
      </c>
      <c r="J1804" s="23">
        <v>499.99</v>
      </c>
      <c r="K1804" s="23">
        <v>36.89</v>
      </c>
    </row>
    <row r="1805" spans="1:11" x14ac:dyDescent="0.25">
      <c r="A1805" s="21" t="s">
        <v>93</v>
      </c>
      <c r="B1805" s="21" t="s">
        <v>642</v>
      </c>
      <c r="C1805" s="21" t="s">
        <v>99</v>
      </c>
      <c r="D1805" s="21" t="s">
        <v>831</v>
      </c>
      <c r="E1805" s="21" t="s">
        <v>5294</v>
      </c>
      <c r="F1805" s="22">
        <v>45489.655555555553</v>
      </c>
      <c r="G1805" s="21" t="s">
        <v>5295</v>
      </c>
      <c r="H1805" s="23">
        <v>1025.81</v>
      </c>
      <c r="I1805" s="23">
        <v>1100</v>
      </c>
      <c r="J1805" s="23">
        <v>914.97</v>
      </c>
      <c r="K1805" s="23">
        <v>110.84</v>
      </c>
    </row>
    <row r="1806" spans="1:11" x14ac:dyDescent="0.25">
      <c r="A1806" s="21" t="s">
        <v>93</v>
      </c>
      <c r="B1806" s="21" t="s">
        <v>612</v>
      </c>
      <c r="C1806" s="21" t="s">
        <v>96</v>
      </c>
      <c r="D1806" s="21" t="s">
        <v>827</v>
      </c>
      <c r="E1806" s="21" t="s">
        <v>5296</v>
      </c>
      <c r="F1806" s="22">
        <v>45479.685416666667</v>
      </c>
      <c r="G1806" s="21" t="s">
        <v>5297</v>
      </c>
      <c r="H1806" s="23">
        <v>1000.94</v>
      </c>
      <c r="I1806" s="23">
        <v>1300</v>
      </c>
      <c r="J1806" s="23">
        <v>913.94</v>
      </c>
      <c r="K1806" s="23">
        <v>87</v>
      </c>
    </row>
    <row r="1807" spans="1:11" x14ac:dyDescent="0.25">
      <c r="A1807" s="21" t="s">
        <v>93</v>
      </c>
      <c r="B1807" s="21" t="s">
        <v>624</v>
      </c>
      <c r="C1807" s="21" t="s">
        <v>103</v>
      </c>
      <c r="D1807" s="21" t="s">
        <v>1282</v>
      </c>
      <c r="E1807" s="21" t="s">
        <v>5298</v>
      </c>
      <c r="F1807" s="22">
        <v>45500.68472222222</v>
      </c>
      <c r="G1807" s="21" t="s">
        <v>5299</v>
      </c>
      <c r="H1807" s="23">
        <v>982.05</v>
      </c>
      <c r="I1807" s="23">
        <v>1300</v>
      </c>
      <c r="J1807" s="23">
        <v>954.96</v>
      </c>
      <c r="K1807" s="23">
        <v>27.09</v>
      </c>
    </row>
    <row r="1808" spans="1:11" x14ac:dyDescent="0.25">
      <c r="A1808" s="21" t="s">
        <v>93</v>
      </c>
      <c r="B1808" s="21" t="s">
        <v>642</v>
      </c>
      <c r="C1808" s="21" t="s">
        <v>99</v>
      </c>
      <c r="D1808" s="21" t="s">
        <v>828</v>
      </c>
      <c r="E1808" s="21" t="s">
        <v>5300</v>
      </c>
      <c r="F1808" s="22">
        <v>45499.713194444441</v>
      </c>
      <c r="G1808" s="21" t="s">
        <v>5301</v>
      </c>
      <c r="H1808" s="23">
        <v>619.91999999999996</v>
      </c>
      <c r="I1808" s="23">
        <v>1400</v>
      </c>
      <c r="J1808" s="23">
        <v>439.92</v>
      </c>
      <c r="K1808" s="23">
        <v>180</v>
      </c>
    </row>
    <row r="1809" spans="1:11" x14ac:dyDescent="0.25">
      <c r="A1809" s="21" t="s">
        <v>93</v>
      </c>
      <c r="B1809" s="21" t="s">
        <v>636</v>
      </c>
      <c r="C1809" s="21" t="s">
        <v>95</v>
      </c>
      <c r="D1809" s="21" t="s">
        <v>839</v>
      </c>
      <c r="E1809" s="21" t="s">
        <v>5302</v>
      </c>
      <c r="F1809" s="22">
        <v>45488.538194444445</v>
      </c>
      <c r="G1809" s="21" t="s">
        <v>5303</v>
      </c>
      <c r="H1809" s="23">
        <v>1288.3599999999999</v>
      </c>
      <c r="I1809" s="23">
        <v>1100</v>
      </c>
      <c r="J1809" s="23">
        <v>1099.96</v>
      </c>
      <c r="K1809" s="23">
        <v>188.4</v>
      </c>
    </row>
    <row r="1810" spans="1:11" x14ac:dyDescent="0.25">
      <c r="A1810" s="21" t="s">
        <v>93</v>
      </c>
      <c r="B1810" s="21" t="s">
        <v>636</v>
      </c>
      <c r="C1810" s="21" t="s">
        <v>95</v>
      </c>
      <c r="D1810" s="21" t="s">
        <v>839</v>
      </c>
      <c r="E1810" s="21" t="s">
        <v>5304</v>
      </c>
      <c r="F1810" s="22">
        <v>45488.717361111114</v>
      </c>
      <c r="G1810" s="21" t="s">
        <v>5305</v>
      </c>
      <c r="H1810" s="23">
        <v>1125.03</v>
      </c>
      <c r="I1810" s="23">
        <v>1200</v>
      </c>
      <c r="J1810" s="23">
        <v>929.92</v>
      </c>
      <c r="K1810" s="23">
        <v>195.11</v>
      </c>
    </row>
    <row r="1811" spans="1:11" x14ac:dyDescent="0.25">
      <c r="A1811" s="21" t="s">
        <v>93</v>
      </c>
      <c r="B1811" s="21" t="s">
        <v>585</v>
      </c>
      <c r="C1811" s="21" t="s">
        <v>121</v>
      </c>
      <c r="D1811" s="21" t="s">
        <v>840</v>
      </c>
      <c r="E1811" s="21" t="s">
        <v>5306</v>
      </c>
      <c r="F1811" s="22">
        <v>45479.517361111109</v>
      </c>
      <c r="G1811" s="21" t="s">
        <v>5307</v>
      </c>
      <c r="H1811" s="23">
        <v>1264.96</v>
      </c>
      <c r="I1811" s="23">
        <v>1200</v>
      </c>
      <c r="J1811" s="23">
        <v>1199.99</v>
      </c>
      <c r="K1811" s="23">
        <v>64.97</v>
      </c>
    </row>
    <row r="1812" spans="1:11" x14ac:dyDescent="0.25">
      <c r="A1812" s="21" t="s">
        <v>93</v>
      </c>
      <c r="B1812" s="21" t="s">
        <v>585</v>
      </c>
      <c r="C1812" s="21" t="s">
        <v>121</v>
      </c>
      <c r="D1812" s="21" t="s">
        <v>840</v>
      </c>
      <c r="E1812" s="21" t="s">
        <v>5308</v>
      </c>
      <c r="F1812" s="22">
        <v>45486.756944444445</v>
      </c>
      <c r="G1812" s="21" t="s">
        <v>5309</v>
      </c>
      <c r="H1812" s="23">
        <v>565.02</v>
      </c>
      <c r="I1812" s="23">
        <v>1100</v>
      </c>
      <c r="J1812" s="23">
        <v>524.92999999999995</v>
      </c>
      <c r="K1812" s="23">
        <v>40.090000000000003</v>
      </c>
    </row>
    <row r="1813" spans="1:11" x14ac:dyDescent="0.25">
      <c r="A1813" s="21" t="s">
        <v>93</v>
      </c>
      <c r="B1813" s="21" t="s">
        <v>638</v>
      </c>
      <c r="C1813" s="21" t="s">
        <v>98</v>
      </c>
      <c r="D1813" s="21" t="s">
        <v>832</v>
      </c>
      <c r="E1813" s="21" t="s">
        <v>5310</v>
      </c>
      <c r="F1813" s="22">
        <v>45475.713194444441</v>
      </c>
      <c r="G1813" s="21" t="s">
        <v>5311</v>
      </c>
      <c r="H1813" s="23">
        <v>626.97</v>
      </c>
      <c r="I1813" s="23">
        <v>600.05999999999995</v>
      </c>
      <c r="J1813" s="23">
        <v>599.96</v>
      </c>
      <c r="K1813" s="23">
        <v>27.01</v>
      </c>
    </row>
    <row r="1814" spans="1:11" x14ac:dyDescent="0.25">
      <c r="A1814" s="21" t="s">
        <v>93</v>
      </c>
      <c r="B1814" s="21" t="s">
        <v>638</v>
      </c>
      <c r="C1814" s="21" t="s">
        <v>98</v>
      </c>
      <c r="D1814" s="21" t="s">
        <v>832</v>
      </c>
      <c r="E1814" s="21" t="s">
        <v>3292</v>
      </c>
      <c r="F1814" s="22">
        <v>45475.695138888892</v>
      </c>
      <c r="G1814" s="21" t="s">
        <v>5311</v>
      </c>
      <c r="H1814" s="23">
        <v>726.57</v>
      </c>
      <c r="I1814" s="23">
        <v>1300</v>
      </c>
      <c r="J1814" s="23">
        <v>699.94</v>
      </c>
      <c r="K1814" s="23">
        <v>26.63</v>
      </c>
    </row>
    <row r="1815" spans="1:11" x14ac:dyDescent="0.25">
      <c r="A1815" s="21" t="s">
        <v>93</v>
      </c>
      <c r="B1815" s="21" t="s">
        <v>638</v>
      </c>
      <c r="C1815" s="21" t="s">
        <v>98</v>
      </c>
      <c r="D1815" s="21" t="s">
        <v>5312</v>
      </c>
      <c r="E1815" s="21" t="s">
        <v>5313</v>
      </c>
      <c r="F1815" s="22">
        <v>45487.51666666667</v>
      </c>
      <c r="G1815" s="21" t="s">
        <v>5314</v>
      </c>
      <c r="H1815" s="23">
        <v>1068.04</v>
      </c>
      <c r="I1815" s="23">
        <v>1200</v>
      </c>
      <c r="J1815" s="23">
        <v>949.95</v>
      </c>
      <c r="K1815" s="23">
        <v>118.09</v>
      </c>
    </row>
    <row r="1816" spans="1:11" x14ac:dyDescent="0.25">
      <c r="A1816" s="21" t="s">
        <v>93</v>
      </c>
      <c r="B1816" s="21" t="s">
        <v>585</v>
      </c>
      <c r="C1816" s="21" t="s">
        <v>121</v>
      </c>
      <c r="D1816" s="21" t="s">
        <v>5232</v>
      </c>
      <c r="E1816" s="21" t="s">
        <v>5315</v>
      </c>
      <c r="F1816" s="22">
        <v>45497.433333333334</v>
      </c>
      <c r="G1816" s="21" t="s">
        <v>5316</v>
      </c>
      <c r="H1816" s="23">
        <v>922.06</v>
      </c>
      <c r="I1816" s="23">
        <v>1300</v>
      </c>
      <c r="J1816" s="23">
        <v>894.97</v>
      </c>
      <c r="K1816" s="23">
        <v>27.09</v>
      </c>
    </row>
    <row r="1817" spans="1:11" x14ac:dyDescent="0.25">
      <c r="A1817" s="21" t="s">
        <v>93</v>
      </c>
      <c r="B1817" s="21" t="s">
        <v>622</v>
      </c>
      <c r="C1817" s="21" t="s">
        <v>115</v>
      </c>
      <c r="D1817" s="21" t="s">
        <v>836</v>
      </c>
      <c r="E1817" s="21" t="s">
        <v>5317</v>
      </c>
      <c r="F1817" s="22">
        <v>45476.60833333333</v>
      </c>
      <c r="G1817" s="21" t="s">
        <v>5318</v>
      </c>
      <c r="H1817" s="23">
        <v>150.07</v>
      </c>
      <c r="I1817" s="23">
        <v>1100</v>
      </c>
      <c r="J1817" s="23">
        <v>99.98</v>
      </c>
      <c r="K1817" s="23">
        <v>50.09</v>
      </c>
    </row>
    <row r="1818" spans="1:11" x14ac:dyDescent="0.25">
      <c r="A1818" s="21" t="s">
        <v>93</v>
      </c>
      <c r="B1818" s="21" t="s">
        <v>622</v>
      </c>
      <c r="C1818" s="21" t="s">
        <v>115</v>
      </c>
      <c r="D1818" s="21" t="s">
        <v>1285</v>
      </c>
      <c r="E1818" s="21" t="s">
        <v>5319</v>
      </c>
      <c r="F1818" s="22">
        <v>45478.434027777781</v>
      </c>
      <c r="G1818" s="21" t="s">
        <v>5320</v>
      </c>
      <c r="H1818" s="23">
        <v>384.87</v>
      </c>
      <c r="I1818" s="23">
        <v>1000</v>
      </c>
      <c r="J1818" s="23">
        <v>299.87</v>
      </c>
      <c r="K1818" s="23">
        <v>85</v>
      </c>
    </row>
    <row r="1819" spans="1:11" x14ac:dyDescent="0.25">
      <c r="A1819" s="21" t="s">
        <v>93</v>
      </c>
      <c r="B1819" s="21" t="s">
        <v>622</v>
      </c>
      <c r="C1819" s="21" t="s">
        <v>115</v>
      </c>
      <c r="D1819" s="21" t="s">
        <v>836</v>
      </c>
      <c r="E1819" s="21" t="s">
        <v>5321</v>
      </c>
      <c r="F1819" s="22">
        <v>45489.466666666667</v>
      </c>
      <c r="G1819" s="21" t="s">
        <v>5322</v>
      </c>
      <c r="H1819" s="23">
        <v>282.06</v>
      </c>
      <c r="I1819" s="23">
        <v>1400</v>
      </c>
      <c r="J1819" s="23">
        <v>254.97</v>
      </c>
      <c r="K1819" s="23">
        <v>27.09</v>
      </c>
    </row>
    <row r="1820" spans="1:11" x14ac:dyDescent="0.25">
      <c r="A1820" s="21" t="s">
        <v>93</v>
      </c>
      <c r="B1820" s="21" t="s">
        <v>622</v>
      </c>
      <c r="C1820" s="21" t="s">
        <v>115</v>
      </c>
      <c r="D1820" s="21" t="s">
        <v>836</v>
      </c>
      <c r="E1820" s="21" t="s">
        <v>5323</v>
      </c>
      <c r="F1820" s="22">
        <v>45496.571527777778</v>
      </c>
      <c r="G1820" s="21" t="s">
        <v>5324</v>
      </c>
      <c r="H1820" s="23">
        <v>1411</v>
      </c>
      <c r="I1820" s="23">
        <v>1300</v>
      </c>
      <c r="J1820" s="23">
        <v>1299.9100000000001</v>
      </c>
      <c r="K1820" s="23">
        <v>111.09</v>
      </c>
    </row>
    <row r="1821" spans="1:11" x14ac:dyDescent="0.25">
      <c r="A1821" s="21" t="s">
        <v>93</v>
      </c>
      <c r="B1821" s="21" t="s">
        <v>622</v>
      </c>
      <c r="C1821" s="21" t="s">
        <v>115</v>
      </c>
      <c r="D1821" s="21" t="s">
        <v>836</v>
      </c>
      <c r="E1821" s="21" t="s">
        <v>5325</v>
      </c>
      <c r="F1821" s="22">
        <v>45500.736805555556</v>
      </c>
      <c r="G1821" s="21" t="s">
        <v>5326</v>
      </c>
      <c r="H1821" s="23">
        <v>1414.93</v>
      </c>
      <c r="I1821" s="23">
        <v>1300</v>
      </c>
      <c r="J1821" s="23">
        <v>1239.93</v>
      </c>
      <c r="K1821" s="23">
        <v>175</v>
      </c>
    </row>
    <row r="1822" spans="1:11" x14ac:dyDescent="0.25">
      <c r="A1822" s="21" t="s">
        <v>93</v>
      </c>
      <c r="B1822" s="21" t="s">
        <v>608</v>
      </c>
      <c r="C1822" s="21" t="s">
        <v>117</v>
      </c>
      <c r="D1822" s="21" t="s">
        <v>826</v>
      </c>
      <c r="E1822" s="21" t="s">
        <v>2319</v>
      </c>
      <c r="F1822" s="22">
        <v>45500.623611111114</v>
      </c>
      <c r="G1822" s="21" t="s">
        <v>5327</v>
      </c>
      <c r="H1822" s="23">
        <v>423.8</v>
      </c>
      <c r="I1822" s="23">
        <v>600</v>
      </c>
      <c r="J1822" s="23">
        <v>249.96</v>
      </c>
      <c r="K1822" s="23">
        <v>173.84</v>
      </c>
    </row>
    <row r="1823" spans="1:11" x14ac:dyDescent="0.25">
      <c r="A1823" s="21" t="s">
        <v>93</v>
      </c>
      <c r="B1823" s="21" t="s">
        <v>608</v>
      </c>
      <c r="C1823" s="21" t="s">
        <v>117</v>
      </c>
      <c r="D1823" s="21" t="s">
        <v>3214</v>
      </c>
      <c r="E1823" s="21" t="s">
        <v>5328</v>
      </c>
      <c r="F1823" s="22">
        <v>45501.527777777781</v>
      </c>
      <c r="G1823" s="21" t="s">
        <v>5329</v>
      </c>
      <c r="H1823" s="23">
        <v>319.72000000000003</v>
      </c>
      <c r="I1823" s="23">
        <v>900</v>
      </c>
      <c r="J1823" s="23">
        <v>279.97000000000003</v>
      </c>
      <c r="K1823" s="23">
        <v>39.75</v>
      </c>
    </row>
    <row r="1824" spans="1:11" x14ac:dyDescent="0.25">
      <c r="A1824" s="21" t="s">
        <v>131</v>
      </c>
      <c r="B1824" s="21" t="s">
        <v>663</v>
      </c>
      <c r="C1824" s="21" t="s">
        <v>850</v>
      </c>
      <c r="D1824" s="21" t="s">
        <v>861</v>
      </c>
      <c r="E1824" s="21" t="s">
        <v>5330</v>
      </c>
      <c r="F1824" s="22">
        <v>45503.781944444447</v>
      </c>
      <c r="G1824" s="21" t="s">
        <v>5331</v>
      </c>
      <c r="H1824" s="23">
        <v>257.37</v>
      </c>
      <c r="I1824" s="23">
        <v>1300</v>
      </c>
      <c r="J1824" s="23">
        <v>229.99</v>
      </c>
      <c r="K1824" s="23">
        <v>27.38</v>
      </c>
    </row>
    <row r="1825" spans="1:11" x14ac:dyDescent="0.25">
      <c r="A1825" s="21" t="s">
        <v>131</v>
      </c>
      <c r="B1825" s="21" t="s">
        <v>659</v>
      </c>
      <c r="C1825" s="21" t="s">
        <v>853</v>
      </c>
      <c r="D1825" s="21" t="s">
        <v>857</v>
      </c>
      <c r="E1825" s="21" t="s">
        <v>5332</v>
      </c>
      <c r="F1825" s="22">
        <v>45493.45416666667</v>
      </c>
      <c r="G1825" s="21" t="s">
        <v>5333</v>
      </c>
      <c r="H1825" s="23">
        <v>507.98</v>
      </c>
      <c r="I1825" s="23">
        <v>1100</v>
      </c>
      <c r="J1825" s="23">
        <v>479.98</v>
      </c>
      <c r="K1825" s="23">
        <v>28</v>
      </c>
    </row>
    <row r="1826" spans="1:11" x14ac:dyDescent="0.25">
      <c r="A1826" s="21" t="s">
        <v>131</v>
      </c>
      <c r="B1826" s="21" t="s">
        <v>659</v>
      </c>
      <c r="C1826" s="21" t="s">
        <v>853</v>
      </c>
      <c r="D1826" s="21" t="s">
        <v>857</v>
      </c>
      <c r="E1826" s="21" t="s">
        <v>5334</v>
      </c>
      <c r="F1826" s="22">
        <v>45493.638888888891</v>
      </c>
      <c r="G1826" s="21" t="s">
        <v>5335</v>
      </c>
      <c r="H1826" s="23">
        <v>906.28</v>
      </c>
      <c r="I1826" s="23">
        <v>1300</v>
      </c>
      <c r="J1826" s="23">
        <v>829.99</v>
      </c>
      <c r="K1826" s="23">
        <v>76.290000000000006</v>
      </c>
    </row>
    <row r="1827" spans="1:11" x14ac:dyDescent="0.25">
      <c r="A1827" s="21" t="s">
        <v>131</v>
      </c>
      <c r="B1827" s="21" t="s">
        <v>649</v>
      </c>
      <c r="C1827" s="21" t="s">
        <v>132</v>
      </c>
      <c r="D1827" s="21" t="s">
        <v>1120</v>
      </c>
      <c r="E1827" s="21" t="s">
        <v>5336</v>
      </c>
      <c r="F1827" s="22">
        <v>45482.655555555553</v>
      </c>
      <c r="G1827" s="21" t="s">
        <v>5337</v>
      </c>
      <c r="H1827" s="23">
        <v>112.22</v>
      </c>
      <c r="I1827" s="23">
        <v>1300</v>
      </c>
      <c r="J1827" s="23">
        <v>84.98</v>
      </c>
      <c r="K1827" s="23">
        <v>27.24</v>
      </c>
    </row>
    <row r="1828" spans="1:11" x14ac:dyDescent="0.25">
      <c r="A1828" s="21" t="s">
        <v>131</v>
      </c>
      <c r="B1828" s="21" t="s">
        <v>649</v>
      </c>
      <c r="C1828" s="21" t="s">
        <v>132</v>
      </c>
      <c r="D1828" s="21" t="s">
        <v>1120</v>
      </c>
      <c r="E1828" s="21" t="s">
        <v>5338</v>
      </c>
      <c r="F1828" s="22">
        <v>45487.711805555555</v>
      </c>
      <c r="G1828" s="21" t="s">
        <v>5339</v>
      </c>
      <c r="H1828" s="23">
        <v>577.16999999999996</v>
      </c>
      <c r="I1828" s="23">
        <v>1100</v>
      </c>
      <c r="J1828" s="23">
        <v>549.99</v>
      </c>
      <c r="K1828" s="23">
        <v>27.18</v>
      </c>
    </row>
    <row r="1829" spans="1:11" x14ac:dyDescent="0.25">
      <c r="A1829" s="21" t="s">
        <v>131</v>
      </c>
      <c r="B1829" s="21" t="s">
        <v>649</v>
      </c>
      <c r="C1829" s="21" t="s">
        <v>132</v>
      </c>
      <c r="D1829" s="21" t="s">
        <v>1120</v>
      </c>
      <c r="E1829" s="21" t="s">
        <v>5340</v>
      </c>
      <c r="F1829" s="22">
        <v>45493.513194444444</v>
      </c>
      <c r="G1829" s="21" t="s">
        <v>5341</v>
      </c>
      <c r="H1829" s="23">
        <v>878.99</v>
      </c>
      <c r="I1829" s="23">
        <v>1100</v>
      </c>
      <c r="J1829" s="23">
        <v>829.99</v>
      </c>
      <c r="K1829" s="23">
        <v>49</v>
      </c>
    </row>
    <row r="1830" spans="1:11" x14ac:dyDescent="0.25">
      <c r="A1830" s="21" t="s">
        <v>131</v>
      </c>
      <c r="B1830" s="21" t="s">
        <v>649</v>
      </c>
      <c r="C1830" s="21" t="s">
        <v>132</v>
      </c>
      <c r="D1830" s="21" t="s">
        <v>1120</v>
      </c>
      <c r="E1830" s="21" t="s">
        <v>5342</v>
      </c>
      <c r="F1830" s="22">
        <v>45494.572916666664</v>
      </c>
      <c r="G1830" s="21" t="s">
        <v>5343</v>
      </c>
      <c r="H1830" s="23">
        <v>1176.19</v>
      </c>
      <c r="I1830" s="23">
        <v>1400</v>
      </c>
      <c r="J1830" s="23">
        <v>1099.98</v>
      </c>
      <c r="K1830" s="23">
        <v>76.209999999999994</v>
      </c>
    </row>
    <row r="1831" spans="1:11" x14ac:dyDescent="0.25">
      <c r="A1831" s="21" t="s">
        <v>967</v>
      </c>
      <c r="B1831" s="21" t="s">
        <v>976</v>
      </c>
      <c r="C1831" s="21" t="s">
        <v>1008</v>
      </c>
      <c r="D1831" s="21" t="s">
        <v>1607</v>
      </c>
      <c r="E1831" s="21" t="s">
        <v>5344</v>
      </c>
      <c r="F1831" s="22">
        <v>45488.697916666664</v>
      </c>
      <c r="G1831" s="21" t="s">
        <v>5345</v>
      </c>
      <c r="H1831" s="23">
        <v>586.72</v>
      </c>
      <c r="I1831" s="23">
        <v>1100</v>
      </c>
      <c r="J1831" s="23">
        <v>559.97</v>
      </c>
      <c r="K1831" s="23">
        <v>26.75</v>
      </c>
    </row>
    <row r="1832" spans="1:11" x14ac:dyDescent="0.25">
      <c r="A1832" s="21" t="s">
        <v>967</v>
      </c>
      <c r="B1832" s="21" t="s">
        <v>984</v>
      </c>
      <c r="C1832" s="21" t="s">
        <v>1010</v>
      </c>
      <c r="D1832" s="21" t="s">
        <v>1128</v>
      </c>
      <c r="E1832" s="21" t="s">
        <v>1527</v>
      </c>
      <c r="F1832" s="22">
        <v>45488.715277777781</v>
      </c>
      <c r="G1832" s="21" t="s">
        <v>5346</v>
      </c>
      <c r="H1832" s="23">
        <v>376.73</v>
      </c>
      <c r="I1832" s="23">
        <v>1100</v>
      </c>
      <c r="J1832" s="23">
        <v>349.98</v>
      </c>
      <c r="K1832" s="23">
        <v>26.75</v>
      </c>
    </row>
    <row r="1833" spans="1:11" x14ac:dyDescent="0.25">
      <c r="A1833" s="21" t="s">
        <v>967</v>
      </c>
      <c r="B1833" s="21" t="s">
        <v>984</v>
      </c>
      <c r="C1833" s="21" t="s">
        <v>1010</v>
      </c>
      <c r="D1833" s="21" t="s">
        <v>1128</v>
      </c>
      <c r="E1833" s="21" t="s">
        <v>5347</v>
      </c>
      <c r="F1833" s="22">
        <v>45495.530555555553</v>
      </c>
      <c r="G1833" s="21" t="s">
        <v>5348</v>
      </c>
      <c r="H1833" s="23">
        <v>591.72</v>
      </c>
      <c r="I1833" s="23">
        <v>1000</v>
      </c>
      <c r="J1833" s="23">
        <v>564.97</v>
      </c>
      <c r="K1833" s="23">
        <v>26.75</v>
      </c>
    </row>
    <row r="1834" spans="1:11" x14ac:dyDescent="0.25">
      <c r="A1834" s="21" t="s">
        <v>4763</v>
      </c>
      <c r="B1834" s="21" t="s">
        <v>4774</v>
      </c>
      <c r="C1834" s="21" t="s">
        <v>4790</v>
      </c>
      <c r="D1834" s="21" t="s">
        <v>5349</v>
      </c>
      <c r="E1834" s="21" t="s">
        <v>5350</v>
      </c>
      <c r="F1834" s="22">
        <v>45497.638194444444</v>
      </c>
      <c r="G1834" s="21" t="s">
        <v>5351</v>
      </c>
      <c r="H1834" s="23">
        <v>147.06</v>
      </c>
      <c r="I1834" s="23">
        <v>1400</v>
      </c>
      <c r="J1834" s="23">
        <v>119.97</v>
      </c>
      <c r="K1834" s="23">
        <v>27.09</v>
      </c>
    </row>
    <row r="1835" spans="1:11" x14ac:dyDescent="0.25">
      <c r="A1835" s="21" t="s">
        <v>4763</v>
      </c>
      <c r="B1835" s="21" t="s">
        <v>4767</v>
      </c>
      <c r="C1835" s="21" t="s">
        <v>4783</v>
      </c>
      <c r="D1835" s="21" t="s">
        <v>5352</v>
      </c>
      <c r="E1835" s="21" t="s">
        <v>5353</v>
      </c>
      <c r="F1835" s="22">
        <v>45492.632638888892</v>
      </c>
      <c r="G1835" s="21" t="s">
        <v>5354</v>
      </c>
      <c r="H1835" s="23">
        <v>512.37</v>
      </c>
      <c r="I1835" s="23">
        <v>900</v>
      </c>
      <c r="J1835" s="23">
        <v>319.99</v>
      </c>
      <c r="K1835" s="23">
        <v>192.38</v>
      </c>
    </row>
    <row r="1836" spans="1:11" x14ac:dyDescent="0.25">
      <c r="A1836" s="21" t="s">
        <v>4763</v>
      </c>
      <c r="B1836" s="21" t="s">
        <v>4767</v>
      </c>
      <c r="C1836" s="21" t="s">
        <v>4783</v>
      </c>
      <c r="D1836" s="21" t="s">
        <v>5352</v>
      </c>
      <c r="E1836" s="21" t="s">
        <v>5355</v>
      </c>
      <c r="F1836" s="22">
        <v>45495.462500000001</v>
      </c>
      <c r="G1836" s="21" t="s">
        <v>5356</v>
      </c>
      <c r="H1836" s="23">
        <v>452.67</v>
      </c>
      <c r="I1836" s="23">
        <v>1100</v>
      </c>
      <c r="J1836" s="23">
        <v>349.99</v>
      </c>
      <c r="K1836" s="23">
        <v>102.68</v>
      </c>
    </row>
    <row r="1837" spans="1:11" x14ac:dyDescent="0.25">
      <c r="A1837" s="21" t="s">
        <v>4763</v>
      </c>
      <c r="B1837" s="21" t="s">
        <v>4767</v>
      </c>
      <c r="C1837" s="21" t="s">
        <v>4783</v>
      </c>
      <c r="D1837" s="21" t="s">
        <v>5352</v>
      </c>
      <c r="E1837" s="21" t="s">
        <v>1336</v>
      </c>
      <c r="F1837" s="22">
        <v>45496.770138888889</v>
      </c>
      <c r="G1837" s="21" t="s">
        <v>5357</v>
      </c>
      <c r="H1837" s="23">
        <v>259.99</v>
      </c>
      <c r="I1837" s="23"/>
      <c r="J1837" s="23">
        <v>259.99</v>
      </c>
      <c r="K1837" s="23">
        <v>0</v>
      </c>
    </row>
    <row r="1838" spans="1:11" x14ac:dyDescent="0.25">
      <c r="A1838" s="21" t="s">
        <v>4763</v>
      </c>
      <c r="B1838" s="21" t="s">
        <v>4778</v>
      </c>
      <c r="C1838" s="21" t="s">
        <v>4793</v>
      </c>
      <c r="D1838" s="21" t="s">
        <v>5358</v>
      </c>
      <c r="E1838" s="21" t="s">
        <v>5359</v>
      </c>
      <c r="F1838" s="22">
        <v>45500.681944444441</v>
      </c>
      <c r="G1838" s="21" t="s">
        <v>5360</v>
      </c>
      <c r="H1838" s="23">
        <v>40</v>
      </c>
      <c r="I1838" s="23"/>
      <c r="J1838" s="23">
        <v>40</v>
      </c>
      <c r="K1838" s="23">
        <v>0</v>
      </c>
    </row>
    <row r="1839" spans="1:11" x14ac:dyDescent="0.25">
      <c r="A1839" s="21" t="s">
        <v>4763</v>
      </c>
      <c r="B1839" s="21" t="s">
        <v>4778</v>
      </c>
      <c r="C1839" s="21" t="s">
        <v>4793</v>
      </c>
      <c r="D1839" s="21" t="s">
        <v>5358</v>
      </c>
      <c r="E1839" s="21" t="s">
        <v>5361</v>
      </c>
      <c r="F1839" s="22">
        <v>45495.765277777777</v>
      </c>
      <c r="G1839" s="21" t="s">
        <v>1575</v>
      </c>
      <c r="H1839" s="23">
        <v>304.94</v>
      </c>
      <c r="I1839" s="23"/>
      <c r="J1839" s="23">
        <v>304.94</v>
      </c>
      <c r="K1839" s="23">
        <v>0</v>
      </c>
    </row>
    <row r="1840" spans="1:11" x14ac:dyDescent="0.25">
      <c r="A1840" s="21" t="s">
        <v>4763</v>
      </c>
      <c r="B1840" s="21" t="s">
        <v>4778</v>
      </c>
      <c r="C1840" s="21" t="s">
        <v>4793</v>
      </c>
      <c r="D1840" s="21" t="s">
        <v>5358</v>
      </c>
      <c r="E1840" s="21" t="s">
        <v>1482</v>
      </c>
      <c r="F1840" s="22">
        <v>45491.60833333333</v>
      </c>
      <c r="G1840" s="21" t="s">
        <v>1481</v>
      </c>
      <c r="H1840" s="23">
        <v>75</v>
      </c>
      <c r="I1840" s="23"/>
      <c r="J1840" s="23">
        <v>75</v>
      </c>
      <c r="K1840" s="23">
        <v>0</v>
      </c>
    </row>
    <row r="1841" spans="1:11" x14ac:dyDescent="0.25">
      <c r="A1841" s="21" t="s">
        <v>4763</v>
      </c>
      <c r="B1841" s="21" t="s">
        <v>4778</v>
      </c>
      <c r="C1841" s="21" t="s">
        <v>4793</v>
      </c>
      <c r="D1841" s="21" t="s">
        <v>5358</v>
      </c>
      <c r="E1841" s="21" t="s">
        <v>5362</v>
      </c>
      <c r="F1841" s="22">
        <v>45491.607638888891</v>
      </c>
      <c r="G1841" s="21" t="s">
        <v>1327</v>
      </c>
      <c r="H1841" s="23">
        <v>75</v>
      </c>
      <c r="I1841" s="23"/>
      <c r="J1841" s="23">
        <v>75</v>
      </c>
      <c r="K1841" s="23">
        <v>0</v>
      </c>
    </row>
    <row r="1842" spans="1:11" x14ac:dyDescent="0.25">
      <c r="A1842" s="21" t="s">
        <v>4763</v>
      </c>
      <c r="B1842" s="21" t="s">
        <v>4778</v>
      </c>
      <c r="C1842" s="21" t="s">
        <v>4793</v>
      </c>
      <c r="D1842" s="21" t="s">
        <v>5363</v>
      </c>
      <c r="E1842" s="21" t="s">
        <v>1478</v>
      </c>
      <c r="F1842" s="22">
        <v>45486.533333333333</v>
      </c>
      <c r="G1842" s="21" t="s">
        <v>5364</v>
      </c>
      <c r="H1842" s="23">
        <v>149.81</v>
      </c>
      <c r="I1842" s="23"/>
      <c r="J1842" s="23">
        <v>149.81</v>
      </c>
      <c r="K1842" s="23">
        <v>0</v>
      </c>
    </row>
    <row r="1843" spans="1:11" x14ac:dyDescent="0.25">
      <c r="A1843" s="21" t="s">
        <v>4763</v>
      </c>
      <c r="B1843" s="21" t="s">
        <v>4778</v>
      </c>
      <c r="C1843" s="21" t="s">
        <v>4793</v>
      </c>
      <c r="D1843" s="21" t="s">
        <v>5363</v>
      </c>
      <c r="E1843" s="21" t="s">
        <v>1325</v>
      </c>
      <c r="F1843" s="22">
        <v>45486.532638888886</v>
      </c>
      <c r="G1843" s="21" t="s">
        <v>5365</v>
      </c>
      <c r="H1843" s="23">
        <v>9.99</v>
      </c>
      <c r="I1843" s="23"/>
      <c r="J1843" s="23">
        <v>9.99</v>
      </c>
      <c r="K1843" s="23">
        <v>0</v>
      </c>
    </row>
    <row r="1844" spans="1:11" x14ac:dyDescent="0.25">
      <c r="A1844" s="21" t="s">
        <v>4763</v>
      </c>
      <c r="B1844" s="21" t="s">
        <v>4778</v>
      </c>
      <c r="C1844" s="21" t="s">
        <v>4793</v>
      </c>
      <c r="D1844" s="21" t="s">
        <v>5363</v>
      </c>
      <c r="E1844" s="21" t="s">
        <v>5366</v>
      </c>
      <c r="F1844" s="22">
        <v>45486.531944444447</v>
      </c>
      <c r="G1844" s="21" t="s">
        <v>5367</v>
      </c>
      <c r="H1844" s="23">
        <v>249.69</v>
      </c>
      <c r="I1844" s="23"/>
      <c r="J1844" s="23">
        <v>249.69</v>
      </c>
      <c r="K1844" s="23">
        <v>0</v>
      </c>
    </row>
    <row r="1845" spans="1:11" x14ac:dyDescent="0.25">
      <c r="A1845" s="21" t="s">
        <v>4763</v>
      </c>
      <c r="B1845" s="21" t="s">
        <v>4778</v>
      </c>
      <c r="C1845" s="21" t="s">
        <v>4793</v>
      </c>
      <c r="D1845" s="21" t="s">
        <v>5363</v>
      </c>
      <c r="E1845" s="21" t="s">
        <v>5368</v>
      </c>
      <c r="F1845" s="22">
        <v>45486.529861111114</v>
      </c>
      <c r="G1845" s="21" t="s">
        <v>5369</v>
      </c>
      <c r="H1845" s="23">
        <v>70.13</v>
      </c>
      <c r="I1845" s="23"/>
      <c r="J1845" s="23">
        <v>70.13</v>
      </c>
      <c r="K1845" s="23">
        <v>0</v>
      </c>
    </row>
    <row r="1846" spans="1:11" x14ac:dyDescent="0.25">
      <c r="A1846" s="21" t="s">
        <v>4763</v>
      </c>
      <c r="B1846" s="21" t="s">
        <v>4778</v>
      </c>
      <c r="C1846" s="21" t="s">
        <v>4793</v>
      </c>
      <c r="D1846" s="21" t="s">
        <v>5363</v>
      </c>
      <c r="E1846" s="21" t="s">
        <v>5370</v>
      </c>
      <c r="F1846" s="22">
        <v>45486.527777777781</v>
      </c>
      <c r="G1846" s="21" t="s">
        <v>5371</v>
      </c>
      <c r="H1846" s="23">
        <v>90.31</v>
      </c>
      <c r="I1846" s="23"/>
      <c r="J1846" s="23">
        <v>90.31</v>
      </c>
      <c r="K1846" s="23">
        <v>0</v>
      </c>
    </row>
    <row r="1847" spans="1:11" x14ac:dyDescent="0.25">
      <c r="A1847" s="21" t="s">
        <v>4763</v>
      </c>
      <c r="B1847" s="21" t="s">
        <v>4778</v>
      </c>
      <c r="C1847" s="21" t="s">
        <v>4793</v>
      </c>
      <c r="D1847" s="21" t="s">
        <v>5363</v>
      </c>
      <c r="E1847" s="21" t="s">
        <v>5372</v>
      </c>
      <c r="F1847" s="22">
        <v>45486.527083333334</v>
      </c>
      <c r="G1847" s="21" t="s">
        <v>5373</v>
      </c>
      <c r="H1847" s="23">
        <v>159.38</v>
      </c>
      <c r="I1847" s="23"/>
      <c r="J1847" s="23">
        <v>159.38</v>
      </c>
      <c r="K1847" s="23">
        <v>0</v>
      </c>
    </row>
    <row r="1848" spans="1:11" x14ac:dyDescent="0.25">
      <c r="A1848" s="21" t="s">
        <v>141</v>
      </c>
      <c r="B1848" s="21" t="s">
        <v>677</v>
      </c>
      <c r="C1848" s="21" t="s">
        <v>147</v>
      </c>
      <c r="D1848" s="21" t="s">
        <v>1036</v>
      </c>
      <c r="E1848" s="21" t="s">
        <v>5374</v>
      </c>
      <c r="F1848" s="22">
        <v>45487.520833333336</v>
      </c>
      <c r="G1848" s="21" t="s">
        <v>5375</v>
      </c>
      <c r="H1848" s="23">
        <v>722.13</v>
      </c>
      <c r="I1848" s="23">
        <v>900</v>
      </c>
      <c r="J1848" s="23">
        <v>694.97</v>
      </c>
      <c r="K1848" s="23">
        <v>27.16</v>
      </c>
    </row>
    <row r="1849" spans="1:11" x14ac:dyDescent="0.25">
      <c r="A1849" s="21" t="s">
        <v>141</v>
      </c>
      <c r="B1849" s="21" t="s">
        <v>677</v>
      </c>
      <c r="C1849" s="21" t="s">
        <v>147</v>
      </c>
      <c r="D1849" s="21" t="s">
        <v>1036</v>
      </c>
      <c r="E1849" s="21" t="s">
        <v>5376</v>
      </c>
      <c r="F1849" s="22">
        <v>45488.413888888892</v>
      </c>
      <c r="G1849" s="21" t="s">
        <v>5377</v>
      </c>
      <c r="H1849" s="23">
        <v>602.23</v>
      </c>
      <c r="I1849" s="23">
        <v>800</v>
      </c>
      <c r="J1849" s="23">
        <v>574.97</v>
      </c>
      <c r="K1849" s="23">
        <v>27.26</v>
      </c>
    </row>
    <row r="1850" spans="1:11" x14ac:dyDescent="0.25">
      <c r="A1850" s="21" t="s">
        <v>141</v>
      </c>
      <c r="B1850" s="21" t="s">
        <v>679</v>
      </c>
      <c r="C1850" s="21" t="s">
        <v>149</v>
      </c>
      <c r="D1850" s="21" t="s">
        <v>1625</v>
      </c>
      <c r="E1850" s="21" t="s">
        <v>3950</v>
      </c>
      <c r="F1850" s="22">
        <v>45490.703472222223</v>
      </c>
      <c r="G1850" s="21" t="s">
        <v>5378</v>
      </c>
      <c r="H1850" s="23">
        <v>87.15</v>
      </c>
      <c r="I1850" s="23">
        <v>1100</v>
      </c>
      <c r="J1850" s="23">
        <v>59.99</v>
      </c>
      <c r="K1850" s="23">
        <v>27.16</v>
      </c>
    </row>
    <row r="1851" spans="1:11" x14ac:dyDescent="0.25">
      <c r="A1851" s="21" t="s">
        <v>141</v>
      </c>
      <c r="B1851" s="21" t="s">
        <v>679</v>
      </c>
      <c r="C1851" s="21" t="s">
        <v>149</v>
      </c>
      <c r="D1851" s="21" t="s">
        <v>1037</v>
      </c>
      <c r="E1851" s="21" t="s">
        <v>5379</v>
      </c>
      <c r="F1851" s="22">
        <v>45494.545138888891</v>
      </c>
      <c r="G1851" s="21" t="s">
        <v>5380</v>
      </c>
      <c r="H1851" s="23">
        <v>1301.3900000000001</v>
      </c>
      <c r="I1851" s="23">
        <v>1400</v>
      </c>
      <c r="J1851" s="23">
        <v>1264.97</v>
      </c>
      <c r="K1851" s="23">
        <v>36.42</v>
      </c>
    </row>
    <row r="1852" spans="1:11" x14ac:dyDescent="0.25">
      <c r="A1852" s="21" t="s">
        <v>141</v>
      </c>
      <c r="B1852" s="21" t="s">
        <v>681</v>
      </c>
      <c r="C1852" s="21" t="s">
        <v>145</v>
      </c>
      <c r="D1852" s="21" t="s">
        <v>862</v>
      </c>
      <c r="E1852" s="21" t="s">
        <v>5381</v>
      </c>
      <c r="F1852" s="22">
        <v>45478.572916666664</v>
      </c>
      <c r="G1852" s="21" t="s">
        <v>5382</v>
      </c>
      <c r="H1852" s="23">
        <v>509.1</v>
      </c>
      <c r="I1852" s="23">
        <v>1100</v>
      </c>
      <c r="J1852" s="23">
        <v>479.97</v>
      </c>
      <c r="K1852" s="23">
        <v>29.13</v>
      </c>
    </row>
    <row r="1853" spans="1:11" x14ac:dyDescent="0.25">
      <c r="A1853" s="21" t="s">
        <v>141</v>
      </c>
      <c r="B1853" s="21" t="s">
        <v>681</v>
      </c>
      <c r="C1853" s="21" t="s">
        <v>145</v>
      </c>
      <c r="D1853" s="21" t="s">
        <v>759</v>
      </c>
      <c r="E1853" s="21" t="s">
        <v>5383</v>
      </c>
      <c r="F1853" s="22">
        <v>45481.517361111109</v>
      </c>
      <c r="G1853" s="21" t="s">
        <v>5384</v>
      </c>
      <c r="H1853" s="23">
        <v>521.51</v>
      </c>
      <c r="I1853" s="23">
        <v>1400</v>
      </c>
      <c r="J1853" s="23">
        <v>449.93</v>
      </c>
      <c r="K1853" s="23">
        <v>71.58</v>
      </c>
    </row>
    <row r="1854" spans="1:11" x14ac:dyDescent="0.25">
      <c r="A1854" s="21" t="s">
        <v>141</v>
      </c>
      <c r="B1854" s="21" t="s">
        <v>667</v>
      </c>
      <c r="C1854" s="21" t="s">
        <v>146</v>
      </c>
      <c r="D1854" s="21" t="s">
        <v>2898</v>
      </c>
      <c r="E1854" s="21" t="s">
        <v>5385</v>
      </c>
      <c r="F1854" s="22">
        <v>45488.576388888891</v>
      </c>
      <c r="G1854" s="21" t="s">
        <v>5386</v>
      </c>
      <c r="H1854" s="23">
        <v>1127.51</v>
      </c>
      <c r="I1854" s="23">
        <v>1300</v>
      </c>
      <c r="J1854" s="23">
        <v>899.98</v>
      </c>
      <c r="K1854" s="23">
        <v>227.53</v>
      </c>
    </row>
    <row r="1855" spans="1:11" x14ac:dyDescent="0.25">
      <c r="A1855" s="21" t="s">
        <v>141</v>
      </c>
      <c r="B1855" s="21" t="s">
        <v>669</v>
      </c>
      <c r="C1855" s="21" t="s">
        <v>144</v>
      </c>
      <c r="D1855" s="21" t="s">
        <v>744</v>
      </c>
      <c r="E1855" s="21" t="s">
        <v>5387</v>
      </c>
      <c r="F1855" s="22">
        <v>45478.675694444442</v>
      </c>
      <c r="G1855" s="21" t="s">
        <v>5388</v>
      </c>
      <c r="H1855" s="23">
        <v>458.93</v>
      </c>
      <c r="I1855" s="23">
        <v>1300</v>
      </c>
      <c r="J1855" s="23">
        <v>349.99</v>
      </c>
      <c r="K1855" s="23">
        <v>108.94</v>
      </c>
    </row>
    <row r="1856" spans="1:11" x14ac:dyDescent="0.25">
      <c r="A1856" s="21" t="s">
        <v>141</v>
      </c>
      <c r="B1856" s="21" t="s">
        <v>669</v>
      </c>
      <c r="C1856" s="21" t="s">
        <v>144</v>
      </c>
      <c r="D1856" s="21" t="s">
        <v>862</v>
      </c>
      <c r="E1856" s="21" t="s">
        <v>5389</v>
      </c>
      <c r="F1856" s="22">
        <v>45488.543749999997</v>
      </c>
      <c r="G1856" s="21" t="s">
        <v>5390</v>
      </c>
      <c r="H1856" s="23">
        <v>325.42</v>
      </c>
      <c r="I1856" s="23">
        <v>1100</v>
      </c>
      <c r="J1856" s="23">
        <v>299.98</v>
      </c>
      <c r="K1856" s="23">
        <v>25.44</v>
      </c>
    </row>
    <row r="1857" spans="1:11" x14ac:dyDescent="0.25">
      <c r="A1857" s="21" t="s">
        <v>141</v>
      </c>
      <c r="B1857" s="21" t="s">
        <v>675</v>
      </c>
      <c r="C1857" s="21" t="s">
        <v>142</v>
      </c>
      <c r="D1857" s="21" t="s">
        <v>759</v>
      </c>
      <c r="E1857" s="21" t="s">
        <v>5391</v>
      </c>
      <c r="F1857" s="22">
        <v>45483.770138888889</v>
      </c>
      <c r="G1857" s="21" t="s">
        <v>5392</v>
      </c>
      <c r="H1857" s="23">
        <v>525.5</v>
      </c>
      <c r="I1857" s="23">
        <v>1100</v>
      </c>
      <c r="J1857" s="23">
        <v>460.98</v>
      </c>
      <c r="K1857" s="23">
        <v>64.52</v>
      </c>
    </row>
    <row r="1858" spans="1:11" x14ac:dyDescent="0.25">
      <c r="A1858" s="21" t="s">
        <v>141</v>
      </c>
      <c r="B1858" s="21" t="s">
        <v>675</v>
      </c>
      <c r="C1858" s="21" t="s">
        <v>142</v>
      </c>
      <c r="D1858" s="21" t="s">
        <v>761</v>
      </c>
      <c r="E1858" s="21" t="s">
        <v>5393</v>
      </c>
      <c r="F1858" s="22">
        <v>45489.630555555559</v>
      </c>
      <c r="G1858" s="21" t="s">
        <v>5394</v>
      </c>
      <c r="H1858" s="23">
        <v>682.58</v>
      </c>
      <c r="I1858" s="23">
        <v>1400</v>
      </c>
      <c r="J1858" s="23">
        <v>599.99</v>
      </c>
      <c r="K1858" s="23">
        <v>82.59</v>
      </c>
    </row>
    <row r="1859" spans="1:11" x14ac:dyDescent="0.25">
      <c r="A1859" s="21" t="s">
        <v>141</v>
      </c>
      <c r="B1859" s="21" t="s">
        <v>675</v>
      </c>
      <c r="C1859" s="21" t="s">
        <v>142</v>
      </c>
      <c r="D1859" s="21" t="s">
        <v>759</v>
      </c>
      <c r="E1859" s="21" t="s">
        <v>5395</v>
      </c>
      <c r="F1859" s="22">
        <v>45496.712500000001</v>
      </c>
      <c r="G1859" s="21" t="s">
        <v>5396</v>
      </c>
      <c r="H1859" s="23">
        <v>783.21</v>
      </c>
      <c r="I1859" s="23">
        <v>1100</v>
      </c>
      <c r="J1859" s="23">
        <v>559.97</v>
      </c>
      <c r="K1859" s="23">
        <v>223.24</v>
      </c>
    </row>
    <row r="1860" spans="1:11" x14ac:dyDescent="0.25">
      <c r="A1860" s="21" t="s">
        <v>151</v>
      </c>
      <c r="B1860" s="21" t="s">
        <v>685</v>
      </c>
      <c r="C1860" s="21" t="s">
        <v>153</v>
      </c>
      <c r="D1860" s="21" t="s">
        <v>1292</v>
      </c>
      <c r="E1860" s="21" t="s">
        <v>5397</v>
      </c>
      <c r="F1860" s="22">
        <v>45492.568055555559</v>
      </c>
      <c r="G1860" s="21" t="s">
        <v>5398</v>
      </c>
      <c r="H1860" s="23">
        <v>377.99</v>
      </c>
      <c r="I1860" s="23">
        <v>1100</v>
      </c>
      <c r="J1860" s="23">
        <v>329.99</v>
      </c>
      <c r="K1860" s="23">
        <v>48</v>
      </c>
    </row>
    <row r="1861" spans="1:11" x14ac:dyDescent="0.25">
      <c r="A1861" s="21" t="s">
        <v>151</v>
      </c>
      <c r="B1861" s="21" t="s">
        <v>685</v>
      </c>
      <c r="C1861" s="21" t="s">
        <v>153</v>
      </c>
      <c r="D1861" s="21" t="s">
        <v>1292</v>
      </c>
      <c r="E1861" s="21" t="s">
        <v>5399</v>
      </c>
      <c r="F1861" s="22">
        <v>45496.459027777775</v>
      </c>
      <c r="G1861" s="21" t="s">
        <v>5400</v>
      </c>
      <c r="H1861" s="23">
        <v>1143.99</v>
      </c>
      <c r="I1861" s="23">
        <v>1300</v>
      </c>
      <c r="J1861" s="23">
        <v>1049.99</v>
      </c>
      <c r="K1861" s="23">
        <v>94</v>
      </c>
    </row>
    <row r="1862" spans="1:11" x14ac:dyDescent="0.25">
      <c r="A1862" s="21" t="s">
        <v>151</v>
      </c>
      <c r="B1862" s="21" t="s">
        <v>687</v>
      </c>
      <c r="C1862" s="21" t="s">
        <v>154</v>
      </c>
      <c r="D1862" s="21" t="s">
        <v>866</v>
      </c>
      <c r="E1862" s="21" t="s">
        <v>5401</v>
      </c>
      <c r="F1862" s="22">
        <v>45488.566666666666</v>
      </c>
      <c r="G1862" s="21" t="s">
        <v>5402</v>
      </c>
      <c r="H1862" s="23">
        <v>558.38</v>
      </c>
      <c r="I1862" s="23">
        <v>700</v>
      </c>
      <c r="J1862" s="23">
        <v>529.96</v>
      </c>
      <c r="K1862" s="23">
        <v>28.42</v>
      </c>
    </row>
    <row r="1863" spans="1:11" x14ac:dyDescent="0.25">
      <c r="A1863" s="21" t="s">
        <v>151</v>
      </c>
      <c r="B1863" s="21" t="s">
        <v>687</v>
      </c>
      <c r="C1863" s="21" t="s">
        <v>154</v>
      </c>
      <c r="D1863" s="21" t="s">
        <v>1648</v>
      </c>
      <c r="E1863" s="21" t="s">
        <v>5403</v>
      </c>
      <c r="F1863" s="22">
        <v>45500.631249999999</v>
      </c>
      <c r="G1863" s="21" t="s">
        <v>5404</v>
      </c>
      <c r="H1863" s="23">
        <v>1121.71</v>
      </c>
      <c r="I1863" s="23">
        <v>1100</v>
      </c>
      <c r="J1863" s="23">
        <v>1094.96</v>
      </c>
      <c r="K1863" s="23">
        <v>26.75</v>
      </c>
    </row>
    <row r="1864" spans="1:11" x14ac:dyDescent="0.25">
      <c r="A1864" s="21" t="s">
        <v>155</v>
      </c>
      <c r="B1864" s="21" t="s">
        <v>689</v>
      </c>
      <c r="C1864" s="21" t="s">
        <v>156</v>
      </c>
      <c r="D1864" s="21" t="s">
        <v>3693</v>
      </c>
      <c r="E1864" s="21" t="s">
        <v>5405</v>
      </c>
      <c r="F1864" s="22">
        <v>45474.463888888888</v>
      </c>
      <c r="G1864" s="21" t="s">
        <v>5406</v>
      </c>
      <c r="H1864" s="23">
        <v>1025.8599999999999</v>
      </c>
      <c r="I1864" s="23">
        <v>1000</v>
      </c>
      <c r="J1864" s="23">
        <v>989.97</v>
      </c>
      <c r="K1864" s="23">
        <v>35.89</v>
      </c>
    </row>
    <row r="1865" spans="1:11" x14ac:dyDescent="0.25">
      <c r="A1865" s="21" t="s">
        <v>155</v>
      </c>
      <c r="B1865" s="21" t="s">
        <v>700</v>
      </c>
      <c r="C1865" s="21" t="s">
        <v>162</v>
      </c>
      <c r="D1865" s="21" t="s">
        <v>872</v>
      </c>
      <c r="E1865" s="21" t="s">
        <v>5407</v>
      </c>
      <c r="F1865" s="22">
        <v>45483.502083333333</v>
      </c>
      <c r="G1865" s="21" t="s">
        <v>5408</v>
      </c>
      <c r="H1865" s="23">
        <v>221.8</v>
      </c>
      <c r="I1865" s="23">
        <v>1300</v>
      </c>
      <c r="J1865" s="23">
        <v>194.96</v>
      </c>
      <c r="K1865" s="23">
        <v>26.84</v>
      </c>
    </row>
    <row r="1866" spans="1:11" x14ac:dyDescent="0.25">
      <c r="A1866" s="21" t="s">
        <v>155</v>
      </c>
      <c r="B1866" s="21" t="s">
        <v>694</v>
      </c>
      <c r="C1866" s="21" t="s">
        <v>159</v>
      </c>
      <c r="D1866" s="21" t="s">
        <v>870</v>
      </c>
      <c r="E1866" s="21" t="s">
        <v>5409</v>
      </c>
      <c r="F1866" s="22">
        <v>45501.472916666666</v>
      </c>
      <c r="G1866" s="21" t="s">
        <v>5410</v>
      </c>
      <c r="H1866" s="23">
        <v>714.98</v>
      </c>
      <c r="I1866" s="23">
        <v>1400</v>
      </c>
      <c r="J1866" s="23">
        <v>689.97</v>
      </c>
      <c r="K1866" s="23">
        <v>25.01</v>
      </c>
    </row>
    <row r="1867" spans="1:11" x14ac:dyDescent="0.25">
      <c r="A1867" s="21" t="s">
        <v>155</v>
      </c>
      <c r="B1867" s="21" t="s">
        <v>700</v>
      </c>
      <c r="C1867" s="21" t="s">
        <v>162</v>
      </c>
      <c r="D1867" s="21" t="s">
        <v>872</v>
      </c>
      <c r="E1867" s="21" t="s">
        <v>2578</v>
      </c>
      <c r="F1867" s="22">
        <v>45487.557638888888</v>
      </c>
      <c r="G1867" s="21" t="s">
        <v>5411</v>
      </c>
      <c r="H1867" s="23">
        <v>1047.1400000000001</v>
      </c>
      <c r="I1867" s="23">
        <v>1400</v>
      </c>
      <c r="J1867" s="23">
        <v>1019.92</v>
      </c>
      <c r="K1867" s="23">
        <v>27.22</v>
      </c>
    </row>
    <row r="1868" spans="1:11" x14ac:dyDescent="0.25">
      <c r="A1868" s="21" t="s">
        <v>155</v>
      </c>
      <c r="B1868" s="21" t="s">
        <v>696</v>
      </c>
      <c r="C1868" s="21" t="s">
        <v>160</v>
      </c>
      <c r="D1868" s="21" t="s">
        <v>2947</v>
      </c>
      <c r="E1868" s="21" t="s">
        <v>5412</v>
      </c>
      <c r="F1868" s="22">
        <v>45478.813888888886</v>
      </c>
      <c r="G1868" s="21" t="s">
        <v>5413</v>
      </c>
      <c r="H1868" s="23">
        <v>1026.3800000000001</v>
      </c>
      <c r="I1868" s="23">
        <v>1100</v>
      </c>
      <c r="J1868" s="23">
        <v>999.99</v>
      </c>
      <c r="K1868" s="23">
        <v>26.39</v>
      </c>
    </row>
    <row r="1869" spans="1:11" x14ac:dyDescent="0.25">
      <c r="A1869" s="21" t="s">
        <v>155</v>
      </c>
      <c r="B1869" s="21" t="s">
        <v>696</v>
      </c>
      <c r="C1869" s="21" t="s">
        <v>160</v>
      </c>
      <c r="D1869" s="21" t="s">
        <v>2947</v>
      </c>
      <c r="E1869" s="21" t="s">
        <v>1454</v>
      </c>
      <c r="F1869" s="22">
        <v>45481.478472222225</v>
      </c>
      <c r="G1869" s="21" t="s">
        <v>5414</v>
      </c>
      <c r="H1869" s="23">
        <v>705.84</v>
      </c>
      <c r="I1869" s="23">
        <v>1400</v>
      </c>
      <c r="J1869" s="23">
        <v>629.99</v>
      </c>
      <c r="K1869" s="23">
        <v>75.849999999999994</v>
      </c>
    </row>
    <row r="1870" spans="1:11" x14ac:dyDescent="0.25">
      <c r="A1870" s="21" t="s">
        <v>155</v>
      </c>
      <c r="B1870" s="21" t="s">
        <v>696</v>
      </c>
      <c r="C1870" s="21" t="s">
        <v>160</v>
      </c>
      <c r="D1870" s="21" t="s">
        <v>872</v>
      </c>
      <c r="E1870" s="21" t="s">
        <v>5415</v>
      </c>
      <c r="F1870" s="22">
        <v>45488.72152777778</v>
      </c>
      <c r="G1870" s="21" t="s">
        <v>5416</v>
      </c>
      <c r="H1870" s="23">
        <v>582.19000000000005</v>
      </c>
      <c r="I1870" s="23">
        <v>1400</v>
      </c>
      <c r="J1870" s="23">
        <v>554.97</v>
      </c>
      <c r="K1870" s="23">
        <v>27.22</v>
      </c>
    </row>
    <row r="1871" spans="1:11" x14ac:dyDescent="0.25">
      <c r="A1871" s="21" t="s">
        <v>155</v>
      </c>
      <c r="B1871" s="21" t="s">
        <v>698</v>
      </c>
      <c r="C1871" s="21" t="s">
        <v>161</v>
      </c>
      <c r="D1871" s="21" t="s">
        <v>870</v>
      </c>
      <c r="E1871" s="21" t="s">
        <v>5417</v>
      </c>
      <c r="F1871" s="22">
        <v>45475.40902777778</v>
      </c>
      <c r="G1871" s="21" t="s">
        <v>5418</v>
      </c>
      <c r="H1871" s="23">
        <v>277.05</v>
      </c>
      <c r="I1871" s="23">
        <v>1100</v>
      </c>
      <c r="J1871" s="23">
        <v>249.96</v>
      </c>
      <c r="K1871" s="23">
        <v>27.09</v>
      </c>
    </row>
    <row r="1872" spans="1:11" x14ac:dyDescent="0.25">
      <c r="A1872" s="21" t="s">
        <v>155</v>
      </c>
      <c r="B1872" s="21" t="s">
        <v>698</v>
      </c>
      <c r="C1872" s="21" t="s">
        <v>161</v>
      </c>
      <c r="D1872" s="21" t="s">
        <v>1293</v>
      </c>
      <c r="E1872" s="21" t="s">
        <v>5419</v>
      </c>
      <c r="F1872" s="22">
        <v>45501.630555555559</v>
      </c>
      <c r="G1872" s="21" t="s">
        <v>5420</v>
      </c>
      <c r="H1872" s="23">
        <v>582.13</v>
      </c>
      <c r="I1872" s="23">
        <v>1000</v>
      </c>
      <c r="J1872" s="23">
        <v>554.97</v>
      </c>
      <c r="K1872" s="23">
        <v>27.16</v>
      </c>
    </row>
    <row r="1873" spans="1:11" x14ac:dyDescent="0.25">
      <c r="A1873" s="21" t="s">
        <v>155</v>
      </c>
      <c r="B1873" s="21" t="s">
        <v>691</v>
      </c>
      <c r="C1873" s="21" t="s">
        <v>158</v>
      </c>
      <c r="D1873" s="21" t="s">
        <v>870</v>
      </c>
      <c r="E1873" s="21" t="s">
        <v>5421</v>
      </c>
      <c r="F1873" s="22">
        <v>45482.698611111111</v>
      </c>
      <c r="G1873" s="21" t="s">
        <v>5422</v>
      </c>
      <c r="H1873" s="23">
        <v>302.13</v>
      </c>
      <c r="I1873" s="23">
        <v>1100</v>
      </c>
      <c r="J1873" s="23">
        <v>274.97000000000003</v>
      </c>
      <c r="K1873" s="23">
        <v>27.16</v>
      </c>
    </row>
    <row r="1874" spans="1:11" x14ac:dyDescent="0.25">
      <c r="A1874" s="21" t="s">
        <v>155</v>
      </c>
      <c r="B1874" s="21" t="s">
        <v>691</v>
      </c>
      <c r="C1874" s="21" t="s">
        <v>158</v>
      </c>
      <c r="D1874" s="21" t="s">
        <v>1293</v>
      </c>
      <c r="E1874" s="21" t="s">
        <v>5423</v>
      </c>
      <c r="F1874" s="22">
        <v>45483.658333333333</v>
      </c>
      <c r="G1874" s="21" t="s">
        <v>5424</v>
      </c>
      <c r="H1874" s="23">
        <v>165.42</v>
      </c>
      <c r="I1874" s="23">
        <v>1100</v>
      </c>
      <c r="J1874" s="23">
        <v>129.97999999999999</v>
      </c>
      <c r="K1874" s="23">
        <v>35.44</v>
      </c>
    </row>
    <row r="1875" spans="1:11" x14ac:dyDescent="0.25">
      <c r="A1875" s="21" t="s">
        <v>155</v>
      </c>
      <c r="B1875" s="21" t="s">
        <v>691</v>
      </c>
      <c r="C1875" s="21" t="s">
        <v>158</v>
      </c>
      <c r="D1875" s="21" t="s">
        <v>5425</v>
      </c>
      <c r="E1875" s="21" t="s">
        <v>5426</v>
      </c>
      <c r="F1875" s="22">
        <v>45499.591666666667</v>
      </c>
      <c r="G1875" s="21" t="s">
        <v>5427</v>
      </c>
      <c r="H1875" s="23">
        <v>337.11</v>
      </c>
      <c r="I1875" s="23">
        <v>1100</v>
      </c>
      <c r="J1875" s="23">
        <v>309.95</v>
      </c>
      <c r="K1875" s="23">
        <v>27.16</v>
      </c>
    </row>
    <row r="1876" spans="1:11" x14ac:dyDescent="0.25">
      <c r="A1876" s="21" t="s">
        <v>873</v>
      </c>
      <c r="B1876" s="21" t="s">
        <v>705</v>
      </c>
      <c r="C1876" s="21" t="s">
        <v>172</v>
      </c>
      <c r="D1876" s="21" t="s">
        <v>1295</v>
      </c>
      <c r="E1876" s="21" t="s">
        <v>5428</v>
      </c>
      <c r="F1876" s="22">
        <v>45477.593055555553</v>
      </c>
      <c r="G1876" s="21" t="s">
        <v>5429</v>
      </c>
      <c r="H1876" s="23">
        <v>524.16999999999996</v>
      </c>
      <c r="I1876" s="23">
        <v>1400</v>
      </c>
      <c r="J1876" s="23">
        <v>469.99</v>
      </c>
      <c r="K1876" s="23">
        <v>54.18</v>
      </c>
    </row>
    <row r="1877" spans="1:11" x14ac:dyDescent="0.25">
      <c r="A1877" s="21" t="s">
        <v>873</v>
      </c>
      <c r="B1877" s="21" t="s">
        <v>719</v>
      </c>
      <c r="C1877" s="21" t="s">
        <v>169</v>
      </c>
      <c r="D1877" s="21" t="s">
        <v>875</v>
      </c>
      <c r="E1877" s="21" t="s">
        <v>5430</v>
      </c>
      <c r="F1877" s="22">
        <v>45475.361111111109</v>
      </c>
      <c r="G1877" s="21" t="s">
        <v>5431</v>
      </c>
      <c r="H1877" s="23">
        <v>928.68</v>
      </c>
      <c r="I1877" s="23">
        <v>1000</v>
      </c>
      <c r="J1877" s="23">
        <v>829.99</v>
      </c>
      <c r="K1877" s="23">
        <v>98.69</v>
      </c>
    </row>
    <row r="1878" spans="1:11" x14ac:dyDescent="0.25">
      <c r="A1878" s="21" t="s">
        <v>873</v>
      </c>
      <c r="B1878" s="21" t="s">
        <v>713</v>
      </c>
      <c r="C1878" s="21" t="s">
        <v>170</v>
      </c>
      <c r="D1878" s="21" t="s">
        <v>5432</v>
      </c>
      <c r="E1878" s="21" t="s">
        <v>5433</v>
      </c>
      <c r="F1878" s="22">
        <v>45481.367361111108</v>
      </c>
      <c r="G1878" s="21" t="s">
        <v>5434</v>
      </c>
      <c r="H1878" s="23">
        <v>682.4</v>
      </c>
      <c r="I1878" s="23">
        <v>1300</v>
      </c>
      <c r="J1878" s="23">
        <v>654.98</v>
      </c>
      <c r="K1878" s="23">
        <v>27.42</v>
      </c>
    </row>
    <row r="1879" spans="1:11" x14ac:dyDescent="0.25">
      <c r="A1879" s="21" t="s">
        <v>873</v>
      </c>
      <c r="B1879" s="21" t="s">
        <v>713</v>
      </c>
      <c r="C1879" s="21" t="s">
        <v>170</v>
      </c>
      <c r="D1879" s="21" t="s">
        <v>1294</v>
      </c>
      <c r="E1879" s="21" t="s">
        <v>5435</v>
      </c>
      <c r="F1879" s="22">
        <v>45485.55972222222</v>
      </c>
      <c r="G1879" s="21" t="s">
        <v>5436</v>
      </c>
      <c r="H1879" s="23">
        <v>575.38</v>
      </c>
      <c r="I1879" s="23">
        <v>1400</v>
      </c>
      <c r="J1879" s="23">
        <v>229.99</v>
      </c>
      <c r="K1879" s="23">
        <v>345.39</v>
      </c>
    </row>
    <row r="1880" spans="1:11" x14ac:dyDescent="0.25">
      <c r="A1880" s="21" t="s">
        <v>873</v>
      </c>
      <c r="B1880" s="21" t="s">
        <v>709</v>
      </c>
      <c r="C1880" s="21" t="s">
        <v>174</v>
      </c>
      <c r="D1880" s="21" t="s">
        <v>5437</v>
      </c>
      <c r="E1880" s="21" t="s">
        <v>5438</v>
      </c>
      <c r="F1880" s="22">
        <v>45483.57708333333</v>
      </c>
      <c r="G1880" s="21" t="s">
        <v>5439</v>
      </c>
      <c r="H1880" s="23">
        <v>841.06</v>
      </c>
      <c r="I1880" s="23">
        <v>1200</v>
      </c>
      <c r="J1880" s="23">
        <v>629.99</v>
      </c>
      <c r="K1880" s="23">
        <v>211.07</v>
      </c>
    </row>
    <row r="1881" spans="1:11" x14ac:dyDescent="0.25">
      <c r="A1881" s="21" t="s">
        <v>873</v>
      </c>
      <c r="B1881" s="21" t="s">
        <v>709</v>
      </c>
      <c r="C1881" s="21" t="s">
        <v>174</v>
      </c>
      <c r="D1881" s="21" t="s">
        <v>881</v>
      </c>
      <c r="E1881" s="21" t="s">
        <v>5440</v>
      </c>
      <c r="F1881" s="22">
        <v>45488.5625</v>
      </c>
      <c r="G1881" s="21" t="s">
        <v>5441</v>
      </c>
      <c r="H1881" s="23">
        <v>259.57</v>
      </c>
      <c r="I1881" s="23">
        <v>1200</v>
      </c>
      <c r="J1881" s="23">
        <v>199.99</v>
      </c>
      <c r="K1881" s="23">
        <v>59.58</v>
      </c>
    </row>
    <row r="1882" spans="1:11" x14ac:dyDescent="0.25">
      <c r="A1882" s="21" t="s">
        <v>873</v>
      </c>
      <c r="B1882" s="21" t="s">
        <v>707</v>
      </c>
      <c r="C1882" s="21" t="s">
        <v>173</v>
      </c>
      <c r="D1882" s="21" t="s">
        <v>1294</v>
      </c>
      <c r="E1882" s="21" t="s">
        <v>5442</v>
      </c>
      <c r="F1882" s="22">
        <v>45479.749305555553</v>
      </c>
      <c r="G1882" s="21" t="s">
        <v>5443</v>
      </c>
      <c r="H1882" s="23">
        <v>588.30999999999995</v>
      </c>
      <c r="I1882" s="23">
        <v>1100</v>
      </c>
      <c r="J1882" s="23">
        <v>549.99</v>
      </c>
      <c r="K1882" s="23">
        <v>38.32</v>
      </c>
    </row>
    <row r="1883" spans="1:11" x14ac:dyDescent="0.25">
      <c r="A1883" s="21" t="s">
        <v>873</v>
      </c>
      <c r="B1883" s="21" t="s">
        <v>707</v>
      </c>
      <c r="C1883" s="21" t="s">
        <v>173</v>
      </c>
      <c r="D1883" s="21" t="s">
        <v>876</v>
      </c>
      <c r="E1883" s="21" t="s">
        <v>5444</v>
      </c>
      <c r="F1883" s="22">
        <v>45492.617361111108</v>
      </c>
      <c r="G1883" s="21" t="s">
        <v>5445</v>
      </c>
      <c r="H1883" s="23">
        <v>199.99</v>
      </c>
      <c r="I1883" s="23">
        <v>1300</v>
      </c>
      <c r="J1883" s="23">
        <v>199.99</v>
      </c>
      <c r="K1883" s="23">
        <v>0</v>
      </c>
    </row>
    <row r="1884" spans="1:11" x14ac:dyDescent="0.25">
      <c r="A1884" s="21" t="s">
        <v>873</v>
      </c>
      <c r="B1884" s="21" t="s">
        <v>703</v>
      </c>
      <c r="C1884" s="21" t="s">
        <v>164</v>
      </c>
      <c r="D1884" s="21" t="s">
        <v>1672</v>
      </c>
      <c r="E1884" s="21" t="s">
        <v>5446</v>
      </c>
      <c r="F1884" s="22">
        <v>45482.479861111111</v>
      </c>
      <c r="G1884" s="21" t="s">
        <v>5447</v>
      </c>
      <c r="H1884" s="23">
        <v>658.24</v>
      </c>
      <c r="I1884" s="23">
        <v>1400</v>
      </c>
      <c r="J1884" s="23">
        <v>629.99</v>
      </c>
      <c r="K1884" s="23">
        <v>28.25</v>
      </c>
    </row>
    <row r="1885" spans="1:11" x14ac:dyDescent="0.25">
      <c r="A1885" s="21" t="s">
        <v>873</v>
      </c>
      <c r="B1885" s="21" t="s">
        <v>703</v>
      </c>
      <c r="C1885" s="21" t="s">
        <v>164</v>
      </c>
      <c r="D1885" s="21" t="s">
        <v>1672</v>
      </c>
      <c r="E1885" s="21" t="s">
        <v>5448</v>
      </c>
      <c r="F1885" s="22">
        <v>45492.581250000003</v>
      </c>
      <c r="G1885" s="21" t="s">
        <v>5449</v>
      </c>
      <c r="H1885" s="23">
        <v>682.34</v>
      </c>
      <c r="I1885" s="23">
        <v>1400</v>
      </c>
      <c r="J1885" s="23">
        <v>599.99</v>
      </c>
      <c r="K1885" s="23">
        <v>82.35</v>
      </c>
    </row>
    <row r="1886" spans="1:11" x14ac:dyDescent="0.25">
      <c r="A1886" s="21" t="s">
        <v>883</v>
      </c>
      <c r="B1886" s="21" t="s">
        <v>936</v>
      </c>
      <c r="C1886" s="21" t="s">
        <v>937</v>
      </c>
      <c r="D1886" s="21" t="s">
        <v>1684</v>
      </c>
      <c r="E1886" s="21" t="s">
        <v>5450</v>
      </c>
      <c r="F1886" s="22">
        <v>45480.686111111114</v>
      </c>
      <c r="G1886" s="21" t="s">
        <v>5451</v>
      </c>
      <c r="H1886" s="23">
        <v>641.96</v>
      </c>
      <c r="I1886" s="23">
        <v>1100</v>
      </c>
      <c r="J1886" s="23">
        <v>614.96</v>
      </c>
      <c r="K1886" s="23">
        <v>27</v>
      </c>
    </row>
    <row r="1887" spans="1:11" x14ac:dyDescent="0.25">
      <c r="A1887" s="21" t="s">
        <v>883</v>
      </c>
      <c r="B1887" s="21" t="s">
        <v>904</v>
      </c>
      <c r="C1887" s="21" t="s">
        <v>905</v>
      </c>
      <c r="D1887" s="21" t="s">
        <v>1298</v>
      </c>
      <c r="E1887" s="21" t="s">
        <v>5452</v>
      </c>
      <c r="F1887" s="22">
        <v>45481.4</v>
      </c>
      <c r="G1887" s="21" t="s">
        <v>5453</v>
      </c>
      <c r="H1887" s="23">
        <v>623.98</v>
      </c>
      <c r="I1887" s="23">
        <v>1400</v>
      </c>
      <c r="J1887" s="23">
        <v>529.98</v>
      </c>
      <c r="K1887" s="23">
        <v>94</v>
      </c>
    </row>
    <row r="1888" spans="1:11" x14ac:dyDescent="0.25">
      <c r="A1888" s="21" t="s">
        <v>883</v>
      </c>
      <c r="B1888" s="21" t="s">
        <v>899</v>
      </c>
      <c r="C1888" s="21" t="s">
        <v>900</v>
      </c>
      <c r="D1888" s="21" t="s">
        <v>4692</v>
      </c>
      <c r="E1888" s="21" t="s">
        <v>5454</v>
      </c>
      <c r="F1888" s="22">
        <v>45489.574999999997</v>
      </c>
      <c r="G1888" s="21" t="s">
        <v>5455</v>
      </c>
      <c r="H1888" s="23">
        <v>906.83</v>
      </c>
      <c r="I1888" s="23">
        <v>1100</v>
      </c>
      <c r="J1888" s="23">
        <v>879.99</v>
      </c>
      <c r="K1888" s="23">
        <v>26.84</v>
      </c>
    </row>
    <row r="1889" spans="1:11" x14ac:dyDescent="0.25">
      <c r="A1889" s="21" t="s">
        <v>4049</v>
      </c>
      <c r="B1889" s="21" t="s">
        <v>4050</v>
      </c>
      <c r="C1889" s="21" t="s">
        <v>4051</v>
      </c>
      <c r="D1889" s="21" t="s">
        <v>4820</v>
      </c>
      <c r="E1889" s="21" t="s">
        <v>5529</v>
      </c>
      <c r="F1889" s="22">
        <v>45525.666666666664</v>
      </c>
      <c r="G1889" s="21" t="s">
        <v>5530</v>
      </c>
      <c r="H1889" s="23">
        <v>909.97</v>
      </c>
      <c r="I1889" s="23">
        <v>1000</v>
      </c>
      <c r="J1889" s="23">
        <v>829.99</v>
      </c>
      <c r="K1889" s="23">
        <v>79.98</v>
      </c>
    </row>
    <row r="1890" spans="1:11" x14ac:dyDescent="0.25">
      <c r="A1890" s="21" t="s">
        <v>4049</v>
      </c>
      <c r="B1890" s="21" t="s">
        <v>4054</v>
      </c>
      <c r="C1890" s="21" t="s">
        <v>4055</v>
      </c>
      <c r="D1890" s="21" t="s">
        <v>1119</v>
      </c>
      <c r="E1890" s="21" t="s">
        <v>1880</v>
      </c>
      <c r="F1890" s="22">
        <v>45505.355555555558</v>
      </c>
      <c r="G1890" s="21" t="s">
        <v>5531</v>
      </c>
      <c r="H1890" s="23">
        <v>629.99</v>
      </c>
      <c r="I1890" s="23">
        <v>1200</v>
      </c>
      <c r="J1890" s="23">
        <v>549.99</v>
      </c>
      <c r="K1890" s="23">
        <v>80</v>
      </c>
    </row>
    <row r="1891" spans="1:11" x14ac:dyDescent="0.25">
      <c r="A1891" s="21" t="s">
        <v>4049</v>
      </c>
      <c r="B1891" s="21" t="s">
        <v>4054</v>
      </c>
      <c r="C1891" s="21" t="s">
        <v>4055</v>
      </c>
      <c r="D1891" s="21" t="s">
        <v>1119</v>
      </c>
      <c r="E1891" s="21" t="s">
        <v>5532</v>
      </c>
      <c r="F1891" s="22">
        <v>45507.563888888886</v>
      </c>
      <c r="G1891" s="21" t="s">
        <v>5533</v>
      </c>
      <c r="H1891" s="23">
        <v>954.99</v>
      </c>
      <c r="I1891" s="23">
        <v>1100</v>
      </c>
      <c r="J1891" s="23">
        <v>929.99</v>
      </c>
      <c r="K1891" s="23">
        <v>25</v>
      </c>
    </row>
    <row r="1892" spans="1:11" x14ac:dyDescent="0.25">
      <c r="A1892" s="21" t="s">
        <v>4049</v>
      </c>
      <c r="B1892" s="21" t="s">
        <v>4695</v>
      </c>
      <c r="C1892" s="21" t="s">
        <v>4696</v>
      </c>
      <c r="D1892" s="21" t="s">
        <v>5534</v>
      </c>
      <c r="E1892" s="21" t="s">
        <v>5206</v>
      </c>
      <c r="F1892" s="22">
        <v>45532.629166666666</v>
      </c>
      <c r="G1892" s="21" t="s">
        <v>5535</v>
      </c>
      <c r="H1892" s="23">
        <v>1197.54</v>
      </c>
      <c r="I1892" s="23">
        <v>1300</v>
      </c>
      <c r="J1892" s="23">
        <v>1129.92</v>
      </c>
      <c r="K1892" s="23">
        <v>67.62</v>
      </c>
    </row>
    <row r="1893" spans="1:11" x14ac:dyDescent="0.25">
      <c r="A1893" s="21" t="s">
        <v>4049</v>
      </c>
      <c r="B1893" s="21" t="s">
        <v>4054</v>
      </c>
      <c r="C1893" s="21" t="s">
        <v>4055</v>
      </c>
      <c r="D1893" s="21" t="s">
        <v>5536</v>
      </c>
      <c r="E1893" s="21" t="s">
        <v>5537</v>
      </c>
      <c r="F1893" s="22">
        <v>45535.509722222225</v>
      </c>
      <c r="G1893" s="21" t="s">
        <v>5538</v>
      </c>
      <c r="H1893" s="23">
        <v>1129.77</v>
      </c>
      <c r="I1893" s="23">
        <v>1200</v>
      </c>
      <c r="J1893" s="23">
        <v>1099.97</v>
      </c>
      <c r="K1893" s="23">
        <v>29.8</v>
      </c>
    </row>
    <row r="1894" spans="1:11" x14ac:dyDescent="0.25">
      <c r="A1894" s="21" t="s">
        <v>24</v>
      </c>
      <c r="B1894" s="21" t="s">
        <v>469</v>
      </c>
      <c r="C1894" s="21" t="s">
        <v>29</v>
      </c>
      <c r="D1894" s="21" t="s">
        <v>1758</v>
      </c>
      <c r="E1894" s="21" t="s">
        <v>5539</v>
      </c>
      <c r="F1894" s="22">
        <v>45531.70208333333</v>
      </c>
      <c r="G1894" s="21" t="s">
        <v>5540</v>
      </c>
      <c r="H1894" s="23">
        <v>369.97</v>
      </c>
      <c r="I1894" s="23">
        <v>1100</v>
      </c>
      <c r="J1894" s="23">
        <v>304.97000000000003</v>
      </c>
      <c r="K1894" s="23">
        <v>65</v>
      </c>
    </row>
    <row r="1895" spans="1:11" x14ac:dyDescent="0.25">
      <c r="A1895" s="21" t="s">
        <v>24</v>
      </c>
      <c r="B1895" s="21" t="s">
        <v>461</v>
      </c>
      <c r="C1895" s="21" t="s">
        <v>30</v>
      </c>
      <c r="D1895" s="21" t="s">
        <v>738</v>
      </c>
      <c r="E1895" s="21" t="s">
        <v>5541</v>
      </c>
      <c r="F1895" s="22">
        <v>45506.65625</v>
      </c>
      <c r="G1895" s="21" t="s">
        <v>5542</v>
      </c>
      <c r="H1895" s="23">
        <v>871.94</v>
      </c>
      <c r="I1895" s="23">
        <v>1200</v>
      </c>
      <c r="J1895" s="23">
        <v>784.94</v>
      </c>
      <c r="K1895" s="23">
        <v>87</v>
      </c>
    </row>
    <row r="1896" spans="1:11" x14ac:dyDescent="0.25">
      <c r="A1896" s="21" t="s">
        <v>24</v>
      </c>
      <c r="B1896" s="21" t="s">
        <v>461</v>
      </c>
      <c r="C1896" s="21" t="s">
        <v>30</v>
      </c>
      <c r="D1896" s="21" t="s">
        <v>5543</v>
      </c>
      <c r="E1896" s="21" t="s">
        <v>5544</v>
      </c>
      <c r="F1896" s="22">
        <v>45520.637499999997</v>
      </c>
      <c r="G1896" s="21" t="s">
        <v>5545</v>
      </c>
      <c r="H1896" s="23">
        <v>606.22</v>
      </c>
      <c r="I1896" s="23">
        <v>1100</v>
      </c>
      <c r="J1896" s="23">
        <v>479.96</v>
      </c>
      <c r="K1896" s="23">
        <v>126.26</v>
      </c>
    </row>
    <row r="1897" spans="1:11" x14ac:dyDescent="0.25">
      <c r="A1897" s="21" t="s">
        <v>24</v>
      </c>
      <c r="B1897" s="21" t="s">
        <v>463</v>
      </c>
      <c r="C1897" s="21" t="s">
        <v>28</v>
      </c>
      <c r="D1897" s="21" t="s">
        <v>3978</v>
      </c>
      <c r="E1897" s="21" t="s">
        <v>5546</v>
      </c>
      <c r="F1897" s="22">
        <v>45524.697916666664</v>
      </c>
      <c r="G1897" s="21" t="s">
        <v>5547</v>
      </c>
      <c r="H1897" s="23">
        <v>942.28</v>
      </c>
      <c r="I1897" s="23">
        <v>1500</v>
      </c>
      <c r="J1897" s="23">
        <v>914.93</v>
      </c>
      <c r="K1897" s="23">
        <v>27.35</v>
      </c>
    </row>
    <row r="1898" spans="1:11" x14ac:dyDescent="0.25">
      <c r="A1898" s="21" t="s">
        <v>24</v>
      </c>
      <c r="B1898" s="21" t="s">
        <v>463</v>
      </c>
      <c r="C1898" s="21" t="s">
        <v>28</v>
      </c>
      <c r="D1898" s="21" t="s">
        <v>3978</v>
      </c>
      <c r="E1898" s="21" t="s">
        <v>5548</v>
      </c>
      <c r="F1898" s="22">
        <v>45524.715277777781</v>
      </c>
      <c r="G1898" s="21" t="s">
        <v>5549</v>
      </c>
      <c r="H1898" s="23">
        <v>477.32</v>
      </c>
      <c r="I1898" s="23">
        <v>1400</v>
      </c>
      <c r="J1898" s="23">
        <v>449.97</v>
      </c>
      <c r="K1898" s="23">
        <v>27.35</v>
      </c>
    </row>
    <row r="1899" spans="1:11" x14ac:dyDescent="0.25">
      <c r="A1899" s="21" t="s">
        <v>24</v>
      </c>
      <c r="B1899" s="21" t="s">
        <v>458</v>
      </c>
      <c r="C1899" s="21" t="s">
        <v>27</v>
      </c>
      <c r="D1899" s="21" t="s">
        <v>4087</v>
      </c>
      <c r="E1899" s="21" t="s">
        <v>5550</v>
      </c>
      <c r="F1899" s="22">
        <v>45506.60833333333</v>
      </c>
      <c r="G1899" s="21" t="s">
        <v>5551</v>
      </c>
      <c r="H1899" s="23">
        <v>884.99</v>
      </c>
      <c r="I1899" s="23">
        <v>1200</v>
      </c>
      <c r="J1899" s="23">
        <v>829.99</v>
      </c>
      <c r="K1899" s="23">
        <v>55</v>
      </c>
    </row>
    <row r="1900" spans="1:11" x14ac:dyDescent="0.25">
      <c r="A1900" s="21" t="s">
        <v>24</v>
      </c>
      <c r="B1900" s="21" t="s">
        <v>471</v>
      </c>
      <c r="C1900" s="21" t="s">
        <v>31</v>
      </c>
      <c r="D1900" s="21" t="s">
        <v>737</v>
      </c>
      <c r="E1900" s="21" t="s">
        <v>5552</v>
      </c>
      <c r="F1900" s="22">
        <v>45512.763194444444</v>
      </c>
      <c r="G1900" s="21" t="s">
        <v>5553</v>
      </c>
      <c r="H1900" s="23">
        <v>1032.28</v>
      </c>
      <c r="I1900" s="23">
        <v>1300</v>
      </c>
      <c r="J1900" s="23">
        <v>1004.93</v>
      </c>
      <c r="K1900" s="23">
        <v>27.35</v>
      </c>
    </row>
    <row r="1901" spans="1:11" x14ac:dyDescent="0.25">
      <c r="A1901" s="21" t="s">
        <v>24</v>
      </c>
      <c r="B1901" s="21" t="s">
        <v>467</v>
      </c>
      <c r="C1901" s="21" t="s">
        <v>25</v>
      </c>
      <c r="D1901" s="21" t="s">
        <v>5554</v>
      </c>
      <c r="E1901" s="21" t="s">
        <v>5555</v>
      </c>
      <c r="F1901" s="22">
        <v>45509.4375</v>
      </c>
      <c r="G1901" s="21" t="s">
        <v>5556</v>
      </c>
      <c r="H1901" s="23">
        <v>341.96</v>
      </c>
      <c r="I1901" s="23">
        <v>1100</v>
      </c>
      <c r="J1901" s="23">
        <v>269.95999999999998</v>
      </c>
      <c r="K1901" s="23">
        <v>72</v>
      </c>
    </row>
    <row r="1902" spans="1:11" x14ac:dyDescent="0.25">
      <c r="A1902" s="21" t="s">
        <v>24</v>
      </c>
      <c r="B1902" s="21" t="s">
        <v>465</v>
      </c>
      <c r="C1902" s="21" t="s">
        <v>24</v>
      </c>
      <c r="D1902" s="21" t="s">
        <v>734</v>
      </c>
      <c r="E1902" s="21" t="s">
        <v>5557</v>
      </c>
      <c r="F1902" s="22">
        <v>45513.501388888886</v>
      </c>
      <c r="G1902" s="21" t="s">
        <v>5558</v>
      </c>
      <c r="H1902" s="23">
        <v>1164.6300000000001</v>
      </c>
      <c r="I1902" s="23">
        <v>1100</v>
      </c>
      <c r="J1902" s="23">
        <v>1059.92</v>
      </c>
      <c r="K1902" s="23">
        <v>104.71</v>
      </c>
    </row>
    <row r="1903" spans="1:11" x14ac:dyDescent="0.25">
      <c r="A1903" s="21" t="s">
        <v>24</v>
      </c>
      <c r="B1903" s="21" t="s">
        <v>465</v>
      </c>
      <c r="C1903" s="21" t="s">
        <v>24</v>
      </c>
      <c r="D1903" s="21" t="s">
        <v>5559</v>
      </c>
      <c r="E1903" s="21" t="s">
        <v>5560</v>
      </c>
      <c r="F1903" s="22">
        <v>45513.761111111111</v>
      </c>
      <c r="G1903" s="21" t="s">
        <v>5561</v>
      </c>
      <c r="H1903" s="23">
        <v>1484.72</v>
      </c>
      <c r="I1903" s="23">
        <v>1400</v>
      </c>
      <c r="J1903" s="23">
        <v>1384.97</v>
      </c>
      <c r="K1903" s="23">
        <v>99.75</v>
      </c>
    </row>
    <row r="1904" spans="1:11" x14ac:dyDescent="0.25">
      <c r="A1904" s="21" t="s">
        <v>24</v>
      </c>
      <c r="B1904" s="21" t="s">
        <v>465</v>
      </c>
      <c r="C1904" s="21" t="s">
        <v>24</v>
      </c>
      <c r="D1904" s="21" t="s">
        <v>1758</v>
      </c>
      <c r="E1904" s="21" t="s">
        <v>5562</v>
      </c>
      <c r="F1904" s="22">
        <v>45522.73541666667</v>
      </c>
      <c r="G1904" s="21" t="s">
        <v>5563</v>
      </c>
      <c r="H1904" s="23">
        <v>1074.8599999999999</v>
      </c>
      <c r="I1904" s="23">
        <v>1100</v>
      </c>
      <c r="J1904" s="23">
        <v>914.92</v>
      </c>
      <c r="K1904" s="23">
        <v>159.94</v>
      </c>
    </row>
    <row r="1905" spans="1:11" x14ac:dyDescent="0.25">
      <c r="A1905" s="21" t="s">
        <v>24</v>
      </c>
      <c r="B1905" s="21" t="s">
        <v>465</v>
      </c>
      <c r="C1905" s="21" t="s">
        <v>24</v>
      </c>
      <c r="D1905" s="21" t="s">
        <v>734</v>
      </c>
      <c r="E1905" s="21" t="s">
        <v>5564</v>
      </c>
      <c r="F1905" s="22">
        <v>45524.61041666667</v>
      </c>
      <c r="G1905" s="21" t="s">
        <v>5565</v>
      </c>
      <c r="H1905" s="23">
        <v>661.95</v>
      </c>
      <c r="I1905" s="23">
        <v>1100</v>
      </c>
      <c r="J1905" s="23">
        <v>579.95000000000005</v>
      </c>
      <c r="K1905" s="23">
        <v>82</v>
      </c>
    </row>
    <row r="1906" spans="1:11" x14ac:dyDescent="0.25">
      <c r="A1906" s="21" t="s">
        <v>24</v>
      </c>
      <c r="B1906" s="21" t="s">
        <v>465</v>
      </c>
      <c r="C1906" s="21" t="s">
        <v>24</v>
      </c>
      <c r="D1906" s="21" t="s">
        <v>1758</v>
      </c>
      <c r="E1906" s="21" t="s">
        <v>5566</v>
      </c>
      <c r="F1906" s="22">
        <v>45529.71597222222</v>
      </c>
      <c r="G1906" s="21" t="s">
        <v>5567</v>
      </c>
      <c r="H1906" s="23">
        <v>1147.25</v>
      </c>
      <c r="I1906" s="23">
        <v>1200</v>
      </c>
      <c r="J1906" s="23">
        <v>1119.9000000000001</v>
      </c>
      <c r="K1906" s="23">
        <v>27.35</v>
      </c>
    </row>
    <row r="1907" spans="1:11" x14ac:dyDescent="0.25">
      <c r="A1907" s="21" t="s">
        <v>24</v>
      </c>
      <c r="B1907" s="21" t="s">
        <v>465</v>
      </c>
      <c r="C1907" s="21" t="s">
        <v>24</v>
      </c>
      <c r="D1907" s="21" t="s">
        <v>1758</v>
      </c>
      <c r="E1907" s="21" t="s">
        <v>5568</v>
      </c>
      <c r="F1907" s="22">
        <v>45533.588888888888</v>
      </c>
      <c r="G1907" s="21" t="s">
        <v>5569</v>
      </c>
      <c r="H1907" s="23">
        <v>580.95000000000005</v>
      </c>
      <c r="I1907" s="23">
        <v>1300</v>
      </c>
      <c r="J1907" s="23">
        <v>489.95</v>
      </c>
      <c r="K1907" s="23">
        <v>91</v>
      </c>
    </row>
    <row r="1908" spans="1:11" x14ac:dyDescent="0.25">
      <c r="A1908" s="21" t="s">
        <v>1079</v>
      </c>
      <c r="B1908" s="21" t="s">
        <v>1081</v>
      </c>
      <c r="C1908" s="21" t="s">
        <v>1062</v>
      </c>
      <c r="D1908" s="21" t="s">
        <v>1328</v>
      </c>
      <c r="E1908" s="21" t="s">
        <v>1610</v>
      </c>
      <c r="F1908" s="22">
        <v>45514.558333333334</v>
      </c>
      <c r="G1908" s="21" t="s">
        <v>5570</v>
      </c>
      <c r="H1908" s="23">
        <v>857.52</v>
      </c>
      <c r="I1908" s="23">
        <v>1400</v>
      </c>
      <c r="J1908" s="23">
        <v>829.99</v>
      </c>
      <c r="K1908" s="23">
        <v>27.53</v>
      </c>
    </row>
    <row r="1909" spans="1:11" x14ac:dyDescent="0.25">
      <c r="A1909" s="21" t="s">
        <v>1079</v>
      </c>
      <c r="B1909" s="21" t="s">
        <v>1081</v>
      </c>
      <c r="C1909" s="21" t="s">
        <v>1062</v>
      </c>
      <c r="D1909" s="21" t="s">
        <v>1328</v>
      </c>
      <c r="E1909" s="21" t="s">
        <v>5571</v>
      </c>
      <c r="F1909" s="22">
        <v>45516.725694444445</v>
      </c>
      <c r="G1909" s="21" t="s">
        <v>5572</v>
      </c>
      <c r="H1909" s="23">
        <v>712.32</v>
      </c>
      <c r="I1909" s="23">
        <v>1400</v>
      </c>
      <c r="J1909" s="23">
        <v>684.97</v>
      </c>
      <c r="K1909" s="23">
        <v>27.35</v>
      </c>
    </row>
    <row r="1910" spans="1:11" x14ac:dyDescent="0.25">
      <c r="A1910" s="21" t="s">
        <v>1079</v>
      </c>
      <c r="B1910" s="21" t="s">
        <v>1081</v>
      </c>
      <c r="C1910" s="21" t="s">
        <v>1062</v>
      </c>
      <c r="D1910" s="21" t="s">
        <v>1328</v>
      </c>
      <c r="E1910" s="21" t="s">
        <v>5573</v>
      </c>
      <c r="F1910" s="22">
        <v>45521.670138888891</v>
      </c>
      <c r="G1910" s="21" t="s">
        <v>5574</v>
      </c>
      <c r="H1910" s="23">
        <v>983.49</v>
      </c>
      <c r="I1910" s="23">
        <v>1400</v>
      </c>
      <c r="J1910" s="23">
        <v>864.96</v>
      </c>
      <c r="K1910" s="23">
        <v>118.53</v>
      </c>
    </row>
    <row r="1911" spans="1:11" x14ac:dyDescent="0.25">
      <c r="A1911" s="21" t="s">
        <v>1079</v>
      </c>
      <c r="B1911" s="21" t="s">
        <v>1081</v>
      </c>
      <c r="C1911" s="21" t="s">
        <v>1062</v>
      </c>
      <c r="D1911" s="21" t="s">
        <v>1328</v>
      </c>
      <c r="E1911" s="21" t="s">
        <v>5575</v>
      </c>
      <c r="F1911" s="22">
        <v>45522.488888888889</v>
      </c>
      <c r="G1911" s="21" t="s">
        <v>5576</v>
      </c>
      <c r="H1911" s="23">
        <v>282.5</v>
      </c>
      <c r="I1911" s="23">
        <v>1300</v>
      </c>
      <c r="J1911" s="23">
        <v>254.97</v>
      </c>
      <c r="K1911" s="23">
        <v>27.53</v>
      </c>
    </row>
    <row r="1912" spans="1:11" x14ac:dyDescent="0.25">
      <c r="A1912" s="21" t="s">
        <v>1079</v>
      </c>
      <c r="B1912" s="21" t="s">
        <v>1081</v>
      </c>
      <c r="C1912" s="21" t="s">
        <v>1062</v>
      </c>
      <c r="D1912" s="21" t="s">
        <v>1261</v>
      </c>
      <c r="E1912" s="21" t="s">
        <v>5577</v>
      </c>
      <c r="F1912" s="22">
        <v>45524.424305555556</v>
      </c>
      <c r="G1912" s="21" t="s">
        <v>5578</v>
      </c>
      <c r="H1912" s="23">
        <v>232.9</v>
      </c>
      <c r="I1912" s="23">
        <v>1200</v>
      </c>
      <c r="J1912" s="23">
        <v>199.99</v>
      </c>
      <c r="K1912" s="23">
        <v>32.909999999999997</v>
      </c>
    </row>
    <row r="1913" spans="1:11" x14ac:dyDescent="0.25">
      <c r="A1913" s="21" t="s">
        <v>1079</v>
      </c>
      <c r="B1913" s="21" t="s">
        <v>1081</v>
      </c>
      <c r="C1913" s="21" t="s">
        <v>1062</v>
      </c>
      <c r="D1913" s="21" t="s">
        <v>1328</v>
      </c>
      <c r="E1913" s="21" t="s">
        <v>5161</v>
      </c>
      <c r="F1913" s="22">
        <v>45534.388888888891</v>
      </c>
      <c r="G1913" s="21" t="s">
        <v>5579</v>
      </c>
      <c r="H1913" s="23">
        <v>294.95999999999998</v>
      </c>
      <c r="I1913" s="23">
        <v>1100</v>
      </c>
      <c r="J1913" s="23">
        <v>294.95999999999998</v>
      </c>
      <c r="K1913" s="23">
        <v>0</v>
      </c>
    </row>
    <row r="1914" spans="1:11" x14ac:dyDescent="0.25">
      <c r="A1914" s="21" t="s">
        <v>1079</v>
      </c>
      <c r="B1914" s="21" t="s">
        <v>1081</v>
      </c>
      <c r="C1914" s="21" t="s">
        <v>1062</v>
      </c>
      <c r="D1914" s="21" t="s">
        <v>1328</v>
      </c>
      <c r="E1914" s="21" t="s">
        <v>1362</v>
      </c>
      <c r="F1914" s="22">
        <v>45534.405555555553</v>
      </c>
      <c r="G1914" s="21" t="s">
        <v>5580</v>
      </c>
      <c r="H1914" s="23">
        <v>294.95999999999998</v>
      </c>
      <c r="I1914" s="23">
        <v>1100</v>
      </c>
      <c r="J1914" s="23">
        <v>294.95999999999998</v>
      </c>
      <c r="K1914" s="23">
        <v>0</v>
      </c>
    </row>
    <row r="1915" spans="1:11" x14ac:dyDescent="0.25">
      <c r="A1915" s="21" t="s">
        <v>1079</v>
      </c>
      <c r="B1915" s="21" t="s">
        <v>1082</v>
      </c>
      <c r="C1915" s="21" t="s">
        <v>1063</v>
      </c>
      <c r="D1915" s="21" t="s">
        <v>1098</v>
      </c>
      <c r="E1915" s="21" t="s">
        <v>5581</v>
      </c>
      <c r="F1915" s="22">
        <v>45514.69027777778</v>
      </c>
      <c r="G1915" s="21" t="s">
        <v>5582</v>
      </c>
      <c r="H1915" s="23">
        <v>1227.4000000000001</v>
      </c>
      <c r="I1915" s="23">
        <v>1400</v>
      </c>
      <c r="J1915" s="23">
        <v>1199.99</v>
      </c>
      <c r="K1915" s="23">
        <v>27.41</v>
      </c>
    </row>
    <row r="1916" spans="1:11" x14ac:dyDescent="0.25">
      <c r="A1916" s="21" t="s">
        <v>1079</v>
      </c>
      <c r="B1916" s="21" t="s">
        <v>1082</v>
      </c>
      <c r="C1916" s="21" t="s">
        <v>1063</v>
      </c>
      <c r="D1916" s="21" t="s">
        <v>1097</v>
      </c>
      <c r="E1916" s="21" t="s">
        <v>5583</v>
      </c>
      <c r="F1916" s="22">
        <v>45517.703472222223</v>
      </c>
      <c r="G1916" s="21" t="s">
        <v>5584</v>
      </c>
      <c r="H1916" s="23">
        <v>247.31</v>
      </c>
      <c r="I1916" s="23">
        <v>1200</v>
      </c>
      <c r="J1916" s="23">
        <v>219.97</v>
      </c>
      <c r="K1916" s="23">
        <v>27.34</v>
      </c>
    </row>
    <row r="1917" spans="1:11" x14ac:dyDescent="0.25">
      <c r="A1917" s="21" t="s">
        <v>1079</v>
      </c>
      <c r="B1917" s="21" t="s">
        <v>1082</v>
      </c>
      <c r="C1917" s="21" t="s">
        <v>1063</v>
      </c>
      <c r="D1917" s="21" t="s">
        <v>1098</v>
      </c>
      <c r="E1917" s="21" t="s">
        <v>5585</v>
      </c>
      <c r="F1917" s="22">
        <v>45535.71875</v>
      </c>
      <c r="G1917" s="21" t="s">
        <v>5586</v>
      </c>
      <c r="H1917" s="23">
        <v>237.5</v>
      </c>
      <c r="I1917" s="23">
        <v>1300</v>
      </c>
      <c r="J1917" s="23">
        <v>209.97</v>
      </c>
      <c r="K1917" s="23">
        <v>27.53</v>
      </c>
    </row>
    <row r="1918" spans="1:11" x14ac:dyDescent="0.25">
      <c r="A1918" s="21" t="s">
        <v>1079</v>
      </c>
      <c r="B1918" s="21" t="s">
        <v>1083</v>
      </c>
      <c r="C1918" s="21" t="s">
        <v>1064</v>
      </c>
      <c r="D1918" s="21" t="s">
        <v>4887</v>
      </c>
      <c r="E1918" s="21" t="s">
        <v>5587</v>
      </c>
      <c r="F1918" s="22">
        <v>45513.503472222219</v>
      </c>
      <c r="G1918" s="21" t="s">
        <v>5588</v>
      </c>
      <c r="H1918" s="23">
        <v>201.49</v>
      </c>
      <c r="I1918" s="23">
        <v>410.03</v>
      </c>
      <c r="J1918" s="23">
        <v>154.97</v>
      </c>
      <c r="K1918" s="23">
        <v>46.52</v>
      </c>
    </row>
    <row r="1919" spans="1:11" x14ac:dyDescent="0.25">
      <c r="A1919" s="21" t="s">
        <v>1079</v>
      </c>
      <c r="B1919" s="21" t="s">
        <v>1083</v>
      </c>
      <c r="C1919" s="21" t="s">
        <v>1064</v>
      </c>
      <c r="D1919" s="21" t="s">
        <v>4887</v>
      </c>
      <c r="E1919" s="21" t="s">
        <v>3340</v>
      </c>
      <c r="F1919" s="22">
        <v>45513.495833333334</v>
      </c>
      <c r="G1919" s="21" t="s">
        <v>5588</v>
      </c>
      <c r="H1919" s="23">
        <v>716.54</v>
      </c>
      <c r="I1919" s="23">
        <v>1100</v>
      </c>
      <c r="J1919" s="23">
        <v>689.97</v>
      </c>
      <c r="K1919" s="23">
        <v>26.57</v>
      </c>
    </row>
    <row r="1920" spans="1:11" x14ac:dyDescent="0.25">
      <c r="A1920" s="21" t="s">
        <v>1079</v>
      </c>
      <c r="B1920" s="21" t="s">
        <v>1083</v>
      </c>
      <c r="C1920" s="21" t="s">
        <v>1064</v>
      </c>
      <c r="D1920" s="21" t="s">
        <v>1841</v>
      </c>
      <c r="E1920" s="21" t="s">
        <v>5589</v>
      </c>
      <c r="F1920" s="22">
        <v>45516.663888888892</v>
      </c>
      <c r="G1920" s="21" t="s">
        <v>5590</v>
      </c>
      <c r="H1920" s="23">
        <v>561.52</v>
      </c>
      <c r="I1920" s="23">
        <v>1400</v>
      </c>
      <c r="J1920" s="23">
        <v>534.96</v>
      </c>
      <c r="K1920" s="23">
        <v>26.56</v>
      </c>
    </row>
    <row r="1921" spans="1:11" x14ac:dyDescent="0.25">
      <c r="A1921" s="21" t="s">
        <v>1079</v>
      </c>
      <c r="B1921" s="21" t="s">
        <v>1083</v>
      </c>
      <c r="C1921" s="21" t="s">
        <v>1064</v>
      </c>
      <c r="D1921" s="21" t="s">
        <v>5591</v>
      </c>
      <c r="E1921" s="21" t="s">
        <v>5592</v>
      </c>
      <c r="F1921" s="22">
        <v>45519.724305555559</v>
      </c>
      <c r="G1921" s="21" t="s">
        <v>5593</v>
      </c>
      <c r="H1921" s="23">
        <v>1037.79</v>
      </c>
      <c r="I1921" s="23">
        <v>1300</v>
      </c>
      <c r="J1921" s="23">
        <v>999.99</v>
      </c>
      <c r="K1921" s="23">
        <v>37.799999999999997</v>
      </c>
    </row>
    <row r="1922" spans="1:11" x14ac:dyDescent="0.25">
      <c r="A1922" s="21" t="s">
        <v>1079</v>
      </c>
      <c r="B1922" s="21" t="s">
        <v>1083</v>
      </c>
      <c r="C1922" s="21" t="s">
        <v>1064</v>
      </c>
      <c r="D1922" s="21" t="s">
        <v>1841</v>
      </c>
      <c r="E1922" s="21" t="s">
        <v>5594</v>
      </c>
      <c r="F1922" s="22">
        <v>45521.479166666664</v>
      </c>
      <c r="G1922" s="21" t="s">
        <v>5595</v>
      </c>
      <c r="H1922" s="23">
        <v>378.39</v>
      </c>
      <c r="I1922" s="23">
        <v>690.02</v>
      </c>
      <c r="J1922" s="23">
        <v>349.97</v>
      </c>
      <c r="K1922" s="23">
        <v>28.42</v>
      </c>
    </row>
    <row r="1923" spans="1:11" x14ac:dyDescent="0.25">
      <c r="A1923" s="21" t="s">
        <v>1079</v>
      </c>
      <c r="B1923" s="21" t="s">
        <v>1083</v>
      </c>
      <c r="C1923" s="21" t="s">
        <v>1064</v>
      </c>
      <c r="D1923" s="21" t="s">
        <v>1841</v>
      </c>
      <c r="E1923" s="21" t="s">
        <v>5596</v>
      </c>
      <c r="F1923" s="22">
        <v>45521.462500000001</v>
      </c>
      <c r="G1923" s="21" t="s">
        <v>5595</v>
      </c>
      <c r="H1923" s="23">
        <v>639.78</v>
      </c>
      <c r="I1923" s="23">
        <v>1300</v>
      </c>
      <c r="J1923" s="23">
        <v>609.98</v>
      </c>
      <c r="K1923" s="23">
        <v>29.8</v>
      </c>
    </row>
    <row r="1924" spans="1:11" x14ac:dyDescent="0.25">
      <c r="A1924" s="21" t="s">
        <v>1079</v>
      </c>
      <c r="B1924" s="21" t="s">
        <v>1083</v>
      </c>
      <c r="C1924" s="21" t="s">
        <v>1064</v>
      </c>
      <c r="D1924" s="21" t="s">
        <v>5591</v>
      </c>
      <c r="E1924" s="21" t="s">
        <v>5597</v>
      </c>
      <c r="F1924" s="22">
        <v>45521.492361111108</v>
      </c>
      <c r="G1924" s="21" t="s">
        <v>5598</v>
      </c>
      <c r="H1924" s="23">
        <v>382.44</v>
      </c>
      <c r="I1924" s="23">
        <v>830.03</v>
      </c>
      <c r="J1924" s="23">
        <v>354.97</v>
      </c>
      <c r="K1924" s="23">
        <v>27.47</v>
      </c>
    </row>
    <row r="1925" spans="1:11" x14ac:dyDescent="0.25">
      <c r="A1925" s="21" t="s">
        <v>1079</v>
      </c>
      <c r="B1925" s="21" t="s">
        <v>1083</v>
      </c>
      <c r="C1925" s="21" t="s">
        <v>1064</v>
      </c>
      <c r="D1925" s="21" t="s">
        <v>5591</v>
      </c>
      <c r="E1925" s="21" t="s">
        <v>5599</v>
      </c>
      <c r="F1925" s="22">
        <v>45521.481944444444</v>
      </c>
      <c r="G1925" s="21" t="s">
        <v>5598</v>
      </c>
      <c r="H1925" s="23">
        <v>297.44</v>
      </c>
      <c r="I1925" s="23">
        <v>1100</v>
      </c>
      <c r="J1925" s="23">
        <v>269.97000000000003</v>
      </c>
      <c r="K1925" s="23">
        <v>27.47</v>
      </c>
    </row>
    <row r="1926" spans="1:11" x14ac:dyDescent="0.25">
      <c r="A1926" s="21" t="s">
        <v>1079</v>
      </c>
      <c r="B1926" s="21" t="s">
        <v>1083</v>
      </c>
      <c r="C1926" s="21" t="s">
        <v>1064</v>
      </c>
      <c r="D1926" s="21" t="s">
        <v>1841</v>
      </c>
      <c r="E1926" s="21" t="s">
        <v>5600</v>
      </c>
      <c r="F1926" s="22">
        <v>45521.506944444445</v>
      </c>
      <c r="G1926" s="21" t="s">
        <v>5601</v>
      </c>
      <c r="H1926" s="23">
        <v>352.64</v>
      </c>
      <c r="I1926" s="23">
        <v>905.04</v>
      </c>
      <c r="J1926" s="23">
        <v>324.97000000000003</v>
      </c>
      <c r="K1926" s="23">
        <v>27.67</v>
      </c>
    </row>
    <row r="1927" spans="1:11" x14ac:dyDescent="0.25">
      <c r="A1927" s="21" t="s">
        <v>1079</v>
      </c>
      <c r="B1927" s="21" t="s">
        <v>1083</v>
      </c>
      <c r="C1927" s="21" t="s">
        <v>1064</v>
      </c>
      <c r="D1927" s="21" t="s">
        <v>1841</v>
      </c>
      <c r="E1927" s="21" t="s">
        <v>5602</v>
      </c>
      <c r="F1927" s="22">
        <v>45521.502083333333</v>
      </c>
      <c r="G1927" s="21" t="s">
        <v>5601</v>
      </c>
      <c r="H1927" s="23">
        <v>424.76</v>
      </c>
      <c r="I1927" s="23">
        <v>1300</v>
      </c>
      <c r="J1927" s="23">
        <v>394.96</v>
      </c>
      <c r="K1927" s="23">
        <v>29.8</v>
      </c>
    </row>
    <row r="1928" spans="1:11" x14ac:dyDescent="0.25">
      <c r="A1928" s="21" t="s">
        <v>1079</v>
      </c>
      <c r="B1928" s="21" t="s">
        <v>1083</v>
      </c>
      <c r="C1928" s="21" t="s">
        <v>1064</v>
      </c>
      <c r="D1928" s="21" t="s">
        <v>1841</v>
      </c>
      <c r="E1928" s="21" t="s">
        <v>5603</v>
      </c>
      <c r="F1928" s="22">
        <v>45527.74722222222</v>
      </c>
      <c r="G1928" s="21" t="s">
        <v>5604</v>
      </c>
      <c r="H1928" s="23">
        <v>436.17</v>
      </c>
      <c r="I1928" s="23">
        <v>1200</v>
      </c>
      <c r="J1928" s="23">
        <v>399.95</v>
      </c>
      <c r="K1928" s="23">
        <v>36.22</v>
      </c>
    </row>
    <row r="1929" spans="1:11" x14ac:dyDescent="0.25">
      <c r="A1929" s="21" t="s">
        <v>1079</v>
      </c>
      <c r="B1929" s="21" t="s">
        <v>1083</v>
      </c>
      <c r="C1929" s="21" t="s">
        <v>1064</v>
      </c>
      <c r="D1929" s="21" t="s">
        <v>1841</v>
      </c>
      <c r="E1929" s="21" t="s">
        <v>5605</v>
      </c>
      <c r="F1929" s="22">
        <v>45535.398611111108</v>
      </c>
      <c r="G1929" s="21" t="s">
        <v>5606</v>
      </c>
      <c r="H1929" s="23">
        <v>866.19</v>
      </c>
      <c r="I1929" s="23">
        <v>1300</v>
      </c>
      <c r="J1929" s="23">
        <v>829.99</v>
      </c>
      <c r="K1929" s="23">
        <v>36.200000000000003</v>
      </c>
    </row>
    <row r="1930" spans="1:11" x14ac:dyDescent="0.25">
      <c r="A1930" s="21" t="s">
        <v>1079</v>
      </c>
      <c r="B1930" s="21" t="s">
        <v>1084</v>
      </c>
      <c r="C1930" s="21" t="s">
        <v>1065</v>
      </c>
      <c r="D1930" s="21" t="s">
        <v>1262</v>
      </c>
      <c r="E1930" s="21" t="s">
        <v>1664</v>
      </c>
      <c r="F1930" s="22">
        <v>45517.634027777778</v>
      </c>
      <c r="G1930" s="21" t="s">
        <v>5607</v>
      </c>
      <c r="H1930" s="23">
        <v>1237.5</v>
      </c>
      <c r="I1930" s="23">
        <v>1400</v>
      </c>
      <c r="J1930" s="23">
        <v>1209.97</v>
      </c>
      <c r="K1930" s="23">
        <v>27.53</v>
      </c>
    </row>
    <row r="1931" spans="1:11" x14ac:dyDescent="0.25">
      <c r="A1931" s="21" t="s">
        <v>1079</v>
      </c>
      <c r="B1931" s="21" t="s">
        <v>1086</v>
      </c>
      <c r="C1931" s="21" t="s">
        <v>1067</v>
      </c>
      <c r="D1931" s="21" t="s">
        <v>4882</v>
      </c>
      <c r="E1931" s="21" t="s">
        <v>1368</v>
      </c>
      <c r="F1931" s="22">
        <v>45523.681944444441</v>
      </c>
      <c r="G1931" s="21" t="s">
        <v>5608</v>
      </c>
      <c r="H1931" s="23">
        <v>1002.01</v>
      </c>
      <c r="I1931" s="23">
        <v>1300</v>
      </c>
      <c r="J1931" s="23">
        <v>974.98</v>
      </c>
      <c r="K1931" s="23">
        <v>27.03</v>
      </c>
    </row>
    <row r="1932" spans="1:11" x14ac:dyDescent="0.25">
      <c r="A1932" s="21" t="s">
        <v>1079</v>
      </c>
      <c r="B1932" s="21" t="s">
        <v>1084</v>
      </c>
      <c r="C1932" s="21" t="s">
        <v>1065</v>
      </c>
      <c r="D1932" s="21" t="s">
        <v>1262</v>
      </c>
      <c r="E1932" s="21" t="s">
        <v>5609</v>
      </c>
      <c r="F1932" s="22">
        <v>45523.368750000001</v>
      </c>
      <c r="G1932" s="21" t="s">
        <v>5610</v>
      </c>
      <c r="H1932" s="23">
        <v>582.44000000000005</v>
      </c>
      <c r="I1932" s="23">
        <v>1400</v>
      </c>
      <c r="J1932" s="23">
        <v>554.97</v>
      </c>
      <c r="K1932" s="23">
        <v>27.47</v>
      </c>
    </row>
    <row r="1933" spans="1:11" x14ac:dyDescent="0.25">
      <c r="A1933" s="21" t="s">
        <v>1079</v>
      </c>
      <c r="B1933" s="21" t="s">
        <v>1084</v>
      </c>
      <c r="C1933" s="21" t="s">
        <v>1065</v>
      </c>
      <c r="D1933" s="21" t="s">
        <v>1262</v>
      </c>
      <c r="E1933" s="21" t="s">
        <v>5611</v>
      </c>
      <c r="F1933" s="22">
        <v>45532.664583333331</v>
      </c>
      <c r="G1933" s="21" t="s">
        <v>5612</v>
      </c>
      <c r="H1933" s="23">
        <v>423.37</v>
      </c>
      <c r="I1933" s="23">
        <v>1100</v>
      </c>
      <c r="J1933" s="23">
        <v>309.97000000000003</v>
      </c>
      <c r="K1933" s="23">
        <v>113.4</v>
      </c>
    </row>
    <row r="1934" spans="1:11" x14ac:dyDescent="0.25">
      <c r="A1934" s="21" t="s">
        <v>1079</v>
      </c>
      <c r="B1934" s="21" t="s">
        <v>1080</v>
      </c>
      <c r="C1934" s="21" t="s">
        <v>1061</v>
      </c>
      <c r="D1934" s="21" t="s">
        <v>5613</v>
      </c>
      <c r="E1934" s="21" t="s">
        <v>5614</v>
      </c>
      <c r="F1934" s="22">
        <v>45505.429861111108</v>
      </c>
      <c r="G1934" s="21" t="s">
        <v>5615</v>
      </c>
      <c r="H1934" s="23">
        <v>122.45</v>
      </c>
      <c r="I1934" s="23">
        <v>1200</v>
      </c>
      <c r="J1934" s="23">
        <v>94.98</v>
      </c>
      <c r="K1934" s="23">
        <v>27.47</v>
      </c>
    </row>
    <row r="1935" spans="1:11" x14ac:dyDescent="0.25">
      <c r="A1935" s="21" t="s">
        <v>1079</v>
      </c>
      <c r="B1935" s="21" t="s">
        <v>1080</v>
      </c>
      <c r="C1935" s="21" t="s">
        <v>1061</v>
      </c>
      <c r="D1935" s="21" t="s">
        <v>1345</v>
      </c>
      <c r="E1935" s="21" t="s">
        <v>5616</v>
      </c>
      <c r="F1935" s="22">
        <v>45506.614583333336</v>
      </c>
      <c r="G1935" s="21" t="s">
        <v>5617</v>
      </c>
      <c r="H1935" s="23">
        <v>367.44</v>
      </c>
      <c r="I1935" s="23">
        <v>1100</v>
      </c>
      <c r="J1935" s="23">
        <v>339.97</v>
      </c>
      <c r="K1935" s="23">
        <v>27.47</v>
      </c>
    </row>
    <row r="1936" spans="1:11" x14ac:dyDescent="0.25">
      <c r="A1936" s="21" t="s">
        <v>1079</v>
      </c>
      <c r="B1936" s="21" t="s">
        <v>1080</v>
      </c>
      <c r="C1936" s="21" t="s">
        <v>1061</v>
      </c>
      <c r="D1936" s="21" t="s">
        <v>3668</v>
      </c>
      <c r="E1936" s="21" t="s">
        <v>5618</v>
      </c>
      <c r="F1936" s="22">
        <v>45507.45</v>
      </c>
      <c r="G1936" s="21" t="s">
        <v>5619</v>
      </c>
      <c r="H1936" s="23">
        <v>526.91</v>
      </c>
      <c r="I1936" s="23">
        <v>1100</v>
      </c>
      <c r="J1936" s="23">
        <v>374.94</v>
      </c>
      <c r="K1936" s="23">
        <v>151.97</v>
      </c>
    </row>
    <row r="1937" spans="1:11" x14ac:dyDescent="0.25">
      <c r="A1937" s="21" t="s">
        <v>1079</v>
      </c>
      <c r="B1937" s="21" t="s">
        <v>1080</v>
      </c>
      <c r="C1937" s="21" t="s">
        <v>1061</v>
      </c>
      <c r="D1937" s="21" t="s">
        <v>1345</v>
      </c>
      <c r="E1937" s="21" t="s">
        <v>4246</v>
      </c>
      <c r="F1937" s="22">
        <v>45507.612500000003</v>
      </c>
      <c r="G1937" s="21" t="s">
        <v>5620</v>
      </c>
      <c r="H1937" s="23">
        <v>770.03</v>
      </c>
      <c r="I1937" s="23">
        <v>1500</v>
      </c>
      <c r="J1937" s="23">
        <v>709.97</v>
      </c>
      <c r="K1937" s="23">
        <v>60.06</v>
      </c>
    </row>
    <row r="1938" spans="1:11" x14ac:dyDescent="0.25">
      <c r="A1938" s="21" t="s">
        <v>1079</v>
      </c>
      <c r="B1938" s="21" t="s">
        <v>1080</v>
      </c>
      <c r="C1938" s="21" t="s">
        <v>1061</v>
      </c>
      <c r="D1938" s="21" t="s">
        <v>4916</v>
      </c>
      <c r="E1938" s="21" t="s">
        <v>5621</v>
      </c>
      <c r="F1938" s="22">
        <v>45516.440972222219</v>
      </c>
      <c r="G1938" s="21" t="s">
        <v>5622</v>
      </c>
      <c r="H1938" s="23">
        <v>1306.1300000000001</v>
      </c>
      <c r="I1938" s="23">
        <v>1500</v>
      </c>
      <c r="J1938" s="23">
        <v>1199.99</v>
      </c>
      <c r="K1938" s="23">
        <v>106.14</v>
      </c>
    </row>
    <row r="1939" spans="1:11" x14ac:dyDescent="0.25">
      <c r="A1939" s="21" t="s">
        <v>1079</v>
      </c>
      <c r="B1939" s="21" t="s">
        <v>1080</v>
      </c>
      <c r="C1939" s="21" t="s">
        <v>1061</v>
      </c>
      <c r="D1939" s="21" t="s">
        <v>3668</v>
      </c>
      <c r="E1939" s="21" t="s">
        <v>5623</v>
      </c>
      <c r="F1939" s="22">
        <v>45516.777083333334</v>
      </c>
      <c r="G1939" s="21" t="s">
        <v>5624</v>
      </c>
      <c r="H1939" s="23">
        <v>598.11</v>
      </c>
      <c r="I1939" s="23">
        <v>1300</v>
      </c>
      <c r="J1939" s="23">
        <v>504.96</v>
      </c>
      <c r="K1939" s="23">
        <v>93.15</v>
      </c>
    </row>
    <row r="1940" spans="1:11" x14ac:dyDescent="0.25">
      <c r="A1940" s="21" t="s">
        <v>1079</v>
      </c>
      <c r="B1940" s="21" t="s">
        <v>1080</v>
      </c>
      <c r="C1940" s="21" t="s">
        <v>1061</v>
      </c>
      <c r="D1940" s="21" t="s">
        <v>1345</v>
      </c>
      <c r="E1940" s="21" t="s">
        <v>1669</v>
      </c>
      <c r="F1940" s="22">
        <v>45518.645138888889</v>
      </c>
      <c r="G1940" s="21" t="s">
        <v>5625</v>
      </c>
      <c r="H1940" s="23">
        <v>537.44000000000005</v>
      </c>
      <c r="I1940" s="23">
        <v>1300</v>
      </c>
      <c r="J1940" s="23">
        <v>509.97</v>
      </c>
      <c r="K1940" s="23">
        <v>27.47</v>
      </c>
    </row>
    <row r="1941" spans="1:11" x14ac:dyDescent="0.25">
      <c r="A1941" s="21" t="s">
        <v>1079</v>
      </c>
      <c r="B1941" s="21" t="s">
        <v>1080</v>
      </c>
      <c r="C1941" s="21" t="s">
        <v>1061</v>
      </c>
      <c r="D1941" s="21" t="s">
        <v>4916</v>
      </c>
      <c r="E1941" s="21" t="s">
        <v>1524</v>
      </c>
      <c r="F1941" s="22">
        <v>45518.65902777778</v>
      </c>
      <c r="G1941" s="21" t="s">
        <v>5626</v>
      </c>
      <c r="H1941" s="23">
        <v>1227.46</v>
      </c>
      <c r="I1941" s="23">
        <v>1400</v>
      </c>
      <c r="J1941" s="23">
        <v>1199.99</v>
      </c>
      <c r="K1941" s="23">
        <v>27.47</v>
      </c>
    </row>
    <row r="1942" spans="1:11" x14ac:dyDescent="0.25">
      <c r="A1942" s="21" t="s">
        <v>1079</v>
      </c>
      <c r="B1942" s="21" t="s">
        <v>1080</v>
      </c>
      <c r="C1942" s="21" t="s">
        <v>1061</v>
      </c>
      <c r="D1942" s="21" t="s">
        <v>1346</v>
      </c>
      <c r="E1942" s="21" t="s">
        <v>5627</v>
      </c>
      <c r="F1942" s="22">
        <v>45520.54791666667</v>
      </c>
      <c r="G1942" s="21" t="s">
        <v>5628</v>
      </c>
      <c r="H1942" s="23">
        <v>845.95</v>
      </c>
      <c r="I1942" s="23">
        <v>1400</v>
      </c>
      <c r="J1942" s="23">
        <v>754.95</v>
      </c>
      <c r="K1942" s="23">
        <v>91</v>
      </c>
    </row>
    <row r="1943" spans="1:11" x14ac:dyDescent="0.25">
      <c r="A1943" s="21" t="s">
        <v>1079</v>
      </c>
      <c r="B1943" s="21" t="s">
        <v>1080</v>
      </c>
      <c r="C1943" s="21" t="s">
        <v>1061</v>
      </c>
      <c r="D1943" s="21" t="s">
        <v>4916</v>
      </c>
      <c r="E1943" s="21" t="s">
        <v>1410</v>
      </c>
      <c r="F1943" s="22">
        <v>45520.599305555559</v>
      </c>
      <c r="G1943" s="21" t="s">
        <v>5629</v>
      </c>
      <c r="H1943" s="23">
        <v>582.41</v>
      </c>
      <c r="I1943" s="23">
        <v>1400</v>
      </c>
      <c r="J1943" s="23">
        <v>554.94000000000005</v>
      </c>
      <c r="K1943" s="23">
        <v>27.47</v>
      </c>
    </row>
    <row r="1944" spans="1:11" x14ac:dyDescent="0.25">
      <c r="A1944" s="21" t="s">
        <v>1079</v>
      </c>
      <c r="B1944" s="21" t="s">
        <v>1080</v>
      </c>
      <c r="C1944" s="21" t="s">
        <v>1061</v>
      </c>
      <c r="D1944" s="21" t="s">
        <v>1346</v>
      </c>
      <c r="E1944" s="21" t="s">
        <v>5630</v>
      </c>
      <c r="F1944" s="22">
        <v>45520.672222222223</v>
      </c>
      <c r="G1944" s="21" t="s">
        <v>5631</v>
      </c>
      <c r="H1944" s="23">
        <v>512.42999999999995</v>
      </c>
      <c r="I1944" s="23">
        <v>1200</v>
      </c>
      <c r="J1944" s="23">
        <v>484.96</v>
      </c>
      <c r="K1944" s="23">
        <v>27.47</v>
      </c>
    </row>
    <row r="1945" spans="1:11" x14ac:dyDescent="0.25">
      <c r="A1945" s="21" t="s">
        <v>1079</v>
      </c>
      <c r="B1945" s="21" t="s">
        <v>1080</v>
      </c>
      <c r="C1945" s="21" t="s">
        <v>1061</v>
      </c>
      <c r="D1945" s="21" t="s">
        <v>1345</v>
      </c>
      <c r="E1945" s="21" t="s">
        <v>5632</v>
      </c>
      <c r="F1945" s="22">
        <v>45521.397222222222</v>
      </c>
      <c r="G1945" s="21" t="s">
        <v>5633</v>
      </c>
      <c r="H1945" s="23">
        <v>357.42</v>
      </c>
      <c r="I1945" s="23">
        <v>1400</v>
      </c>
      <c r="J1945" s="23">
        <v>329.95</v>
      </c>
      <c r="K1945" s="23">
        <v>27.47</v>
      </c>
    </row>
    <row r="1946" spans="1:11" x14ac:dyDescent="0.25">
      <c r="A1946" s="21" t="s">
        <v>1079</v>
      </c>
      <c r="B1946" s="21" t="s">
        <v>1080</v>
      </c>
      <c r="C1946" s="21" t="s">
        <v>1061</v>
      </c>
      <c r="D1946" s="21" t="s">
        <v>1345</v>
      </c>
      <c r="E1946" s="21" t="s">
        <v>5634</v>
      </c>
      <c r="F1946" s="22">
        <v>45525.459027777775</v>
      </c>
      <c r="G1946" s="21" t="s">
        <v>5635</v>
      </c>
      <c r="H1946" s="23">
        <v>302.39</v>
      </c>
      <c r="I1946" s="23">
        <v>1500</v>
      </c>
      <c r="J1946" s="23">
        <v>274.92</v>
      </c>
      <c r="K1946" s="23">
        <v>27.47</v>
      </c>
    </row>
    <row r="1947" spans="1:11" x14ac:dyDescent="0.25">
      <c r="A1947" s="21" t="s">
        <v>1079</v>
      </c>
      <c r="B1947" s="21" t="s">
        <v>1080</v>
      </c>
      <c r="C1947" s="21" t="s">
        <v>1061</v>
      </c>
      <c r="D1947" s="21" t="s">
        <v>1345</v>
      </c>
      <c r="E1947" s="21" t="s">
        <v>3662</v>
      </c>
      <c r="F1947" s="22">
        <v>45529.486111111109</v>
      </c>
      <c r="G1947" s="21" t="s">
        <v>5636</v>
      </c>
      <c r="H1947" s="23">
        <v>562.44000000000005</v>
      </c>
      <c r="I1947" s="23">
        <v>1400</v>
      </c>
      <c r="J1947" s="23">
        <v>534.97</v>
      </c>
      <c r="K1947" s="23">
        <v>27.47</v>
      </c>
    </row>
    <row r="1948" spans="1:11" x14ac:dyDescent="0.25">
      <c r="A1948" s="21" t="s">
        <v>32</v>
      </c>
      <c r="B1948" s="21" t="s">
        <v>509</v>
      </c>
      <c r="C1948" s="21" t="s">
        <v>955</v>
      </c>
      <c r="D1948" s="21" t="s">
        <v>743</v>
      </c>
      <c r="E1948" s="21" t="s">
        <v>5637</v>
      </c>
      <c r="F1948" s="22">
        <v>45508.606944444444</v>
      </c>
      <c r="G1948" s="21" t="s">
        <v>5638</v>
      </c>
      <c r="H1948" s="23">
        <v>535.79999999999995</v>
      </c>
      <c r="I1948" s="23">
        <v>1100</v>
      </c>
      <c r="J1948" s="23">
        <v>424.96</v>
      </c>
      <c r="K1948" s="23">
        <v>110.84</v>
      </c>
    </row>
    <row r="1949" spans="1:11" x14ac:dyDescent="0.25">
      <c r="A1949" s="21" t="s">
        <v>32</v>
      </c>
      <c r="B1949" s="21" t="s">
        <v>509</v>
      </c>
      <c r="C1949" s="21" t="s">
        <v>955</v>
      </c>
      <c r="D1949" s="21" t="s">
        <v>743</v>
      </c>
      <c r="E1949" s="21" t="s">
        <v>5639</v>
      </c>
      <c r="F1949" s="22">
        <v>45535.390277777777</v>
      </c>
      <c r="G1949" s="21" t="s">
        <v>5640</v>
      </c>
      <c r="H1949" s="23">
        <v>482.31</v>
      </c>
      <c r="I1949" s="23">
        <v>1400</v>
      </c>
      <c r="J1949" s="23">
        <v>454.97</v>
      </c>
      <c r="K1949" s="23">
        <v>27.34</v>
      </c>
    </row>
    <row r="1950" spans="1:11" x14ac:dyDescent="0.25">
      <c r="A1950" s="21" t="s">
        <v>32</v>
      </c>
      <c r="B1950" s="21" t="s">
        <v>482</v>
      </c>
      <c r="C1950" s="21" t="s">
        <v>46</v>
      </c>
      <c r="D1950" s="21" t="s">
        <v>755</v>
      </c>
      <c r="E1950" s="21" t="s">
        <v>5641</v>
      </c>
      <c r="F1950" s="22">
        <v>45524.442361111112</v>
      </c>
      <c r="G1950" s="21" t="s">
        <v>5642</v>
      </c>
      <c r="H1950" s="23">
        <v>796.8</v>
      </c>
      <c r="I1950" s="23">
        <v>800</v>
      </c>
      <c r="J1950" s="23">
        <v>769.96</v>
      </c>
      <c r="K1950" s="23">
        <v>26.84</v>
      </c>
    </row>
    <row r="1951" spans="1:11" x14ac:dyDescent="0.25">
      <c r="A1951" s="21" t="s">
        <v>32</v>
      </c>
      <c r="B1951" s="21" t="s">
        <v>507</v>
      </c>
      <c r="C1951" s="21" t="s">
        <v>36</v>
      </c>
      <c r="D1951" s="21" t="s">
        <v>4966</v>
      </c>
      <c r="E1951" s="21" t="s">
        <v>1383</v>
      </c>
      <c r="F1951" s="22">
        <v>45524.479166666664</v>
      </c>
      <c r="G1951" s="21" t="s">
        <v>5643</v>
      </c>
      <c r="H1951" s="23">
        <v>579.30999999999995</v>
      </c>
      <c r="I1951" s="23">
        <v>1100</v>
      </c>
      <c r="J1951" s="23">
        <v>464.97</v>
      </c>
      <c r="K1951" s="23">
        <v>114.34</v>
      </c>
    </row>
    <row r="1952" spans="1:11" x14ac:dyDescent="0.25">
      <c r="A1952" s="21" t="s">
        <v>32</v>
      </c>
      <c r="B1952" s="21" t="s">
        <v>507</v>
      </c>
      <c r="C1952" s="21" t="s">
        <v>36</v>
      </c>
      <c r="D1952" s="21" t="s">
        <v>4966</v>
      </c>
      <c r="E1952" s="21" t="s">
        <v>1682</v>
      </c>
      <c r="F1952" s="22">
        <v>45525.693749999999</v>
      </c>
      <c r="G1952" s="21" t="s">
        <v>5644</v>
      </c>
      <c r="H1952" s="23">
        <v>511.29</v>
      </c>
      <c r="I1952" s="23">
        <v>1100</v>
      </c>
      <c r="J1952" s="23">
        <v>399.95</v>
      </c>
      <c r="K1952" s="23">
        <v>111.34</v>
      </c>
    </row>
    <row r="1953" spans="1:11" x14ac:dyDescent="0.25">
      <c r="A1953" s="21" t="s">
        <v>32</v>
      </c>
      <c r="B1953" s="21" t="s">
        <v>482</v>
      </c>
      <c r="C1953" s="21" t="s">
        <v>46</v>
      </c>
      <c r="D1953" s="21" t="s">
        <v>755</v>
      </c>
      <c r="E1953" s="21" t="s">
        <v>5645</v>
      </c>
      <c r="F1953" s="22">
        <v>45535.402083333334</v>
      </c>
      <c r="G1953" s="21" t="s">
        <v>5646</v>
      </c>
      <c r="H1953" s="23">
        <v>372.3</v>
      </c>
      <c r="I1953" s="23">
        <v>1200</v>
      </c>
      <c r="J1953" s="23">
        <v>344.96</v>
      </c>
      <c r="K1953" s="23">
        <v>27.34</v>
      </c>
    </row>
    <row r="1954" spans="1:11" x14ac:dyDescent="0.25">
      <c r="A1954" s="21" t="s">
        <v>32</v>
      </c>
      <c r="B1954" s="21" t="s">
        <v>507</v>
      </c>
      <c r="C1954" s="21" t="s">
        <v>36</v>
      </c>
      <c r="D1954" s="21" t="s">
        <v>5647</v>
      </c>
      <c r="E1954" s="21" t="s">
        <v>5648</v>
      </c>
      <c r="F1954" s="22">
        <v>45527.67083333333</v>
      </c>
      <c r="G1954" s="21" t="s">
        <v>5649</v>
      </c>
      <c r="H1954" s="23">
        <v>957.63</v>
      </c>
      <c r="I1954" s="23">
        <v>1100</v>
      </c>
      <c r="J1954" s="23">
        <v>814.93</v>
      </c>
      <c r="K1954" s="23">
        <v>142.69999999999999</v>
      </c>
    </row>
    <row r="1955" spans="1:11" x14ac:dyDescent="0.25">
      <c r="A1955" s="21" t="s">
        <v>32</v>
      </c>
      <c r="B1955" s="21" t="s">
        <v>488</v>
      </c>
      <c r="C1955" s="21" t="s">
        <v>49</v>
      </c>
      <c r="D1955" s="21" t="s">
        <v>4966</v>
      </c>
      <c r="E1955" s="21" t="s">
        <v>5650</v>
      </c>
      <c r="F1955" s="22">
        <v>45514.393055555556</v>
      </c>
      <c r="G1955" s="21" t="s">
        <v>5651</v>
      </c>
      <c r="H1955" s="23">
        <v>484.31</v>
      </c>
      <c r="I1955" s="23">
        <v>1300</v>
      </c>
      <c r="J1955" s="23">
        <v>364.97</v>
      </c>
      <c r="K1955" s="23">
        <v>119.34</v>
      </c>
    </row>
    <row r="1956" spans="1:11" x14ac:dyDescent="0.25">
      <c r="A1956" s="21" t="s">
        <v>32</v>
      </c>
      <c r="B1956" s="21" t="s">
        <v>476</v>
      </c>
      <c r="C1956" s="21" t="s">
        <v>43</v>
      </c>
      <c r="D1956" s="21" t="s">
        <v>4955</v>
      </c>
      <c r="E1956" s="21" t="s">
        <v>5652</v>
      </c>
      <c r="F1956" s="22">
        <v>45517.569444444445</v>
      </c>
      <c r="G1956" s="21" t="s">
        <v>5653</v>
      </c>
      <c r="H1956" s="23">
        <v>371.8</v>
      </c>
      <c r="I1956" s="23">
        <v>1400</v>
      </c>
      <c r="J1956" s="23">
        <v>344.96</v>
      </c>
      <c r="K1956" s="23">
        <v>26.84</v>
      </c>
    </row>
    <row r="1957" spans="1:11" x14ac:dyDescent="0.25">
      <c r="A1957" s="21" t="s">
        <v>32</v>
      </c>
      <c r="B1957" s="21" t="s">
        <v>476</v>
      </c>
      <c r="C1957" s="21" t="s">
        <v>43</v>
      </c>
      <c r="D1957" s="21" t="s">
        <v>755</v>
      </c>
      <c r="E1957" s="21" t="s">
        <v>5654</v>
      </c>
      <c r="F1957" s="22">
        <v>45523.71875</v>
      </c>
      <c r="G1957" s="21" t="s">
        <v>5655</v>
      </c>
      <c r="H1957" s="23">
        <v>747.3</v>
      </c>
      <c r="I1957" s="23">
        <v>1200</v>
      </c>
      <c r="J1957" s="23">
        <v>719.96</v>
      </c>
      <c r="K1957" s="23">
        <v>27.34</v>
      </c>
    </row>
    <row r="1958" spans="1:11" x14ac:dyDescent="0.25">
      <c r="A1958" s="21" t="s">
        <v>32</v>
      </c>
      <c r="B1958" s="21" t="s">
        <v>486</v>
      </c>
      <c r="C1958" s="21" t="s">
        <v>48</v>
      </c>
      <c r="D1958" s="21" t="s">
        <v>747</v>
      </c>
      <c r="E1958" s="21" t="s">
        <v>5656</v>
      </c>
      <c r="F1958" s="22">
        <v>45506.532638888886</v>
      </c>
      <c r="G1958" s="21" t="s">
        <v>5657</v>
      </c>
      <c r="H1958" s="23">
        <v>1331.24</v>
      </c>
      <c r="I1958" s="23">
        <v>1400</v>
      </c>
      <c r="J1958" s="23">
        <v>1179.8900000000001</v>
      </c>
      <c r="K1958" s="23">
        <v>151.35</v>
      </c>
    </row>
    <row r="1959" spans="1:11" x14ac:dyDescent="0.25">
      <c r="A1959" s="21" t="s">
        <v>32</v>
      </c>
      <c r="B1959" s="21" t="s">
        <v>486</v>
      </c>
      <c r="C1959" s="21" t="s">
        <v>48</v>
      </c>
      <c r="D1959" s="21" t="s">
        <v>747</v>
      </c>
      <c r="E1959" s="21" t="s">
        <v>5658</v>
      </c>
      <c r="F1959" s="22">
        <v>45514.484027777777</v>
      </c>
      <c r="G1959" s="21" t="s">
        <v>5659</v>
      </c>
      <c r="H1959" s="23">
        <v>1022.26</v>
      </c>
      <c r="I1959" s="23">
        <v>1100</v>
      </c>
      <c r="J1959" s="23">
        <v>994.91</v>
      </c>
      <c r="K1959" s="23">
        <v>27.35</v>
      </c>
    </row>
    <row r="1960" spans="1:11" x14ac:dyDescent="0.25">
      <c r="A1960" s="21" t="s">
        <v>32</v>
      </c>
      <c r="B1960" s="21" t="s">
        <v>486</v>
      </c>
      <c r="C1960" s="21" t="s">
        <v>48</v>
      </c>
      <c r="D1960" s="21" t="s">
        <v>747</v>
      </c>
      <c r="E1960" s="21" t="s">
        <v>5660</v>
      </c>
      <c r="F1960" s="22">
        <v>45519.580555555556</v>
      </c>
      <c r="G1960" s="21" t="s">
        <v>5661</v>
      </c>
      <c r="H1960" s="23">
        <v>741.96</v>
      </c>
      <c r="I1960" s="23">
        <v>1200</v>
      </c>
      <c r="J1960" s="23">
        <v>704.96</v>
      </c>
      <c r="K1960" s="23">
        <v>37</v>
      </c>
    </row>
    <row r="1961" spans="1:11" x14ac:dyDescent="0.25">
      <c r="A1961" s="21" t="s">
        <v>32</v>
      </c>
      <c r="B1961" s="21" t="s">
        <v>474</v>
      </c>
      <c r="C1961" s="21" t="s">
        <v>41</v>
      </c>
      <c r="D1961" s="21" t="s">
        <v>745</v>
      </c>
      <c r="E1961" s="21" t="s">
        <v>5662</v>
      </c>
      <c r="F1961" s="22">
        <v>45510.463194444441</v>
      </c>
      <c r="G1961" s="21" t="s">
        <v>5663</v>
      </c>
      <c r="H1961" s="23">
        <v>1001.76</v>
      </c>
      <c r="I1961" s="23">
        <v>1400</v>
      </c>
      <c r="J1961" s="23">
        <v>974.92</v>
      </c>
      <c r="K1961" s="23">
        <v>26.84</v>
      </c>
    </row>
    <row r="1962" spans="1:11" x14ac:dyDescent="0.25">
      <c r="A1962" s="21" t="s">
        <v>32</v>
      </c>
      <c r="B1962" s="21" t="s">
        <v>486</v>
      </c>
      <c r="C1962" s="21" t="s">
        <v>48</v>
      </c>
      <c r="D1962" s="21" t="s">
        <v>747</v>
      </c>
      <c r="E1962" s="21" t="s">
        <v>5664</v>
      </c>
      <c r="F1962" s="22">
        <v>45523.753472222219</v>
      </c>
      <c r="G1962" s="21" t="s">
        <v>5665</v>
      </c>
      <c r="H1962" s="23">
        <v>254.97</v>
      </c>
      <c r="I1962" s="23">
        <v>1200</v>
      </c>
      <c r="J1962" s="23">
        <v>254.97</v>
      </c>
      <c r="K1962" s="23">
        <v>0</v>
      </c>
    </row>
    <row r="1963" spans="1:11" x14ac:dyDescent="0.25">
      <c r="A1963" s="21" t="s">
        <v>32</v>
      </c>
      <c r="B1963" s="21" t="s">
        <v>492</v>
      </c>
      <c r="C1963" s="21" t="s">
        <v>51</v>
      </c>
      <c r="D1963" s="21" t="s">
        <v>748</v>
      </c>
      <c r="E1963" s="21" t="s">
        <v>5666</v>
      </c>
      <c r="F1963" s="22">
        <v>45509.784722222219</v>
      </c>
      <c r="G1963" s="21" t="s">
        <v>5667</v>
      </c>
      <c r="H1963" s="23">
        <v>559.79</v>
      </c>
      <c r="I1963" s="23">
        <v>1100</v>
      </c>
      <c r="J1963" s="23">
        <v>499.99</v>
      </c>
      <c r="K1963" s="23">
        <v>59.8</v>
      </c>
    </row>
    <row r="1964" spans="1:11" x14ac:dyDescent="0.25">
      <c r="A1964" s="21" t="s">
        <v>32</v>
      </c>
      <c r="B1964" s="21" t="s">
        <v>492</v>
      </c>
      <c r="C1964" s="21" t="s">
        <v>51</v>
      </c>
      <c r="D1964" s="21" t="s">
        <v>748</v>
      </c>
      <c r="E1964" s="21" t="s">
        <v>2685</v>
      </c>
      <c r="F1964" s="22">
        <v>45510.394444444442</v>
      </c>
      <c r="G1964" s="21" t="s">
        <v>5668</v>
      </c>
      <c r="H1964" s="23">
        <v>329.97</v>
      </c>
      <c r="I1964" s="23">
        <v>1400</v>
      </c>
      <c r="J1964" s="23">
        <v>294.97000000000003</v>
      </c>
      <c r="K1964" s="23">
        <v>35</v>
      </c>
    </row>
    <row r="1965" spans="1:11" x14ac:dyDescent="0.25">
      <c r="A1965" s="21" t="s">
        <v>32</v>
      </c>
      <c r="B1965" s="21" t="s">
        <v>484</v>
      </c>
      <c r="C1965" s="21" t="s">
        <v>47</v>
      </c>
      <c r="D1965" s="21" t="s">
        <v>748</v>
      </c>
      <c r="E1965" s="21" t="s">
        <v>5669</v>
      </c>
      <c r="F1965" s="22">
        <v>45528.490972222222</v>
      </c>
      <c r="G1965" s="21" t="s">
        <v>5670</v>
      </c>
      <c r="H1965" s="23">
        <v>1012.31</v>
      </c>
      <c r="I1965" s="23">
        <v>1100</v>
      </c>
      <c r="J1965" s="23">
        <v>984.96</v>
      </c>
      <c r="K1965" s="23">
        <v>27.35</v>
      </c>
    </row>
    <row r="1966" spans="1:11" x14ac:dyDescent="0.25">
      <c r="A1966" s="21" t="s">
        <v>32</v>
      </c>
      <c r="B1966" s="21" t="s">
        <v>484</v>
      </c>
      <c r="C1966" s="21" t="s">
        <v>47</v>
      </c>
      <c r="D1966" s="21" t="s">
        <v>745</v>
      </c>
      <c r="E1966" s="21" t="s">
        <v>5671</v>
      </c>
      <c r="F1966" s="22">
        <v>45531.402083333334</v>
      </c>
      <c r="G1966" s="21" t="s">
        <v>5672</v>
      </c>
      <c r="H1966" s="23">
        <v>602.29999999999995</v>
      </c>
      <c r="I1966" s="23">
        <v>1400</v>
      </c>
      <c r="J1966" s="23">
        <v>574.95000000000005</v>
      </c>
      <c r="K1966" s="23">
        <v>27.35</v>
      </c>
    </row>
    <row r="1967" spans="1:11" x14ac:dyDescent="0.25">
      <c r="A1967" s="21" t="s">
        <v>52</v>
      </c>
      <c r="B1967" s="21" t="s">
        <v>517</v>
      </c>
      <c r="C1967" s="21" t="s">
        <v>64</v>
      </c>
      <c r="D1967" s="21" t="s">
        <v>767</v>
      </c>
      <c r="E1967" s="21" t="s">
        <v>5673</v>
      </c>
      <c r="F1967" s="22">
        <v>45507.459027777775</v>
      </c>
      <c r="G1967" s="21" t="s">
        <v>5674</v>
      </c>
      <c r="H1967" s="23">
        <v>283.95</v>
      </c>
      <c r="I1967" s="23">
        <v>1100</v>
      </c>
      <c r="J1967" s="23">
        <v>159.94999999999999</v>
      </c>
      <c r="K1967" s="23">
        <v>124</v>
      </c>
    </row>
    <row r="1968" spans="1:11" x14ac:dyDescent="0.25">
      <c r="A1968" s="21" t="s">
        <v>52</v>
      </c>
      <c r="B1968" s="21" t="s">
        <v>517</v>
      </c>
      <c r="C1968" s="21" t="s">
        <v>64</v>
      </c>
      <c r="D1968" s="21" t="s">
        <v>767</v>
      </c>
      <c r="E1968" s="21" t="s">
        <v>5675</v>
      </c>
      <c r="F1968" s="22">
        <v>45508.618750000001</v>
      </c>
      <c r="G1968" s="21" t="s">
        <v>5676</v>
      </c>
      <c r="H1968" s="23">
        <v>309.95999999999998</v>
      </c>
      <c r="I1968" s="23">
        <v>1300</v>
      </c>
      <c r="J1968" s="23">
        <v>254.96</v>
      </c>
      <c r="K1968" s="23">
        <v>55</v>
      </c>
    </row>
    <row r="1969" spans="1:11" x14ac:dyDescent="0.25">
      <c r="A1969" s="21" t="s">
        <v>52</v>
      </c>
      <c r="B1969" s="21" t="s">
        <v>517</v>
      </c>
      <c r="C1969" s="21" t="s">
        <v>64</v>
      </c>
      <c r="D1969" s="21" t="s">
        <v>767</v>
      </c>
      <c r="E1969" s="21" t="s">
        <v>5677</v>
      </c>
      <c r="F1969" s="22">
        <v>45509.513194444444</v>
      </c>
      <c r="G1969" s="21" t="s">
        <v>5678</v>
      </c>
      <c r="H1969" s="23">
        <v>358.96</v>
      </c>
      <c r="I1969" s="23">
        <v>1200</v>
      </c>
      <c r="J1969" s="23">
        <v>274.95999999999998</v>
      </c>
      <c r="K1969" s="23">
        <v>84</v>
      </c>
    </row>
    <row r="1970" spans="1:11" x14ac:dyDescent="0.25">
      <c r="A1970" s="21" t="s">
        <v>52</v>
      </c>
      <c r="B1970" s="21" t="s">
        <v>517</v>
      </c>
      <c r="C1970" s="21" t="s">
        <v>64</v>
      </c>
      <c r="D1970" s="21" t="s">
        <v>767</v>
      </c>
      <c r="E1970" s="21" t="s">
        <v>5679</v>
      </c>
      <c r="F1970" s="22">
        <v>45509.527777777781</v>
      </c>
      <c r="G1970" s="21" t="s">
        <v>5680</v>
      </c>
      <c r="H1970" s="23">
        <v>365.95</v>
      </c>
      <c r="I1970" s="23">
        <v>1100</v>
      </c>
      <c r="J1970" s="23">
        <v>274.95</v>
      </c>
      <c r="K1970" s="23">
        <v>91</v>
      </c>
    </row>
    <row r="1971" spans="1:11" x14ac:dyDescent="0.25">
      <c r="A1971" s="21" t="s">
        <v>52</v>
      </c>
      <c r="B1971" s="21" t="s">
        <v>517</v>
      </c>
      <c r="C1971" s="21" t="s">
        <v>64</v>
      </c>
      <c r="D1971" s="21" t="s">
        <v>767</v>
      </c>
      <c r="E1971" s="21" t="s">
        <v>1415</v>
      </c>
      <c r="F1971" s="22">
        <v>45509.570138888892</v>
      </c>
      <c r="G1971" s="21" t="s">
        <v>5681</v>
      </c>
      <c r="H1971" s="23">
        <v>141.66999999999999</v>
      </c>
      <c r="I1971" s="23">
        <v>1100</v>
      </c>
      <c r="J1971" s="23">
        <v>114.97</v>
      </c>
      <c r="K1971" s="23">
        <v>26.7</v>
      </c>
    </row>
    <row r="1972" spans="1:11" x14ac:dyDescent="0.25">
      <c r="A1972" s="21" t="s">
        <v>52</v>
      </c>
      <c r="B1972" s="21" t="s">
        <v>517</v>
      </c>
      <c r="C1972" s="21" t="s">
        <v>64</v>
      </c>
      <c r="D1972" s="21" t="s">
        <v>767</v>
      </c>
      <c r="E1972" s="21" t="s">
        <v>5682</v>
      </c>
      <c r="F1972" s="22">
        <v>45510.631944444445</v>
      </c>
      <c r="G1972" s="21" t="s">
        <v>5683</v>
      </c>
      <c r="H1972" s="23">
        <v>927.61</v>
      </c>
      <c r="I1972" s="23">
        <v>1300</v>
      </c>
      <c r="J1972" s="23">
        <v>809.95</v>
      </c>
      <c r="K1972" s="23">
        <v>117.66</v>
      </c>
    </row>
    <row r="1973" spans="1:11" x14ac:dyDescent="0.25">
      <c r="A1973" s="21" t="s">
        <v>52</v>
      </c>
      <c r="B1973" s="21" t="s">
        <v>517</v>
      </c>
      <c r="C1973" s="21" t="s">
        <v>64</v>
      </c>
      <c r="D1973" s="21" t="s">
        <v>767</v>
      </c>
      <c r="E1973" s="21" t="s">
        <v>1668</v>
      </c>
      <c r="F1973" s="22">
        <v>45514.526388888888</v>
      </c>
      <c r="G1973" s="21" t="s">
        <v>5684</v>
      </c>
      <c r="H1973" s="23">
        <v>279.95999999999998</v>
      </c>
      <c r="I1973" s="23">
        <v>1400</v>
      </c>
      <c r="J1973" s="23">
        <v>194.96</v>
      </c>
      <c r="K1973" s="23">
        <v>85</v>
      </c>
    </row>
    <row r="1974" spans="1:11" x14ac:dyDescent="0.25">
      <c r="A1974" s="21" t="s">
        <v>52</v>
      </c>
      <c r="B1974" s="21" t="s">
        <v>517</v>
      </c>
      <c r="C1974" s="21" t="s">
        <v>64</v>
      </c>
      <c r="D1974" s="21" t="s">
        <v>767</v>
      </c>
      <c r="E1974" s="21" t="s">
        <v>5621</v>
      </c>
      <c r="F1974" s="22">
        <v>45514.622916666667</v>
      </c>
      <c r="G1974" s="21" t="s">
        <v>5685</v>
      </c>
      <c r="H1974" s="23">
        <v>251.67</v>
      </c>
      <c r="I1974" s="23">
        <v>1400</v>
      </c>
      <c r="J1974" s="23">
        <v>224.97</v>
      </c>
      <c r="K1974" s="23">
        <v>26.7</v>
      </c>
    </row>
    <row r="1975" spans="1:11" x14ac:dyDescent="0.25">
      <c r="A1975" s="21" t="s">
        <v>52</v>
      </c>
      <c r="B1975" s="21" t="s">
        <v>517</v>
      </c>
      <c r="C1975" s="21" t="s">
        <v>64</v>
      </c>
      <c r="D1975" s="21" t="s">
        <v>5686</v>
      </c>
      <c r="E1975" s="21" t="s">
        <v>1440</v>
      </c>
      <c r="F1975" s="22">
        <v>45518.621527777781</v>
      </c>
      <c r="G1975" s="21" t="s">
        <v>5687</v>
      </c>
      <c r="H1975" s="23">
        <v>309.97000000000003</v>
      </c>
      <c r="I1975" s="23">
        <v>1300</v>
      </c>
      <c r="J1975" s="23">
        <v>224.97</v>
      </c>
      <c r="K1975" s="23">
        <v>85</v>
      </c>
    </row>
    <row r="1976" spans="1:11" x14ac:dyDescent="0.25">
      <c r="A1976" s="21" t="s">
        <v>52</v>
      </c>
      <c r="B1976" s="21" t="s">
        <v>517</v>
      </c>
      <c r="C1976" s="21" t="s">
        <v>64</v>
      </c>
      <c r="D1976" s="21" t="s">
        <v>767</v>
      </c>
      <c r="E1976" s="21" t="s">
        <v>5688</v>
      </c>
      <c r="F1976" s="22">
        <v>45521.462500000001</v>
      </c>
      <c r="G1976" s="21" t="s">
        <v>5689</v>
      </c>
      <c r="H1976" s="23">
        <v>510.91</v>
      </c>
      <c r="I1976" s="23">
        <v>1300</v>
      </c>
      <c r="J1976" s="23">
        <v>484.96</v>
      </c>
      <c r="K1976" s="23">
        <v>25.95</v>
      </c>
    </row>
    <row r="1977" spans="1:11" x14ac:dyDescent="0.25">
      <c r="A1977" s="21" t="s">
        <v>52</v>
      </c>
      <c r="B1977" s="21" t="s">
        <v>517</v>
      </c>
      <c r="C1977" s="21" t="s">
        <v>64</v>
      </c>
      <c r="D1977" s="21" t="s">
        <v>767</v>
      </c>
      <c r="E1977" s="21" t="s">
        <v>5690</v>
      </c>
      <c r="F1977" s="22">
        <v>45521.663888888892</v>
      </c>
      <c r="G1977" s="21" t="s">
        <v>5691</v>
      </c>
      <c r="H1977" s="23">
        <v>385.94</v>
      </c>
      <c r="I1977" s="23">
        <v>1100</v>
      </c>
      <c r="J1977" s="23">
        <v>294.94</v>
      </c>
      <c r="K1977" s="23">
        <v>91</v>
      </c>
    </row>
    <row r="1978" spans="1:11" x14ac:dyDescent="0.25">
      <c r="A1978" s="21" t="s">
        <v>52</v>
      </c>
      <c r="B1978" s="21" t="s">
        <v>517</v>
      </c>
      <c r="C1978" s="21" t="s">
        <v>64</v>
      </c>
      <c r="D1978" s="21" t="s">
        <v>767</v>
      </c>
      <c r="E1978" s="21" t="s">
        <v>5692</v>
      </c>
      <c r="F1978" s="22">
        <v>45521.767361111109</v>
      </c>
      <c r="G1978" s="21" t="s">
        <v>5693</v>
      </c>
      <c r="H1978" s="23">
        <v>1072.26</v>
      </c>
      <c r="I1978" s="23">
        <v>1200</v>
      </c>
      <c r="J1978" s="23">
        <v>729.9</v>
      </c>
      <c r="K1978" s="23">
        <v>342.36</v>
      </c>
    </row>
    <row r="1979" spans="1:11" x14ac:dyDescent="0.25">
      <c r="A1979" s="21" t="s">
        <v>52</v>
      </c>
      <c r="B1979" s="21" t="s">
        <v>517</v>
      </c>
      <c r="C1979" s="21" t="s">
        <v>64</v>
      </c>
      <c r="D1979" s="21" t="s">
        <v>5694</v>
      </c>
      <c r="E1979" s="21" t="s">
        <v>1652</v>
      </c>
      <c r="F1979" s="22">
        <v>45527.651388888888</v>
      </c>
      <c r="G1979" s="21" t="s">
        <v>5695</v>
      </c>
      <c r="H1979" s="23">
        <v>426.99</v>
      </c>
      <c r="I1979" s="23">
        <v>1200</v>
      </c>
      <c r="J1979" s="23">
        <v>399.96</v>
      </c>
      <c r="K1979" s="23">
        <v>27.03</v>
      </c>
    </row>
    <row r="1980" spans="1:11" x14ac:dyDescent="0.25">
      <c r="A1980" s="21" t="s">
        <v>52</v>
      </c>
      <c r="B1980" s="21" t="s">
        <v>517</v>
      </c>
      <c r="C1980" s="21" t="s">
        <v>64</v>
      </c>
      <c r="D1980" s="21" t="s">
        <v>767</v>
      </c>
      <c r="E1980" s="21" t="s">
        <v>1524</v>
      </c>
      <c r="F1980" s="22">
        <v>45527.676388888889</v>
      </c>
      <c r="G1980" s="21" t="s">
        <v>5696</v>
      </c>
      <c r="H1980" s="23">
        <v>495.9</v>
      </c>
      <c r="I1980" s="23">
        <v>1200</v>
      </c>
      <c r="J1980" s="23">
        <v>469.95</v>
      </c>
      <c r="K1980" s="23">
        <v>25.95</v>
      </c>
    </row>
    <row r="1981" spans="1:11" x14ac:dyDescent="0.25">
      <c r="A1981" s="21" t="s">
        <v>52</v>
      </c>
      <c r="B1981" s="21" t="s">
        <v>517</v>
      </c>
      <c r="C1981" s="21" t="s">
        <v>64</v>
      </c>
      <c r="D1981" s="21" t="s">
        <v>767</v>
      </c>
      <c r="E1981" s="21" t="s">
        <v>5697</v>
      </c>
      <c r="F1981" s="22">
        <v>45530.586805555555</v>
      </c>
      <c r="G1981" s="21" t="s">
        <v>5698</v>
      </c>
      <c r="H1981" s="23">
        <v>541.66</v>
      </c>
      <c r="I1981" s="23">
        <v>1300</v>
      </c>
      <c r="J1981" s="23">
        <v>514.96</v>
      </c>
      <c r="K1981" s="23">
        <v>26.7</v>
      </c>
    </row>
    <row r="1982" spans="1:11" x14ac:dyDescent="0.25">
      <c r="A1982" s="21" t="s">
        <v>52</v>
      </c>
      <c r="B1982" s="21" t="s">
        <v>517</v>
      </c>
      <c r="C1982" s="21" t="s">
        <v>64</v>
      </c>
      <c r="D1982" s="21" t="s">
        <v>767</v>
      </c>
      <c r="E1982" s="21" t="s">
        <v>5699</v>
      </c>
      <c r="F1982" s="22">
        <v>45535.475694444445</v>
      </c>
      <c r="G1982" s="21" t="s">
        <v>5700</v>
      </c>
      <c r="H1982" s="23">
        <v>380.95</v>
      </c>
      <c r="I1982" s="23">
        <v>1400</v>
      </c>
      <c r="J1982" s="23">
        <v>289.95</v>
      </c>
      <c r="K1982" s="23">
        <v>91</v>
      </c>
    </row>
    <row r="1983" spans="1:11" x14ac:dyDescent="0.25">
      <c r="A1983" s="21" t="s">
        <v>52</v>
      </c>
      <c r="B1983" s="21" t="s">
        <v>517</v>
      </c>
      <c r="C1983" s="21" t="s">
        <v>64</v>
      </c>
      <c r="D1983" s="21" t="s">
        <v>767</v>
      </c>
      <c r="E1983" s="21" t="s">
        <v>1375</v>
      </c>
      <c r="F1983" s="22">
        <v>45535.633333333331</v>
      </c>
      <c r="G1983" s="21" t="s">
        <v>5701</v>
      </c>
      <c r="H1983" s="23">
        <v>551.59</v>
      </c>
      <c r="I1983" s="23">
        <v>1100</v>
      </c>
      <c r="J1983" s="23">
        <v>524.96</v>
      </c>
      <c r="K1983" s="23">
        <v>26.63</v>
      </c>
    </row>
    <row r="1984" spans="1:11" x14ac:dyDescent="0.25">
      <c r="A1984" s="21" t="s">
        <v>52</v>
      </c>
      <c r="B1984" s="21" t="s">
        <v>515</v>
      </c>
      <c r="C1984" s="21" t="s">
        <v>65</v>
      </c>
      <c r="D1984" s="21" t="s">
        <v>5022</v>
      </c>
      <c r="E1984" s="21" t="s">
        <v>5430</v>
      </c>
      <c r="F1984" s="22">
        <v>45507.445833333331</v>
      </c>
      <c r="G1984" s="21" t="s">
        <v>5702</v>
      </c>
      <c r="H1984" s="23">
        <v>1211.93</v>
      </c>
      <c r="I1984" s="23">
        <v>1400</v>
      </c>
      <c r="J1984" s="23">
        <v>1124.93</v>
      </c>
      <c r="K1984" s="23">
        <v>87</v>
      </c>
    </row>
    <row r="1985" spans="1:11" x14ac:dyDescent="0.25">
      <c r="A1985" s="21" t="s">
        <v>52</v>
      </c>
      <c r="B1985" s="21" t="s">
        <v>515</v>
      </c>
      <c r="C1985" s="21" t="s">
        <v>65</v>
      </c>
      <c r="D1985" s="21" t="s">
        <v>5686</v>
      </c>
      <c r="E1985" s="21" t="s">
        <v>5703</v>
      </c>
      <c r="F1985" s="22">
        <v>45516.5</v>
      </c>
      <c r="G1985" s="21" t="s">
        <v>5704</v>
      </c>
      <c r="H1985" s="23">
        <v>710.25</v>
      </c>
      <c r="I1985" s="23">
        <v>1400</v>
      </c>
      <c r="J1985" s="23">
        <v>629.99</v>
      </c>
      <c r="K1985" s="23">
        <v>80.260000000000005</v>
      </c>
    </row>
    <row r="1986" spans="1:11" x14ac:dyDescent="0.25">
      <c r="A1986" s="21" t="s">
        <v>52</v>
      </c>
      <c r="B1986" s="21" t="s">
        <v>525</v>
      </c>
      <c r="C1986" s="21" t="s">
        <v>62</v>
      </c>
      <c r="D1986" s="21" t="s">
        <v>5705</v>
      </c>
      <c r="E1986" s="21" t="s">
        <v>5706</v>
      </c>
      <c r="F1986" s="22">
        <v>45510.574305555558</v>
      </c>
      <c r="G1986" s="21" t="s">
        <v>5707</v>
      </c>
      <c r="H1986" s="23">
        <v>1047.99</v>
      </c>
      <c r="I1986" s="23">
        <v>1200</v>
      </c>
      <c r="J1986" s="23">
        <v>999.99</v>
      </c>
      <c r="K1986" s="23">
        <v>48</v>
      </c>
    </row>
    <row r="1987" spans="1:11" x14ac:dyDescent="0.25">
      <c r="A1987" s="21" t="s">
        <v>52</v>
      </c>
      <c r="B1987" s="21" t="s">
        <v>525</v>
      </c>
      <c r="C1987" s="21" t="s">
        <v>62</v>
      </c>
      <c r="D1987" s="21" t="s">
        <v>5705</v>
      </c>
      <c r="E1987" s="21" t="s">
        <v>5708</v>
      </c>
      <c r="F1987" s="22">
        <v>45510.72152777778</v>
      </c>
      <c r="G1987" s="21" t="s">
        <v>5709</v>
      </c>
      <c r="H1987" s="23">
        <v>542.15</v>
      </c>
      <c r="I1987" s="23">
        <v>1400</v>
      </c>
      <c r="J1987" s="23">
        <v>499.99</v>
      </c>
      <c r="K1987" s="23">
        <v>42.16</v>
      </c>
    </row>
    <row r="1988" spans="1:11" x14ac:dyDescent="0.25">
      <c r="A1988" s="21" t="s">
        <v>52</v>
      </c>
      <c r="B1988" s="21" t="s">
        <v>525</v>
      </c>
      <c r="C1988" s="21" t="s">
        <v>62</v>
      </c>
      <c r="D1988" s="21" t="s">
        <v>778</v>
      </c>
      <c r="E1988" s="21" t="s">
        <v>5710</v>
      </c>
      <c r="F1988" s="22">
        <v>45514.79583333333</v>
      </c>
      <c r="G1988" s="21" t="s">
        <v>5711</v>
      </c>
      <c r="H1988" s="23">
        <v>327.02</v>
      </c>
      <c r="I1988" s="23">
        <v>800</v>
      </c>
      <c r="J1988" s="23">
        <v>299.99</v>
      </c>
      <c r="K1988" s="23">
        <v>27.03</v>
      </c>
    </row>
    <row r="1989" spans="1:11" x14ac:dyDescent="0.25">
      <c r="A1989" s="21" t="s">
        <v>52</v>
      </c>
      <c r="B1989" s="21" t="s">
        <v>523</v>
      </c>
      <c r="C1989" s="21" t="s">
        <v>60</v>
      </c>
      <c r="D1989" s="21" t="s">
        <v>771</v>
      </c>
      <c r="E1989" s="21" t="s">
        <v>5712</v>
      </c>
      <c r="F1989" s="22">
        <v>45506.711111111108</v>
      </c>
      <c r="G1989" s="21" t="s">
        <v>5713</v>
      </c>
      <c r="H1989" s="23">
        <v>1365.02</v>
      </c>
      <c r="I1989" s="23">
        <v>1300</v>
      </c>
      <c r="J1989" s="23">
        <v>1299.98</v>
      </c>
      <c r="K1989" s="23">
        <v>65.040000000000006</v>
      </c>
    </row>
    <row r="1990" spans="1:11" x14ac:dyDescent="0.25">
      <c r="A1990" s="21" t="s">
        <v>52</v>
      </c>
      <c r="B1990" s="21" t="s">
        <v>523</v>
      </c>
      <c r="C1990" s="21" t="s">
        <v>60</v>
      </c>
      <c r="D1990" s="21" t="s">
        <v>771</v>
      </c>
      <c r="E1990" s="21" t="s">
        <v>5714</v>
      </c>
      <c r="F1990" s="22">
        <v>45511.551388888889</v>
      </c>
      <c r="G1990" s="21" t="s">
        <v>5715</v>
      </c>
      <c r="H1990" s="23">
        <v>558.17999999999995</v>
      </c>
      <c r="I1990" s="23">
        <v>700</v>
      </c>
      <c r="J1990" s="23">
        <v>439.96</v>
      </c>
      <c r="K1990" s="23">
        <v>118.22</v>
      </c>
    </row>
    <row r="1991" spans="1:11" x14ac:dyDescent="0.25">
      <c r="A1991" s="21" t="s">
        <v>52</v>
      </c>
      <c r="B1991" s="21" t="s">
        <v>523</v>
      </c>
      <c r="C1991" s="21" t="s">
        <v>60</v>
      </c>
      <c r="D1991" s="21" t="s">
        <v>771</v>
      </c>
      <c r="E1991" s="21" t="s">
        <v>5716</v>
      </c>
      <c r="F1991" s="22">
        <v>45512.571527777778</v>
      </c>
      <c r="G1991" s="21" t="s">
        <v>5717</v>
      </c>
      <c r="H1991" s="23">
        <v>647.16</v>
      </c>
      <c r="I1991" s="23">
        <v>1100</v>
      </c>
      <c r="J1991" s="23">
        <v>524.94000000000005</v>
      </c>
      <c r="K1991" s="23">
        <v>122.22</v>
      </c>
    </row>
    <row r="1992" spans="1:11" x14ac:dyDescent="0.25">
      <c r="A1992" s="21" t="s">
        <v>52</v>
      </c>
      <c r="B1992" s="21" t="s">
        <v>523</v>
      </c>
      <c r="C1992" s="21" t="s">
        <v>60</v>
      </c>
      <c r="D1992" s="21" t="s">
        <v>771</v>
      </c>
      <c r="E1992" s="21" t="s">
        <v>5718</v>
      </c>
      <c r="F1992" s="22">
        <v>45524.438888888886</v>
      </c>
      <c r="G1992" s="21" t="s">
        <v>5719</v>
      </c>
      <c r="H1992" s="23">
        <v>499.77</v>
      </c>
      <c r="I1992" s="23">
        <v>700</v>
      </c>
      <c r="J1992" s="23">
        <v>439.98</v>
      </c>
      <c r="K1992" s="23">
        <v>59.79</v>
      </c>
    </row>
    <row r="1993" spans="1:11" x14ac:dyDescent="0.25">
      <c r="A1993" s="21" t="s">
        <v>52</v>
      </c>
      <c r="B1993" s="21" t="s">
        <v>523</v>
      </c>
      <c r="C1993" s="21" t="s">
        <v>60</v>
      </c>
      <c r="D1993" s="21" t="s">
        <v>5720</v>
      </c>
      <c r="E1993" s="21" t="s">
        <v>1636</v>
      </c>
      <c r="F1993" s="22">
        <v>45529.553472222222</v>
      </c>
      <c r="G1993" s="21" t="s">
        <v>5721</v>
      </c>
      <c r="H1993" s="23">
        <v>902.2</v>
      </c>
      <c r="I1993" s="23">
        <v>1100</v>
      </c>
      <c r="J1993" s="23">
        <v>874.97</v>
      </c>
      <c r="K1993" s="23">
        <v>27.23</v>
      </c>
    </row>
    <row r="1994" spans="1:11" x14ac:dyDescent="0.25">
      <c r="A1994" s="21" t="s">
        <v>52</v>
      </c>
      <c r="B1994" s="21" t="s">
        <v>513</v>
      </c>
      <c r="C1994" s="21" t="s">
        <v>63</v>
      </c>
      <c r="D1994" s="21" t="s">
        <v>773</v>
      </c>
      <c r="E1994" s="21" t="s">
        <v>5722</v>
      </c>
      <c r="F1994" s="22">
        <v>45508.51666666667</v>
      </c>
      <c r="G1994" s="21" t="s">
        <v>5723</v>
      </c>
      <c r="H1994" s="23">
        <v>456.97</v>
      </c>
      <c r="I1994" s="23">
        <v>1300</v>
      </c>
      <c r="J1994" s="23">
        <v>369.97</v>
      </c>
      <c r="K1994" s="23">
        <v>87</v>
      </c>
    </row>
    <row r="1995" spans="1:11" x14ac:dyDescent="0.25">
      <c r="A1995" s="21" t="s">
        <v>52</v>
      </c>
      <c r="B1995" s="21" t="s">
        <v>521</v>
      </c>
      <c r="C1995" s="21" t="s">
        <v>59</v>
      </c>
      <c r="D1995" s="21" t="s">
        <v>5705</v>
      </c>
      <c r="E1995" s="21" t="s">
        <v>5724</v>
      </c>
      <c r="F1995" s="22">
        <v>45531.736111111109</v>
      </c>
      <c r="G1995" s="21" t="s">
        <v>5725</v>
      </c>
      <c r="H1995" s="23">
        <v>733.96</v>
      </c>
      <c r="I1995" s="23">
        <v>1100</v>
      </c>
      <c r="J1995" s="23">
        <v>689.96</v>
      </c>
      <c r="K1995" s="23">
        <v>44</v>
      </c>
    </row>
    <row r="1996" spans="1:11" x14ac:dyDescent="0.25">
      <c r="A1996" s="21" t="s">
        <v>52</v>
      </c>
      <c r="B1996" s="21" t="s">
        <v>513</v>
      </c>
      <c r="C1996" s="21" t="s">
        <v>63</v>
      </c>
      <c r="D1996" s="21" t="s">
        <v>1102</v>
      </c>
      <c r="E1996" s="21" t="s">
        <v>5726</v>
      </c>
      <c r="F1996" s="22">
        <v>45512.645833333336</v>
      </c>
      <c r="G1996" s="21" t="s">
        <v>5727</v>
      </c>
      <c r="H1996" s="23">
        <v>553.51</v>
      </c>
      <c r="I1996" s="23">
        <v>1000</v>
      </c>
      <c r="J1996" s="23">
        <v>499.99</v>
      </c>
      <c r="K1996" s="23">
        <v>53.52</v>
      </c>
    </row>
    <row r="1997" spans="1:11" x14ac:dyDescent="0.25">
      <c r="A1997" s="21" t="s">
        <v>52</v>
      </c>
      <c r="B1997" s="21" t="s">
        <v>513</v>
      </c>
      <c r="C1997" s="21" t="s">
        <v>63</v>
      </c>
      <c r="D1997" s="21" t="s">
        <v>1102</v>
      </c>
      <c r="E1997" s="21" t="s">
        <v>5728</v>
      </c>
      <c r="F1997" s="22">
        <v>45520.511805555558</v>
      </c>
      <c r="G1997" s="21" t="s">
        <v>5729</v>
      </c>
      <c r="H1997" s="23">
        <v>855.91</v>
      </c>
      <c r="I1997" s="23">
        <v>1200</v>
      </c>
      <c r="J1997" s="23">
        <v>764.91</v>
      </c>
      <c r="K1997" s="23">
        <v>91</v>
      </c>
    </row>
    <row r="1998" spans="1:11" x14ac:dyDescent="0.25">
      <c r="A1998" s="21" t="s">
        <v>52</v>
      </c>
      <c r="B1998" s="21" t="s">
        <v>513</v>
      </c>
      <c r="C1998" s="21" t="s">
        <v>63</v>
      </c>
      <c r="D1998" s="21" t="s">
        <v>1103</v>
      </c>
      <c r="E1998" s="21" t="s">
        <v>5730</v>
      </c>
      <c r="F1998" s="22">
        <v>45522.449305555558</v>
      </c>
      <c r="G1998" s="21" t="s">
        <v>5731</v>
      </c>
      <c r="H1998" s="23">
        <v>356.75</v>
      </c>
      <c r="I1998" s="23">
        <v>1100</v>
      </c>
      <c r="J1998" s="23">
        <v>259.99</v>
      </c>
      <c r="K1998" s="23">
        <v>96.76</v>
      </c>
    </row>
    <row r="1999" spans="1:11" x14ac:dyDescent="0.25">
      <c r="A1999" s="21" t="s">
        <v>52</v>
      </c>
      <c r="B1999" s="21" t="s">
        <v>513</v>
      </c>
      <c r="C1999" s="21" t="s">
        <v>63</v>
      </c>
      <c r="D1999" s="21" t="s">
        <v>1103</v>
      </c>
      <c r="E1999" s="21" t="s">
        <v>5732</v>
      </c>
      <c r="F1999" s="22">
        <v>45522.503472222219</v>
      </c>
      <c r="G1999" s="21" t="s">
        <v>5733</v>
      </c>
      <c r="H1999" s="23">
        <v>285.74</v>
      </c>
      <c r="I1999" s="23">
        <v>1400</v>
      </c>
      <c r="J1999" s="23">
        <v>259.99</v>
      </c>
      <c r="K1999" s="23">
        <v>25.75</v>
      </c>
    </row>
    <row r="2000" spans="1:11" x14ac:dyDescent="0.25">
      <c r="A2000" s="21" t="s">
        <v>52</v>
      </c>
      <c r="B2000" s="21" t="s">
        <v>531</v>
      </c>
      <c r="C2000" s="21" t="s">
        <v>61</v>
      </c>
      <c r="D2000" s="21" t="s">
        <v>1421</v>
      </c>
      <c r="E2000" s="21" t="s">
        <v>5734</v>
      </c>
      <c r="F2000" s="22">
        <v>45520.720833333333</v>
      </c>
      <c r="G2000" s="21" t="s">
        <v>5735</v>
      </c>
      <c r="H2000" s="23">
        <v>836.97</v>
      </c>
      <c r="I2000" s="23">
        <v>1400</v>
      </c>
      <c r="J2000" s="23">
        <v>749.97</v>
      </c>
      <c r="K2000" s="23">
        <v>87</v>
      </c>
    </row>
    <row r="2001" spans="1:11" x14ac:dyDescent="0.25">
      <c r="A2001" s="21" t="s">
        <v>52</v>
      </c>
      <c r="B2001" s="21" t="s">
        <v>535</v>
      </c>
      <c r="C2001" s="21" t="s">
        <v>57</v>
      </c>
      <c r="D2001" s="21" t="s">
        <v>1022</v>
      </c>
      <c r="E2001" s="21" t="s">
        <v>5736</v>
      </c>
      <c r="F2001" s="22">
        <v>45532.791666666664</v>
      </c>
      <c r="G2001" s="21" t="s">
        <v>5737</v>
      </c>
      <c r="H2001" s="23">
        <v>395.99</v>
      </c>
      <c r="I2001" s="23">
        <v>700</v>
      </c>
      <c r="J2001" s="23">
        <v>299.99</v>
      </c>
      <c r="K2001" s="23">
        <v>96</v>
      </c>
    </row>
    <row r="2002" spans="1:11" x14ac:dyDescent="0.25">
      <c r="A2002" s="21" t="s">
        <v>52</v>
      </c>
      <c r="B2002" s="21" t="s">
        <v>527</v>
      </c>
      <c r="C2002" s="21" t="s">
        <v>56</v>
      </c>
      <c r="D2002" s="21" t="s">
        <v>1021</v>
      </c>
      <c r="E2002" s="21" t="s">
        <v>5738</v>
      </c>
      <c r="F2002" s="22">
        <v>45528.676388888889</v>
      </c>
      <c r="G2002" s="21" t="s">
        <v>5739</v>
      </c>
      <c r="H2002" s="23">
        <v>1351.95</v>
      </c>
      <c r="I2002" s="23">
        <v>1400</v>
      </c>
      <c r="J2002" s="23">
        <v>1324.92</v>
      </c>
      <c r="K2002" s="23">
        <v>27.03</v>
      </c>
    </row>
    <row r="2003" spans="1:11" x14ac:dyDescent="0.25">
      <c r="A2003" s="21" t="s">
        <v>52</v>
      </c>
      <c r="B2003" s="21" t="s">
        <v>533</v>
      </c>
      <c r="C2003" s="21" t="s">
        <v>53</v>
      </c>
      <c r="D2003" s="21" t="s">
        <v>5705</v>
      </c>
      <c r="E2003" s="21" t="s">
        <v>5740</v>
      </c>
      <c r="F2003" s="22">
        <v>45506.844444444447</v>
      </c>
      <c r="G2003" s="21" t="s">
        <v>5741</v>
      </c>
      <c r="H2003" s="23">
        <v>757.66</v>
      </c>
      <c r="I2003" s="23">
        <v>1500</v>
      </c>
      <c r="J2003" s="23">
        <v>709.97</v>
      </c>
      <c r="K2003" s="23">
        <v>47.69</v>
      </c>
    </row>
    <row r="2004" spans="1:11" x14ac:dyDescent="0.25">
      <c r="A2004" s="21" t="s">
        <v>52</v>
      </c>
      <c r="B2004" s="21" t="s">
        <v>533</v>
      </c>
      <c r="C2004" s="21" t="s">
        <v>53</v>
      </c>
      <c r="D2004" s="21" t="s">
        <v>1021</v>
      </c>
      <c r="E2004" s="21" t="s">
        <v>5742</v>
      </c>
      <c r="F2004" s="22">
        <v>45507.525000000001</v>
      </c>
      <c r="G2004" s="21" t="s">
        <v>5743</v>
      </c>
      <c r="H2004" s="23">
        <v>656.21</v>
      </c>
      <c r="I2004" s="23">
        <v>1400</v>
      </c>
      <c r="J2004" s="23">
        <v>629.99</v>
      </c>
      <c r="K2004" s="23">
        <v>26.22</v>
      </c>
    </row>
    <row r="2005" spans="1:11" x14ac:dyDescent="0.25">
      <c r="A2005" s="21" t="s">
        <v>52</v>
      </c>
      <c r="B2005" s="21" t="s">
        <v>533</v>
      </c>
      <c r="C2005" s="21" t="s">
        <v>53</v>
      </c>
      <c r="D2005" s="21" t="s">
        <v>1021</v>
      </c>
      <c r="E2005" s="21" t="s">
        <v>5744</v>
      </c>
      <c r="F2005" s="22">
        <v>45507.729861111111</v>
      </c>
      <c r="G2005" s="21" t="s">
        <v>5745</v>
      </c>
      <c r="H2005" s="23">
        <v>890.92</v>
      </c>
      <c r="I2005" s="23">
        <v>1200</v>
      </c>
      <c r="J2005" s="23">
        <v>799.92</v>
      </c>
      <c r="K2005" s="23">
        <v>91</v>
      </c>
    </row>
    <row r="2006" spans="1:11" x14ac:dyDescent="0.25">
      <c r="A2006" s="21" t="s">
        <v>52</v>
      </c>
      <c r="B2006" s="21" t="s">
        <v>533</v>
      </c>
      <c r="C2006" s="21" t="s">
        <v>53</v>
      </c>
      <c r="D2006" s="21" t="s">
        <v>1100</v>
      </c>
      <c r="E2006" s="21" t="s">
        <v>5746</v>
      </c>
      <c r="F2006" s="22">
        <v>45513.563888888886</v>
      </c>
      <c r="G2006" s="21" t="s">
        <v>5747</v>
      </c>
      <c r="H2006" s="23">
        <v>403.38</v>
      </c>
      <c r="I2006" s="23">
        <v>1200</v>
      </c>
      <c r="J2006" s="23">
        <v>299.99</v>
      </c>
      <c r="K2006" s="23">
        <v>103.39</v>
      </c>
    </row>
    <row r="2007" spans="1:11" x14ac:dyDescent="0.25">
      <c r="A2007" s="21" t="s">
        <v>66</v>
      </c>
      <c r="B2007" s="21" t="s">
        <v>537</v>
      </c>
      <c r="C2007" s="21" t="s">
        <v>67</v>
      </c>
      <c r="D2007" s="21" t="s">
        <v>3741</v>
      </c>
      <c r="E2007" s="21" t="s">
        <v>5748</v>
      </c>
      <c r="F2007" s="22">
        <v>45513.47152777778</v>
      </c>
      <c r="G2007" s="21" t="s">
        <v>5749</v>
      </c>
      <c r="H2007" s="23">
        <v>474.66</v>
      </c>
      <c r="I2007" s="23">
        <v>1400</v>
      </c>
      <c r="J2007" s="23">
        <v>329.97</v>
      </c>
      <c r="K2007" s="23">
        <v>144.69</v>
      </c>
    </row>
    <row r="2008" spans="1:11" x14ac:dyDescent="0.25">
      <c r="A2008" s="21" t="s">
        <v>71</v>
      </c>
      <c r="B2008" s="21" t="s">
        <v>564</v>
      </c>
      <c r="C2008" s="21" t="s">
        <v>91</v>
      </c>
      <c r="D2008" s="21" t="s">
        <v>786</v>
      </c>
      <c r="E2008" s="21" t="s">
        <v>5750</v>
      </c>
      <c r="F2008" s="22">
        <v>45508.638888888891</v>
      </c>
      <c r="G2008" s="21" t="s">
        <v>5751</v>
      </c>
      <c r="H2008" s="23">
        <v>1177.1300000000001</v>
      </c>
      <c r="I2008" s="23">
        <v>1300</v>
      </c>
      <c r="J2008" s="23">
        <v>1149.9100000000001</v>
      </c>
      <c r="K2008" s="23">
        <v>27.22</v>
      </c>
    </row>
    <row r="2009" spans="1:11" x14ac:dyDescent="0.25">
      <c r="A2009" s="21" t="s">
        <v>71</v>
      </c>
      <c r="B2009" s="21" t="s">
        <v>570</v>
      </c>
      <c r="C2009" s="21" t="s">
        <v>92</v>
      </c>
      <c r="D2009" s="21" t="s">
        <v>5061</v>
      </c>
      <c r="E2009" s="21" t="s">
        <v>5752</v>
      </c>
      <c r="F2009" s="22">
        <v>45525.797222222223</v>
      </c>
      <c r="G2009" s="21" t="s">
        <v>5753</v>
      </c>
      <c r="H2009" s="23">
        <v>670.99</v>
      </c>
      <c r="I2009" s="23">
        <v>1400</v>
      </c>
      <c r="J2009" s="23">
        <v>579.99</v>
      </c>
      <c r="K2009" s="23">
        <v>91</v>
      </c>
    </row>
    <row r="2010" spans="1:11" x14ac:dyDescent="0.25">
      <c r="A2010" s="21" t="s">
        <v>71</v>
      </c>
      <c r="B2010" s="21" t="s">
        <v>564</v>
      </c>
      <c r="C2010" s="21" t="s">
        <v>91</v>
      </c>
      <c r="D2010" s="21" t="s">
        <v>803</v>
      </c>
      <c r="E2010" s="21" t="s">
        <v>5754</v>
      </c>
      <c r="F2010" s="22">
        <v>45520.8125</v>
      </c>
      <c r="G2010" s="21" t="s">
        <v>5755</v>
      </c>
      <c r="H2010" s="23">
        <v>1395.42</v>
      </c>
      <c r="I2010" s="23">
        <v>1300</v>
      </c>
      <c r="J2010" s="23">
        <v>1259.97</v>
      </c>
      <c r="K2010" s="23">
        <v>135.44999999999999</v>
      </c>
    </row>
    <row r="2011" spans="1:11" x14ac:dyDescent="0.25">
      <c r="A2011" s="21" t="s">
        <v>71</v>
      </c>
      <c r="B2011" s="21" t="s">
        <v>543</v>
      </c>
      <c r="C2011" s="21" t="s">
        <v>80</v>
      </c>
      <c r="D2011" s="21" t="s">
        <v>4357</v>
      </c>
      <c r="E2011" s="21" t="s">
        <v>5756</v>
      </c>
      <c r="F2011" s="22">
        <v>45532.725694444445</v>
      </c>
      <c r="G2011" s="21" t="s">
        <v>5757</v>
      </c>
      <c r="H2011" s="23">
        <v>313.97000000000003</v>
      </c>
      <c r="I2011" s="23">
        <v>1100</v>
      </c>
      <c r="J2011" s="23">
        <v>284.97000000000003</v>
      </c>
      <c r="K2011" s="23">
        <v>29</v>
      </c>
    </row>
    <row r="2012" spans="1:11" x14ac:dyDescent="0.25">
      <c r="A2012" s="21" t="s">
        <v>71</v>
      </c>
      <c r="B2012" s="21" t="s">
        <v>785</v>
      </c>
      <c r="C2012" s="21" t="s">
        <v>86</v>
      </c>
      <c r="D2012" s="21" t="s">
        <v>764</v>
      </c>
      <c r="E2012" s="21" t="s">
        <v>5758</v>
      </c>
      <c r="F2012" s="22">
        <v>45509.752083333333</v>
      </c>
      <c r="G2012" s="21" t="s">
        <v>5759</v>
      </c>
      <c r="H2012" s="23">
        <v>1295.9100000000001</v>
      </c>
      <c r="I2012" s="23">
        <v>1300</v>
      </c>
      <c r="J2012" s="23">
        <v>1199.99</v>
      </c>
      <c r="K2012" s="23">
        <v>95.92</v>
      </c>
    </row>
    <row r="2013" spans="1:11" x14ac:dyDescent="0.25">
      <c r="A2013" s="21" t="s">
        <v>71</v>
      </c>
      <c r="B2013" s="21" t="s">
        <v>785</v>
      </c>
      <c r="C2013" s="21" t="s">
        <v>86</v>
      </c>
      <c r="D2013" s="21" t="s">
        <v>765</v>
      </c>
      <c r="E2013" s="21" t="s">
        <v>5760</v>
      </c>
      <c r="F2013" s="22">
        <v>45517.53125</v>
      </c>
      <c r="G2013" s="21" t="s">
        <v>5761</v>
      </c>
      <c r="H2013" s="23">
        <v>1072.73</v>
      </c>
      <c r="I2013" s="23">
        <v>1100</v>
      </c>
      <c r="J2013" s="23">
        <v>989.98</v>
      </c>
      <c r="K2013" s="23">
        <v>82.75</v>
      </c>
    </row>
    <row r="2014" spans="1:11" x14ac:dyDescent="0.25">
      <c r="A2014" s="21" t="s">
        <v>71</v>
      </c>
      <c r="B2014" s="21" t="s">
        <v>785</v>
      </c>
      <c r="C2014" s="21" t="s">
        <v>86</v>
      </c>
      <c r="D2014" s="21" t="s">
        <v>5762</v>
      </c>
      <c r="E2014" s="21" t="s">
        <v>2642</v>
      </c>
      <c r="F2014" s="22">
        <v>45518.474999999999</v>
      </c>
      <c r="G2014" s="21" t="s">
        <v>5763</v>
      </c>
      <c r="H2014" s="23">
        <v>740.32</v>
      </c>
      <c r="I2014" s="23">
        <v>1200</v>
      </c>
      <c r="J2014" s="23">
        <v>664.98</v>
      </c>
      <c r="K2014" s="23">
        <v>75.34</v>
      </c>
    </row>
    <row r="2015" spans="1:11" x14ac:dyDescent="0.25">
      <c r="A2015" s="21" t="s">
        <v>71</v>
      </c>
      <c r="B2015" s="21" t="s">
        <v>785</v>
      </c>
      <c r="C2015" s="21" t="s">
        <v>86</v>
      </c>
      <c r="D2015" s="21" t="s">
        <v>765</v>
      </c>
      <c r="E2015" s="21" t="s">
        <v>5764</v>
      </c>
      <c r="F2015" s="22">
        <v>45524.401388888888</v>
      </c>
      <c r="G2015" s="21" t="s">
        <v>5765</v>
      </c>
      <c r="H2015" s="23">
        <v>291.85000000000002</v>
      </c>
      <c r="I2015" s="23">
        <v>1100</v>
      </c>
      <c r="J2015" s="23">
        <v>229.99</v>
      </c>
      <c r="K2015" s="23">
        <v>61.86</v>
      </c>
    </row>
    <row r="2016" spans="1:11" x14ac:dyDescent="0.25">
      <c r="A2016" s="21" t="s">
        <v>71</v>
      </c>
      <c r="B2016" s="21" t="s">
        <v>785</v>
      </c>
      <c r="C2016" s="21" t="s">
        <v>86</v>
      </c>
      <c r="D2016" s="21" t="s">
        <v>765</v>
      </c>
      <c r="E2016" s="21" t="s">
        <v>5766</v>
      </c>
      <c r="F2016" s="22">
        <v>45533.473611111112</v>
      </c>
      <c r="G2016" s="21" t="s">
        <v>5767</v>
      </c>
      <c r="H2016" s="23">
        <v>591</v>
      </c>
      <c r="I2016" s="23">
        <v>1100</v>
      </c>
      <c r="J2016" s="23">
        <v>549.99</v>
      </c>
      <c r="K2016" s="23">
        <v>41.01</v>
      </c>
    </row>
    <row r="2017" spans="1:11" x14ac:dyDescent="0.25">
      <c r="A2017" s="21" t="s">
        <v>71</v>
      </c>
      <c r="B2017" s="21" t="s">
        <v>549</v>
      </c>
      <c r="C2017" s="21" t="s">
        <v>79</v>
      </c>
      <c r="D2017" s="21" t="s">
        <v>5088</v>
      </c>
      <c r="E2017" s="21" t="s">
        <v>5768</v>
      </c>
      <c r="F2017" s="22">
        <v>45522.682638888888</v>
      </c>
      <c r="G2017" s="21" t="s">
        <v>5769</v>
      </c>
      <c r="H2017" s="23">
        <v>289.29000000000002</v>
      </c>
      <c r="I2017" s="23">
        <v>1200</v>
      </c>
      <c r="J2017" s="23">
        <v>229.99</v>
      </c>
      <c r="K2017" s="23">
        <v>59.3</v>
      </c>
    </row>
    <row r="2018" spans="1:11" x14ac:dyDescent="0.25">
      <c r="A2018" s="21" t="s">
        <v>71</v>
      </c>
      <c r="B2018" s="21" t="s">
        <v>551</v>
      </c>
      <c r="C2018" s="21" t="s">
        <v>78</v>
      </c>
      <c r="D2018" s="21" t="s">
        <v>5086</v>
      </c>
      <c r="E2018" s="21" t="s">
        <v>5770</v>
      </c>
      <c r="F2018" s="22">
        <v>45513.712500000001</v>
      </c>
      <c r="G2018" s="21" t="s">
        <v>5771</v>
      </c>
      <c r="H2018" s="23">
        <v>586.72</v>
      </c>
      <c r="I2018" s="23">
        <v>1200</v>
      </c>
      <c r="J2018" s="23">
        <v>499.99</v>
      </c>
      <c r="K2018" s="23">
        <v>86.73</v>
      </c>
    </row>
    <row r="2019" spans="1:11" x14ac:dyDescent="0.25">
      <c r="A2019" s="21" t="s">
        <v>71</v>
      </c>
      <c r="B2019" s="21" t="s">
        <v>576</v>
      </c>
      <c r="C2019" s="21" t="s">
        <v>85</v>
      </c>
      <c r="D2019" s="21" t="s">
        <v>2252</v>
      </c>
      <c r="E2019" s="21" t="s">
        <v>5772</v>
      </c>
      <c r="F2019" s="22">
        <v>45524.783333333333</v>
      </c>
      <c r="G2019" s="21" t="s">
        <v>5773</v>
      </c>
      <c r="H2019" s="23">
        <v>1102.28</v>
      </c>
      <c r="I2019" s="23">
        <v>1400</v>
      </c>
      <c r="J2019" s="23">
        <v>1074.94</v>
      </c>
      <c r="K2019" s="23">
        <v>27.34</v>
      </c>
    </row>
    <row r="2020" spans="1:11" x14ac:dyDescent="0.25">
      <c r="A2020" s="21" t="s">
        <v>71</v>
      </c>
      <c r="B2020" s="21" t="s">
        <v>568</v>
      </c>
      <c r="C2020" s="21" t="s">
        <v>87</v>
      </c>
      <c r="D2020" s="21" t="s">
        <v>5080</v>
      </c>
      <c r="E2020" s="21" t="s">
        <v>5774</v>
      </c>
      <c r="F2020" s="22">
        <v>45506.711111111108</v>
      </c>
      <c r="G2020" s="21" t="s">
        <v>5775</v>
      </c>
      <c r="H2020" s="23">
        <v>423.94</v>
      </c>
      <c r="I2020" s="23">
        <v>1200</v>
      </c>
      <c r="J2020" s="23">
        <v>339.94</v>
      </c>
      <c r="K2020" s="23">
        <v>84</v>
      </c>
    </row>
    <row r="2021" spans="1:11" x14ac:dyDescent="0.25">
      <c r="A2021" s="21" t="s">
        <v>71</v>
      </c>
      <c r="B2021" s="21" t="s">
        <v>557</v>
      </c>
      <c r="C2021" s="21" t="s">
        <v>74</v>
      </c>
      <c r="D2021" s="21" t="s">
        <v>789</v>
      </c>
      <c r="E2021" s="21" t="s">
        <v>5776</v>
      </c>
      <c r="F2021" s="22">
        <v>45510.393055555556</v>
      </c>
      <c r="G2021" s="21" t="s">
        <v>5777</v>
      </c>
      <c r="H2021" s="23">
        <v>1221.26</v>
      </c>
      <c r="I2021" s="23">
        <v>1400</v>
      </c>
      <c r="J2021" s="23">
        <v>1179.98</v>
      </c>
      <c r="K2021" s="23">
        <v>41.28</v>
      </c>
    </row>
    <row r="2022" spans="1:11" x14ac:dyDescent="0.25">
      <c r="A2022" s="21" t="s">
        <v>71</v>
      </c>
      <c r="B2022" s="21" t="s">
        <v>547</v>
      </c>
      <c r="C2022" s="21" t="s">
        <v>75</v>
      </c>
      <c r="D2022" s="21" t="s">
        <v>796</v>
      </c>
      <c r="E2022" s="21" t="s">
        <v>5778</v>
      </c>
      <c r="F2022" s="22">
        <v>45517.606249999997</v>
      </c>
      <c r="G2022" s="21" t="s">
        <v>5779</v>
      </c>
      <c r="H2022" s="23">
        <v>1491.6</v>
      </c>
      <c r="I2022" s="23">
        <v>1300</v>
      </c>
      <c r="J2022" s="23">
        <v>1194.97</v>
      </c>
      <c r="K2022" s="23">
        <v>296.63</v>
      </c>
    </row>
    <row r="2023" spans="1:11" x14ac:dyDescent="0.25">
      <c r="A2023" s="21" t="s">
        <v>71</v>
      </c>
      <c r="B2023" s="21" t="s">
        <v>578</v>
      </c>
      <c r="C2023" s="21" t="s">
        <v>81</v>
      </c>
      <c r="D2023" s="21" t="s">
        <v>801</v>
      </c>
      <c r="E2023" s="21" t="s">
        <v>5780</v>
      </c>
      <c r="F2023" s="22">
        <v>45510.547222222223</v>
      </c>
      <c r="G2023" s="21" t="s">
        <v>5781</v>
      </c>
      <c r="H2023" s="23">
        <v>314.14</v>
      </c>
      <c r="I2023" s="23">
        <v>1100</v>
      </c>
      <c r="J2023" s="23">
        <v>269.92</v>
      </c>
      <c r="K2023" s="23">
        <v>44.22</v>
      </c>
    </row>
    <row r="2024" spans="1:11" x14ac:dyDescent="0.25">
      <c r="A2024" s="21" t="s">
        <v>71</v>
      </c>
      <c r="B2024" s="21" t="s">
        <v>578</v>
      </c>
      <c r="C2024" s="21" t="s">
        <v>81</v>
      </c>
      <c r="D2024" s="21" t="s">
        <v>808</v>
      </c>
      <c r="E2024" s="21" t="s">
        <v>5782</v>
      </c>
      <c r="F2024" s="22">
        <v>45513.539583333331</v>
      </c>
      <c r="G2024" s="21" t="s">
        <v>5783</v>
      </c>
      <c r="H2024" s="23">
        <v>712.31</v>
      </c>
      <c r="I2024" s="23">
        <v>1000</v>
      </c>
      <c r="J2024" s="23">
        <v>684.97</v>
      </c>
      <c r="K2024" s="23">
        <v>27.34</v>
      </c>
    </row>
    <row r="2025" spans="1:11" x14ac:dyDescent="0.25">
      <c r="A2025" s="21" t="s">
        <v>71</v>
      </c>
      <c r="B2025" s="21" t="s">
        <v>578</v>
      </c>
      <c r="C2025" s="21" t="s">
        <v>81</v>
      </c>
      <c r="D2025" s="21" t="s">
        <v>801</v>
      </c>
      <c r="E2025" s="21" t="s">
        <v>5784</v>
      </c>
      <c r="F2025" s="22">
        <v>45513.774305555555</v>
      </c>
      <c r="G2025" s="21" t="s">
        <v>5785</v>
      </c>
      <c r="H2025" s="23">
        <v>344.26</v>
      </c>
      <c r="I2025" s="23">
        <v>1200</v>
      </c>
      <c r="J2025" s="23">
        <v>269.92</v>
      </c>
      <c r="K2025" s="23">
        <v>74.34</v>
      </c>
    </row>
    <row r="2026" spans="1:11" x14ac:dyDescent="0.25">
      <c r="A2026" s="21" t="s">
        <v>71</v>
      </c>
      <c r="B2026" s="21" t="s">
        <v>578</v>
      </c>
      <c r="C2026" s="21" t="s">
        <v>81</v>
      </c>
      <c r="D2026" s="21" t="s">
        <v>2346</v>
      </c>
      <c r="E2026" s="21" t="s">
        <v>5786</v>
      </c>
      <c r="F2026" s="22">
        <v>45518.547222222223</v>
      </c>
      <c r="G2026" s="21" t="s">
        <v>5787</v>
      </c>
      <c r="H2026" s="23">
        <v>337.3</v>
      </c>
      <c r="I2026" s="23">
        <v>1300</v>
      </c>
      <c r="J2026" s="23">
        <v>309.95999999999998</v>
      </c>
      <c r="K2026" s="23">
        <v>27.34</v>
      </c>
    </row>
    <row r="2027" spans="1:11" x14ac:dyDescent="0.25">
      <c r="A2027" s="21" t="s">
        <v>71</v>
      </c>
      <c r="B2027" s="21" t="s">
        <v>578</v>
      </c>
      <c r="C2027" s="21" t="s">
        <v>81</v>
      </c>
      <c r="D2027" s="21" t="s">
        <v>802</v>
      </c>
      <c r="E2027" s="21" t="s">
        <v>5788</v>
      </c>
      <c r="F2027" s="22">
        <v>45527.703472222223</v>
      </c>
      <c r="G2027" s="21" t="s">
        <v>5789</v>
      </c>
      <c r="H2027" s="23">
        <v>522.28</v>
      </c>
      <c r="I2027" s="23">
        <v>1300</v>
      </c>
      <c r="J2027" s="23">
        <v>494.94</v>
      </c>
      <c r="K2027" s="23">
        <v>27.34</v>
      </c>
    </row>
    <row r="2028" spans="1:11" x14ac:dyDescent="0.25">
      <c r="A2028" s="21" t="s">
        <v>71</v>
      </c>
      <c r="B2028" s="21" t="s">
        <v>578</v>
      </c>
      <c r="C2028" s="21" t="s">
        <v>81</v>
      </c>
      <c r="D2028" s="21" t="s">
        <v>801</v>
      </c>
      <c r="E2028" s="21" t="s">
        <v>5790</v>
      </c>
      <c r="F2028" s="22">
        <v>45533.666666666664</v>
      </c>
      <c r="G2028" s="21" t="s">
        <v>5791</v>
      </c>
      <c r="H2028" s="23">
        <v>303.58999999999997</v>
      </c>
      <c r="I2028" s="23">
        <v>1300</v>
      </c>
      <c r="J2028" s="23">
        <v>259.91000000000003</v>
      </c>
      <c r="K2028" s="23">
        <v>43.68</v>
      </c>
    </row>
    <row r="2029" spans="1:11" x14ac:dyDescent="0.25">
      <c r="A2029" s="21" t="s">
        <v>71</v>
      </c>
      <c r="B2029" s="21" t="s">
        <v>578</v>
      </c>
      <c r="C2029" s="21" t="s">
        <v>81</v>
      </c>
      <c r="D2029" s="21" t="s">
        <v>802</v>
      </c>
      <c r="E2029" s="21" t="s">
        <v>5792</v>
      </c>
      <c r="F2029" s="22">
        <v>45535.425000000003</v>
      </c>
      <c r="G2029" s="21" t="s">
        <v>5793</v>
      </c>
      <c r="H2029" s="23">
        <v>1476.13</v>
      </c>
      <c r="I2029" s="23">
        <v>1200</v>
      </c>
      <c r="J2029" s="23">
        <v>1199.99</v>
      </c>
      <c r="K2029" s="23">
        <v>276.14</v>
      </c>
    </row>
    <row r="2030" spans="1:11" x14ac:dyDescent="0.25">
      <c r="A2030" s="21" t="s">
        <v>71</v>
      </c>
      <c r="B2030" s="21" t="s">
        <v>578</v>
      </c>
      <c r="C2030" s="21" t="s">
        <v>81</v>
      </c>
      <c r="D2030" s="21" t="s">
        <v>2346</v>
      </c>
      <c r="E2030" s="21" t="s">
        <v>5794</v>
      </c>
      <c r="F2030" s="22">
        <v>45535.69027777778</v>
      </c>
      <c r="G2030" s="21" t="s">
        <v>5795</v>
      </c>
      <c r="H2030" s="23">
        <v>1122.97</v>
      </c>
      <c r="I2030" s="23">
        <v>1400</v>
      </c>
      <c r="J2030" s="23">
        <v>954.92</v>
      </c>
      <c r="K2030" s="23">
        <v>168.05</v>
      </c>
    </row>
    <row r="2031" spans="1:11" x14ac:dyDescent="0.25">
      <c r="A2031" s="21" t="s">
        <v>71</v>
      </c>
      <c r="B2031" s="21" t="s">
        <v>572</v>
      </c>
      <c r="C2031" s="21" t="s">
        <v>84</v>
      </c>
      <c r="D2031" s="21" t="s">
        <v>803</v>
      </c>
      <c r="E2031" s="21" t="s">
        <v>5796</v>
      </c>
      <c r="F2031" s="22">
        <v>45533.484027777777</v>
      </c>
      <c r="G2031" s="21" t="s">
        <v>5797</v>
      </c>
      <c r="H2031" s="23">
        <v>782.3</v>
      </c>
      <c r="I2031" s="23">
        <v>900</v>
      </c>
      <c r="J2031" s="23">
        <v>754.96</v>
      </c>
      <c r="K2031" s="23">
        <v>27.34</v>
      </c>
    </row>
    <row r="2032" spans="1:11" x14ac:dyDescent="0.25">
      <c r="A2032" s="21" t="s">
        <v>71</v>
      </c>
      <c r="B2032" s="21" t="s">
        <v>555</v>
      </c>
      <c r="C2032" s="21" t="s">
        <v>72</v>
      </c>
      <c r="D2032" s="21" t="s">
        <v>4381</v>
      </c>
      <c r="E2032" s="21" t="s">
        <v>5798</v>
      </c>
      <c r="F2032" s="22">
        <v>45531.505555555559</v>
      </c>
      <c r="G2032" s="21" t="s">
        <v>5799</v>
      </c>
      <c r="H2032" s="23">
        <v>1178</v>
      </c>
      <c r="I2032" s="23">
        <v>1400</v>
      </c>
      <c r="J2032" s="23">
        <v>1149.96</v>
      </c>
      <c r="K2032" s="23">
        <v>28.04</v>
      </c>
    </row>
    <row r="2033" spans="1:11" x14ac:dyDescent="0.25">
      <c r="A2033" s="21" t="s">
        <v>1132</v>
      </c>
      <c r="B2033" s="21" t="s">
        <v>1153</v>
      </c>
      <c r="C2033" s="21" t="s">
        <v>1154</v>
      </c>
      <c r="D2033" s="21" t="s">
        <v>4426</v>
      </c>
      <c r="E2033" s="21" t="s">
        <v>5800</v>
      </c>
      <c r="F2033" s="22">
        <v>45506.506249999999</v>
      </c>
      <c r="G2033" s="21" t="s">
        <v>5801</v>
      </c>
      <c r="H2033" s="23">
        <v>534.59</v>
      </c>
      <c r="I2033" s="23">
        <v>1100</v>
      </c>
      <c r="J2033" s="23">
        <v>504.96</v>
      </c>
      <c r="K2033" s="23">
        <v>29.63</v>
      </c>
    </row>
    <row r="2034" spans="1:11" x14ac:dyDescent="0.25">
      <c r="A2034" s="21" t="s">
        <v>1132</v>
      </c>
      <c r="B2034" s="21" t="s">
        <v>1151</v>
      </c>
      <c r="C2034" s="21" t="s">
        <v>1152</v>
      </c>
      <c r="D2034" s="21" t="s">
        <v>4407</v>
      </c>
      <c r="E2034" s="21" t="s">
        <v>5802</v>
      </c>
      <c r="F2034" s="22">
        <v>45505.487500000003</v>
      </c>
      <c r="G2034" s="21" t="s">
        <v>5803</v>
      </c>
      <c r="H2034" s="23">
        <v>1273.48</v>
      </c>
      <c r="I2034" s="23">
        <v>1300</v>
      </c>
      <c r="J2034" s="23">
        <v>1244.99</v>
      </c>
      <c r="K2034" s="23">
        <v>28.49</v>
      </c>
    </row>
    <row r="2035" spans="1:11" x14ac:dyDescent="0.25">
      <c r="A2035" s="21" t="s">
        <v>1132</v>
      </c>
      <c r="B2035" s="21" t="s">
        <v>1151</v>
      </c>
      <c r="C2035" s="21" t="s">
        <v>1152</v>
      </c>
      <c r="D2035" s="21" t="s">
        <v>5163</v>
      </c>
      <c r="E2035" s="21" t="s">
        <v>5804</v>
      </c>
      <c r="F2035" s="22">
        <v>45517.602777777778</v>
      </c>
      <c r="G2035" s="21" t="s">
        <v>5805</v>
      </c>
      <c r="H2035" s="23">
        <v>1274.95</v>
      </c>
      <c r="I2035" s="23">
        <v>1400</v>
      </c>
      <c r="J2035" s="23">
        <v>1199.95</v>
      </c>
      <c r="K2035" s="23">
        <v>75</v>
      </c>
    </row>
    <row r="2036" spans="1:11" x14ac:dyDescent="0.25">
      <c r="A2036" s="21" t="s">
        <v>1132</v>
      </c>
      <c r="B2036" s="21" t="s">
        <v>1169</v>
      </c>
      <c r="C2036" s="21" t="s">
        <v>1170</v>
      </c>
      <c r="D2036" s="21" t="s">
        <v>5806</v>
      </c>
      <c r="E2036" s="21" t="s">
        <v>5807</v>
      </c>
      <c r="F2036" s="22">
        <v>45508.589583333334</v>
      </c>
      <c r="G2036" s="21" t="s">
        <v>5808</v>
      </c>
      <c r="H2036" s="23">
        <v>556.73</v>
      </c>
      <c r="I2036" s="23">
        <v>900</v>
      </c>
      <c r="J2036" s="23">
        <v>529.98</v>
      </c>
      <c r="K2036" s="23">
        <v>26.75</v>
      </c>
    </row>
    <row r="2037" spans="1:11" x14ac:dyDescent="0.25">
      <c r="A2037" s="21" t="s">
        <v>1132</v>
      </c>
      <c r="B2037" s="21" t="s">
        <v>1149</v>
      </c>
      <c r="C2037" s="21" t="s">
        <v>1150</v>
      </c>
      <c r="D2037" s="21" t="s">
        <v>4434</v>
      </c>
      <c r="E2037" s="21" t="s">
        <v>5809</v>
      </c>
      <c r="F2037" s="22">
        <v>45528.813888888886</v>
      </c>
      <c r="G2037" s="21" t="s">
        <v>5810</v>
      </c>
      <c r="H2037" s="23">
        <v>926.68</v>
      </c>
      <c r="I2037" s="23">
        <v>1300</v>
      </c>
      <c r="J2037" s="23">
        <v>899.93</v>
      </c>
      <c r="K2037" s="23">
        <v>26.75</v>
      </c>
    </row>
    <row r="2038" spans="1:11" x14ac:dyDescent="0.25">
      <c r="A2038" s="21" t="s">
        <v>1132</v>
      </c>
      <c r="B2038" s="21" t="s">
        <v>1145</v>
      </c>
      <c r="C2038" s="21" t="s">
        <v>1146</v>
      </c>
      <c r="D2038" s="21" t="s">
        <v>5168</v>
      </c>
      <c r="E2038" s="21" t="s">
        <v>5811</v>
      </c>
      <c r="F2038" s="22">
        <v>45512.438194444447</v>
      </c>
      <c r="G2038" s="21" t="s">
        <v>5812</v>
      </c>
      <c r="H2038" s="23">
        <v>460.72</v>
      </c>
      <c r="I2038" s="23">
        <v>1300</v>
      </c>
      <c r="J2038" s="23">
        <v>349.97</v>
      </c>
      <c r="K2038" s="23">
        <v>110.75</v>
      </c>
    </row>
    <row r="2039" spans="1:11" x14ac:dyDescent="0.25">
      <c r="A2039" s="21" t="s">
        <v>1132</v>
      </c>
      <c r="B2039" s="21" t="s">
        <v>1141</v>
      </c>
      <c r="C2039" s="21" t="s">
        <v>1142</v>
      </c>
      <c r="D2039" s="21" t="s">
        <v>5813</v>
      </c>
      <c r="E2039" s="21" t="s">
        <v>5814</v>
      </c>
      <c r="F2039" s="22">
        <v>45523.513888888891</v>
      </c>
      <c r="G2039" s="21" t="s">
        <v>5815</v>
      </c>
      <c r="H2039" s="23">
        <v>496.57</v>
      </c>
      <c r="I2039" s="23">
        <v>1400</v>
      </c>
      <c r="J2039" s="23">
        <v>404.94</v>
      </c>
      <c r="K2039" s="23">
        <v>91.63</v>
      </c>
    </row>
    <row r="2040" spans="1:11" x14ac:dyDescent="0.25">
      <c r="A2040" s="21" t="s">
        <v>1132</v>
      </c>
      <c r="B2040" s="21" t="s">
        <v>1145</v>
      </c>
      <c r="C2040" s="21" t="s">
        <v>1146</v>
      </c>
      <c r="D2040" s="21" t="s">
        <v>5168</v>
      </c>
      <c r="E2040" s="21" t="s">
        <v>5816</v>
      </c>
      <c r="F2040" s="22">
        <v>45516.606944444444</v>
      </c>
      <c r="G2040" s="21" t="s">
        <v>5817</v>
      </c>
      <c r="H2040" s="23">
        <v>996.73</v>
      </c>
      <c r="I2040" s="23">
        <v>1300</v>
      </c>
      <c r="J2040" s="23">
        <v>969.98</v>
      </c>
      <c r="K2040" s="23">
        <v>26.75</v>
      </c>
    </row>
    <row r="2041" spans="1:11" x14ac:dyDescent="0.25">
      <c r="A2041" s="21" t="s">
        <v>1132</v>
      </c>
      <c r="B2041" s="21" t="s">
        <v>1133</v>
      </c>
      <c r="C2041" s="21" t="s">
        <v>1134</v>
      </c>
      <c r="D2041" s="21" t="s">
        <v>5177</v>
      </c>
      <c r="E2041" s="21" t="s">
        <v>4584</v>
      </c>
      <c r="F2041" s="22">
        <v>45514.536111111112</v>
      </c>
      <c r="G2041" s="21" t="s">
        <v>5818</v>
      </c>
      <c r="H2041" s="23">
        <v>436.92</v>
      </c>
      <c r="I2041" s="23">
        <v>900</v>
      </c>
      <c r="J2041" s="23">
        <v>239.94</v>
      </c>
      <c r="K2041" s="23">
        <v>196.98</v>
      </c>
    </row>
    <row r="2042" spans="1:11" x14ac:dyDescent="0.25">
      <c r="A2042" s="21" t="s">
        <v>1132</v>
      </c>
      <c r="B2042" s="21" t="s">
        <v>1165</v>
      </c>
      <c r="C2042" s="21" t="s">
        <v>1166</v>
      </c>
      <c r="D2042" s="21" t="s">
        <v>5819</v>
      </c>
      <c r="E2042" s="21" t="s">
        <v>4476</v>
      </c>
      <c r="F2042" s="22">
        <v>45535.606944444444</v>
      </c>
      <c r="G2042" s="21" t="s">
        <v>5820</v>
      </c>
      <c r="H2042" s="23">
        <v>1075.6400000000001</v>
      </c>
      <c r="I2042" s="23">
        <v>1200</v>
      </c>
      <c r="J2042" s="23">
        <v>1074.9100000000001</v>
      </c>
      <c r="K2042" s="23">
        <v>0.73</v>
      </c>
    </row>
    <row r="2043" spans="1:11" x14ac:dyDescent="0.25">
      <c r="A2043" s="21" t="s">
        <v>1132</v>
      </c>
      <c r="B2043" s="21" t="s">
        <v>1169</v>
      </c>
      <c r="C2043" s="21" t="s">
        <v>1170</v>
      </c>
      <c r="D2043" s="21" t="s">
        <v>5821</v>
      </c>
      <c r="E2043" s="21" t="s">
        <v>4478</v>
      </c>
      <c r="F2043" s="22">
        <v>45524.643055555556</v>
      </c>
      <c r="G2043" s="21" t="s">
        <v>5822</v>
      </c>
      <c r="H2043" s="23">
        <v>710.22</v>
      </c>
      <c r="I2043" s="23">
        <v>900</v>
      </c>
      <c r="J2043" s="23">
        <v>629.99</v>
      </c>
      <c r="K2043" s="23">
        <v>80.23</v>
      </c>
    </row>
    <row r="2044" spans="1:11" x14ac:dyDescent="0.25">
      <c r="A2044" s="21" t="s">
        <v>1132</v>
      </c>
      <c r="B2044" s="21" t="s">
        <v>1133</v>
      </c>
      <c r="C2044" s="21" t="s">
        <v>1134</v>
      </c>
      <c r="D2044" s="21" t="s">
        <v>5177</v>
      </c>
      <c r="E2044" s="21" t="s">
        <v>5187</v>
      </c>
      <c r="F2044" s="22">
        <v>45516.527083333334</v>
      </c>
      <c r="G2044" s="21" t="s">
        <v>5823</v>
      </c>
      <c r="H2044" s="23">
        <v>809.51</v>
      </c>
      <c r="I2044" s="23">
        <v>900</v>
      </c>
      <c r="J2044" s="23">
        <v>764.96</v>
      </c>
      <c r="K2044" s="23">
        <v>44.55</v>
      </c>
    </row>
    <row r="2045" spans="1:11" x14ac:dyDescent="0.25">
      <c r="A2045" s="21" t="s">
        <v>1132</v>
      </c>
      <c r="B2045" s="21" t="s">
        <v>1133</v>
      </c>
      <c r="C2045" s="21" t="s">
        <v>1134</v>
      </c>
      <c r="D2045" s="21" t="s">
        <v>5177</v>
      </c>
      <c r="E2045" s="21" t="s">
        <v>5824</v>
      </c>
      <c r="F2045" s="22">
        <v>45516.636805555558</v>
      </c>
      <c r="G2045" s="21" t="s">
        <v>5825</v>
      </c>
      <c r="H2045" s="23">
        <v>271.70999999999998</v>
      </c>
      <c r="I2045" s="23">
        <v>900</v>
      </c>
      <c r="J2045" s="23">
        <v>244.97</v>
      </c>
      <c r="K2045" s="23">
        <v>26.74</v>
      </c>
    </row>
    <row r="2046" spans="1:11" x14ac:dyDescent="0.25">
      <c r="A2046" s="21" t="s">
        <v>1132</v>
      </c>
      <c r="B2046" s="21" t="s">
        <v>1169</v>
      </c>
      <c r="C2046" s="21" t="s">
        <v>1170</v>
      </c>
      <c r="D2046" s="21" t="s">
        <v>812</v>
      </c>
      <c r="E2046" s="21" t="s">
        <v>5826</v>
      </c>
      <c r="F2046" s="22">
        <v>45530.431250000001</v>
      </c>
      <c r="G2046" s="21" t="s">
        <v>5827</v>
      </c>
      <c r="H2046" s="23">
        <v>321.66000000000003</v>
      </c>
      <c r="I2046" s="23">
        <v>450</v>
      </c>
      <c r="J2046" s="23">
        <v>159.97</v>
      </c>
      <c r="K2046" s="23">
        <v>161.69</v>
      </c>
    </row>
    <row r="2047" spans="1:11" x14ac:dyDescent="0.25">
      <c r="A2047" s="21" t="s">
        <v>1132</v>
      </c>
      <c r="B2047" s="21" t="s">
        <v>1145</v>
      </c>
      <c r="C2047" s="21" t="s">
        <v>1146</v>
      </c>
      <c r="D2047" s="21" t="s">
        <v>1487</v>
      </c>
      <c r="E2047" s="21" t="s">
        <v>1892</v>
      </c>
      <c r="F2047" s="22">
        <v>45528.425694444442</v>
      </c>
      <c r="G2047" s="21" t="s">
        <v>5828</v>
      </c>
      <c r="H2047" s="23">
        <v>390.95</v>
      </c>
      <c r="I2047" s="23">
        <v>1200</v>
      </c>
      <c r="J2047" s="23">
        <v>299.95</v>
      </c>
      <c r="K2047" s="23">
        <v>91</v>
      </c>
    </row>
    <row r="2048" spans="1:11" x14ac:dyDescent="0.25">
      <c r="A2048" s="21" t="s">
        <v>1132</v>
      </c>
      <c r="B2048" s="21" t="s">
        <v>1145</v>
      </c>
      <c r="C2048" s="21" t="s">
        <v>1146</v>
      </c>
      <c r="D2048" s="21" t="s">
        <v>1487</v>
      </c>
      <c r="E2048" s="21" t="s">
        <v>5829</v>
      </c>
      <c r="F2048" s="22">
        <v>45529.666666666664</v>
      </c>
      <c r="G2048" s="21" t="s">
        <v>5830</v>
      </c>
      <c r="H2048" s="23">
        <v>375.97</v>
      </c>
      <c r="I2048" s="23">
        <v>1400</v>
      </c>
      <c r="J2048" s="23">
        <v>299.97000000000003</v>
      </c>
      <c r="K2048" s="23">
        <v>76</v>
      </c>
    </row>
    <row r="2049" spans="1:11" x14ac:dyDescent="0.25">
      <c r="A2049" s="21" t="s">
        <v>1132</v>
      </c>
      <c r="B2049" s="21" t="s">
        <v>1133</v>
      </c>
      <c r="C2049" s="21" t="s">
        <v>1134</v>
      </c>
      <c r="D2049" s="21" t="s">
        <v>5177</v>
      </c>
      <c r="E2049" s="21" t="s">
        <v>5831</v>
      </c>
      <c r="F2049" s="22">
        <v>45526.470833333333</v>
      </c>
      <c r="G2049" s="21" t="s">
        <v>5832</v>
      </c>
      <c r="H2049" s="23">
        <v>399.13</v>
      </c>
      <c r="I2049" s="23">
        <v>900</v>
      </c>
      <c r="J2049" s="23">
        <v>289.95</v>
      </c>
      <c r="K2049" s="23">
        <v>109.18</v>
      </c>
    </row>
    <row r="2050" spans="1:11" x14ac:dyDescent="0.25">
      <c r="A2050" s="21" t="s">
        <v>1132</v>
      </c>
      <c r="B2050" s="21" t="s">
        <v>1133</v>
      </c>
      <c r="C2050" s="21" t="s">
        <v>1134</v>
      </c>
      <c r="D2050" s="21" t="s">
        <v>5177</v>
      </c>
      <c r="E2050" s="21" t="s">
        <v>5833</v>
      </c>
      <c r="F2050" s="22">
        <v>45527.541666666664</v>
      </c>
      <c r="G2050" s="21" t="s">
        <v>5834</v>
      </c>
      <c r="H2050" s="23">
        <v>246.72</v>
      </c>
      <c r="I2050" s="23">
        <v>900</v>
      </c>
      <c r="J2050" s="23">
        <v>219.97</v>
      </c>
      <c r="K2050" s="23">
        <v>26.75</v>
      </c>
    </row>
    <row r="2051" spans="1:11" x14ac:dyDescent="0.25">
      <c r="A2051" s="21" t="s">
        <v>1132</v>
      </c>
      <c r="B2051" s="21" t="s">
        <v>1133</v>
      </c>
      <c r="C2051" s="21" t="s">
        <v>1134</v>
      </c>
      <c r="D2051" s="21" t="s">
        <v>5158</v>
      </c>
      <c r="E2051" s="21" t="s">
        <v>5835</v>
      </c>
      <c r="F2051" s="22">
        <v>45529.495833333334</v>
      </c>
      <c r="G2051" s="21" t="s">
        <v>5836</v>
      </c>
      <c r="H2051" s="23">
        <v>371.69</v>
      </c>
      <c r="I2051" s="23">
        <v>1100</v>
      </c>
      <c r="J2051" s="23">
        <v>344.94</v>
      </c>
      <c r="K2051" s="23">
        <v>26.75</v>
      </c>
    </row>
    <row r="2052" spans="1:11" x14ac:dyDescent="0.25">
      <c r="A2052" s="21" t="s">
        <v>1132</v>
      </c>
      <c r="B2052" s="21" t="s">
        <v>3044</v>
      </c>
      <c r="C2052" s="21" t="s">
        <v>3045</v>
      </c>
      <c r="D2052" s="21" t="s">
        <v>4420</v>
      </c>
      <c r="E2052" s="21" t="s">
        <v>1518</v>
      </c>
      <c r="F2052" s="22">
        <v>45509.649305555555</v>
      </c>
      <c r="G2052" s="21" t="s">
        <v>5837</v>
      </c>
      <c r="H2052" s="23">
        <v>1051.8399999999999</v>
      </c>
      <c r="I2052" s="23">
        <v>1300</v>
      </c>
      <c r="J2052" s="23">
        <v>1024.96</v>
      </c>
      <c r="K2052" s="23">
        <v>26.88</v>
      </c>
    </row>
    <row r="2053" spans="1:11" x14ac:dyDescent="0.25">
      <c r="A2053" s="21" t="s">
        <v>1132</v>
      </c>
      <c r="B2053" s="21" t="s">
        <v>1163</v>
      </c>
      <c r="C2053" s="21" t="s">
        <v>1164</v>
      </c>
      <c r="D2053" s="21" t="s">
        <v>5838</v>
      </c>
      <c r="E2053" s="21" t="s">
        <v>1612</v>
      </c>
      <c r="F2053" s="22">
        <v>45526.52847222222</v>
      </c>
      <c r="G2053" s="21" t="s">
        <v>5839</v>
      </c>
      <c r="H2053" s="23">
        <v>547.54999999999995</v>
      </c>
      <c r="I2053" s="23">
        <v>1500</v>
      </c>
      <c r="J2053" s="23">
        <v>509.92</v>
      </c>
      <c r="K2053" s="23">
        <v>37.630000000000003</v>
      </c>
    </row>
    <row r="2054" spans="1:11" x14ac:dyDescent="0.25">
      <c r="A2054" s="21" t="s">
        <v>1132</v>
      </c>
      <c r="B2054" s="21" t="s">
        <v>1163</v>
      </c>
      <c r="C2054" s="21" t="s">
        <v>1164</v>
      </c>
      <c r="D2054" s="21" t="s">
        <v>5838</v>
      </c>
      <c r="E2054" s="21" t="s">
        <v>3840</v>
      </c>
      <c r="F2054" s="22">
        <v>45526.548611111109</v>
      </c>
      <c r="G2054" s="21" t="s">
        <v>5840</v>
      </c>
      <c r="H2054" s="23">
        <v>594.08000000000004</v>
      </c>
      <c r="I2054" s="23">
        <v>1500</v>
      </c>
      <c r="J2054" s="23">
        <v>509.96</v>
      </c>
      <c r="K2054" s="23">
        <v>84.12</v>
      </c>
    </row>
    <row r="2055" spans="1:11" x14ac:dyDescent="0.25">
      <c r="A2055" s="21" t="s">
        <v>1132</v>
      </c>
      <c r="B2055" s="21" t="s">
        <v>1155</v>
      </c>
      <c r="C2055" s="21" t="s">
        <v>1156</v>
      </c>
      <c r="D2055" s="21" t="s">
        <v>1271</v>
      </c>
      <c r="E2055" s="21" t="s">
        <v>5841</v>
      </c>
      <c r="F2055" s="22">
        <v>45514.415277777778</v>
      </c>
      <c r="G2055" s="21" t="s">
        <v>5842</v>
      </c>
      <c r="H2055" s="23">
        <v>384.95</v>
      </c>
      <c r="I2055" s="23">
        <v>1200</v>
      </c>
      <c r="J2055" s="23">
        <v>344.95</v>
      </c>
      <c r="K2055" s="23">
        <v>40</v>
      </c>
    </row>
    <row r="2056" spans="1:11" x14ac:dyDescent="0.25">
      <c r="A2056" s="21" t="s">
        <v>1132</v>
      </c>
      <c r="B2056" s="21" t="s">
        <v>1133</v>
      </c>
      <c r="C2056" s="21" t="s">
        <v>1134</v>
      </c>
      <c r="D2056" s="21" t="s">
        <v>5177</v>
      </c>
      <c r="E2056" s="21" t="s">
        <v>2917</v>
      </c>
      <c r="F2056" s="22">
        <v>45534.60833333333</v>
      </c>
      <c r="G2056" s="21" t="s">
        <v>5843</v>
      </c>
      <c r="H2056" s="23">
        <v>634.77</v>
      </c>
      <c r="I2056" s="23">
        <v>900</v>
      </c>
      <c r="J2056" s="23">
        <v>204.98</v>
      </c>
      <c r="K2056" s="23">
        <v>429.79</v>
      </c>
    </row>
    <row r="2057" spans="1:11" x14ac:dyDescent="0.25">
      <c r="A2057" s="21" t="s">
        <v>1132</v>
      </c>
      <c r="B2057" s="21" t="s">
        <v>1163</v>
      </c>
      <c r="C2057" s="21" t="s">
        <v>1164</v>
      </c>
      <c r="D2057" s="21" t="s">
        <v>5838</v>
      </c>
      <c r="E2057" s="21" t="s">
        <v>5844</v>
      </c>
      <c r="F2057" s="22">
        <v>45533.697222222225</v>
      </c>
      <c r="G2057" s="21" t="s">
        <v>5845</v>
      </c>
      <c r="H2057" s="23">
        <v>407.27</v>
      </c>
      <c r="I2057" s="23">
        <v>1100</v>
      </c>
      <c r="J2057" s="23">
        <v>304.94</v>
      </c>
      <c r="K2057" s="23">
        <v>102.33</v>
      </c>
    </row>
    <row r="2058" spans="1:11" x14ac:dyDescent="0.25">
      <c r="A2058" s="21" t="s">
        <v>1132</v>
      </c>
      <c r="B2058" s="21" t="s">
        <v>1155</v>
      </c>
      <c r="C2058" s="21" t="s">
        <v>1156</v>
      </c>
      <c r="D2058" s="21" t="s">
        <v>5846</v>
      </c>
      <c r="E2058" s="21" t="s">
        <v>1518</v>
      </c>
      <c r="F2058" s="22">
        <v>45521.415972222225</v>
      </c>
      <c r="G2058" s="21" t="s">
        <v>5847</v>
      </c>
      <c r="H2058" s="23">
        <v>351.59</v>
      </c>
      <c r="I2058" s="23">
        <v>1400</v>
      </c>
      <c r="J2058" s="23">
        <v>324.95999999999998</v>
      </c>
      <c r="K2058" s="23">
        <v>26.63</v>
      </c>
    </row>
    <row r="2059" spans="1:11" x14ac:dyDescent="0.25">
      <c r="A2059" s="21" t="s">
        <v>1132</v>
      </c>
      <c r="B2059" s="21" t="s">
        <v>1139</v>
      </c>
      <c r="C2059" s="21" t="s">
        <v>1140</v>
      </c>
      <c r="D2059" s="21" t="s">
        <v>5819</v>
      </c>
      <c r="E2059" s="21" t="s">
        <v>3377</v>
      </c>
      <c r="F2059" s="22">
        <v>45525.774305555555</v>
      </c>
      <c r="G2059" s="21" t="s">
        <v>5848</v>
      </c>
      <c r="H2059" s="23">
        <v>860.01</v>
      </c>
      <c r="I2059" s="23">
        <v>1100</v>
      </c>
      <c r="J2059" s="23">
        <v>854.95</v>
      </c>
      <c r="K2059" s="23">
        <v>5.0599999999999996</v>
      </c>
    </row>
    <row r="2060" spans="1:11" x14ac:dyDescent="0.25">
      <c r="A2060" s="21" t="s">
        <v>1132</v>
      </c>
      <c r="B2060" s="21" t="s">
        <v>1155</v>
      </c>
      <c r="C2060" s="21" t="s">
        <v>1156</v>
      </c>
      <c r="D2060" s="21" t="s">
        <v>5846</v>
      </c>
      <c r="E2060" s="21" t="s">
        <v>5849</v>
      </c>
      <c r="F2060" s="22">
        <v>45526.4375</v>
      </c>
      <c r="G2060" s="21" t="s">
        <v>5850</v>
      </c>
      <c r="H2060" s="23">
        <v>281.83999999999997</v>
      </c>
      <c r="I2060" s="23">
        <v>1400</v>
      </c>
      <c r="J2060" s="23">
        <v>254.96</v>
      </c>
      <c r="K2060" s="23">
        <v>26.88</v>
      </c>
    </row>
    <row r="2061" spans="1:11" x14ac:dyDescent="0.25">
      <c r="A2061" s="21" t="s">
        <v>1132</v>
      </c>
      <c r="B2061" s="21" t="s">
        <v>1155</v>
      </c>
      <c r="C2061" s="21" t="s">
        <v>1156</v>
      </c>
      <c r="D2061" s="21" t="s">
        <v>1271</v>
      </c>
      <c r="E2061" s="21" t="s">
        <v>5851</v>
      </c>
      <c r="F2061" s="22">
        <v>45526.475694444445</v>
      </c>
      <c r="G2061" s="21" t="s">
        <v>5852</v>
      </c>
      <c r="H2061" s="23">
        <v>762.11</v>
      </c>
      <c r="I2061" s="23">
        <v>1000</v>
      </c>
      <c r="J2061" s="23">
        <v>734.95</v>
      </c>
      <c r="K2061" s="23">
        <v>27.16</v>
      </c>
    </row>
    <row r="2062" spans="1:11" x14ac:dyDescent="0.25">
      <c r="A2062" s="21" t="s">
        <v>1132</v>
      </c>
      <c r="B2062" s="21" t="s">
        <v>1139</v>
      </c>
      <c r="C2062" s="21" t="s">
        <v>1140</v>
      </c>
      <c r="D2062" s="21" t="s">
        <v>2461</v>
      </c>
      <c r="E2062" s="21" t="s">
        <v>5853</v>
      </c>
      <c r="F2062" s="22">
        <v>45535.691666666666</v>
      </c>
      <c r="G2062" s="21" t="s">
        <v>5854</v>
      </c>
      <c r="H2062" s="23">
        <v>1367.58</v>
      </c>
      <c r="I2062" s="23">
        <v>1300</v>
      </c>
      <c r="J2062" s="23">
        <v>1249.95</v>
      </c>
      <c r="K2062" s="23">
        <v>117.63</v>
      </c>
    </row>
    <row r="2063" spans="1:11" x14ac:dyDescent="0.25">
      <c r="A2063" s="21" t="s">
        <v>1132</v>
      </c>
      <c r="B2063" s="21" t="s">
        <v>1159</v>
      </c>
      <c r="C2063" s="21" t="s">
        <v>1160</v>
      </c>
      <c r="D2063" s="21" t="s">
        <v>4455</v>
      </c>
      <c r="E2063" s="21" t="s">
        <v>5600</v>
      </c>
      <c r="F2063" s="22">
        <v>45520.613194444442</v>
      </c>
      <c r="G2063" s="21" t="s">
        <v>5855</v>
      </c>
      <c r="H2063" s="23">
        <v>956.74</v>
      </c>
      <c r="I2063" s="23">
        <v>1500</v>
      </c>
      <c r="J2063" s="23">
        <v>929.99</v>
      </c>
      <c r="K2063" s="23">
        <v>26.75</v>
      </c>
    </row>
    <row r="2064" spans="1:11" x14ac:dyDescent="0.25">
      <c r="A2064" s="21" t="s">
        <v>1132</v>
      </c>
      <c r="B2064" s="21" t="s">
        <v>1135</v>
      </c>
      <c r="C2064" s="21" t="s">
        <v>1136</v>
      </c>
      <c r="D2064" s="21" t="s">
        <v>5821</v>
      </c>
      <c r="E2064" s="21" t="s">
        <v>5602</v>
      </c>
      <c r="F2064" s="22">
        <v>45505.654166666667</v>
      </c>
      <c r="G2064" s="21" t="s">
        <v>5856</v>
      </c>
      <c r="H2064" s="23">
        <v>794.01</v>
      </c>
      <c r="I2064" s="23">
        <v>900</v>
      </c>
      <c r="J2064" s="23">
        <v>579.99</v>
      </c>
      <c r="K2064" s="23">
        <v>214.02</v>
      </c>
    </row>
    <row r="2065" spans="1:11" x14ac:dyDescent="0.25">
      <c r="A2065" s="21" t="s">
        <v>1132</v>
      </c>
      <c r="B2065" s="21" t="s">
        <v>1157</v>
      </c>
      <c r="C2065" s="21" t="s">
        <v>1158</v>
      </c>
      <c r="D2065" s="21" t="s">
        <v>1490</v>
      </c>
      <c r="E2065" s="21" t="s">
        <v>3217</v>
      </c>
      <c r="F2065" s="22">
        <v>45506.749305555553</v>
      </c>
      <c r="G2065" s="21" t="s">
        <v>5857</v>
      </c>
      <c r="H2065" s="23">
        <v>515.6</v>
      </c>
      <c r="I2065" s="23">
        <v>800</v>
      </c>
      <c r="J2065" s="23">
        <v>454.97</v>
      </c>
      <c r="K2065" s="23">
        <v>60.63</v>
      </c>
    </row>
    <row r="2066" spans="1:11" x14ac:dyDescent="0.25">
      <c r="A2066" s="21" t="s">
        <v>1132</v>
      </c>
      <c r="B2066" s="21" t="s">
        <v>1159</v>
      </c>
      <c r="C2066" s="21" t="s">
        <v>1160</v>
      </c>
      <c r="D2066" s="21" t="s">
        <v>1491</v>
      </c>
      <c r="E2066" s="21" t="s">
        <v>5858</v>
      </c>
      <c r="F2066" s="22">
        <v>45530.51666666667</v>
      </c>
      <c r="G2066" s="21" t="s">
        <v>5859</v>
      </c>
      <c r="H2066" s="23">
        <v>1041.71</v>
      </c>
      <c r="I2066" s="23">
        <v>1300</v>
      </c>
      <c r="J2066" s="23">
        <v>1014.96</v>
      </c>
      <c r="K2066" s="23">
        <v>26.75</v>
      </c>
    </row>
    <row r="2067" spans="1:11" x14ac:dyDescent="0.25">
      <c r="A2067" s="21" t="s">
        <v>1132</v>
      </c>
      <c r="B2067" s="21" t="s">
        <v>1157</v>
      </c>
      <c r="C2067" s="21" t="s">
        <v>1158</v>
      </c>
      <c r="D2067" s="21" t="s">
        <v>1490</v>
      </c>
      <c r="E2067" s="21" t="s">
        <v>5860</v>
      </c>
      <c r="F2067" s="22">
        <v>45515.680555555555</v>
      </c>
      <c r="G2067" s="21" t="s">
        <v>5861</v>
      </c>
      <c r="H2067" s="23">
        <v>382.96</v>
      </c>
      <c r="I2067" s="23">
        <v>1100</v>
      </c>
      <c r="J2067" s="23">
        <v>354.96</v>
      </c>
      <c r="K2067" s="23">
        <v>28</v>
      </c>
    </row>
    <row r="2068" spans="1:11" x14ac:dyDescent="0.25">
      <c r="A2068" s="21" t="s">
        <v>1132</v>
      </c>
      <c r="B2068" s="21" t="s">
        <v>1157</v>
      </c>
      <c r="C2068" s="21" t="s">
        <v>1158</v>
      </c>
      <c r="D2068" s="21" t="s">
        <v>5819</v>
      </c>
      <c r="E2068" s="21" t="s">
        <v>5862</v>
      </c>
      <c r="F2068" s="22">
        <v>45520.484027777777</v>
      </c>
      <c r="G2068" s="21" t="s">
        <v>5863</v>
      </c>
      <c r="H2068" s="23">
        <v>772.45</v>
      </c>
      <c r="I2068" s="23">
        <v>1300</v>
      </c>
      <c r="J2068" s="23">
        <v>734.96</v>
      </c>
      <c r="K2068" s="23">
        <v>37.49</v>
      </c>
    </row>
    <row r="2069" spans="1:11" x14ac:dyDescent="0.25">
      <c r="A2069" s="21" t="s">
        <v>1132</v>
      </c>
      <c r="B2069" s="21" t="s">
        <v>1135</v>
      </c>
      <c r="C2069" s="21" t="s">
        <v>1136</v>
      </c>
      <c r="D2069" s="21" t="s">
        <v>5864</v>
      </c>
      <c r="E2069" s="21" t="s">
        <v>5865</v>
      </c>
      <c r="F2069" s="22">
        <v>45522.617361111108</v>
      </c>
      <c r="G2069" s="21" t="s">
        <v>5866</v>
      </c>
      <c r="H2069" s="23">
        <v>353.01</v>
      </c>
      <c r="I2069" s="23">
        <v>1400</v>
      </c>
      <c r="J2069" s="23">
        <v>229.99</v>
      </c>
      <c r="K2069" s="23">
        <v>123.02</v>
      </c>
    </row>
    <row r="2070" spans="1:11" x14ac:dyDescent="0.25">
      <c r="A2070" s="21" t="s">
        <v>1132</v>
      </c>
      <c r="B2070" s="21" t="s">
        <v>1135</v>
      </c>
      <c r="C2070" s="21" t="s">
        <v>1136</v>
      </c>
      <c r="D2070" s="21" t="s">
        <v>5864</v>
      </c>
      <c r="E2070" s="21" t="s">
        <v>5867</v>
      </c>
      <c r="F2070" s="22">
        <v>45523.701388888891</v>
      </c>
      <c r="G2070" s="21" t="s">
        <v>5868</v>
      </c>
      <c r="H2070" s="23">
        <v>791.71</v>
      </c>
      <c r="I2070" s="23">
        <v>1400</v>
      </c>
      <c r="J2070" s="23">
        <v>764.96</v>
      </c>
      <c r="K2070" s="23">
        <v>26.75</v>
      </c>
    </row>
    <row r="2071" spans="1:11" x14ac:dyDescent="0.25">
      <c r="A2071" s="21" t="s">
        <v>1132</v>
      </c>
      <c r="B2071" s="21" t="s">
        <v>1157</v>
      </c>
      <c r="C2071" s="21" t="s">
        <v>1158</v>
      </c>
      <c r="D2071" s="21" t="s">
        <v>1490</v>
      </c>
      <c r="E2071" s="21" t="s">
        <v>5869</v>
      </c>
      <c r="F2071" s="22">
        <v>45525.631944444445</v>
      </c>
      <c r="G2071" s="21" t="s">
        <v>5870</v>
      </c>
      <c r="H2071" s="23">
        <v>476.59</v>
      </c>
      <c r="I2071" s="23">
        <v>1100</v>
      </c>
      <c r="J2071" s="23">
        <v>439.96</v>
      </c>
      <c r="K2071" s="23">
        <v>36.630000000000003</v>
      </c>
    </row>
    <row r="2072" spans="1:11" x14ac:dyDescent="0.25">
      <c r="A2072" s="21" t="s">
        <v>1132</v>
      </c>
      <c r="B2072" s="21" t="s">
        <v>1161</v>
      </c>
      <c r="C2072" s="21" t="s">
        <v>1162</v>
      </c>
      <c r="D2072" s="21" t="s">
        <v>1492</v>
      </c>
      <c r="E2072" s="21" t="s">
        <v>3859</v>
      </c>
      <c r="F2072" s="22">
        <v>45528.488194444442</v>
      </c>
      <c r="G2072" s="21" t="s">
        <v>5871</v>
      </c>
      <c r="H2072" s="23">
        <v>381.98</v>
      </c>
      <c r="I2072" s="23">
        <v>1100</v>
      </c>
      <c r="J2072" s="23">
        <v>294.98</v>
      </c>
      <c r="K2072" s="23">
        <v>87</v>
      </c>
    </row>
    <row r="2073" spans="1:11" x14ac:dyDescent="0.25">
      <c r="A2073" s="21" t="s">
        <v>1132</v>
      </c>
      <c r="B2073" s="21" t="s">
        <v>1135</v>
      </c>
      <c r="C2073" s="21" t="s">
        <v>1136</v>
      </c>
      <c r="D2073" s="21" t="s">
        <v>5806</v>
      </c>
      <c r="E2073" s="21" t="s">
        <v>5872</v>
      </c>
      <c r="F2073" s="22">
        <v>45530.431944444441</v>
      </c>
      <c r="G2073" s="21" t="s">
        <v>5873</v>
      </c>
      <c r="H2073" s="23">
        <v>276.72000000000003</v>
      </c>
      <c r="I2073" s="23">
        <v>450</v>
      </c>
      <c r="J2073" s="23">
        <v>249.97</v>
      </c>
      <c r="K2073" s="23">
        <v>26.75</v>
      </c>
    </row>
    <row r="2074" spans="1:11" x14ac:dyDescent="0.25">
      <c r="A2074" s="21" t="s">
        <v>1132</v>
      </c>
      <c r="B2074" s="21" t="s">
        <v>1161</v>
      </c>
      <c r="C2074" s="21" t="s">
        <v>1162</v>
      </c>
      <c r="D2074" s="21" t="s">
        <v>1492</v>
      </c>
      <c r="E2074" s="21" t="s">
        <v>5874</v>
      </c>
      <c r="F2074" s="22">
        <v>45534.717361111114</v>
      </c>
      <c r="G2074" s="21" t="s">
        <v>5875</v>
      </c>
      <c r="H2074" s="23">
        <v>1111.6099999999999</v>
      </c>
      <c r="I2074" s="23">
        <v>1300</v>
      </c>
      <c r="J2074" s="23">
        <v>1084.98</v>
      </c>
      <c r="K2074" s="23">
        <v>26.63</v>
      </c>
    </row>
    <row r="2075" spans="1:11" x14ac:dyDescent="0.25">
      <c r="A2075" s="21" t="s">
        <v>93</v>
      </c>
      <c r="B2075" s="21" t="s">
        <v>962</v>
      </c>
      <c r="C2075" s="21" t="s">
        <v>951</v>
      </c>
      <c r="D2075" s="21" t="s">
        <v>5876</v>
      </c>
      <c r="E2075" s="21" t="s">
        <v>5877</v>
      </c>
      <c r="F2075" s="22">
        <v>45535.511111111111</v>
      </c>
      <c r="G2075" s="21" t="s">
        <v>5878</v>
      </c>
      <c r="H2075" s="23">
        <v>729.31</v>
      </c>
      <c r="I2075" s="23">
        <v>1000</v>
      </c>
      <c r="J2075" s="23">
        <v>702.47</v>
      </c>
      <c r="K2075" s="23">
        <v>26.84</v>
      </c>
    </row>
    <row r="2076" spans="1:11" x14ac:dyDescent="0.25">
      <c r="A2076" s="21" t="s">
        <v>93</v>
      </c>
      <c r="B2076" s="21" t="s">
        <v>964</v>
      </c>
      <c r="C2076" s="21" t="s">
        <v>1005</v>
      </c>
      <c r="D2076" s="21" t="s">
        <v>834</v>
      </c>
      <c r="E2076" s="21" t="s">
        <v>5879</v>
      </c>
      <c r="F2076" s="22">
        <v>45509.640972222223</v>
      </c>
      <c r="G2076" s="21" t="s">
        <v>5880</v>
      </c>
      <c r="H2076" s="23">
        <v>287.19</v>
      </c>
      <c r="I2076" s="23">
        <v>1400</v>
      </c>
      <c r="J2076" s="23">
        <v>259.97000000000003</v>
      </c>
      <c r="K2076" s="23">
        <v>27.22</v>
      </c>
    </row>
    <row r="2077" spans="1:11" x14ac:dyDescent="0.25">
      <c r="A2077" s="21" t="s">
        <v>93</v>
      </c>
      <c r="B2077" s="21" t="s">
        <v>964</v>
      </c>
      <c r="C2077" s="21" t="s">
        <v>1005</v>
      </c>
      <c r="D2077" s="21" t="s">
        <v>834</v>
      </c>
      <c r="E2077" s="21" t="s">
        <v>4899</v>
      </c>
      <c r="F2077" s="22">
        <v>45530.770833333336</v>
      </c>
      <c r="G2077" s="21" t="s">
        <v>5881</v>
      </c>
      <c r="H2077" s="23">
        <v>598.94000000000005</v>
      </c>
      <c r="I2077" s="23">
        <v>1300</v>
      </c>
      <c r="J2077" s="23">
        <v>569.97</v>
      </c>
      <c r="K2077" s="23">
        <v>28.97</v>
      </c>
    </row>
    <row r="2078" spans="1:11" x14ac:dyDescent="0.25">
      <c r="A2078" s="21" t="s">
        <v>93</v>
      </c>
      <c r="B2078" s="21" t="s">
        <v>603</v>
      </c>
      <c r="C2078" s="21" t="s">
        <v>114</v>
      </c>
      <c r="D2078" s="21" t="s">
        <v>5882</v>
      </c>
      <c r="E2078" s="21" t="s">
        <v>5883</v>
      </c>
      <c r="F2078" s="22">
        <v>45523.478472222225</v>
      </c>
      <c r="G2078" s="21" t="s">
        <v>5884</v>
      </c>
      <c r="H2078" s="23">
        <v>1244.96</v>
      </c>
      <c r="I2078" s="23">
        <v>1200</v>
      </c>
      <c r="J2078" s="23">
        <v>1144.96</v>
      </c>
      <c r="K2078" s="23">
        <v>100</v>
      </c>
    </row>
    <row r="2079" spans="1:11" x14ac:dyDescent="0.25">
      <c r="A2079" s="21" t="s">
        <v>93</v>
      </c>
      <c r="B2079" s="21" t="s">
        <v>958</v>
      </c>
      <c r="C2079" s="21" t="s">
        <v>1006</v>
      </c>
      <c r="D2079" s="21" t="s">
        <v>1023</v>
      </c>
      <c r="E2079" s="21" t="s">
        <v>5885</v>
      </c>
      <c r="F2079" s="22">
        <v>45511.386111111111</v>
      </c>
      <c r="G2079" s="21" t="s">
        <v>5886</v>
      </c>
      <c r="H2079" s="23">
        <v>739.45</v>
      </c>
      <c r="I2079" s="23">
        <v>1400</v>
      </c>
      <c r="J2079" s="23">
        <v>694.97</v>
      </c>
      <c r="K2079" s="23">
        <v>44.48</v>
      </c>
    </row>
    <row r="2080" spans="1:11" x14ac:dyDescent="0.25">
      <c r="A2080" s="21" t="s">
        <v>93</v>
      </c>
      <c r="B2080" s="21" t="s">
        <v>607</v>
      </c>
      <c r="C2080" s="21" t="s">
        <v>113</v>
      </c>
      <c r="D2080" s="21" t="s">
        <v>1115</v>
      </c>
      <c r="E2080" s="21" t="s">
        <v>3264</v>
      </c>
      <c r="F2080" s="22">
        <v>45506.632638888892</v>
      </c>
      <c r="G2080" s="21" t="s">
        <v>5887</v>
      </c>
      <c r="H2080" s="23">
        <v>747.06</v>
      </c>
      <c r="I2080" s="23">
        <v>1100</v>
      </c>
      <c r="J2080" s="23">
        <v>719.97</v>
      </c>
      <c r="K2080" s="23">
        <v>27.09</v>
      </c>
    </row>
    <row r="2081" spans="1:11" x14ac:dyDescent="0.25">
      <c r="A2081" s="21" t="s">
        <v>93</v>
      </c>
      <c r="B2081" s="21" t="s">
        <v>960</v>
      </c>
      <c r="C2081" s="21" t="s">
        <v>1004</v>
      </c>
      <c r="D2081" s="21" t="s">
        <v>5888</v>
      </c>
      <c r="E2081" s="21" t="s">
        <v>3310</v>
      </c>
      <c r="F2081" s="22">
        <v>45511.722222222219</v>
      </c>
      <c r="G2081" s="21" t="s">
        <v>5889</v>
      </c>
      <c r="H2081" s="23">
        <v>601.25</v>
      </c>
      <c r="I2081" s="23">
        <v>1400</v>
      </c>
      <c r="J2081" s="23">
        <v>559.97</v>
      </c>
      <c r="K2081" s="23">
        <v>41.28</v>
      </c>
    </row>
    <row r="2082" spans="1:11" x14ac:dyDescent="0.25">
      <c r="A2082" s="21" t="s">
        <v>93</v>
      </c>
      <c r="B2082" s="21" t="s">
        <v>958</v>
      </c>
      <c r="C2082" s="21" t="s">
        <v>1006</v>
      </c>
      <c r="D2082" s="21" t="s">
        <v>1023</v>
      </c>
      <c r="E2082" s="21" t="s">
        <v>5890</v>
      </c>
      <c r="F2082" s="22">
        <v>45521.424305555556</v>
      </c>
      <c r="G2082" s="21" t="s">
        <v>5891</v>
      </c>
      <c r="H2082" s="23">
        <v>712.19</v>
      </c>
      <c r="I2082" s="23">
        <v>1200</v>
      </c>
      <c r="J2082" s="23">
        <v>684.97</v>
      </c>
      <c r="K2082" s="23">
        <v>27.22</v>
      </c>
    </row>
    <row r="2083" spans="1:11" x14ac:dyDescent="0.25">
      <c r="A2083" s="21" t="s">
        <v>93</v>
      </c>
      <c r="B2083" s="21" t="s">
        <v>956</v>
      </c>
      <c r="C2083" s="21" t="s">
        <v>1007</v>
      </c>
      <c r="D2083" s="21" t="s">
        <v>819</v>
      </c>
      <c r="E2083" s="21" t="s">
        <v>5892</v>
      </c>
      <c r="F2083" s="22">
        <v>45522.416666666664</v>
      </c>
      <c r="G2083" s="21" t="s">
        <v>5893</v>
      </c>
      <c r="H2083" s="23">
        <v>129.99</v>
      </c>
      <c r="I2083" s="23">
        <v>320.08999999999997</v>
      </c>
      <c r="J2083" s="23">
        <v>129.99</v>
      </c>
      <c r="K2083" s="23">
        <v>0</v>
      </c>
    </row>
    <row r="2084" spans="1:11" x14ac:dyDescent="0.25">
      <c r="A2084" s="21" t="s">
        <v>93</v>
      </c>
      <c r="B2084" s="21" t="s">
        <v>956</v>
      </c>
      <c r="C2084" s="21" t="s">
        <v>1007</v>
      </c>
      <c r="D2084" s="21" t="s">
        <v>819</v>
      </c>
      <c r="E2084" s="21" t="s">
        <v>1412</v>
      </c>
      <c r="F2084" s="22">
        <v>45522.40625</v>
      </c>
      <c r="G2084" s="21" t="s">
        <v>5893</v>
      </c>
      <c r="H2084" s="23">
        <v>1161.1099999999999</v>
      </c>
      <c r="I2084" s="23">
        <v>1400</v>
      </c>
      <c r="J2084" s="23">
        <v>1079.9100000000001</v>
      </c>
      <c r="K2084" s="23">
        <v>81.2</v>
      </c>
    </row>
    <row r="2085" spans="1:11" x14ac:dyDescent="0.25">
      <c r="A2085" s="21" t="s">
        <v>93</v>
      </c>
      <c r="B2085" s="21" t="s">
        <v>958</v>
      </c>
      <c r="C2085" s="21" t="s">
        <v>1006</v>
      </c>
      <c r="D2085" s="21" t="s">
        <v>1023</v>
      </c>
      <c r="E2085" s="21" t="s">
        <v>5894</v>
      </c>
      <c r="F2085" s="22">
        <v>45531.440972222219</v>
      </c>
      <c r="G2085" s="21" t="s">
        <v>5895</v>
      </c>
      <c r="H2085" s="23">
        <v>480.74</v>
      </c>
      <c r="I2085" s="23">
        <v>1100</v>
      </c>
      <c r="J2085" s="23">
        <v>299.74</v>
      </c>
      <c r="K2085" s="23">
        <v>181</v>
      </c>
    </row>
    <row r="2086" spans="1:11" x14ac:dyDescent="0.25">
      <c r="A2086" s="21" t="s">
        <v>93</v>
      </c>
      <c r="B2086" s="21" t="s">
        <v>958</v>
      </c>
      <c r="C2086" s="21" t="s">
        <v>1006</v>
      </c>
      <c r="D2086" s="21" t="s">
        <v>1111</v>
      </c>
      <c r="E2086" s="21" t="s">
        <v>5896</v>
      </c>
      <c r="F2086" s="22">
        <v>45535.654861111114</v>
      </c>
      <c r="G2086" s="21" t="s">
        <v>5897</v>
      </c>
      <c r="H2086" s="23">
        <v>807.17</v>
      </c>
      <c r="I2086" s="23">
        <v>1100</v>
      </c>
      <c r="J2086" s="23">
        <v>779.95</v>
      </c>
      <c r="K2086" s="23">
        <v>27.22</v>
      </c>
    </row>
    <row r="2087" spans="1:11" x14ac:dyDescent="0.25">
      <c r="A2087" s="21" t="s">
        <v>93</v>
      </c>
      <c r="B2087" s="21" t="s">
        <v>960</v>
      </c>
      <c r="C2087" s="21" t="s">
        <v>1004</v>
      </c>
      <c r="D2087" s="21" t="s">
        <v>1031</v>
      </c>
      <c r="E2087" s="21" t="s">
        <v>5898</v>
      </c>
      <c r="F2087" s="22">
        <v>45530.515277777777</v>
      </c>
      <c r="G2087" s="21" t="s">
        <v>5899</v>
      </c>
      <c r="H2087" s="23">
        <v>372.19</v>
      </c>
      <c r="I2087" s="23">
        <v>1100</v>
      </c>
      <c r="J2087" s="23">
        <v>294.97000000000003</v>
      </c>
      <c r="K2087" s="23">
        <v>77.22</v>
      </c>
    </row>
    <row r="2088" spans="1:11" x14ac:dyDescent="0.25">
      <c r="A2088" s="21" t="s">
        <v>93</v>
      </c>
      <c r="B2088" s="21" t="s">
        <v>960</v>
      </c>
      <c r="C2088" s="21" t="s">
        <v>1004</v>
      </c>
      <c r="D2088" s="21" t="s">
        <v>1031</v>
      </c>
      <c r="E2088" s="21" t="s">
        <v>5900</v>
      </c>
      <c r="F2088" s="22">
        <v>45531.409722222219</v>
      </c>
      <c r="G2088" s="21" t="s">
        <v>5901</v>
      </c>
      <c r="H2088" s="23">
        <v>1072.1500000000001</v>
      </c>
      <c r="I2088" s="23">
        <v>1400</v>
      </c>
      <c r="J2088" s="23">
        <v>1044.93</v>
      </c>
      <c r="K2088" s="23">
        <v>27.22</v>
      </c>
    </row>
    <row r="2089" spans="1:11" x14ac:dyDescent="0.25">
      <c r="A2089" s="21" t="s">
        <v>93</v>
      </c>
      <c r="B2089" s="21" t="s">
        <v>587</v>
      </c>
      <c r="C2089" s="21" t="s">
        <v>124</v>
      </c>
      <c r="D2089" s="21" t="s">
        <v>5902</v>
      </c>
      <c r="E2089" s="21" t="s">
        <v>2961</v>
      </c>
      <c r="F2089" s="22">
        <v>45513.71597222222</v>
      </c>
      <c r="G2089" s="21" t="s">
        <v>5903</v>
      </c>
      <c r="H2089" s="23">
        <v>440.04</v>
      </c>
      <c r="I2089" s="23">
        <v>1100</v>
      </c>
      <c r="J2089" s="23">
        <v>334.95</v>
      </c>
      <c r="K2089" s="23">
        <v>105.09</v>
      </c>
    </row>
    <row r="2090" spans="1:11" x14ac:dyDescent="0.25">
      <c r="A2090" s="21" t="s">
        <v>93</v>
      </c>
      <c r="B2090" s="21" t="s">
        <v>587</v>
      </c>
      <c r="C2090" s="21" t="s">
        <v>124</v>
      </c>
      <c r="D2090" s="21" t="s">
        <v>1112</v>
      </c>
      <c r="E2090" s="21" t="s">
        <v>1423</v>
      </c>
      <c r="F2090" s="22">
        <v>45515.583333333336</v>
      </c>
      <c r="G2090" s="21" t="s">
        <v>5904</v>
      </c>
      <c r="H2090" s="23">
        <v>837.35</v>
      </c>
      <c r="I2090" s="23">
        <v>900</v>
      </c>
      <c r="J2090" s="23">
        <v>799.93</v>
      </c>
      <c r="K2090" s="23">
        <v>37.42</v>
      </c>
    </row>
    <row r="2091" spans="1:11" x14ac:dyDescent="0.25">
      <c r="A2091" s="21" t="s">
        <v>93</v>
      </c>
      <c r="B2091" s="21" t="s">
        <v>601</v>
      </c>
      <c r="C2091" s="21" t="s">
        <v>107</v>
      </c>
      <c r="D2091" s="21" t="s">
        <v>5882</v>
      </c>
      <c r="E2091" s="21" t="s">
        <v>5905</v>
      </c>
      <c r="F2091" s="22">
        <v>45527.65</v>
      </c>
      <c r="G2091" s="21" t="s">
        <v>5906</v>
      </c>
      <c r="H2091" s="23">
        <v>605.92999999999995</v>
      </c>
      <c r="I2091" s="23">
        <v>1100</v>
      </c>
      <c r="J2091" s="23">
        <v>514.92999999999995</v>
      </c>
      <c r="K2091" s="23">
        <v>91</v>
      </c>
    </row>
    <row r="2092" spans="1:11" x14ac:dyDescent="0.25">
      <c r="A2092" s="21" t="s">
        <v>93</v>
      </c>
      <c r="B2092" s="21" t="s">
        <v>644</v>
      </c>
      <c r="C2092" s="21" t="s">
        <v>112</v>
      </c>
      <c r="D2092" s="21" t="s">
        <v>816</v>
      </c>
      <c r="E2092" s="21" t="s">
        <v>2106</v>
      </c>
      <c r="F2092" s="22">
        <v>45506.65347222222</v>
      </c>
      <c r="G2092" s="21" t="s">
        <v>5907</v>
      </c>
      <c r="H2092" s="23">
        <v>711.81</v>
      </c>
      <c r="I2092" s="23">
        <v>1100</v>
      </c>
      <c r="J2092" s="23">
        <v>684.97</v>
      </c>
      <c r="K2092" s="23">
        <v>26.84</v>
      </c>
    </row>
    <row r="2093" spans="1:11" x14ac:dyDescent="0.25">
      <c r="A2093" s="21" t="s">
        <v>93</v>
      </c>
      <c r="B2093" s="21" t="s">
        <v>610</v>
      </c>
      <c r="C2093" s="21" t="s">
        <v>102</v>
      </c>
      <c r="D2093" s="21" t="s">
        <v>829</v>
      </c>
      <c r="E2093" s="21" t="s">
        <v>5908</v>
      </c>
      <c r="F2093" s="22">
        <v>45507.609722222223</v>
      </c>
      <c r="G2093" s="21" t="s">
        <v>5909</v>
      </c>
      <c r="H2093" s="23">
        <v>381.78</v>
      </c>
      <c r="I2093" s="23">
        <v>900</v>
      </c>
      <c r="J2093" s="23">
        <v>354.94</v>
      </c>
      <c r="K2093" s="23">
        <v>26.84</v>
      </c>
    </row>
    <row r="2094" spans="1:11" x14ac:dyDescent="0.25">
      <c r="A2094" s="21" t="s">
        <v>93</v>
      </c>
      <c r="B2094" s="21" t="s">
        <v>610</v>
      </c>
      <c r="C2094" s="21" t="s">
        <v>102</v>
      </c>
      <c r="D2094" s="21" t="s">
        <v>1035</v>
      </c>
      <c r="E2094" s="21" t="s">
        <v>5910</v>
      </c>
      <c r="F2094" s="22">
        <v>45508.499305555553</v>
      </c>
      <c r="G2094" s="21" t="s">
        <v>5911</v>
      </c>
      <c r="H2094" s="23">
        <v>1070.07</v>
      </c>
      <c r="I2094" s="23">
        <v>1100</v>
      </c>
      <c r="J2094" s="23">
        <v>924.96</v>
      </c>
      <c r="K2094" s="23">
        <v>145.11000000000001</v>
      </c>
    </row>
    <row r="2095" spans="1:11" x14ac:dyDescent="0.25">
      <c r="A2095" s="21" t="s">
        <v>93</v>
      </c>
      <c r="B2095" s="21" t="s">
        <v>618</v>
      </c>
      <c r="C2095" s="21" t="s">
        <v>128</v>
      </c>
      <c r="D2095" s="21" t="s">
        <v>1025</v>
      </c>
      <c r="E2095" s="21" t="s">
        <v>5912</v>
      </c>
      <c r="F2095" s="22">
        <v>45517.744444444441</v>
      </c>
      <c r="G2095" s="21" t="s">
        <v>5913</v>
      </c>
      <c r="H2095" s="23">
        <v>812.7</v>
      </c>
      <c r="I2095" s="23">
        <v>1100</v>
      </c>
      <c r="J2095" s="23">
        <v>679.99</v>
      </c>
      <c r="K2095" s="23">
        <v>132.71</v>
      </c>
    </row>
    <row r="2096" spans="1:11" x14ac:dyDescent="0.25">
      <c r="A2096" s="21" t="s">
        <v>93</v>
      </c>
      <c r="B2096" s="21" t="s">
        <v>644</v>
      </c>
      <c r="C2096" s="21" t="s">
        <v>112</v>
      </c>
      <c r="D2096" s="21" t="s">
        <v>1029</v>
      </c>
      <c r="E2096" s="21" t="s">
        <v>5914</v>
      </c>
      <c r="F2096" s="22">
        <v>45531.531944444447</v>
      </c>
      <c r="G2096" s="21" t="s">
        <v>5915</v>
      </c>
      <c r="H2096" s="23">
        <v>585.94000000000005</v>
      </c>
      <c r="I2096" s="23">
        <v>1100</v>
      </c>
      <c r="J2096" s="23">
        <v>494.94</v>
      </c>
      <c r="K2096" s="23">
        <v>91</v>
      </c>
    </row>
    <row r="2097" spans="1:11" x14ac:dyDescent="0.25">
      <c r="A2097" s="21" t="s">
        <v>93</v>
      </c>
      <c r="B2097" s="21" t="s">
        <v>610</v>
      </c>
      <c r="C2097" s="21" t="s">
        <v>102</v>
      </c>
      <c r="D2097" s="21" t="s">
        <v>5916</v>
      </c>
      <c r="E2097" s="21" t="s">
        <v>5917</v>
      </c>
      <c r="F2097" s="22">
        <v>45534.65347222222</v>
      </c>
      <c r="G2097" s="21" t="s">
        <v>5918</v>
      </c>
      <c r="H2097" s="23">
        <v>727.59</v>
      </c>
      <c r="I2097" s="23">
        <v>1100</v>
      </c>
      <c r="J2097" s="23">
        <v>699.97</v>
      </c>
      <c r="K2097" s="23">
        <v>27.62</v>
      </c>
    </row>
    <row r="2098" spans="1:11" x14ac:dyDescent="0.25">
      <c r="A2098" s="21" t="s">
        <v>93</v>
      </c>
      <c r="B2098" s="21" t="s">
        <v>592</v>
      </c>
      <c r="C2098" s="21" t="s">
        <v>106</v>
      </c>
      <c r="D2098" s="21" t="s">
        <v>3575</v>
      </c>
      <c r="E2098" s="21" t="s">
        <v>5919</v>
      </c>
      <c r="F2098" s="22">
        <v>45521.744444444441</v>
      </c>
      <c r="G2098" s="21" t="s">
        <v>5920</v>
      </c>
      <c r="H2098" s="23">
        <v>1163.3800000000001</v>
      </c>
      <c r="I2098" s="23">
        <v>1100</v>
      </c>
      <c r="J2098" s="23">
        <v>974.98</v>
      </c>
      <c r="K2098" s="23">
        <v>188.4</v>
      </c>
    </row>
    <row r="2099" spans="1:11" x14ac:dyDescent="0.25">
      <c r="A2099" s="21" t="s">
        <v>93</v>
      </c>
      <c r="B2099" s="21" t="s">
        <v>592</v>
      </c>
      <c r="C2099" s="21" t="s">
        <v>106</v>
      </c>
      <c r="D2099" s="21" t="s">
        <v>3080</v>
      </c>
      <c r="E2099" s="21" t="s">
        <v>5921</v>
      </c>
      <c r="F2099" s="22">
        <v>45533.743750000001</v>
      </c>
      <c r="G2099" s="21" t="s">
        <v>5922</v>
      </c>
      <c r="H2099" s="23">
        <v>360.95</v>
      </c>
      <c r="I2099" s="23">
        <v>900</v>
      </c>
      <c r="J2099" s="23">
        <v>269.95</v>
      </c>
      <c r="K2099" s="23">
        <v>91</v>
      </c>
    </row>
    <row r="2100" spans="1:11" x14ac:dyDescent="0.25">
      <c r="A2100" s="21" t="s">
        <v>93</v>
      </c>
      <c r="B2100" s="21" t="s">
        <v>646</v>
      </c>
      <c r="C2100" s="21" t="s">
        <v>108</v>
      </c>
      <c r="D2100" s="21" t="s">
        <v>833</v>
      </c>
      <c r="E2100" s="21" t="s">
        <v>5923</v>
      </c>
      <c r="F2100" s="22">
        <v>45506.386111111111</v>
      </c>
      <c r="G2100" s="21" t="s">
        <v>5924</v>
      </c>
      <c r="H2100" s="23">
        <v>471.94</v>
      </c>
      <c r="I2100" s="23">
        <v>1100</v>
      </c>
      <c r="J2100" s="23">
        <v>444.97</v>
      </c>
      <c r="K2100" s="23">
        <v>26.97</v>
      </c>
    </row>
    <row r="2101" spans="1:11" x14ac:dyDescent="0.25">
      <c r="A2101" s="21" t="s">
        <v>93</v>
      </c>
      <c r="B2101" s="21" t="s">
        <v>628</v>
      </c>
      <c r="C2101" s="21" t="s">
        <v>123</v>
      </c>
      <c r="D2101" s="21" t="s">
        <v>5925</v>
      </c>
      <c r="E2101" s="21" t="s">
        <v>5926</v>
      </c>
      <c r="F2101" s="22">
        <v>45524.411111111112</v>
      </c>
      <c r="G2101" s="21" t="s">
        <v>5927</v>
      </c>
      <c r="H2101" s="23">
        <v>1308.2</v>
      </c>
      <c r="I2101" s="23">
        <v>1200</v>
      </c>
      <c r="J2101" s="23">
        <v>1199.99</v>
      </c>
      <c r="K2101" s="23">
        <v>108.21</v>
      </c>
    </row>
    <row r="2102" spans="1:11" x14ac:dyDescent="0.25">
      <c r="A2102" s="21" t="s">
        <v>93</v>
      </c>
      <c r="B2102" s="21" t="s">
        <v>646</v>
      </c>
      <c r="C2102" s="21" t="s">
        <v>108</v>
      </c>
      <c r="D2102" s="21" t="s">
        <v>816</v>
      </c>
      <c r="E2102" s="21" t="s">
        <v>5928</v>
      </c>
      <c r="F2102" s="22">
        <v>45535.551388888889</v>
      </c>
      <c r="G2102" s="21" t="s">
        <v>5929</v>
      </c>
      <c r="H2102" s="23">
        <v>286.45</v>
      </c>
      <c r="I2102" s="23">
        <v>1000</v>
      </c>
      <c r="J2102" s="23">
        <v>169.96</v>
      </c>
      <c r="K2102" s="23">
        <v>116.49</v>
      </c>
    </row>
    <row r="2103" spans="1:11" x14ac:dyDescent="0.25">
      <c r="A2103" s="21" t="s">
        <v>93</v>
      </c>
      <c r="B2103" s="21" t="s">
        <v>634</v>
      </c>
      <c r="C2103" s="21" t="s">
        <v>118</v>
      </c>
      <c r="D2103" s="21" t="s">
        <v>824</v>
      </c>
      <c r="E2103" s="21" t="s">
        <v>5930</v>
      </c>
      <c r="F2103" s="22">
        <v>45510.441666666666</v>
      </c>
      <c r="G2103" s="21" t="s">
        <v>5931</v>
      </c>
      <c r="H2103" s="23">
        <v>292.05</v>
      </c>
      <c r="I2103" s="23">
        <v>1300</v>
      </c>
      <c r="J2103" s="23">
        <v>264.95999999999998</v>
      </c>
      <c r="K2103" s="23">
        <v>27.09</v>
      </c>
    </row>
    <row r="2104" spans="1:11" x14ac:dyDescent="0.25">
      <c r="A2104" s="21" t="s">
        <v>93</v>
      </c>
      <c r="B2104" s="21" t="s">
        <v>634</v>
      </c>
      <c r="C2104" s="21" t="s">
        <v>118</v>
      </c>
      <c r="D2104" s="21" t="s">
        <v>825</v>
      </c>
      <c r="E2104" s="21" t="s">
        <v>5932</v>
      </c>
      <c r="F2104" s="22">
        <v>45513.438888888886</v>
      </c>
      <c r="G2104" s="21" t="s">
        <v>5933</v>
      </c>
      <c r="H2104" s="23">
        <v>639.95000000000005</v>
      </c>
      <c r="I2104" s="23">
        <v>1100</v>
      </c>
      <c r="J2104" s="23">
        <v>609.96</v>
      </c>
      <c r="K2104" s="23">
        <v>29.99</v>
      </c>
    </row>
    <row r="2105" spans="1:11" x14ac:dyDescent="0.25">
      <c r="A2105" s="21" t="s">
        <v>93</v>
      </c>
      <c r="B2105" s="21" t="s">
        <v>634</v>
      </c>
      <c r="C2105" s="21" t="s">
        <v>118</v>
      </c>
      <c r="D2105" s="21" t="s">
        <v>825</v>
      </c>
      <c r="E2105" s="21" t="s">
        <v>5934</v>
      </c>
      <c r="F2105" s="22">
        <v>45518.755555555559</v>
      </c>
      <c r="G2105" s="21" t="s">
        <v>5935</v>
      </c>
      <c r="H2105" s="23">
        <v>347.05</v>
      </c>
      <c r="I2105" s="23">
        <v>1300</v>
      </c>
      <c r="J2105" s="23">
        <v>319.95999999999998</v>
      </c>
      <c r="K2105" s="23">
        <v>27.09</v>
      </c>
    </row>
    <row r="2106" spans="1:11" x14ac:dyDescent="0.25">
      <c r="A2106" s="21" t="s">
        <v>93</v>
      </c>
      <c r="B2106" s="21" t="s">
        <v>596</v>
      </c>
      <c r="C2106" s="21" t="s">
        <v>120</v>
      </c>
      <c r="D2106" s="21" t="s">
        <v>1031</v>
      </c>
      <c r="E2106" s="21" t="s">
        <v>5936</v>
      </c>
      <c r="F2106" s="22">
        <v>45519.65347222222</v>
      </c>
      <c r="G2106" s="21" t="s">
        <v>5937</v>
      </c>
      <c r="H2106" s="23">
        <v>754.12</v>
      </c>
      <c r="I2106" s="23">
        <v>900</v>
      </c>
      <c r="J2106" s="23">
        <v>714.97</v>
      </c>
      <c r="K2106" s="23">
        <v>39.15</v>
      </c>
    </row>
    <row r="2107" spans="1:11" x14ac:dyDescent="0.25">
      <c r="A2107" s="21" t="s">
        <v>93</v>
      </c>
      <c r="B2107" s="21" t="s">
        <v>634</v>
      </c>
      <c r="C2107" s="21" t="s">
        <v>118</v>
      </c>
      <c r="D2107" s="21" t="s">
        <v>825</v>
      </c>
      <c r="E2107" s="21" t="s">
        <v>5938</v>
      </c>
      <c r="F2107" s="22">
        <v>45534.439583333333</v>
      </c>
      <c r="G2107" s="21" t="s">
        <v>5939</v>
      </c>
      <c r="H2107" s="23">
        <v>534.95000000000005</v>
      </c>
      <c r="I2107" s="23">
        <v>1100</v>
      </c>
      <c r="J2107" s="23">
        <v>504.96</v>
      </c>
      <c r="K2107" s="23">
        <v>29.99</v>
      </c>
    </row>
    <row r="2108" spans="1:11" x14ac:dyDescent="0.25">
      <c r="A2108" s="21" t="s">
        <v>93</v>
      </c>
      <c r="B2108" s="21" t="s">
        <v>634</v>
      </c>
      <c r="C2108" s="21" t="s">
        <v>118</v>
      </c>
      <c r="D2108" s="21" t="s">
        <v>824</v>
      </c>
      <c r="E2108" s="21" t="s">
        <v>5940</v>
      </c>
      <c r="F2108" s="22">
        <v>45534.486111111109</v>
      </c>
      <c r="G2108" s="21" t="s">
        <v>5941</v>
      </c>
      <c r="H2108" s="23">
        <v>325.06</v>
      </c>
      <c r="I2108" s="23">
        <v>600</v>
      </c>
      <c r="J2108" s="23">
        <v>219.97</v>
      </c>
      <c r="K2108" s="23">
        <v>105.09</v>
      </c>
    </row>
    <row r="2109" spans="1:11" x14ac:dyDescent="0.25">
      <c r="A2109" s="21" t="s">
        <v>93</v>
      </c>
      <c r="B2109" s="21" t="s">
        <v>616</v>
      </c>
      <c r="C2109" s="21" t="s">
        <v>94</v>
      </c>
      <c r="D2109" s="21" t="s">
        <v>1026</v>
      </c>
      <c r="E2109" s="21" t="s">
        <v>5942</v>
      </c>
      <c r="F2109" s="22">
        <v>45510.634722222225</v>
      </c>
      <c r="G2109" s="21" t="s">
        <v>5943</v>
      </c>
      <c r="H2109" s="23">
        <v>375.95</v>
      </c>
      <c r="I2109" s="23">
        <v>1100</v>
      </c>
      <c r="J2109" s="23">
        <v>309.95</v>
      </c>
      <c r="K2109" s="23">
        <v>66</v>
      </c>
    </row>
    <row r="2110" spans="1:11" x14ac:dyDescent="0.25">
      <c r="A2110" s="21" t="s">
        <v>93</v>
      </c>
      <c r="B2110" s="21" t="s">
        <v>624</v>
      </c>
      <c r="C2110" s="21" t="s">
        <v>103</v>
      </c>
      <c r="D2110" s="21" t="s">
        <v>3080</v>
      </c>
      <c r="E2110" s="21" t="s">
        <v>5944</v>
      </c>
      <c r="F2110" s="22">
        <v>45515.660416666666</v>
      </c>
      <c r="G2110" s="21" t="s">
        <v>5945</v>
      </c>
      <c r="H2110" s="23">
        <v>342.06</v>
      </c>
      <c r="I2110" s="23">
        <v>1200</v>
      </c>
      <c r="J2110" s="23">
        <v>314.97000000000003</v>
      </c>
      <c r="K2110" s="23">
        <v>27.09</v>
      </c>
    </row>
    <row r="2111" spans="1:11" x14ac:dyDescent="0.25">
      <c r="A2111" s="21" t="s">
        <v>93</v>
      </c>
      <c r="B2111" s="21" t="s">
        <v>616</v>
      </c>
      <c r="C2111" s="21" t="s">
        <v>94</v>
      </c>
      <c r="D2111" s="21" t="s">
        <v>5289</v>
      </c>
      <c r="E2111" s="21" t="s">
        <v>1638</v>
      </c>
      <c r="F2111" s="22">
        <v>45514.40347222222</v>
      </c>
      <c r="G2111" s="21" t="s">
        <v>5946</v>
      </c>
      <c r="H2111" s="23">
        <v>882.02</v>
      </c>
      <c r="I2111" s="23">
        <v>1300</v>
      </c>
      <c r="J2111" s="23">
        <v>854.93</v>
      </c>
      <c r="K2111" s="23">
        <v>27.09</v>
      </c>
    </row>
    <row r="2112" spans="1:11" x14ac:dyDescent="0.25">
      <c r="A2112" s="21" t="s">
        <v>93</v>
      </c>
      <c r="B2112" s="21" t="s">
        <v>616</v>
      </c>
      <c r="C2112" s="21" t="s">
        <v>94</v>
      </c>
      <c r="D2112" s="21" t="s">
        <v>1026</v>
      </c>
      <c r="E2112" s="21" t="s">
        <v>5947</v>
      </c>
      <c r="F2112" s="22">
        <v>45526.804861111108</v>
      </c>
      <c r="G2112" s="21" t="s">
        <v>5948</v>
      </c>
      <c r="H2112" s="23">
        <v>1464.81</v>
      </c>
      <c r="I2112" s="23">
        <v>1200</v>
      </c>
      <c r="J2112" s="23">
        <v>1194.93</v>
      </c>
      <c r="K2112" s="23">
        <v>269.88</v>
      </c>
    </row>
    <row r="2113" spans="1:11" x14ac:dyDescent="0.25">
      <c r="A2113" s="21" t="s">
        <v>93</v>
      </c>
      <c r="B2113" s="21" t="s">
        <v>616</v>
      </c>
      <c r="C2113" s="21" t="s">
        <v>94</v>
      </c>
      <c r="D2113" s="21" t="s">
        <v>5289</v>
      </c>
      <c r="E2113" s="21" t="s">
        <v>5949</v>
      </c>
      <c r="F2113" s="22">
        <v>45528.484027777777</v>
      </c>
      <c r="G2113" s="21" t="s">
        <v>5950</v>
      </c>
      <c r="H2113" s="23">
        <v>356.8</v>
      </c>
      <c r="I2113" s="23">
        <v>1400</v>
      </c>
      <c r="J2113" s="23">
        <v>319.95999999999998</v>
      </c>
      <c r="K2113" s="23">
        <v>36.840000000000003</v>
      </c>
    </row>
    <row r="2114" spans="1:11" x14ac:dyDescent="0.25">
      <c r="A2114" s="21" t="s">
        <v>93</v>
      </c>
      <c r="B2114" s="21" t="s">
        <v>614</v>
      </c>
      <c r="C2114" s="21" t="s">
        <v>100</v>
      </c>
      <c r="D2114" s="21" t="s">
        <v>3214</v>
      </c>
      <c r="E2114" s="21" t="s">
        <v>5294</v>
      </c>
      <c r="F2114" s="22">
        <v>45530.461805555555</v>
      </c>
      <c r="G2114" s="21" t="s">
        <v>5951</v>
      </c>
      <c r="H2114" s="23">
        <v>1280.94</v>
      </c>
      <c r="I2114" s="23">
        <v>1300</v>
      </c>
      <c r="J2114" s="23">
        <v>1189.94</v>
      </c>
      <c r="K2114" s="23">
        <v>91</v>
      </c>
    </row>
    <row r="2115" spans="1:11" x14ac:dyDescent="0.25">
      <c r="A2115" s="21" t="s">
        <v>93</v>
      </c>
      <c r="B2115" s="21" t="s">
        <v>642</v>
      </c>
      <c r="C2115" s="21" t="s">
        <v>99</v>
      </c>
      <c r="D2115" s="21" t="s">
        <v>828</v>
      </c>
      <c r="E2115" s="21" t="s">
        <v>5952</v>
      </c>
      <c r="F2115" s="22">
        <v>45527.570833333331</v>
      </c>
      <c r="G2115" s="21" t="s">
        <v>5953</v>
      </c>
      <c r="H2115" s="23">
        <v>1042.3699999999999</v>
      </c>
      <c r="I2115" s="23">
        <v>1100</v>
      </c>
      <c r="J2115" s="23">
        <v>849.98</v>
      </c>
      <c r="K2115" s="23">
        <v>192.39</v>
      </c>
    </row>
    <row r="2116" spans="1:11" x14ac:dyDescent="0.25">
      <c r="A2116" s="21" t="s">
        <v>93</v>
      </c>
      <c r="B2116" s="21" t="s">
        <v>614</v>
      </c>
      <c r="C2116" s="21" t="s">
        <v>100</v>
      </c>
      <c r="D2116" s="21" t="s">
        <v>1112</v>
      </c>
      <c r="E2116" s="21" t="s">
        <v>5954</v>
      </c>
      <c r="F2116" s="22">
        <v>45535.62222222222</v>
      </c>
      <c r="G2116" s="21" t="s">
        <v>5955</v>
      </c>
      <c r="H2116" s="23">
        <v>632.20000000000005</v>
      </c>
      <c r="I2116" s="23">
        <v>900</v>
      </c>
      <c r="J2116" s="23">
        <v>604.95000000000005</v>
      </c>
      <c r="K2116" s="23">
        <v>27.25</v>
      </c>
    </row>
    <row r="2117" spans="1:11" x14ac:dyDescent="0.25">
      <c r="A2117" s="21" t="s">
        <v>93</v>
      </c>
      <c r="B2117" s="21" t="s">
        <v>638</v>
      </c>
      <c r="C2117" s="21" t="s">
        <v>98</v>
      </c>
      <c r="D2117" s="21" t="s">
        <v>832</v>
      </c>
      <c r="E2117" s="21" t="s">
        <v>5956</v>
      </c>
      <c r="F2117" s="22">
        <v>45514.626388888886</v>
      </c>
      <c r="G2117" s="21" t="s">
        <v>5957</v>
      </c>
      <c r="H2117" s="23">
        <v>1174.4100000000001</v>
      </c>
      <c r="I2117" s="23">
        <v>1000</v>
      </c>
      <c r="J2117" s="23">
        <v>984.98</v>
      </c>
      <c r="K2117" s="23">
        <v>189.43</v>
      </c>
    </row>
    <row r="2118" spans="1:11" x14ac:dyDescent="0.25">
      <c r="A2118" s="21" t="s">
        <v>93</v>
      </c>
      <c r="B2118" s="21" t="s">
        <v>585</v>
      </c>
      <c r="C2118" s="21" t="s">
        <v>121</v>
      </c>
      <c r="D2118" s="21" t="s">
        <v>5958</v>
      </c>
      <c r="E2118" s="21" t="s">
        <v>5959</v>
      </c>
      <c r="F2118" s="22">
        <v>45513.482638888891</v>
      </c>
      <c r="G2118" s="21" t="s">
        <v>5960</v>
      </c>
      <c r="H2118" s="23">
        <v>445.34</v>
      </c>
      <c r="I2118" s="23">
        <v>1300</v>
      </c>
      <c r="J2118" s="23">
        <v>374.96</v>
      </c>
      <c r="K2118" s="23">
        <v>70.38</v>
      </c>
    </row>
    <row r="2119" spans="1:11" x14ac:dyDescent="0.25">
      <c r="A2119" s="21" t="s">
        <v>93</v>
      </c>
      <c r="B2119" s="21" t="s">
        <v>608</v>
      </c>
      <c r="C2119" s="21" t="s">
        <v>117</v>
      </c>
      <c r="D2119" s="21" t="s">
        <v>826</v>
      </c>
      <c r="E2119" s="21" t="s">
        <v>2344</v>
      </c>
      <c r="F2119" s="22">
        <v>45505.740277777775</v>
      </c>
      <c r="G2119" s="21" t="s">
        <v>5961</v>
      </c>
      <c r="H2119" s="23">
        <v>525.1</v>
      </c>
      <c r="I2119" s="23">
        <v>450</v>
      </c>
      <c r="J2119" s="23">
        <v>379.96</v>
      </c>
      <c r="K2119" s="23">
        <v>145.13999999999999</v>
      </c>
    </row>
    <row r="2120" spans="1:11" x14ac:dyDescent="0.25">
      <c r="A2120" s="21" t="s">
        <v>93</v>
      </c>
      <c r="B2120" s="21" t="s">
        <v>622</v>
      </c>
      <c r="C2120" s="21" t="s">
        <v>115</v>
      </c>
      <c r="D2120" s="21" t="s">
        <v>1285</v>
      </c>
      <c r="E2120" s="21" t="s">
        <v>5962</v>
      </c>
      <c r="F2120" s="22">
        <v>45525.793749999997</v>
      </c>
      <c r="G2120" s="21" t="s">
        <v>5963</v>
      </c>
      <c r="H2120" s="23">
        <v>856.83</v>
      </c>
      <c r="I2120" s="23">
        <v>1000</v>
      </c>
      <c r="J2120" s="23">
        <v>829.99</v>
      </c>
      <c r="K2120" s="23">
        <v>26.84</v>
      </c>
    </row>
    <row r="2121" spans="1:11" x14ac:dyDescent="0.25">
      <c r="A2121" s="21" t="s">
        <v>93</v>
      </c>
      <c r="B2121" s="21" t="s">
        <v>626</v>
      </c>
      <c r="C2121" s="21" t="s">
        <v>116</v>
      </c>
      <c r="D2121" s="21" t="s">
        <v>1286</v>
      </c>
      <c r="E2121" s="21" t="s">
        <v>5964</v>
      </c>
      <c r="F2121" s="22">
        <v>45534.630555555559</v>
      </c>
      <c r="G2121" s="21" t="s">
        <v>5965</v>
      </c>
      <c r="H2121" s="23">
        <v>292.05</v>
      </c>
      <c r="I2121" s="23">
        <v>1400</v>
      </c>
      <c r="J2121" s="23">
        <v>264.95999999999998</v>
      </c>
      <c r="K2121" s="23">
        <v>27.09</v>
      </c>
    </row>
    <row r="2122" spans="1:11" x14ac:dyDescent="0.25">
      <c r="A2122" s="21" t="s">
        <v>131</v>
      </c>
      <c r="B2122" s="21" t="s">
        <v>651</v>
      </c>
      <c r="C2122" s="21" t="s">
        <v>851</v>
      </c>
      <c r="D2122" s="21" t="s">
        <v>856</v>
      </c>
      <c r="E2122" s="21" t="s">
        <v>5966</v>
      </c>
      <c r="F2122" s="22">
        <v>45518.457638888889</v>
      </c>
      <c r="G2122" s="21" t="s">
        <v>5967</v>
      </c>
      <c r="H2122" s="23">
        <v>722.67</v>
      </c>
      <c r="I2122" s="23">
        <v>1400</v>
      </c>
      <c r="J2122" s="23">
        <v>629.99</v>
      </c>
      <c r="K2122" s="23">
        <v>92.68</v>
      </c>
    </row>
    <row r="2123" spans="1:11" x14ac:dyDescent="0.25">
      <c r="A2123" s="21" t="s">
        <v>131</v>
      </c>
      <c r="B2123" s="21" t="s">
        <v>649</v>
      </c>
      <c r="C2123" s="21" t="s">
        <v>132</v>
      </c>
      <c r="D2123" s="21" t="s">
        <v>1120</v>
      </c>
      <c r="E2123" s="21" t="s">
        <v>5968</v>
      </c>
      <c r="F2123" s="22">
        <v>45511.53402777778</v>
      </c>
      <c r="G2123" s="21" t="s">
        <v>5969</v>
      </c>
      <c r="H2123" s="23">
        <v>712.21</v>
      </c>
      <c r="I2123" s="23">
        <v>1100</v>
      </c>
      <c r="J2123" s="23">
        <v>684.97</v>
      </c>
      <c r="K2123" s="23">
        <v>27.24</v>
      </c>
    </row>
    <row r="2124" spans="1:11" x14ac:dyDescent="0.25">
      <c r="A2124" s="21" t="s">
        <v>967</v>
      </c>
      <c r="B2124" s="21" t="s">
        <v>1089</v>
      </c>
      <c r="C2124" s="21" t="s">
        <v>1090</v>
      </c>
      <c r="D2124" s="21" t="s">
        <v>5970</v>
      </c>
      <c r="E2124" s="21" t="s">
        <v>5971</v>
      </c>
      <c r="F2124" s="22">
        <v>45526.544444444444</v>
      </c>
      <c r="G2124" s="21" t="s">
        <v>5972</v>
      </c>
      <c r="H2124" s="23">
        <v>286.72000000000003</v>
      </c>
      <c r="I2124" s="23">
        <v>1000</v>
      </c>
      <c r="J2124" s="23">
        <v>259.97000000000003</v>
      </c>
      <c r="K2124" s="23">
        <v>26.75</v>
      </c>
    </row>
    <row r="2125" spans="1:11" x14ac:dyDescent="0.25">
      <c r="A2125" s="21" t="s">
        <v>967</v>
      </c>
      <c r="B2125" s="21" t="s">
        <v>976</v>
      </c>
      <c r="C2125" s="21" t="s">
        <v>1008</v>
      </c>
      <c r="D2125" s="21" t="s">
        <v>1605</v>
      </c>
      <c r="E2125" s="21" t="s">
        <v>1663</v>
      </c>
      <c r="F2125" s="22">
        <v>45514.50277777778</v>
      </c>
      <c r="G2125" s="21" t="s">
        <v>5973</v>
      </c>
      <c r="H2125" s="23">
        <v>471.72</v>
      </c>
      <c r="I2125" s="23">
        <v>1100</v>
      </c>
      <c r="J2125" s="23">
        <v>444.97</v>
      </c>
      <c r="K2125" s="23">
        <v>26.75</v>
      </c>
    </row>
    <row r="2126" spans="1:11" x14ac:dyDescent="0.25">
      <c r="A2126" s="21" t="s">
        <v>967</v>
      </c>
      <c r="B2126" s="21" t="s">
        <v>983</v>
      </c>
      <c r="C2126" s="21" t="s">
        <v>1073</v>
      </c>
      <c r="D2126" s="21" t="s">
        <v>1606</v>
      </c>
      <c r="E2126" s="21" t="s">
        <v>5974</v>
      </c>
      <c r="F2126" s="22">
        <v>45515.529861111114</v>
      </c>
      <c r="G2126" s="21" t="s">
        <v>5975</v>
      </c>
      <c r="H2126" s="23">
        <v>636.99</v>
      </c>
      <c r="I2126" s="23">
        <v>1100</v>
      </c>
      <c r="J2126" s="23">
        <v>609.98</v>
      </c>
      <c r="K2126" s="23">
        <v>27.01</v>
      </c>
    </row>
    <row r="2127" spans="1:11" x14ac:dyDescent="0.25">
      <c r="A2127" s="21" t="s">
        <v>967</v>
      </c>
      <c r="B2127" s="21" t="s">
        <v>984</v>
      </c>
      <c r="C2127" s="21" t="s">
        <v>1010</v>
      </c>
      <c r="D2127" s="21" t="s">
        <v>1128</v>
      </c>
      <c r="E2127" s="21" t="s">
        <v>5976</v>
      </c>
      <c r="F2127" s="22">
        <v>45527.661805555559</v>
      </c>
      <c r="G2127" s="21" t="s">
        <v>5977</v>
      </c>
      <c r="H2127" s="23">
        <v>836.7</v>
      </c>
      <c r="I2127" s="23">
        <v>1000</v>
      </c>
      <c r="J2127" s="23">
        <v>809.95</v>
      </c>
      <c r="K2127" s="23">
        <v>26.75</v>
      </c>
    </row>
    <row r="2128" spans="1:11" x14ac:dyDescent="0.25">
      <c r="A2128" s="21" t="s">
        <v>4763</v>
      </c>
      <c r="B2128" s="21" t="s">
        <v>4777</v>
      </c>
      <c r="C2128" s="21" t="s">
        <v>4792</v>
      </c>
      <c r="D2128" s="21" t="s">
        <v>5978</v>
      </c>
      <c r="E2128" s="21" t="s">
        <v>1339</v>
      </c>
      <c r="F2128" s="22">
        <v>45509.494444444441</v>
      </c>
      <c r="G2128" s="21" t="s">
        <v>5979</v>
      </c>
      <c r="H2128" s="23">
        <v>1612.1</v>
      </c>
      <c r="I2128" s="23">
        <v>1300</v>
      </c>
      <c r="J2128" s="23">
        <v>1049.99</v>
      </c>
      <c r="K2128" s="23">
        <v>562.11</v>
      </c>
    </row>
    <row r="2129" spans="1:11" x14ac:dyDescent="0.25">
      <c r="A2129" s="21" t="s">
        <v>4763</v>
      </c>
      <c r="B2129" s="21" t="s">
        <v>4777</v>
      </c>
      <c r="C2129" s="21" t="s">
        <v>4792</v>
      </c>
      <c r="D2129" s="21" t="s">
        <v>5980</v>
      </c>
      <c r="E2129" s="21" t="s">
        <v>1341</v>
      </c>
      <c r="F2129" s="22">
        <v>45511.717361111114</v>
      </c>
      <c r="G2129" s="21" t="s">
        <v>5981</v>
      </c>
      <c r="H2129" s="23">
        <v>529.05999999999995</v>
      </c>
      <c r="I2129" s="23">
        <v>1100</v>
      </c>
      <c r="J2129" s="23">
        <v>335.29</v>
      </c>
      <c r="K2129" s="23">
        <v>193.77</v>
      </c>
    </row>
    <row r="2130" spans="1:11" x14ac:dyDescent="0.25">
      <c r="A2130" s="21" t="s">
        <v>4763</v>
      </c>
      <c r="B2130" s="21" t="s">
        <v>4776</v>
      </c>
      <c r="C2130" s="21" t="s">
        <v>4791</v>
      </c>
      <c r="D2130" s="21" t="s">
        <v>5982</v>
      </c>
      <c r="E2130" s="21" t="s">
        <v>5983</v>
      </c>
      <c r="F2130" s="22">
        <v>45506.445833333331</v>
      </c>
      <c r="G2130" s="21" t="s">
        <v>5984</v>
      </c>
      <c r="H2130" s="23">
        <v>25.31</v>
      </c>
      <c r="I2130" s="23"/>
      <c r="J2130" s="23">
        <v>25.31</v>
      </c>
      <c r="K2130" s="23">
        <v>0</v>
      </c>
    </row>
    <row r="2131" spans="1:11" x14ac:dyDescent="0.25">
      <c r="A2131" s="21" t="s">
        <v>4763</v>
      </c>
      <c r="B2131" s="21" t="s">
        <v>4777</v>
      </c>
      <c r="C2131" s="21" t="s">
        <v>4792</v>
      </c>
      <c r="D2131" s="21" t="s">
        <v>5985</v>
      </c>
      <c r="E2131" s="21" t="s">
        <v>5986</v>
      </c>
      <c r="F2131" s="22">
        <v>45523.563888888886</v>
      </c>
      <c r="G2131" s="21" t="s">
        <v>5987</v>
      </c>
      <c r="H2131" s="23">
        <v>716.53</v>
      </c>
      <c r="I2131" s="23">
        <v>1200</v>
      </c>
      <c r="J2131" s="23">
        <v>689.97</v>
      </c>
      <c r="K2131" s="23">
        <v>26.56</v>
      </c>
    </row>
    <row r="2132" spans="1:11" x14ac:dyDescent="0.25">
      <c r="A2132" s="21" t="s">
        <v>4763</v>
      </c>
      <c r="B2132" s="21" t="s">
        <v>4777</v>
      </c>
      <c r="C2132" s="21" t="s">
        <v>4792</v>
      </c>
      <c r="D2132" s="21" t="s">
        <v>5985</v>
      </c>
      <c r="E2132" s="21" t="s">
        <v>2525</v>
      </c>
      <c r="F2132" s="22">
        <v>45526.703472222223</v>
      </c>
      <c r="G2132" s="21" t="s">
        <v>5988</v>
      </c>
      <c r="H2132" s="23">
        <v>493.86</v>
      </c>
      <c r="I2132" s="23">
        <v>1300</v>
      </c>
      <c r="J2132" s="23">
        <v>449.97</v>
      </c>
      <c r="K2132" s="23">
        <v>43.89</v>
      </c>
    </row>
    <row r="2133" spans="1:11" x14ac:dyDescent="0.25">
      <c r="A2133" s="21" t="s">
        <v>4763</v>
      </c>
      <c r="B2133" s="21" t="s">
        <v>4772</v>
      </c>
      <c r="C2133" s="21" t="s">
        <v>4788</v>
      </c>
      <c r="D2133" s="21" t="s">
        <v>5989</v>
      </c>
      <c r="E2133" s="21" t="s">
        <v>5990</v>
      </c>
      <c r="F2133" s="22">
        <v>45535.606249999997</v>
      </c>
      <c r="G2133" s="21" t="s">
        <v>5991</v>
      </c>
      <c r="H2133" s="23">
        <v>848.66</v>
      </c>
      <c r="I2133" s="23">
        <v>1400</v>
      </c>
      <c r="J2133" s="23">
        <v>809.98</v>
      </c>
      <c r="K2133" s="23">
        <v>38.68</v>
      </c>
    </row>
    <row r="2134" spans="1:11" x14ac:dyDescent="0.25">
      <c r="A2134" s="21" t="s">
        <v>4763</v>
      </c>
      <c r="B2134" s="21" t="s">
        <v>4767</v>
      </c>
      <c r="C2134" s="21" t="s">
        <v>4783</v>
      </c>
      <c r="D2134" s="21" t="s">
        <v>5352</v>
      </c>
      <c r="E2134" s="21" t="s">
        <v>4424</v>
      </c>
      <c r="F2134" s="22">
        <v>45510.592361111114</v>
      </c>
      <c r="G2134" s="21" t="s">
        <v>5992</v>
      </c>
      <c r="H2134" s="23">
        <v>918.99</v>
      </c>
      <c r="I2134" s="23">
        <v>1100</v>
      </c>
      <c r="J2134" s="23">
        <v>879.99</v>
      </c>
      <c r="K2134" s="23">
        <v>39</v>
      </c>
    </row>
    <row r="2135" spans="1:11" x14ac:dyDescent="0.25">
      <c r="A2135" s="21" t="s">
        <v>4763</v>
      </c>
      <c r="B2135" s="21" t="s">
        <v>4776</v>
      </c>
      <c r="C2135" s="21" t="s">
        <v>4791</v>
      </c>
      <c r="D2135" s="21" t="s">
        <v>5993</v>
      </c>
      <c r="E2135" s="21" t="s">
        <v>1511</v>
      </c>
      <c r="F2135" s="22">
        <v>45517.431250000001</v>
      </c>
      <c r="G2135" s="21" t="s">
        <v>5994</v>
      </c>
      <c r="H2135" s="23">
        <v>656.54</v>
      </c>
      <c r="I2135" s="23">
        <v>1300</v>
      </c>
      <c r="J2135" s="23">
        <v>629.98</v>
      </c>
      <c r="K2135" s="23">
        <v>26.56</v>
      </c>
    </row>
    <row r="2136" spans="1:11" x14ac:dyDescent="0.25">
      <c r="A2136" s="21" t="s">
        <v>4763</v>
      </c>
      <c r="B2136" s="21" t="s">
        <v>4776</v>
      </c>
      <c r="C2136" s="21" t="s">
        <v>4791</v>
      </c>
      <c r="D2136" s="21" t="s">
        <v>5980</v>
      </c>
      <c r="E2136" s="21" t="s">
        <v>5995</v>
      </c>
      <c r="F2136" s="22">
        <v>45519.459722222222</v>
      </c>
      <c r="G2136" s="21" t="s">
        <v>5996</v>
      </c>
      <c r="H2136" s="23">
        <v>1099.55</v>
      </c>
      <c r="I2136" s="23">
        <v>1200</v>
      </c>
      <c r="J2136" s="23">
        <v>1027.99</v>
      </c>
      <c r="K2136" s="23">
        <v>71.56</v>
      </c>
    </row>
    <row r="2137" spans="1:11" x14ac:dyDescent="0.25">
      <c r="A2137" s="21" t="s">
        <v>4763</v>
      </c>
      <c r="B2137" s="21" t="s">
        <v>4767</v>
      </c>
      <c r="C2137" s="21" t="s">
        <v>4783</v>
      </c>
      <c r="D2137" s="21" t="s">
        <v>5997</v>
      </c>
      <c r="E2137" s="21" t="s">
        <v>1852</v>
      </c>
      <c r="F2137" s="22">
        <v>45517.645833333336</v>
      </c>
      <c r="G2137" s="21" t="s">
        <v>5998</v>
      </c>
      <c r="H2137" s="23">
        <v>893.17</v>
      </c>
      <c r="I2137" s="23">
        <v>1100</v>
      </c>
      <c r="J2137" s="23">
        <v>779.99</v>
      </c>
      <c r="K2137" s="23">
        <v>113.18</v>
      </c>
    </row>
    <row r="2138" spans="1:11" x14ac:dyDescent="0.25">
      <c r="A2138" s="21" t="s">
        <v>4763</v>
      </c>
      <c r="B2138" s="21" t="s">
        <v>4776</v>
      </c>
      <c r="C2138" s="21" t="s">
        <v>4791</v>
      </c>
      <c r="D2138" s="21" t="s">
        <v>5982</v>
      </c>
      <c r="E2138" s="21" t="s">
        <v>5999</v>
      </c>
      <c r="F2138" s="22">
        <v>45529.560416666667</v>
      </c>
      <c r="G2138" s="21" t="s">
        <v>6000</v>
      </c>
      <c r="H2138" s="23">
        <v>19.2</v>
      </c>
      <c r="I2138" s="23"/>
      <c r="J2138" s="23">
        <v>19.2</v>
      </c>
      <c r="K2138" s="23">
        <v>0</v>
      </c>
    </row>
    <row r="2139" spans="1:11" x14ac:dyDescent="0.25">
      <c r="A2139" s="21" t="s">
        <v>4763</v>
      </c>
      <c r="B2139" s="21" t="s">
        <v>4778</v>
      </c>
      <c r="C2139" s="21" t="s">
        <v>4793</v>
      </c>
      <c r="D2139" s="21" t="s">
        <v>6001</v>
      </c>
      <c r="E2139" s="21" t="s">
        <v>3548</v>
      </c>
      <c r="F2139" s="22">
        <v>45532.781944444447</v>
      </c>
      <c r="G2139" s="21" t="s">
        <v>1826</v>
      </c>
      <c r="H2139" s="23">
        <v>119.98</v>
      </c>
      <c r="I2139" s="23"/>
      <c r="J2139" s="23">
        <v>119.98</v>
      </c>
      <c r="K2139" s="23">
        <v>0</v>
      </c>
    </row>
    <row r="2140" spans="1:11" x14ac:dyDescent="0.25">
      <c r="A2140" s="21" t="s">
        <v>4763</v>
      </c>
      <c r="B2140" s="21" t="s">
        <v>4778</v>
      </c>
      <c r="C2140" s="21" t="s">
        <v>4793</v>
      </c>
      <c r="D2140" s="21" t="s">
        <v>6001</v>
      </c>
      <c r="E2140" s="21" t="s">
        <v>1341</v>
      </c>
      <c r="F2140" s="22">
        <v>45531.754166666666</v>
      </c>
      <c r="G2140" s="21" t="s">
        <v>6002</v>
      </c>
      <c r="H2140" s="23">
        <v>34.96</v>
      </c>
      <c r="I2140" s="23"/>
      <c r="J2140" s="23">
        <v>34.96</v>
      </c>
      <c r="K2140" s="23">
        <v>0</v>
      </c>
    </row>
    <row r="2141" spans="1:11" x14ac:dyDescent="0.25">
      <c r="A2141" s="21" t="s">
        <v>4763</v>
      </c>
      <c r="B2141" s="21" t="s">
        <v>4778</v>
      </c>
      <c r="C2141" s="21" t="s">
        <v>4793</v>
      </c>
      <c r="D2141" s="21" t="s">
        <v>6001</v>
      </c>
      <c r="E2141" s="21" t="s">
        <v>1507</v>
      </c>
      <c r="F2141" s="22">
        <v>45531.511111111111</v>
      </c>
      <c r="G2141" s="21" t="s">
        <v>1604</v>
      </c>
      <c r="H2141" s="23">
        <v>49.94</v>
      </c>
      <c r="I2141" s="23"/>
      <c r="J2141" s="23">
        <v>49.94</v>
      </c>
      <c r="K2141" s="23">
        <v>0</v>
      </c>
    </row>
    <row r="2142" spans="1:11" x14ac:dyDescent="0.25">
      <c r="A2142" s="21" t="s">
        <v>4763</v>
      </c>
      <c r="B2142" s="21" t="s">
        <v>4778</v>
      </c>
      <c r="C2142" s="21" t="s">
        <v>4793</v>
      </c>
      <c r="D2142" s="21" t="s">
        <v>5363</v>
      </c>
      <c r="E2142" s="21" t="s">
        <v>3550</v>
      </c>
      <c r="F2142" s="22">
        <v>45530.425000000003</v>
      </c>
      <c r="G2142" s="21" t="s">
        <v>1601</v>
      </c>
      <c r="H2142" s="23">
        <v>59.99</v>
      </c>
      <c r="I2142" s="23"/>
      <c r="J2142" s="23">
        <v>59.99</v>
      </c>
      <c r="K2142" s="23">
        <v>0</v>
      </c>
    </row>
    <row r="2143" spans="1:11" x14ac:dyDescent="0.25">
      <c r="A2143" s="21" t="s">
        <v>4763</v>
      </c>
      <c r="B2143" s="21" t="s">
        <v>4778</v>
      </c>
      <c r="C2143" s="21" t="s">
        <v>4793</v>
      </c>
      <c r="D2143" s="21" t="s">
        <v>5363</v>
      </c>
      <c r="E2143" s="21" t="s">
        <v>3495</v>
      </c>
      <c r="F2143" s="22">
        <v>45529.548611111109</v>
      </c>
      <c r="G2143" s="21" t="s">
        <v>1338</v>
      </c>
      <c r="H2143" s="23">
        <v>50</v>
      </c>
      <c r="I2143" s="23"/>
      <c r="J2143" s="23">
        <v>50</v>
      </c>
      <c r="K2143" s="23">
        <v>0</v>
      </c>
    </row>
    <row r="2144" spans="1:11" x14ac:dyDescent="0.25">
      <c r="A2144" s="21" t="s">
        <v>4763</v>
      </c>
      <c r="B2144" s="21" t="s">
        <v>4778</v>
      </c>
      <c r="C2144" s="21" t="s">
        <v>4793</v>
      </c>
      <c r="D2144" s="21" t="s">
        <v>5363</v>
      </c>
      <c r="E2144" s="21" t="s">
        <v>6003</v>
      </c>
      <c r="F2144" s="22">
        <v>45529.482638888891</v>
      </c>
      <c r="G2144" s="21" t="s">
        <v>6004</v>
      </c>
      <c r="H2144" s="23">
        <v>55</v>
      </c>
      <c r="I2144" s="23"/>
      <c r="J2144" s="23">
        <v>55</v>
      </c>
      <c r="K2144" s="23">
        <v>0</v>
      </c>
    </row>
    <row r="2145" spans="1:11" x14ac:dyDescent="0.25">
      <c r="A2145" s="21" t="s">
        <v>4763</v>
      </c>
      <c r="B2145" s="21" t="s">
        <v>4778</v>
      </c>
      <c r="C2145" s="21" t="s">
        <v>4793</v>
      </c>
      <c r="D2145" s="21" t="s">
        <v>5363</v>
      </c>
      <c r="E2145" s="21" t="s">
        <v>6005</v>
      </c>
      <c r="F2145" s="22">
        <v>45528.59097222222</v>
      </c>
      <c r="G2145" s="21" t="s">
        <v>6006</v>
      </c>
      <c r="H2145" s="23">
        <v>50</v>
      </c>
      <c r="I2145" s="23"/>
      <c r="J2145" s="23">
        <v>50</v>
      </c>
      <c r="K2145" s="23">
        <v>0</v>
      </c>
    </row>
    <row r="2146" spans="1:11" x14ac:dyDescent="0.25">
      <c r="A2146" s="21" t="s">
        <v>4763</v>
      </c>
      <c r="B2146" s="21" t="s">
        <v>4778</v>
      </c>
      <c r="C2146" s="21" t="s">
        <v>4793</v>
      </c>
      <c r="D2146" s="21" t="s">
        <v>5363</v>
      </c>
      <c r="E2146" s="21" t="s">
        <v>6007</v>
      </c>
      <c r="F2146" s="22">
        <v>45525.600694444445</v>
      </c>
      <c r="G2146" s="21" t="s">
        <v>6008</v>
      </c>
      <c r="H2146" s="23">
        <v>75</v>
      </c>
      <c r="I2146" s="23"/>
      <c r="J2146" s="23">
        <v>75</v>
      </c>
      <c r="K2146" s="23">
        <v>0</v>
      </c>
    </row>
    <row r="2147" spans="1:11" x14ac:dyDescent="0.25">
      <c r="A2147" s="21" t="s">
        <v>4763</v>
      </c>
      <c r="B2147" s="21" t="s">
        <v>4778</v>
      </c>
      <c r="C2147" s="21" t="s">
        <v>4793</v>
      </c>
      <c r="D2147" s="21" t="s">
        <v>5363</v>
      </c>
      <c r="E2147" s="21" t="s">
        <v>6009</v>
      </c>
      <c r="F2147" s="22">
        <v>45525.406944444447</v>
      </c>
      <c r="G2147" s="21" t="s">
        <v>6010</v>
      </c>
      <c r="H2147" s="23">
        <v>65</v>
      </c>
      <c r="I2147" s="23"/>
      <c r="J2147" s="23">
        <v>65</v>
      </c>
      <c r="K2147" s="23">
        <v>0</v>
      </c>
    </row>
    <row r="2148" spans="1:11" x14ac:dyDescent="0.25">
      <c r="A2148" s="21" t="s">
        <v>4763</v>
      </c>
      <c r="B2148" s="21" t="s">
        <v>4778</v>
      </c>
      <c r="C2148" s="21" t="s">
        <v>4793</v>
      </c>
      <c r="D2148" s="21" t="s">
        <v>5358</v>
      </c>
      <c r="E2148" s="21" t="s">
        <v>6011</v>
      </c>
      <c r="F2148" s="22">
        <v>45523.754166666666</v>
      </c>
      <c r="G2148" s="21" t="s">
        <v>6012</v>
      </c>
      <c r="H2148" s="23">
        <v>76</v>
      </c>
      <c r="I2148" s="23"/>
      <c r="J2148" s="23">
        <v>76</v>
      </c>
      <c r="K2148" s="23">
        <v>0</v>
      </c>
    </row>
    <row r="2149" spans="1:11" x14ac:dyDescent="0.25">
      <c r="A2149" s="21" t="s">
        <v>4763</v>
      </c>
      <c r="B2149" s="21" t="s">
        <v>4778</v>
      </c>
      <c r="C2149" s="21" t="s">
        <v>4793</v>
      </c>
      <c r="D2149" s="21" t="s">
        <v>5363</v>
      </c>
      <c r="E2149" s="21" t="s">
        <v>6013</v>
      </c>
      <c r="F2149" s="22">
        <v>45522.640277777777</v>
      </c>
      <c r="G2149" s="21" t="s">
        <v>6014</v>
      </c>
      <c r="H2149" s="23">
        <v>50</v>
      </c>
      <c r="I2149" s="23"/>
      <c r="J2149" s="23">
        <v>50</v>
      </c>
      <c r="K2149" s="23">
        <v>0</v>
      </c>
    </row>
    <row r="2150" spans="1:11" x14ac:dyDescent="0.25">
      <c r="A2150" s="21" t="s">
        <v>4763</v>
      </c>
      <c r="B2150" s="21" t="s">
        <v>4778</v>
      </c>
      <c r="C2150" s="21" t="s">
        <v>4793</v>
      </c>
      <c r="D2150" s="21" t="s">
        <v>5363</v>
      </c>
      <c r="E2150" s="21" t="s">
        <v>6015</v>
      </c>
      <c r="F2150" s="22">
        <v>45522.638888888891</v>
      </c>
      <c r="G2150" s="21" t="s">
        <v>6016</v>
      </c>
      <c r="H2150" s="23">
        <v>224.99</v>
      </c>
      <c r="I2150" s="23"/>
      <c r="J2150" s="23">
        <v>224.99</v>
      </c>
      <c r="K2150" s="23">
        <v>0</v>
      </c>
    </row>
    <row r="2151" spans="1:11" x14ac:dyDescent="0.25">
      <c r="A2151" s="21" t="s">
        <v>4763</v>
      </c>
      <c r="B2151" s="21" t="s">
        <v>4778</v>
      </c>
      <c r="C2151" s="21" t="s">
        <v>4793</v>
      </c>
      <c r="D2151" s="21" t="s">
        <v>5363</v>
      </c>
      <c r="E2151" s="21" t="s">
        <v>6017</v>
      </c>
      <c r="F2151" s="22">
        <v>45521.509027777778</v>
      </c>
      <c r="G2151" s="21" t="s">
        <v>1337</v>
      </c>
      <c r="H2151" s="23">
        <v>49.99</v>
      </c>
      <c r="I2151" s="23"/>
      <c r="J2151" s="23">
        <v>49.99</v>
      </c>
      <c r="K2151" s="23">
        <v>0</v>
      </c>
    </row>
    <row r="2152" spans="1:11" x14ac:dyDescent="0.25">
      <c r="A2152" s="21" t="s">
        <v>4763</v>
      </c>
      <c r="B2152" s="21" t="s">
        <v>4778</v>
      </c>
      <c r="C2152" s="21" t="s">
        <v>4793</v>
      </c>
      <c r="D2152" s="21" t="s">
        <v>5358</v>
      </c>
      <c r="E2152" s="21" t="s">
        <v>6018</v>
      </c>
      <c r="F2152" s="22">
        <v>45520.529166666667</v>
      </c>
      <c r="G2152" s="21" t="s">
        <v>6019</v>
      </c>
      <c r="H2152" s="23">
        <v>100.64</v>
      </c>
      <c r="I2152" s="23"/>
      <c r="J2152" s="23">
        <v>100.64</v>
      </c>
      <c r="K2152" s="23">
        <v>0</v>
      </c>
    </row>
    <row r="2153" spans="1:11" x14ac:dyDescent="0.25">
      <c r="A2153" s="21" t="s">
        <v>4763</v>
      </c>
      <c r="B2153" s="21" t="s">
        <v>4778</v>
      </c>
      <c r="C2153" s="21" t="s">
        <v>4793</v>
      </c>
      <c r="D2153" s="21" t="s">
        <v>5363</v>
      </c>
      <c r="E2153" s="21" t="s">
        <v>6020</v>
      </c>
      <c r="F2153" s="22">
        <v>45519.432638888888</v>
      </c>
      <c r="G2153" s="21" t="s">
        <v>6021</v>
      </c>
      <c r="H2153" s="23">
        <v>60</v>
      </c>
      <c r="I2153" s="23"/>
      <c r="J2153" s="23">
        <v>60</v>
      </c>
      <c r="K2153" s="23">
        <v>0</v>
      </c>
    </row>
    <row r="2154" spans="1:11" x14ac:dyDescent="0.25">
      <c r="A2154" s="21" t="s">
        <v>4763</v>
      </c>
      <c r="B2154" s="21" t="s">
        <v>4778</v>
      </c>
      <c r="C2154" s="21" t="s">
        <v>4793</v>
      </c>
      <c r="D2154" s="21" t="s">
        <v>5358</v>
      </c>
      <c r="E2154" s="21" t="s">
        <v>1811</v>
      </c>
      <c r="F2154" s="22">
        <v>45518.59097222222</v>
      </c>
      <c r="G2154" s="21" t="s">
        <v>1599</v>
      </c>
      <c r="H2154" s="23">
        <v>95.02</v>
      </c>
      <c r="I2154" s="23"/>
      <c r="J2154" s="23">
        <v>95.02</v>
      </c>
      <c r="K2154" s="23">
        <v>0</v>
      </c>
    </row>
    <row r="2155" spans="1:11" x14ac:dyDescent="0.25">
      <c r="A2155" s="21" t="s">
        <v>4763</v>
      </c>
      <c r="B2155" s="21" t="s">
        <v>4778</v>
      </c>
      <c r="C2155" s="21" t="s">
        <v>4793</v>
      </c>
      <c r="D2155" s="21" t="s">
        <v>5363</v>
      </c>
      <c r="E2155" s="21" t="s">
        <v>6022</v>
      </c>
      <c r="F2155" s="22">
        <v>45515.554166666669</v>
      </c>
      <c r="G2155" s="21" t="s">
        <v>1334</v>
      </c>
      <c r="H2155" s="23">
        <v>199.66</v>
      </c>
      <c r="I2155" s="23"/>
      <c r="J2155" s="23">
        <v>199.66</v>
      </c>
      <c r="K2155" s="23">
        <v>0</v>
      </c>
    </row>
    <row r="2156" spans="1:11" x14ac:dyDescent="0.25">
      <c r="A2156" s="21" t="s">
        <v>4763</v>
      </c>
      <c r="B2156" s="21" t="s">
        <v>4778</v>
      </c>
      <c r="C2156" s="21" t="s">
        <v>4793</v>
      </c>
      <c r="D2156" s="21" t="s">
        <v>5358</v>
      </c>
      <c r="E2156" s="21" t="s">
        <v>6023</v>
      </c>
      <c r="F2156" s="22">
        <v>45514.751388888886</v>
      </c>
      <c r="G2156" s="21" t="s">
        <v>6024</v>
      </c>
      <c r="H2156" s="23">
        <v>112.11</v>
      </c>
      <c r="I2156" s="23"/>
      <c r="J2156" s="23">
        <v>112.11</v>
      </c>
      <c r="K2156" s="23">
        <v>0</v>
      </c>
    </row>
    <row r="2157" spans="1:11" x14ac:dyDescent="0.25">
      <c r="A2157" s="21" t="s">
        <v>4763</v>
      </c>
      <c r="B2157" s="21" t="s">
        <v>4778</v>
      </c>
      <c r="C2157" s="21" t="s">
        <v>4793</v>
      </c>
      <c r="D2157" s="21" t="s">
        <v>5358</v>
      </c>
      <c r="E2157" s="21" t="s">
        <v>6025</v>
      </c>
      <c r="F2157" s="22">
        <v>45514.734722222223</v>
      </c>
      <c r="G2157" s="21" t="s">
        <v>6026</v>
      </c>
      <c r="H2157" s="23">
        <v>169.49</v>
      </c>
      <c r="I2157" s="23"/>
      <c r="J2157" s="23">
        <v>169.49</v>
      </c>
      <c r="K2157" s="23">
        <v>0</v>
      </c>
    </row>
    <row r="2158" spans="1:11" x14ac:dyDescent="0.25">
      <c r="A2158" s="21" t="s">
        <v>4763</v>
      </c>
      <c r="B2158" s="21" t="s">
        <v>4778</v>
      </c>
      <c r="C2158" s="21" t="s">
        <v>4793</v>
      </c>
      <c r="D2158" s="21" t="s">
        <v>5358</v>
      </c>
      <c r="E2158" s="21" t="s">
        <v>6027</v>
      </c>
      <c r="F2158" s="22">
        <v>45514.527083333334</v>
      </c>
      <c r="G2158" s="21" t="s">
        <v>1501</v>
      </c>
      <c r="H2158" s="23">
        <v>52.38</v>
      </c>
      <c r="I2158" s="23"/>
      <c r="J2158" s="23">
        <v>52.38</v>
      </c>
      <c r="K2158" s="23">
        <v>0</v>
      </c>
    </row>
    <row r="2159" spans="1:11" x14ac:dyDescent="0.25">
      <c r="A2159" s="21" t="s">
        <v>4763</v>
      </c>
      <c r="B2159" s="21" t="s">
        <v>4778</v>
      </c>
      <c r="C2159" s="21" t="s">
        <v>4793</v>
      </c>
      <c r="D2159" s="21" t="s">
        <v>5363</v>
      </c>
      <c r="E2159" s="21" t="s">
        <v>1500</v>
      </c>
      <c r="F2159" s="22">
        <v>45512.625694444447</v>
      </c>
      <c r="G2159" s="21" t="s">
        <v>6028</v>
      </c>
      <c r="H2159" s="23">
        <v>20</v>
      </c>
      <c r="I2159" s="23"/>
      <c r="J2159" s="23">
        <v>20</v>
      </c>
      <c r="K2159" s="23">
        <v>0</v>
      </c>
    </row>
    <row r="2160" spans="1:11" x14ac:dyDescent="0.25">
      <c r="A2160" s="21" t="s">
        <v>4763</v>
      </c>
      <c r="B2160" s="21" t="s">
        <v>4778</v>
      </c>
      <c r="C2160" s="21" t="s">
        <v>4793</v>
      </c>
      <c r="D2160" s="21" t="s">
        <v>5363</v>
      </c>
      <c r="E2160" s="21" t="s">
        <v>6029</v>
      </c>
      <c r="F2160" s="22">
        <v>45510.688194444447</v>
      </c>
      <c r="G2160" s="21" t="s">
        <v>6030</v>
      </c>
      <c r="H2160" s="23">
        <v>10</v>
      </c>
      <c r="I2160" s="23"/>
      <c r="J2160" s="23">
        <v>10</v>
      </c>
      <c r="K2160" s="23">
        <v>0</v>
      </c>
    </row>
    <row r="2161" spans="1:11" x14ac:dyDescent="0.25">
      <c r="A2161" s="21" t="s">
        <v>4763</v>
      </c>
      <c r="B2161" s="21" t="s">
        <v>4778</v>
      </c>
      <c r="C2161" s="21" t="s">
        <v>4793</v>
      </c>
      <c r="D2161" s="21" t="s">
        <v>5363</v>
      </c>
      <c r="E2161" s="21" t="s">
        <v>6031</v>
      </c>
      <c r="F2161" s="22">
        <v>45510.618055555555</v>
      </c>
      <c r="G2161" s="21" t="s">
        <v>6030</v>
      </c>
      <c r="H2161" s="23">
        <v>40</v>
      </c>
      <c r="I2161" s="23"/>
      <c r="J2161" s="23">
        <v>40</v>
      </c>
      <c r="K2161" s="23">
        <v>0</v>
      </c>
    </row>
    <row r="2162" spans="1:11" x14ac:dyDescent="0.25">
      <c r="A2162" s="21" t="s">
        <v>4763</v>
      </c>
      <c r="B2162" s="21" t="s">
        <v>4778</v>
      </c>
      <c r="C2162" s="21" t="s">
        <v>4793</v>
      </c>
      <c r="D2162" s="21" t="s">
        <v>5363</v>
      </c>
      <c r="E2162" s="21" t="s">
        <v>6032</v>
      </c>
      <c r="F2162" s="22">
        <v>45510.613888888889</v>
      </c>
      <c r="G2162" s="21" t="s">
        <v>2421</v>
      </c>
      <c r="H2162" s="23">
        <v>207.99</v>
      </c>
      <c r="I2162" s="23"/>
      <c r="J2162" s="23">
        <v>207.99</v>
      </c>
      <c r="K2162" s="23">
        <v>0</v>
      </c>
    </row>
    <row r="2163" spans="1:11" x14ac:dyDescent="0.25">
      <c r="A2163" s="21" t="s">
        <v>4763</v>
      </c>
      <c r="B2163" s="21" t="s">
        <v>4778</v>
      </c>
      <c r="C2163" s="21" t="s">
        <v>4793</v>
      </c>
      <c r="D2163" s="21" t="s">
        <v>5363</v>
      </c>
      <c r="E2163" s="21" t="s">
        <v>6033</v>
      </c>
      <c r="F2163" s="22">
        <v>45508.695833333331</v>
      </c>
      <c r="G2163" s="21" t="s">
        <v>6034</v>
      </c>
      <c r="H2163" s="23">
        <v>20</v>
      </c>
      <c r="I2163" s="23"/>
      <c r="J2163" s="23">
        <v>20</v>
      </c>
      <c r="K2163" s="23">
        <v>0</v>
      </c>
    </row>
    <row r="2164" spans="1:11" x14ac:dyDescent="0.25">
      <c r="A2164" s="21" t="s">
        <v>4763</v>
      </c>
      <c r="B2164" s="21" t="s">
        <v>4778</v>
      </c>
      <c r="C2164" s="21" t="s">
        <v>4793</v>
      </c>
      <c r="D2164" s="21" t="s">
        <v>5363</v>
      </c>
      <c r="E2164" s="21" t="s">
        <v>1332</v>
      </c>
      <c r="F2164" s="22">
        <v>45508.645138888889</v>
      </c>
      <c r="G2164" s="21" t="s">
        <v>6035</v>
      </c>
      <c r="H2164" s="23">
        <v>30</v>
      </c>
      <c r="I2164" s="23"/>
      <c r="J2164" s="23">
        <v>30</v>
      </c>
      <c r="K2164" s="23">
        <v>0</v>
      </c>
    </row>
    <row r="2165" spans="1:11" x14ac:dyDescent="0.25">
      <c r="A2165" s="21" t="s">
        <v>4763</v>
      </c>
      <c r="B2165" s="21" t="s">
        <v>4778</v>
      </c>
      <c r="C2165" s="21" t="s">
        <v>4793</v>
      </c>
      <c r="D2165" s="21" t="s">
        <v>5363</v>
      </c>
      <c r="E2165" s="21" t="s">
        <v>2408</v>
      </c>
      <c r="F2165" s="22">
        <v>45507.624305555553</v>
      </c>
      <c r="G2165" s="21" t="s">
        <v>6036</v>
      </c>
      <c r="H2165" s="23">
        <v>75</v>
      </c>
      <c r="I2165" s="23"/>
      <c r="J2165" s="23">
        <v>75</v>
      </c>
      <c r="K2165" s="23">
        <v>0</v>
      </c>
    </row>
    <row r="2166" spans="1:11" x14ac:dyDescent="0.25">
      <c r="A2166" s="21" t="s">
        <v>4763</v>
      </c>
      <c r="B2166" s="21" t="s">
        <v>4778</v>
      </c>
      <c r="C2166" s="21" t="s">
        <v>4793</v>
      </c>
      <c r="D2166" s="21" t="s">
        <v>5358</v>
      </c>
      <c r="E2166" s="21" t="s">
        <v>6037</v>
      </c>
      <c r="F2166" s="22">
        <v>45507.617361111108</v>
      </c>
      <c r="G2166" s="21" t="s">
        <v>1593</v>
      </c>
      <c r="H2166" s="23">
        <v>37.01</v>
      </c>
      <c r="I2166" s="23"/>
      <c r="J2166" s="23">
        <v>37.01</v>
      </c>
      <c r="K2166" s="23">
        <v>0</v>
      </c>
    </row>
    <row r="2167" spans="1:11" x14ac:dyDescent="0.25">
      <c r="A2167" s="21" t="s">
        <v>4763</v>
      </c>
      <c r="B2167" s="21" t="s">
        <v>4778</v>
      </c>
      <c r="C2167" s="21" t="s">
        <v>4793</v>
      </c>
      <c r="D2167" s="21" t="s">
        <v>5358</v>
      </c>
      <c r="E2167" s="21" t="s">
        <v>1495</v>
      </c>
      <c r="F2167" s="22">
        <v>45506.705555555556</v>
      </c>
      <c r="G2167" s="21" t="s">
        <v>1503</v>
      </c>
      <c r="H2167" s="23">
        <v>177</v>
      </c>
      <c r="I2167" s="23"/>
      <c r="J2167" s="23">
        <v>177</v>
      </c>
      <c r="K2167" s="23">
        <v>0</v>
      </c>
    </row>
    <row r="2168" spans="1:11" x14ac:dyDescent="0.25">
      <c r="A2168" s="21" t="s">
        <v>4763</v>
      </c>
      <c r="B2168" s="21" t="s">
        <v>4778</v>
      </c>
      <c r="C2168" s="21" t="s">
        <v>4793</v>
      </c>
      <c r="D2168" s="21" t="s">
        <v>5363</v>
      </c>
      <c r="E2168" s="21" t="s">
        <v>1330</v>
      </c>
      <c r="F2168" s="22">
        <v>45506.620833333334</v>
      </c>
      <c r="G2168" s="21" t="s">
        <v>1498</v>
      </c>
      <c r="H2168" s="23">
        <v>60</v>
      </c>
      <c r="I2168" s="23"/>
      <c r="J2168" s="23">
        <v>60</v>
      </c>
      <c r="K2168" s="23">
        <v>0</v>
      </c>
    </row>
    <row r="2169" spans="1:11" x14ac:dyDescent="0.25">
      <c r="A2169" s="21" t="s">
        <v>4763</v>
      </c>
      <c r="B2169" s="21" t="s">
        <v>4778</v>
      </c>
      <c r="C2169" s="21" t="s">
        <v>4793</v>
      </c>
      <c r="D2169" s="21" t="s">
        <v>5358</v>
      </c>
      <c r="E2169" s="21" t="s">
        <v>6038</v>
      </c>
      <c r="F2169" s="22">
        <v>45506.579861111109</v>
      </c>
      <c r="G2169" s="21" t="s">
        <v>6039</v>
      </c>
      <c r="H2169" s="23">
        <v>87</v>
      </c>
      <c r="I2169" s="23"/>
      <c r="J2169" s="23">
        <v>87</v>
      </c>
      <c r="K2169" s="23">
        <v>0</v>
      </c>
    </row>
    <row r="2170" spans="1:11" x14ac:dyDescent="0.25">
      <c r="A2170" s="21" t="s">
        <v>4763</v>
      </c>
      <c r="B2170" s="21" t="s">
        <v>4778</v>
      </c>
      <c r="C2170" s="21" t="s">
        <v>4793</v>
      </c>
      <c r="D2170" s="21" t="s">
        <v>5358</v>
      </c>
      <c r="E2170" s="21" t="s">
        <v>6040</v>
      </c>
      <c r="F2170" s="22">
        <v>45506.54583333333</v>
      </c>
      <c r="G2170" s="21" t="s">
        <v>1504</v>
      </c>
      <c r="H2170" s="23">
        <v>70</v>
      </c>
      <c r="I2170" s="23"/>
      <c r="J2170" s="23">
        <v>70</v>
      </c>
      <c r="K2170" s="23">
        <v>0</v>
      </c>
    </row>
    <row r="2171" spans="1:11" x14ac:dyDescent="0.25">
      <c r="A2171" s="21" t="s">
        <v>4763</v>
      </c>
      <c r="B2171" s="21" t="s">
        <v>4778</v>
      </c>
      <c r="C2171" s="21" t="s">
        <v>4793</v>
      </c>
      <c r="D2171" s="21" t="s">
        <v>5363</v>
      </c>
      <c r="E2171" s="21" t="s">
        <v>6041</v>
      </c>
      <c r="F2171" s="22">
        <v>45506.461111111108</v>
      </c>
      <c r="G2171" s="21" t="s">
        <v>6042</v>
      </c>
      <c r="H2171" s="23">
        <v>69.959999999999994</v>
      </c>
      <c r="I2171" s="23"/>
      <c r="J2171" s="23">
        <v>69.959999999999994</v>
      </c>
      <c r="K2171" s="23">
        <v>0</v>
      </c>
    </row>
    <row r="2172" spans="1:11" x14ac:dyDescent="0.25">
      <c r="A2172" s="21" t="s">
        <v>4763</v>
      </c>
      <c r="B2172" s="21" t="s">
        <v>4778</v>
      </c>
      <c r="C2172" s="21" t="s">
        <v>4793</v>
      </c>
      <c r="D2172" s="21" t="s">
        <v>5363</v>
      </c>
      <c r="E2172" s="21" t="s">
        <v>1502</v>
      </c>
      <c r="F2172" s="22">
        <v>45506.459722222222</v>
      </c>
      <c r="G2172" s="21" t="s">
        <v>6043</v>
      </c>
      <c r="H2172" s="23">
        <v>49.94</v>
      </c>
      <c r="I2172" s="23"/>
      <c r="J2172" s="23">
        <v>49.94</v>
      </c>
      <c r="K2172" s="23">
        <v>0</v>
      </c>
    </row>
    <row r="2173" spans="1:11" x14ac:dyDescent="0.25">
      <c r="A2173" s="21" t="s">
        <v>4763</v>
      </c>
      <c r="B2173" s="21" t="s">
        <v>4778</v>
      </c>
      <c r="C2173" s="21" t="s">
        <v>4793</v>
      </c>
      <c r="D2173" s="21" t="s">
        <v>5363</v>
      </c>
      <c r="E2173" s="21" t="s">
        <v>6044</v>
      </c>
      <c r="F2173" s="22">
        <v>45506.417361111111</v>
      </c>
      <c r="G2173" s="21" t="s">
        <v>2406</v>
      </c>
      <c r="H2173" s="23">
        <v>59.93</v>
      </c>
      <c r="I2173" s="23"/>
      <c r="J2173" s="23">
        <v>59.93</v>
      </c>
      <c r="K2173" s="23">
        <v>0</v>
      </c>
    </row>
    <row r="2174" spans="1:11" x14ac:dyDescent="0.25">
      <c r="A2174" s="21" t="s">
        <v>4763</v>
      </c>
      <c r="B2174" s="21" t="s">
        <v>4778</v>
      </c>
      <c r="C2174" s="21" t="s">
        <v>4793</v>
      </c>
      <c r="D2174" s="21" t="s">
        <v>5358</v>
      </c>
      <c r="E2174" s="21" t="s">
        <v>6045</v>
      </c>
      <c r="F2174" s="22">
        <v>45506.413888888892</v>
      </c>
      <c r="G2174" s="21" t="s">
        <v>3968</v>
      </c>
      <c r="H2174" s="23">
        <v>80.02</v>
      </c>
      <c r="I2174" s="23"/>
      <c r="J2174" s="23">
        <v>80.02</v>
      </c>
      <c r="K2174" s="23">
        <v>0</v>
      </c>
    </row>
    <row r="2175" spans="1:11" x14ac:dyDescent="0.25">
      <c r="A2175" s="21" t="s">
        <v>4763</v>
      </c>
      <c r="B2175" s="21" t="s">
        <v>4778</v>
      </c>
      <c r="C2175" s="21" t="s">
        <v>4793</v>
      </c>
      <c r="D2175" s="21" t="s">
        <v>5358</v>
      </c>
      <c r="E2175" s="21" t="s">
        <v>1493</v>
      </c>
      <c r="F2175" s="22">
        <v>45505.73333333333</v>
      </c>
      <c r="G2175" s="21" t="s">
        <v>6046</v>
      </c>
      <c r="H2175" s="23">
        <v>59.96</v>
      </c>
      <c r="I2175" s="23"/>
      <c r="J2175" s="23">
        <v>59.96</v>
      </c>
      <c r="K2175" s="23">
        <v>0</v>
      </c>
    </row>
    <row r="2176" spans="1:11" x14ac:dyDescent="0.25">
      <c r="A2176" s="21" t="s">
        <v>4763</v>
      </c>
      <c r="B2176" s="21" t="s">
        <v>4778</v>
      </c>
      <c r="C2176" s="21" t="s">
        <v>4793</v>
      </c>
      <c r="D2176" s="21" t="s">
        <v>5358</v>
      </c>
      <c r="E2176" s="21" t="s">
        <v>6047</v>
      </c>
      <c r="F2176" s="22">
        <v>45505.665277777778</v>
      </c>
      <c r="G2176" s="21" t="s">
        <v>6048</v>
      </c>
      <c r="H2176" s="23">
        <v>82.88</v>
      </c>
      <c r="I2176" s="23"/>
      <c r="J2176" s="23">
        <v>82.88</v>
      </c>
      <c r="K2176" s="23">
        <v>0</v>
      </c>
    </row>
    <row r="2177" spans="1:11" x14ac:dyDescent="0.25">
      <c r="A2177" s="21" t="s">
        <v>4763</v>
      </c>
      <c r="B2177" s="21" t="s">
        <v>4778</v>
      </c>
      <c r="C2177" s="21" t="s">
        <v>4793</v>
      </c>
      <c r="D2177" s="21" t="s">
        <v>5363</v>
      </c>
      <c r="E2177" s="21" t="s">
        <v>6049</v>
      </c>
      <c r="F2177" s="22">
        <v>45505.62222222222</v>
      </c>
      <c r="G2177" s="21" t="s">
        <v>6050</v>
      </c>
      <c r="H2177" s="23">
        <v>31.88</v>
      </c>
      <c r="I2177" s="23"/>
      <c r="J2177" s="23">
        <v>31.88</v>
      </c>
      <c r="K2177" s="23">
        <v>0</v>
      </c>
    </row>
    <row r="2178" spans="1:11" x14ac:dyDescent="0.25">
      <c r="A2178" s="21" t="s">
        <v>4763</v>
      </c>
      <c r="B2178" s="21" t="s">
        <v>4778</v>
      </c>
      <c r="C2178" s="21" t="s">
        <v>4793</v>
      </c>
      <c r="D2178" s="21" t="s">
        <v>5363</v>
      </c>
      <c r="E2178" s="21" t="s">
        <v>6051</v>
      </c>
      <c r="F2178" s="22">
        <v>45505.584027777775</v>
      </c>
      <c r="G2178" s="21" t="s">
        <v>6052</v>
      </c>
      <c r="H2178" s="23">
        <v>111.56</v>
      </c>
      <c r="I2178" s="23"/>
      <c r="J2178" s="23">
        <v>111.56</v>
      </c>
      <c r="K2178" s="23">
        <v>0</v>
      </c>
    </row>
    <row r="2179" spans="1:11" x14ac:dyDescent="0.25">
      <c r="A2179" s="21" t="s">
        <v>4763</v>
      </c>
      <c r="B2179" s="21" t="s">
        <v>4778</v>
      </c>
      <c r="C2179" s="21" t="s">
        <v>4793</v>
      </c>
      <c r="D2179" s="21" t="s">
        <v>5363</v>
      </c>
      <c r="E2179" s="21" t="s">
        <v>6053</v>
      </c>
      <c r="F2179" s="22">
        <v>45505.581944444442</v>
      </c>
      <c r="G2179" s="21" t="s">
        <v>6054</v>
      </c>
      <c r="H2179" s="23">
        <v>63.76</v>
      </c>
      <c r="I2179" s="23"/>
      <c r="J2179" s="23">
        <v>63.76</v>
      </c>
      <c r="K2179" s="23">
        <v>0</v>
      </c>
    </row>
    <row r="2180" spans="1:11" x14ac:dyDescent="0.25">
      <c r="A2180" s="21" t="s">
        <v>4763</v>
      </c>
      <c r="B2180" s="21" t="s">
        <v>4764</v>
      </c>
      <c r="C2180" s="21" t="s">
        <v>5528</v>
      </c>
      <c r="D2180" s="21" t="s">
        <v>6055</v>
      </c>
      <c r="E2180" s="21" t="s">
        <v>1497</v>
      </c>
      <c r="F2180" s="22">
        <v>45507.669444444444</v>
      </c>
      <c r="G2180" s="21" t="s">
        <v>6056</v>
      </c>
      <c r="H2180" s="23">
        <v>108.38</v>
      </c>
      <c r="I2180" s="23"/>
      <c r="J2180" s="23">
        <v>108.38</v>
      </c>
      <c r="K2180" s="23">
        <v>0</v>
      </c>
    </row>
    <row r="2181" spans="1:11" x14ac:dyDescent="0.25">
      <c r="A2181" s="21" t="s">
        <v>141</v>
      </c>
      <c r="B2181" s="21" t="s">
        <v>677</v>
      </c>
      <c r="C2181" s="21" t="s">
        <v>147</v>
      </c>
      <c r="D2181" s="21" t="s">
        <v>1036</v>
      </c>
      <c r="E2181" s="21" t="s">
        <v>6057</v>
      </c>
      <c r="F2181" s="22">
        <v>45524.619444444441</v>
      </c>
      <c r="G2181" s="21" t="s">
        <v>6058</v>
      </c>
      <c r="H2181" s="23">
        <v>1390.58</v>
      </c>
      <c r="I2181" s="23">
        <v>1200</v>
      </c>
      <c r="J2181" s="23">
        <v>1194.99</v>
      </c>
      <c r="K2181" s="23">
        <v>195.59</v>
      </c>
    </row>
    <row r="2182" spans="1:11" x14ac:dyDescent="0.25">
      <c r="A2182" s="21" t="s">
        <v>141</v>
      </c>
      <c r="B2182" s="21" t="s">
        <v>671</v>
      </c>
      <c r="C2182" s="21" t="s">
        <v>148</v>
      </c>
      <c r="D2182" s="21" t="s">
        <v>1290</v>
      </c>
      <c r="E2182" s="21" t="s">
        <v>6059</v>
      </c>
      <c r="F2182" s="22">
        <v>45506.464583333334</v>
      </c>
      <c r="G2182" s="21" t="s">
        <v>6060</v>
      </c>
      <c r="H2182" s="23">
        <v>813.53</v>
      </c>
      <c r="I2182" s="23">
        <v>1100</v>
      </c>
      <c r="J2182" s="23">
        <v>784.94</v>
      </c>
      <c r="K2182" s="23">
        <v>28.59</v>
      </c>
    </row>
    <row r="2183" spans="1:11" x14ac:dyDescent="0.25">
      <c r="A2183" s="21" t="s">
        <v>141</v>
      </c>
      <c r="B2183" s="21" t="s">
        <v>671</v>
      </c>
      <c r="C2183" s="21" t="s">
        <v>148</v>
      </c>
      <c r="D2183" s="21" t="s">
        <v>1290</v>
      </c>
      <c r="E2183" s="21" t="s">
        <v>6061</v>
      </c>
      <c r="F2183" s="22">
        <v>45506.526388888888</v>
      </c>
      <c r="G2183" s="21" t="s">
        <v>6062</v>
      </c>
      <c r="H2183" s="23">
        <v>807.45</v>
      </c>
      <c r="I2183" s="23">
        <v>800</v>
      </c>
      <c r="J2183" s="23">
        <v>779.95</v>
      </c>
      <c r="K2183" s="23">
        <v>27.5</v>
      </c>
    </row>
    <row r="2184" spans="1:11" x14ac:dyDescent="0.25">
      <c r="A2184" s="21" t="s">
        <v>141</v>
      </c>
      <c r="B2184" s="21" t="s">
        <v>671</v>
      </c>
      <c r="C2184" s="21" t="s">
        <v>148</v>
      </c>
      <c r="D2184" s="21" t="s">
        <v>1290</v>
      </c>
      <c r="E2184" s="21" t="s">
        <v>6063</v>
      </c>
      <c r="F2184" s="22">
        <v>45510.779861111114</v>
      </c>
      <c r="G2184" s="21" t="s">
        <v>6064</v>
      </c>
      <c r="H2184" s="23">
        <v>1682.82</v>
      </c>
      <c r="I2184" s="23">
        <v>1100</v>
      </c>
      <c r="J2184" s="23">
        <v>1100</v>
      </c>
      <c r="K2184" s="23">
        <v>582.82000000000005</v>
      </c>
    </row>
    <row r="2185" spans="1:11" x14ac:dyDescent="0.25">
      <c r="A2185" s="21" t="s">
        <v>141</v>
      </c>
      <c r="B2185" s="21" t="s">
        <v>679</v>
      </c>
      <c r="C2185" s="21" t="s">
        <v>149</v>
      </c>
      <c r="D2185" s="21" t="s">
        <v>1625</v>
      </c>
      <c r="E2185" s="21" t="s">
        <v>6065</v>
      </c>
      <c r="F2185" s="22">
        <v>45505.61041666667</v>
      </c>
      <c r="G2185" s="21" t="s">
        <v>6066</v>
      </c>
      <c r="H2185" s="23">
        <v>412.06</v>
      </c>
      <c r="I2185" s="23">
        <v>1200</v>
      </c>
      <c r="J2185" s="23">
        <v>384.93</v>
      </c>
      <c r="K2185" s="23">
        <v>27.13</v>
      </c>
    </row>
    <row r="2186" spans="1:11" x14ac:dyDescent="0.25">
      <c r="A2186" s="21" t="s">
        <v>141</v>
      </c>
      <c r="B2186" s="21" t="s">
        <v>671</v>
      </c>
      <c r="C2186" s="21" t="s">
        <v>148</v>
      </c>
      <c r="D2186" s="21" t="s">
        <v>1130</v>
      </c>
      <c r="E2186" s="21" t="s">
        <v>1457</v>
      </c>
      <c r="F2186" s="22">
        <v>45535.781944444447</v>
      </c>
      <c r="G2186" s="21" t="s">
        <v>6067</v>
      </c>
      <c r="H2186" s="23">
        <v>753.22</v>
      </c>
      <c r="I2186" s="23">
        <v>1200</v>
      </c>
      <c r="J2186" s="23">
        <v>714.96</v>
      </c>
      <c r="K2186" s="23">
        <v>38.26</v>
      </c>
    </row>
    <row r="2187" spans="1:11" x14ac:dyDescent="0.25">
      <c r="A2187" s="21" t="s">
        <v>141</v>
      </c>
      <c r="B2187" s="21" t="s">
        <v>681</v>
      </c>
      <c r="C2187" s="21" t="s">
        <v>145</v>
      </c>
      <c r="D2187" s="21" t="s">
        <v>862</v>
      </c>
      <c r="E2187" s="21" t="s">
        <v>6068</v>
      </c>
      <c r="F2187" s="22">
        <v>45509.725694444445</v>
      </c>
      <c r="G2187" s="21" t="s">
        <v>6069</v>
      </c>
      <c r="H2187" s="23">
        <v>324.98</v>
      </c>
      <c r="I2187" s="23">
        <v>600</v>
      </c>
      <c r="J2187" s="23">
        <v>249.98</v>
      </c>
      <c r="K2187" s="23">
        <v>75</v>
      </c>
    </row>
    <row r="2188" spans="1:11" x14ac:dyDescent="0.25">
      <c r="A2188" s="21" t="s">
        <v>141</v>
      </c>
      <c r="B2188" s="21" t="s">
        <v>669</v>
      </c>
      <c r="C2188" s="21" t="s">
        <v>144</v>
      </c>
      <c r="D2188" s="21" t="s">
        <v>744</v>
      </c>
      <c r="E2188" s="21" t="s">
        <v>6070</v>
      </c>
      <c r="F2188" s="22">
        <v>45518.790972222225</v>
      </c>
      <c r="G2188" s="21" t="s">
        <v>6071</v>
      </c>
      <c r="H2188" s="23">
        <v>455.93</v>
      </c>
      <c r="I2188" s="23">
        <v>1100</v>
      </c>
      <c r="J2188" s="23">
        <v>349.93</v>
      </c>
      <c r="K2188" s="23">
        <v>106</v>
      </c>
    </row>
    <row r="2189" spans="1:11" x14ac:dyDescent="0.25">
      <c r="A2189" s="21" t="s">
        <v>141</v>
      </c>
      <c r="B2189" s="21" t="s">
        <v>675</v>
      </c>
      <c r="C2189" s="21" t="s">
        <v>142</v>
      </c>
      <c r="D2189" s="21" t="s">
        <v>759</v>
      </c>
      <c r="E2189" s="21" t="s">
        <v>6072</v>
      </c>
      <c r="F2189" s="22">
        <v>45534.429861111108</v>
      </c>
      <c r="G2189" s="21" t="s">
        <v>6073</v>
      </c>
      <c r="H2189" s="23">
        <v>575.96</v>
      </c>
      <c r="I2189" s="23">
        <v>1000</v>
      </c>
      <c r="J2189" s="23">
        <v>489.95</v>
      </c>
      <c r="K2189" s="23">
        <v>86.01</v>
      </c>
    </row>
    <row r="2190" spans="1:11" x14ac:dyDescent="0.25">
      <c r="A2190" s="21" t="s">
        <v>151</v>
      </c>
      <c r="B2190" s="21" t="s">
        <v>687</v>
      </c>
      <c r="C2190" s="21" t="s">
        <v>154</v>
      </c>
      <c r="D2190" s="21" t="s">
        <v>1648</v>
      </c>
      <c r="E2190" s="21" t="s">
        <v>6074</v>
      </c>
      <c r="F2190" s="22">
        <v>45507.574305555558</v>
      </c>
      <c r="G2190" s="21" t="s">
        <v>6075</v>
      </c>
      <c r="H2190" s="23">
        <v>880.56</v>
      </c>
      <c r="I2190" s="23"/>
      <c r="J2190" s="23">
        <v>852.14</v>
      </c>
      <c r="K2190" s="23">
        <v>28.42</v>
      </c>
    </row>
    <row r="2191" spans="1:11" x14ac:dyDescent="0.25">
      <c r="A2191" s="21" t="s">
        <v>151</v>
      </c>
      <c r="B2191" s="21" t="s">
        <v>687</v>
      </c>
      <c r="C2191" s="21" t="s">
        <v>154</v>
      </c>
      <c r="D2191" s="21" t="s">
        <v>762</v>
      </c>
      <c r="E2191" s="21" t="s">
        <v>6076</v>
      </c>
      <c r="F2191" s="22">
        <v>45518.718055555553</v>
      </c>
      <c r="G2191" s="21" t="s">
        <v>6077</v>
      </c>
      <c r="H2191" s="23">
        <v>919.03</v>
      </c>
      <c r="I2191" s="23">
        <v>1200</v>
      </c>
      <c r="J2191" s="23">
        <v>799.94</v>
      </c>
      <c r="K2191" s="23">
        <v>119.09</v>
      </c>
    </row>
    <row r="2192" spans="1:11" x14ac:dyDescent="0.25">
      <c r="A2192" s="21" t="s">
        <v>151</v>
      </c>
      <c r="B2192" s="21" t="s">
        <v>687</v>
      </c>
      <c r="C2192" s="21" t="s">
        <v>154</v>
      </c>
      <c r="D2192" s="21" t="s">
        <v>1648</v>
      </c>
      <c r="E2192" s="21" t="s">
        <v>6078</v>
      </c>
      <c r="F2192" s="22">
        <v>45523.727777777778</v>
      </c>
      <c r="G2192" s="21" t="s">
        <v>6079</v>
      </c>
      <c r="H2192" s="23">
        <v>626.04</v>
      </c>
      <c r="I2192" s="23">
        <v>1100</v>
      </c>
      <c r="J2192" s="23">
        <v>429.94</v>
      </c>
      <c r="K2192" s="23">
        <v>196.1</v>
      </c>
    </row>
    <row r="2193" spans="1:11" x14ac:dyDescent="0.25">
      <c r="A2193" s="21" t="s">
        <v>151</v>
      </c>
      <c r="B2193" s="21" t="s">
        <v>687</v>
      </c>
      <c r="C2193" s="21" t="s">
        <v>154</v>
      </c>
      <c r="D2193" s="21" t="s">
        <v>865</v>
      </c>
      <c r="E2193" s="21" t="s">
        <v>6080</v>
      </c>
      <c r="F2193" s="22">
        <v>45528.566666666666</v>
      </c>
      <c r="G2193" s="21" t="s">
        <v>6081</v>
      </c>
      <c r="H2193" s="23">
        <v>493.38</v>
      </c>
      <c r="I2193" s="23">
        <v>1400</v>
      </c>
      <c r="J2193" s="23">
        <v>464.96</v>
      </c>
      <c r="K2193" s="23">
        <v>28.42</v>
      </c>
    </row>
    <row r="2194" spans="1:11" x14ac:dyDescent="0.25">
      <c r="A2194" s="21" t="s">
        <v>151</v>
      </c>
      <c r="B2194" s="21" t="s">
        <v>687</v>
      </c>
      <c r="C2194" s="21" t="s">
        <v>154</v>
      </c>
      <c r="D2194" s="21" t="s">
        <v>1647</v>
      </c>
      <c r="E2194" s="21" t="s">
        <v>6082</v>
      </c>
      <c r="F2194" s="22">
        <v>45533.418749999997</v>
      </c>
      <c r="G2194" s="21" t="s">
        <v>6083</v>
      </c>
      <c r="H2194" s="23">
        <v>353.38</v>
      </c>
      <c r="I2194" s="23">
        <v>1400</v>
      </c>
      <c r="J2194" s="23">
        <v>324.95999999999998</v>
      </c>
      <c r="K2194" s="23">
        <v>28.42</v>
      </c>
    </row>
    <row r="2195" spans="1:11" x14ac:dyDescent="0.25">
      <c r="A2195" s="21" t="s">
        <v>151</v>
      </c>
      <c r="B2195" s="21" t="s">
        <v>687</v>
      </c>
      <c r="C2195" s="21" t="s">
        <v>154</v>
      </c>
      <c r="D2195" s="21" t="s">
        <v>866</v>
      </c>
      <c r="E2195" s="21" t="s">
        <v>6084</v>
      </c>
      <c r="F2195" s="22">
        <v>45535.388194444444</v>
      </c>
      <c r="G2195" s="21" t="s">
        <v>6085</v>
      </c>
      <c r="H2195" s="23">
        <v>1016.72</v>
      </c>
      <c r="I2195" s="23">
        <v>1100</v>
      </c>
      <c r="J2195" s="23">
        <v>989.97</v>
      </c>
      <c r="K2195" s="23">
        <v>26.75</v>
      </c>
    </row>
    <row r="2196" spans="1:11" x14ac:dyDescent="0.25">
      <c r="A2196" s="21" t="s">
        <v>151</v>
      </c>
      <c r="B2196" s="21" t="s">
        <v>687</v>
      </c>
      <c r="C2196" s="21" t="s">
        <v>154</v>
      </c>
      <c r="D2196" s="21" t="s">
        <v>866</v>
      </c>
      <c r="E2196" s="21" t="s">
        <v>6086</v>
      </c>
      <c r="F2196" s="22">
        <v>45535.427777777775</v>
      </c>
      <c r="G2196" s="21" t="s">
        <v>6087</v>
      </c>
      <c r="H2196" s="23">
        <v>358.38</v>
      </c>
      <c r="I2196" s="23">
        <v>1300</v>
      </c>
      <c r="J2196" s="23">
        <v>329.96</v>
      </c>
      <c r="K2196" s="23">
        <v>28.42</v>
      </c>
    </row>
    <row r="2197" spans="1:11" x14ac:dyDescent="0.25">
      <c r="A2197" s="21" t="s">
        <v>155</v>
      </c>
      <c r="B2197" s="21" t="s">
        <v>689</v>
      </c>
      <c r="C2197" s="21" t="s">
        <v>156</v>
      </c>
      <c r="D2197" s="21" t="s">
        <v>2947</v>
      </c>
      <c r="E2197" s="21" t="s">
        <v>6088</v>
      </c>
      <c r="F2197" s="22">
        <v>45509.806250000001</v>
      </c>
      <c r="G2197" s="21" t="s">
        <v>6089</v>
      </c>
      <c r="H2197" s="23">
        <v>651.63</v>
      </c>
      <c r="I2197" s="23">
        <v>1100</v>
      </c>
      <c r="J2197" s="23">
        <v>629.99</v>
      </c>
      <c r="K2197" s="23">
        <v>21.64</v>
      </c>
    </row>
    <row r="2198" spans="1:11" x14ac:dyDescent="0.25">
      <c r="A2198" s="21" t="s">
        <v>155</v>
      </c>
      <c r="B2198" s="21" t="s">
        <v>700</v>
      </c>
      <c r="C2198" s="21" t="s">
        <v>162</v>
      </c>
      <c r="D2198" s="21" t="s">
        <v>872</v>
      </c>
      <c r="E2198" s="21" t="s">
        <v>6090</v>
      </c>
      <c r="F2198" s="22">
        <v>45515.584722222222</v>
      </c>
      <c r="G2198" s="21" t="s">
        <v>6091</v>
      </c>
      <c r="H2198" s="23">
        <v>395.93</v>
      </c>
      <c r="I2198" s="23">
        <v>1100</v>
      </c>
      <c r="J2198" s="23">
        <v>344.93</v>
      </c>
      <c r="K2198" s="23">
        <v>51</v>
      </c>
    </row>
    <row r="2199" spans="1:11" x14ac:dyDescent="0.25">
      <c r="A2199" s="21" t="s">
        <v>155</v>
      </c>
      <c r="B2199" s="21" t="s">
        <v>696</v>
      </c>
      <c r="C2199" s="21" t="s">
        <v>160</v>
      </c>
      <c r="D2199" s="21" t="s">
        <v>5425</v>
      </c>
      <c r="E2199" s="21" t="s">
        <v>6092</v>
      </c>
      <c r="F2199" s="22">
        <v>45521.560416666667</v>
      </c>
      <c r="G2199" s="21" t="s">
        <v>6093</v>
      </c>
      <c r="H2199" s="23">
        <v>763.86</v>
      </c>
      <c r="I2199" s="23">
        <v>1400</v>
      </c>
      <c r="J2199" s="23">
        <v>724.96</v>
      </c>
      <c r="K2199" s="23">
        <v>38.9</v>
      </c>
    </row>
    <row r="2200" spans="1:11" x14ac:dyDescent="0.25">
      <c r="A2200" s="21" t="s">
        <v>155</v>
      </c>
      <c r="B2200" s="21" t="s">
        <v>698</v>
      </c>
      <c r="C2200" s="21" t="s">
        <v>161</v>
      </c>
      <c r="D2200" s="21" t="s">
        <v>870</v>
      </c>
      <c r="E2200" s="21" t="s">
        <v>6094</v>
      </c>
      <c r="F2200" s="22">
        <v>45516.728472222225</v>
      </c>
      <c r="G2200" s="21" t="s">
        <v>6095</v>
      </c>
      <c r="H2200" s="23">
        <v>1127.1199999999999</v>
      </c>
      <c r="I2200" s="23">
        <v>1300</v>
      </c>
      <c r="J2200" s="23">
        <v>1099.96</v>
      </c>
      <c r="K2200" s="23">
        <v>27.16</v>
      </c>
    </row>
    <row r="2201" spans="1:11" x14ac:dyDescent="0.25">
      <c r="A2201" s="21" t="s">
        <v>155</v>
      </c>
      <c r="B2201" s="21" t="s">
        <v>691</v>
      </c>
      <c r="C2201" s="21" t="s">
        <v>158</v>
      </c>
      <c r="D2201" s="21" t="s">
        <v>871</v>
      </c>
      <c r="E2201" s="21" t="s">
        <v>6096</v>
      </c>
      <c r="F2201" s="22">
        <v>45523.763888888891</v>
      </c>
      <c r="G2201" s="21" t="s">
        <v>6097</v>
      </c>
      <c r="H2201" s="23">
        <v>487.49</v>
      </c>
      <c r="I2201" s="23">
        <v>1200</v>
      </c>
      <c r="J2201" s="23">
        <v>344.96</v>
      </c>
      <c r="K2201" s="23">
        <v>142.53</v>
      </c>
    </row>
    <row r="2202" spans="1:11" x14ac:dyDescent="0.25">
      <c r="A2202" s="21" t="s">
        <v>155</v>
      </c>
      <c r="B2202" s="21" t="s">
        <v>691</v>
      </c>
      <c r="C2202" s="21" t="s">
        <v>158</v>
      </c>
      <c r="D2202" s="21" t="s">
        <v>871</v>
      </c>
      <c r="E2202" s="21" t="s">
        <v>6098</v>
      </c>
      <c r="F2202" s="22">
        <v>45525.791666666664</v>
      </c>
      <c r="G2202" s="21" t="s">
        <v>6099</v>
      </c>
      <c r="H2202" s="23">
        <v>908.66</v>
      </c>
      <c r="I2202" s="23">
        <v>1100</v>
      </c>
      <c r="J2202" s="23">
        <v>879.97</v>
      </c>
      <c r="K2202" s="23">
        <v>28.69</v>
      </c>
    </row>
    <row r="2203" spans="1:11" x14ac:dyDescent="0.25">
      <c r="A2203" s="21" t="s">
        <v>873</v>
      </c>
      <c r="B2203" s="21" t="s">
        <v>719</v>
      </c>
      <c r="C2203" s="21" t="s">
        <v>169</v>
      </c>
      <c r="D2203" s="21" t="s">
        <v>875</v>
      </c>
      <c r="E2203" s="21" t="s">
        <v>6100</v>
      </c>
      <c r="F2203" s="22">
        <v>45534.427777777775</v>
      </c>
      <c r="G2203" s="21" t="s">
        <v>6101</v>
      </c>
      <c r="H2203" s="23">
        <v>739.82</v>
      </c>
      <c r="I2203" s="23">
        <v>1100</v>
      </c>
      <c r="J2203" s="23">
        <v>629.99</v>
      </c>
      <c r="K2203" s="23">
        <v>109.83</v>
      </c>
    </row>
    <row r="2204" spans="1:11" x14ac:dyDescent="0.25">
      <c r="A2204" s="21" t="s">
        <v>873</v>
      </c>
      <c r="B2204" s="21" t="s">
        <v>707</v>
      </c>
      <c r="C2204" s="21" t="s">
        <v>173</v>
      </c>
      <c r="D2204" s="21" t="s">
        <v>876</v>
      </c>
      <c r="E2204" s="21" t="s">
        <v>6102</v>
      </c>
      <c r="F2204" s="22">
        <v>45519.558333333334</v>
      </c>
      <c r="G2204" s="21" t="s">
        <v>6103</v>
      </c>
      <c r="H2204" s="23">
        <v>380.06</v>
      </c>
      <c r="I2204" s="23">
        <v>1300</v>
      </c>
      <c r="J2204" s="23">
        <v>259.99</v>
      </c>
      <c r="K2204" s="23">
        <v>120.07</v>
      </c>
    </row>
    <row r="2205" spans="1:11" x14ac:dyDescent="0.25">
      <c r="A2205" s="21" t="s">
        <v>873</v>
      </c>
      <c r="B2205" s="21" t="s">
        <v>707</v>
      </c>
      <c r="C2205" s="21" t="s">
        <v>173</v>
      </c>
      <c r="D2205" s="21" t="s">
        <v>1294</v>
      </c>
      <c r="E2205" s="21" t="s">
        <v>1460</v>
      </c>
      <c r="F2205" s="22">
        <v>45531.666666666664</v>
      </c>
      <c r="G2205" s="21" t="s">
        <v>6104</v>
      </c>
      <c r="H2205" s="23">
        <v>319.67</v>
      </c>
      <c r="I2205" s="23">
        <v>1300</v>
      </c>
      <c r="J2205" s="23">
        <v>229.99</v>
      </c>
      <c r="K2205" s="23">
        <v>89.68</v>
      </c>
    </row>
    <row r="2206" spans="1:11" x14ac:dyDescent="0.25">
      <c r="A2206" s="21" t="s">
        <v>873</v>
      </c>
      <c r="B2206" s="21" t="s">
        <v>707</v>
      </c>
      <c r="C2206" s="21" t="s">
        <v>173</v>
      </c>
      <c r="D2206" s="21" t="s">
        <v>879</v>
      </c>
      <c r="E2206" s="21" t="s">
        <v>6105</v>
      </c>
      <c r="F2206" s="22">
        <v>45533.56527777778</v>
      </c>
      <c r="G2206" s="21" t="s">
        <v>6106</v>
      </c>
      <c r="H2206" s="23">
        <v>1016.89</v>
      </c>
      <c r="I2206" s="23">
        <v>1100</v>
      </c>
      <c r="J2206" s="23">
        <v>869.98</v>
      </c>
      <c r="K2206" s="23">
        <v>146.91</v>
      </c>
    </row>
    <row r="2207" spans="1:11" x14ac:dyDescent="0.25">
      <c r="A2207" s="21" t="s">
        <v>873</v>
      </c>
      <c r="B2207" s="21" t="s">
        <v>703</v>
      </c>
      <c r="C2207" s="21" t="s">
        <v>164</v>
      </c>
      <c r="D2207" s="21" t="s">
        <v>1296</v>
      </c>
      <c r="E2207" s="21" t="s">
        <v>6107</v>
      </c>
      <c r="F2207" s="22">
        <v>45516.439583333333</v>
      </c>
      <c r="G2207" s="21" t="s">
        <v>6108</v>
      </c>
      <c r="H2207" s="23">
        <v>313.22000000000003</v>
      </c>
      <c r="I2207" s="23">
        <v>1500</v>
      </c>
      <c r="J2207" s="23">
        <v>284.97000000000003</v>
      </c>
      <c r="K2207" s="23">
        <v>28.25</v>
      </c>
    </row>
    <row r="2208" spans="1:11" x14ac:dyDescent="0.25">
      <c r="A2208" s="21" t="s">
        <v>873</v>
      </c>
      <c r="B2208" s="21" t="s">
        <v>703</v>
      </c>
      <c r="C2208" s="21" t="s">
        <v>164</v>
      </c>
      <c r="D2208" s="21" t="s">
        <v>1672</v>
      </c>
      <c r="E2208" s="21" t="s">
        <v>1635</v>
      </c>
      <c r="F2208" s="22">
        <v>45516.59097222222</v>
      </c>
      <c r="G2208" s="21" t="s">
        <v>6109</v>
      </c>
      <c r="H2208" s="23">
        <v>258.24</v>
      </c>
      <c r="I2208" s="23">
        <v>1400</v>
      </c>
      <c r="J2208" s="23">
        <v>229.99</v>
      </c>
      <c r="K2208" s="23">
        <v>28.25</v>
      </c>
    </row>
    <row r="2209" spans="1:11" x14ac:dyDescent="0.25">
      <c r="A2209" s="21" t="s">
        <v>873</v>
      </c>
      <c r="B2209" s="21" t="s">
        <v>715</v>
      </c>
      <c r="C2209" s="21" t="s">
        <v>168</v>
      </c>
      <c r="D2209" s="21" t="s">
        <v>877</v>
      </c>
      <c r="E2209" s="21" t="s">
        <v>6110</v>
      </c>
      <c r="F2209" s="22">
        <v>45506.751388888886</v>
      </c>
      <c r="G2209" s="21" t="s">
        <v>6111</v>
      </c>
      <c r="H2209" s="23">
        <v>690.3</v>
      </c>
      <c r="I2209" s="23">
        <v>1200</v>
      </c>
      <c r="J2209" s="23">
        <v>629.99</v>
      </c>
      <c r="K2209" s="23">
        <v>60.31</v>
      </c>
    </row>
    <row r="2210" spans="1:11" x14ac:dyDescent="0.25">
      <c r="A2210" s="21" t="s">
        <v>883</v>
      </c>
      <c r="B2210" s="21" t="s">
        <v>889</v>
      </c>
      <c r="C2210" s="21" t="s">
        <v>890</v>
      </c>
      <c r="D2210" s="21" t="s">
        <v>1681</v>
      </c>
      <c r="E2210" s="21" t="s">
        <v>6112</v>
      </c>
      <c r="F2210" s="22">
        <v>45516.788194444445</v>
      </c>
      <c r="G2210" s="21" t="s">
        <v>6113</v>
      </c>
      <c r="H2210" s="23">
        <v>1203.26</v>
      </c>
      <c r="I2210" s="23">
        <v>1100</v>
      </c>
      <c r="J2210" s="23">
        <v>989.94</v>
      </c>
      <c r="K2210" s="23">
        <v>213.32</v>
      </c>
    </row>
    <row r="2211" spans="1:11" x14ac:dyDescent="0.25">
      <c r="A2211" s="21" t="s">
        <v>883</v>
      </c>
      <c r="B2211" s="21" t="s">
        <v>904</v>
      </c>
      <c r="C2211" s="21" t="s">
        <v>905</v>
      </c>
      <c r="D2211" s="21" t="s">
        <v>1298</v>
      </c>
      <c r="E2211" s="21" t="s">
        <v>6114</v>
      </c>
      <c r="F2211" s="22">
        <v>45505.574305555558</v>
      </c>
      <c r="G2211" s="21" t="s">
        <v>6115</v>
      </c>
      <c r="H2211" s="23">
        <v>352.21</v>
      </c>
      <c r="I2211" s="23">
        <v>1300</v>
      </c>
      <c r="J2211" s="23">
        <v>324.95999999999998</v>
      </c>
      <c r="K2211" s="23">
        <v>27.25</v>
      </c>
    </row>
    <row r="2212" spans="1:11" x14ac:dyDescent="0.25">
      <c r="A2212" s="21" t="s">
        <v>883</v>
      </c>
      <c r="B2212" s="21" t="s">
        <v>891</v>
      </c>
      <c r="C2212" s="21" t="s">
        <v>892</v>
      </c>
      <c r="D2212" s="21" t="s">
        <v>908</v>
      </c>
      <c r="E2212" s="21" t="s">
        <v>6116</v>
      </c>
      <c r="F2212" s="22">
        <v>45507.490277777775</v>
      </c>
      <c r="G2212" s="21" t="s">
        <v>6117</v>
      </c>
      <c r="H2212" s="23">
        <v>201.06</v>
      </c>
      <c r="I2212" s="23">
        <v>1100</v>
      </c>
      <c r="J2212" s="23">
        <v>159.97</v>
      </c>
      <c r="K2212" s="23">
        <v>41.09</v>
      </c>
    </row>
    <row r="2213" spans="1:11" x14ac:dyDescent="0.25">
      <c r="A2213" s="21" t="s">
        <v>883</v>
      </c>
      <c r="B2213" s="21" t="s">
        <v>891</v>
      </c>
      <c r="C2213" s="21" t="s">
        <v>892</v>
      </c>
      <c r="D2213" s="21" t="s">
        <v>3029</v>
      </c>
      <c r="E2213" s="21" t="s">
        <v>6118</v>
      </c>
      <c r="F2213" s="22">
        <v>45507.546527777777</v>
      </c>
      <c r="G2213" s="21" t="s">
        <v>6119</v>
      </c>
      <c r="H2213" s="23">
        <v>1182.93</v>
      </c>
      <c r="I2213" s="23">
        <v>1400</v>
      </c>
      <c r="J2213" s="23">
        <v>929.99</v>
      </c>
      <c r="K2213" s="23">
        <v>252.94</v>
      </c>
    </row>
    <row r="2214" spans="1:11" x14ac:dyDescent="0.25">
      <c r="A2214" s="21" t="s">
        <v>883</v>
      </c>
      <c r="B2214" s="21" t="s">
        <v>891</v>
      </c>
      <c r="C2214" s="21" t="s">
        <v>892</v>
      </c>
      <c r="D2214" s="21" t="s">
        <v>1297</v>
      </c>
      <c r="E2214" s="21" t="s">
        <v>6120</v>
      </c>
      <c r="F2214" s="22">
        <v>45511.530555555553</v>
      </c>
      <c r="G2214" s="21" t="s">
        <v>6121</v>
      </c>
      <c r="H2214" s="23">
        <v>256.83</v>
      </c>
      <c r="I2214" s="23">
        <v>1100</v>
      </c>
      <c r="J2214" s="23">
        <v>229.99</v>
      </c>
      <c r="K2214" s="23">
        <v>26.84</v>
      </c>
    </row>
    <row r="2215" spans="1:11" x14ac:dyDescent="0.25">
      <c r="A2215" s="21" t="s">
        <v>883</v>
      </c>
      <c r="B2215" s="21" t="s">
        <v>904</v>
      </c>
      <c r="C2215" s="21" t="s">
        <v>905</v>
      </c>
      <c r="D2215" s="21" t="s">
        <v>1298</v>
      </c>
      <c r="E2215" s="21" t="s">
        <v>6122</v>
      </c>
      <c r="F2215" s="22">
        <v>45514.409722222219</v>
      </c>
      <c r="G2215" s="21" t="s">
        <v>6123</v>
      </c>
      <c r="H2215" s="23">
        <v>520.32000000000005</v>
      </c>
      <c r="I2215" s="23">
        <v>1400</v>
      </c>
      <c r="J2215" s="23">
        <v>399.99</v>
      </c>
      <c r="K2215" s="23">
        <v>120.33</v>
      </c>
    </row>
    <row r="2216" spans="1:11" x14ac:dyDescent="0.25">
      <c r="A2216" s="21" t="s">
        <v>883</v>
      </c>
      <c r="B2216" s="21" t="s">
        <v>906</v>
      </c>
      <c r="C2216" s="21" t="s">
        <v>907</v>
      </c>
      <c r="D2216" s="21" t="s">
        <v>898</v>
      </c>
      <c r="E2216" s="21" t="s">
        <v>6124</v>
      </c>
      <c r="F2216" s="22">
        <v>45509.45</v>
      </c>
      <c r="G2216" s="21" t="s">
        <v>6125</v>
      </c>
      <c r="H2216" s="23">
        <v>316.81</v>
      </c>
      <c r="I2216" s="23">
        <v>1300</v>
      </c>
      <c r="J2216" s="23">
        <v>289.97000000000003</v>
      </c>
      <c r="K2216" s="23">
        <v>26.84</v>
      </c>
    </row>
    <row r="2217" spans="1:11" x14ac:dyDescent="0.25">
      <c r="A2217" s="21" t="s">
        <v>883</v>
      </c>
      <c r="B2217" s="21" t="s">
        <v>906</v>
      </c>
      <c r="C2217" s="21" t="s">
        <v>907</v>
      </c>
      <c r="D2217" s="21" t="s">
        <v>901</v>
      </c>
      <c r="E2217" s="21" t="s">
        <v>6126</v>
      </c>
      <c r="F2217" s="22">
        <v>45533.731944444444</v>
      </c>
      <c r="G2217" s="21" t="s">
        <v>6127</v>
      </c>
      <c r="H2217" s="23">
        <v>577.34</v>
      </c>
      <c r="I2217" s="23">
        <v>800</v>
      </c>
      <c r="J2217" s="23">
        <v>549.99</v>
      </c>
      <c r="K2217" s="23">
        <v>27.35</v>
      </c>
    </row>
    <row r="2218" spans="1:11" x14ac:dyDescent="0.25">
      <c r="A2218" s="21" t="s">
        <v>4049</v>
      </c>
      <c r="B2218" s="21" t="s">
        <v>4050</v>
      </c>
      <c r="C2218" s="21" t="s">
        <v>4051</v>
      </c>
      <c r="D2218" s="21" t="s">
        <v>4820</v>
      </c>
      <c r="E2218" s="21" t="s">
        <v>6299</v>
      </c>
      <c r="F2218" s="22">
        <v>45539.570833333331</v>
      </c>
      <c r="G2218" s="21" t="s">
        <v>6300</v>
      </c>
      <c r="H2218" s="23">
        <v>654.99</v>
      </c>
      <c r="I2218" s="23">
        <v>1200</v>
      </c>
      <c r="J2218" s="23">
        <v>629.99</v>
      </c>
      <c r="K2218" s="23">
        <v>25</v>
      </c>
    </row>
    <row r="2219" spans="1:11" x14ac:dyDescent="0.25">
      <c r="A2219" s="21" t="s">
        <v>4049</v>
      </c>
      <c r="B2219" s="21" t="s">
        <v>4050</v>
      </c>
      <c r="C2219" s="21" t="s">
        <v>4051</v>
      </c>
      <c r="D2219" s="21" t="s">
        <v>4822</v>
      </c>
      <c r="E2219" s="21" t="s">
        <v>6301</v>
      </c>
      <c r="F2219" s="22">
        <v>45541.661111111112</v>
      </c>
      <c r="G2219" s="21" t="s">
        <v>6302</v>
      </c>
      <c r="H2219" s="23">
        <v>676.98</v>
      </c>
      <c r="I2219" s="23">
        <v>1300</v>
      </c>
      <c r="J2219" s="23">
        <v>629.99</v>
      </c>
      <c r="K2219" s="23">
        <v>46.99</v>
      </c>
    </row>
    <row r="2220" spans="1:11" x14ac:dyDescent="0.25">
      <c r="A2220" s="21" t="s">
        <v>4049</v>
      </c>
      <c r="B2220" s="21" t="s">
        <v>4058</v>
      </c>
      <c r="C2220" s="21" t="s">
        <v>4059</v>
      </c>
      <c r="D2220" s="21" t="s">
        <v>4060</v>
      </c>
      <c r="E2220" s="21" t="s">
        <v>6303</v>
      </c>
      <c r="F2220" s="22">
        <v>45548.61041666667</v>
      </c>
      <c r="G2220" s="21" t="s">
        <v>6304</v>
      </c>
      <c r="H2220" s="23">
        <v>814.97</v>
      </c>
      <c r="I2220" s="23">
        <v>1200</v>
      </c>
      <c r="J2220" s="23">
        <v>789.97</v>
      </c>
      <c r="K2220" s="23">
        <v>25</v>
      </c>
    </row>
    <row r="2221" spans="1:11" x14ac:dyDescent="0.25">
      <c r="A2221" s="21" t="s">
        <v>4049</v>
      </c>
      <c r="B2221" s="21" t="s">
        <v>4054</v>
      </c>
      <c r="C2221" s="21" t="s">
        <v>4055</v>
      </c>
      <c r="D2221" s="21" t="s">
        <v>5536</v>
      </c>
      <c r="E2221" s="21" t="s">
        <v>4914</v>
      </c>
      <c r="F2221" s="22">
        <v>45555.45416666667</v>
      </c>
      <c r="G2221" s="21" t="s">
        <v>6305</v>
      </c>
      <c r="H2221" s="23">
        <v>945.95</v>
      </c>
      <c r="I2221" s="23">
        <v>1300</v>
      </c>
      <c r="J2221" s="23">
        <v>799.96</v>
      </c>
      <c r="K2221" s="23">
        <v>145.99</v>
      </c>
    </row>
    <row r="2222" spans="1:11" x14ac:dyDescent="0.25">
      <c r="A2222" s="21" t="s">
        <v>24</v>
      </c>
      <c r="B2222" s="21" t="s">
        <v>469</v>
      </c>
      <c r="C2222" s="21" t="s">
        <v>29</v>
      </c>
      <c r="D2222" s="21" t="s">
        <v>4837</v>
      </c>
      <c r="E2222" s="21" t="s">
        <v>6306</v>
      </c>
      <c r="F2222" s="22">
        <v>45538.640972222223</v>
      </c>
      <c r="G2222" s="21" t="s">
        <v>6307</v>
      </c>
      <c r="H2222" s="23">
        <v>552.79</v>
      </c>
      <c r="I2222" s="23">
        <v>1100</v>
      </c>
      <c r="J2222" s="23">
        <v>429.95</v>
      </c>
      <c r="K2222" s="23">
        <v>122.84</v>
      </c>
    </row>
    <row r="2223" spans="1:11" x14ac:dyDescent="0.25">
      <c r="A2223" s="21" t="s">
        <v>24</v>
      </c>
      <c r="B2223" s="21" t="s">
        <v>461</v>
      </c>
      <c r="C2223" s="21" t="s">
        <v>30</v>
      </c>
      <c r="D2223" s="21" t="s">
        <v>6308</v>
      </c>
      <c r="E2223" s="21" t="s">
        <v>6309</v>
      </c>
      <c r="F2223" s="22">
        <v>45546.40347222222</v>
      </c>
      <c r="G2223" s="21" t="s">
        <v>6310</v>
      </c>
      <c r="H2223" s="23">
        <v>1006.26</v>
      </c>
      <c r="I2223" s="23">
        <v>1000</v>
      </c>
      <c r="J2223" s="23">
        <v>829.99</v>
      </c>
      <c r="K2223" s="23">
        <v>176.27</v>
      </c>
    </row>
    <row r="2224" spans="1:11" x14ac:dyDescent="0.25">
      <c r="A2224" s="21" t="s">
        <v>24</v>
      </c>
      <c r="B2224" s="21" t="s">
        <v>463</v>
      </c>
      <c r="C2224" s="21" t="s">
        <v>28</v>
      </c>
      <c r="D2224" s="21" t="s">
        <v>734</v>
      </c>
      <c r="E2224" s="21" t="s">
        <v>6311</v>
      </c>
      <c r="F2224" s="22">
        <v>45545.628472222219</v>
      </c>
      <c r="G2224" s="21" t="s">
        <v>6312</v>
      </c>
      <c r="H2224" s="23">
        <v>247.33</v>
      </c>
      <c r="I2224" s="23">
        <v>1400</v>
      </c>
      <c r="J2224" s="23">
        <v>219.98</v>
      </c>
      <c r="K2224" s="23">
        <v>27.35</v>
      </c>
    </row>
    <row r="2225" spans="1:11" x14ac:dyDescent="0.25">
      <c r="A2225" s="21" t="s">
        <v>24</v>
      </c>
      <c r="B2225" s="21" t="s">
        <v>458</v>
      </c>
      <c r="C2225" s="21" t="s">
        <v>27</v>
      </c>
      <c r="D2225" s="21" t="s">
        <v>1322</v>
      </c>
      <c r="E2225" s="21" t="s">
        <v>6313</v>
      </c>
      <c r="F2225" s="22">
        <v>45541.697916666664</v>
      </c>
      <c r="G2225" s="21" t="s">
        <v>6314</v>
      </c>
      <c r="H2225" s="23">
        <v>266.22000000000003</v>
      </c>
      <c r="I2225" s="23">
        <v>1100</v>
      </c>
      <c r="J2225" s="23">
        <v>264.97000000000003</v>
      </c>
      <c r="K2225" s="23">
        <v>1.25</v>
      </c>
    </row>
    <row r="2226" spans="1:11" x14ac:dyDescent="0.25">
      <c r="A2226" s="21" t="s">
        <v>24</v>
      </c>
      <c r="B2226" s="21" t="s">
        <v>458</v>
      </c>
      <c r="C2226" s="21" t="s">
        <v>27</v>
      </c>
      <c r="D2226" s="21" t="s">
        <v>736</v>
      </c>
      <c r="E2226" s="21" t="s">
        <v>4324</v>
      </c>
      <c r="F2226" s="22">
        <v>45553.752083333333</v>
      </c>
      <c r="G2226" s="21" t="s">
        <v>6315</v>
      </c>
      <c r="H2226" s="23">
        <v>1262.98</v>
      </c>
      <c r="I2226" s="23">
        <v>1100</v>
      </c>
      <c r="J2226" s="23">
        <v>1094.94</v>
      </c>
      <c r="K2226" s="23">
        <v>168.04</v>
      </c>
    </row>
    <row r="2227" spans="1:11" x14ac:dyDescent="0.25">
      <c r="A2227" s="21" t="s">
        <v>24</v>
      </c>
      <c r="B2227" s="21" t="s">
        <v>471</v>
      </c>
      <c r="C2227" s="21" t="s">
        <v>31</v>
      </c>
      <c r="D2227" s="21" t="s">
        <v>5543</v>
      </c>
      <c r="E2227" s="21" t="s">
        <v>2631</v>
      </c>
      <c r="F2227" s="22">
        <v>45559.501388888886</v>
      </c>
      <c r="G2227" s="21" t="s">
        <v>6316</v>
      </c>
      <c r="H2227" s="23">
        <v>687.32</v>
      </c>
      <c r="I2227" s="23">
        <v>1000</v>
      </c>
      <c r="J2227" s="23">
        <v>659.97</v>
      </c>
      <c r="K2227" s="23">
        <v>27.35</v>
      </c>
    </row>
    <row r="2228" spans="1:11" x14ac:dyDescent="0.25">
      <c r="A2228" s="21" t="s">
        <v>24</v>
      </c>
      <c r="B2228" s="21" t="s">
        <v>467</v>
      </c>
      <c r="C2228" s="21" t="s">
        <v>25</v>
      </c>
      <c r="D2228" s="21" t="s">
        <v>734</v>
      </c>
      <c r="E2228" s="21" t="s">
        <v>6317</v>
      </c>
      <c r="F2228" s="22">
        <v>45547.5625</v>
      </c>
      <c r="G2228" s="21" t="s">
        <v>6318</v>
      </c>
      <c r="H2228" s="23">
        <v>317.14</v>
      </c>
      <c r="I2228" s="23">
        <v>1100</v>
      </c>
      <c r="J2228" s="23">
        <v>289.97000000000003</v>
      </c>
      <c r="K2228" s="23">
        <v>27.17</v>
      </c>
    </row>
    <row r="2229" spans="1:11" x14ac:dyDescent="0.25">
      <c r="A2229" s="21" t="s">
        <v>24</v>
      </c>
      <c r="B2229" s="21" t="s">
        <v>467</v>
      </c>
      <c r="C2229" s="21" t="s">
        <v>25</v>
      </c>
      <c r="D2229" s="21" t="s">
        <v>734</v>
      </c>
      <c r="E2229" s="21" t="s">
        <v>6319</v>
      </c>
      <c r="F2229" s="22">
        <v>45548.384722222225</v>
      </c>
      <c r="G2229" s="21" t="s">
        <v>6320</v>
      </c>
      <c r="H2229" s="23">
        <v>316.81</v>
      </c>
      <c r="I2229" s="23">
        <v>1100</v>
      </c>
      <c r="J2229" s="23">
        <v>289.97000000000003</v>
      </c>
      <c r="K2229" s="23">
        <v>26.84</v>
      </c>
    </row>
    <row r="2230" spans="1:11" x14ac:dyDescent="0.25">
      <c r="A2230" s="21" t="s">
        <v>24</v>
      </c>
      <c r="B2230" s="21" t="s">
        <v>465</v>
      </c>
      <c r="C2230" s="21" t="s">
        <v>24</v>
      </c>
      <c r="D2230" s="21" t="s">
        <v>6321</v>
      </c>
      <c r="E2230" s="21" t="s">
        <v>6322</v>
      </c>
      <c r="F2230" s="22">
        <v>45548.745138888888</v>
      </c>
      <c r="G2230" s="21" t="s">
        <v>6323</v>
      </c>
      <c r="H2230" s="23">
        <v>755.55</v>
      </c>
      <c r="I2230" s="23">
        <v>1100</v>
      </c>
      <c r="J2230" s="23">
        <v>629.97</v>
      </c>
      <c r="K2230" s="23">
        <v>125.58</v>
      </c>
    </row>
    <row r="2231" spans="1:11" x14ac:dyDescent="0.25">
      <c r="A2231" s="21" t="s">
        <v>1079</v>
      </c>
      <c r="B2231" s="21" t="s">
        <v>1081</v>
      </c>
      <c r="C2231" s="21" t="s">
        <v>1062</v>
      </c>
      <c r="D2231" s="21" t="s">
        <v>1328</v>
      </c>
      <c r="E2231" s="21" t="s">
        <v>6324</v>
      </c>
      <c r="F2231" s="22">
        <v>45541.622916666667</v>
      </c>
      <c r="G2231" s="21" t="s">
        <v>6325</v>
      </c>
      <c r="H2231" s="23">
        <v>477.5</v>
      </c>
      <c r="I2231" s="23">
        <v>1400</v>
      </c>
      <c r="J2231" s="23">
        <v>449.97</v>
      </c>
      <c r="K2231" s="23">
        <v>27.53</v>
      </c>
    </row>
    <row r="2232" spans="1:11" x14ac:dyDescent="0.25">
      <c r="A2232" s="21" t="s">
        <v>1079</v>
      </c>
      <c r="B2232" s="21" t="s">
        <v>1081</v>
      </c>
      <c r="C2232" s="21" t="s">
        <v>1062</v>
      </c>
      <c r="D2232" s="21" t="s">
        <v>1261</v>
      </c>
      <c r="E2232" s="21" t="s">
        <v>6326</v>
      </c>
      <c r="F2232" s="22">
        <v>45552.708333333336</v>
      </c>
      <c r="G2232" s="21" t="s">
        <v>6327</v>
      </c>
      <c r="H2232" s="23">
        <v>1227.52</v>
      </c>
      <c r="I2232" s="23">
        <v>1200</v>
      </c>
      <c r="J2232" s="23">
        <v>1199.99</v>
      </c>
      <c r="K2232" s="23">
        <v>27.53</v>
      </c>
    </row>
    <row r="2233" spans="1:11" x14ac:dyDescent="0.25">
      <c r="A2233" s="21" t="s">
        <v>1079</v>
      </c>
      <c r="B2233" s="21" t="s">
        <v>1081</v>
      </c>
      <c r="C2233" s="21" t="s">
        <v>1062</v>
      </c>
      <c r="D2233" s="21" t="s">
        <v>1328</v>
      </c>
      <c r="E2233" s="21" t="s">
        <v>3557</v>
      </c>
      <c r="F2233" s="22">
        <v>45560.606944444444</v>
      </c>
      <c r="G2233" s="21" t="s">
        <v>6328</v>
      </c>
      <c r="H2233" s="23">
        <v>516.99</v>
      </c>
      <c r="I2233" s="23">
        <v>1400</v>
      </c>
      <c r="J2233" s="23">
        <v>489.96</v>
      </c>
      <c r="K2233" s="23">
        <v>27.03</v>
      </c>
    </row>
    <row r="2234" spans="1:11" x14ac:dyDescent="0.25">
      <c r="A2234" s="21" t="s">
        <v>1079</v>
      </c>
      <c r="B2234" s="21" t="s">
        <v>1082</v>
      </c>
      <c r="C2234" s="21" t="s">
        <v>1063</v>
      </c>
      <c r="D2234" s="21" t="s">
        <v>1097</v>
      </c>
      <c r="E2234" s="21" t="s">
        <v>6329</v>
      </c>
      <c r="F2234" s="22">
        <v>45540.614583333336</v>
      </c>
      <c r="G2234" s="21" t="s">
        <v>6330</v>
      </c>
      <c r="H2234" s="23">
        <v>457.01</v>
      </c>
      <c r="I2234" s="23">
        <v>1300</v>
      </c>
      <c r="J2234" s="23">
        <v>429.98</v>
      </c>
      <c r="K2234" s="23">
        <v>27.03</v>
      </c>
    </row>
    <row r="2235" spans="1:11" x14ac:dyDescent="0.25">
      <c r="A2235" s="21" t="s">
        <v>1079</v>
      </c>
      <c r="B2235" s="21" t="s">
        <v>1082</v>
      </c>
      <c r="C2235" s="21" t="s">
        <v>1063</v>
      </c>
      <c r="D2235" s="21" t="s">
        <v>1097</v>
      </c>
      <c r="E2235" s="21" t="s">
        <v>6331</v>
      </c>
      <c r="F2235" s="22">
        <v>45547.59097222222</v>
      </c>
      <c r="G2235" s="21" t="s">
        <v>6332</v>
      </c>
      <c r="H2235" s="23">
        <v>657.77</v>
      </c>
      <c r="I2235" s="23">
        <v>1300</v>
      </c>
      <c r="J2235" s="23">
        <v>629.99</v>
      </c>
      <c r="K2235" s="23">
        <v>27.78</v>
      </c>
    </row>
    <row r="2236" spans="1:11" x14ac:dyDescent="0.25">
      <c r="A2236" s="21" t="s">
        <v>1079</v>
      </c>
      <c r="B2236" s="21" t="s">
        <v>1083</v>
      </c>
      <c r="C2236" s="21" t="s">
        <v>1064</v>
      </c>
      <c r="D2236" s="21" t="s">
        <v>5591</v>
      </c>
      <c r="E2236" s="21" t="s">
        <v>6333</v>
      </c>
      <c r="F2236" s="22">
        <v>45540.662499999999</v>
      </c>
      <c r="G2236" s="21" t="s">
        <v>6334</v>
      </c>
      <c r="H2236" s="23">
        <v>1199.04</v>
      </c>
      <c r="I2236" s="23">
        <v>1300</v>
      </c>
      <c r="J2236" s="23">
        <v>1169.97</v>
      </c>
      <c r="K2236" s="23">
        <v>29.07</v>
      </c>
    </row>
    <row r="2237" spans="1:11" x14ac:dyDescent="0.25">
      <c r="A2237" s="21" t="s">
        <v>1079</v>
      </c>
      <c r="B2237" s="21" t="s">
        <v>1083</v>
      </c>
      <c r="C2237" s="21" t="s">
        <v>1064</v>
      </c>
      <c r="D2237" s="21" t="s">
        <v>5591</v>
      </c>
      <c r="E2237" s="21" t="s">
        <v>6335</v>
      </c>
      <c r="F2237" s="22">
        <v>45542.63958333333</v>
      </c>
      <c r="G2237" s="21" t="s">
        <v>6336</v>
      </c>
      <c r="H2237" s="23">
        <v>543.04</v>
      </c>
      <c r="I2237" s="23">
        <v>1300</v>
      </c>
      <c r="J2237" s="23">
        <v>519.95000000000005</v>
      </c>
      <c r="K2237" s="23">
        <v>23.09</v>
      </c>
    </row>
    <row r="2238" spans="1:11" x14ac:dyDescent="0.25">
      <c r="A2238" s="21" t="s">
        <v>1079</v>
      </c>
      <c r="B2238" s="21" t="s">
        <v>1083</v>
      </c>
      <c r="C2238" s="21" t="s">
        <v>1064</v>
      </c>
      <c r="D2238" s="21" t="s">
        <v>1257</v>
      </c>
      <c r="E2238" s="21" t="s">
        <v>6337</v>
      </c>
      <c r="F2238" s="22">
        <v>45545.421527777777</v>
      </c>
      <c r="G2238" s="21" t="s">
        <v>6338</v>
      </c>
      <c r="H2238" s="23">
        <v>1104.03</v>
      </c>
      <c r="I2238" s="23">
        <v>1100</v>
      </c>
      <c r="J2238" s="23">
        <v>1074.93</v>
      </c>
      <c r="K2238" s="23">
        <v>29.1</v>
      </c>
    </row>
    <row r="2239" spans="1:11" x14ac:dyDescent="0.25">
      <c r="A2239" s="21" t="s">
        <v>1079</v>
      </c>
      <c r="B2239" s="21" t="s">
        <v>1087</v>
      </c>
      <c r="C2239" s="21" t="s">
        <v>1068</v>
      </c>
      <c r="D2239" s="21" t="s">
        <v>1346</v>
      </c>
      <c r="E2239" s="21" t="s">
        <v>6339</v>
      </c>
      <c r="F2239" s="22">
        <v>45537.479166666664</v>
      </c>
      <c r="G2239" s="21" t="s">
        <v>6340</v>
      </c>
      <c r="H2239" s="23">
        <v>842.49</v>
      </c>
      <c r="I2239" s="23">
        <v>1400</v>
      </c>
      <c r="J2239" s="23">
        <v>814.96</v>
      </c>
      <c r="K2239" s="23">
        <v>27.53</v>
      </c>
    </row>
    <row r="2240" spans="1:11" x14ac:dyDescent="0.25">
      <c r="A2240" s="21" t="s">
        <v>1079</v>
      </c>
      <c r="B2240" s="21" t="s">
        <v>1086</v>
      </c>
      <c r="C2240" s="21" t="s">
        <v>1067</v>
      </c>
      <c r="D2240" s="21" t="s">
        <v>4882</v>
      </c>
      <c r="E2240" s="21" t="s">
        <v>1370</v>
      </c>
      <c r="F2240" s="22">
        <v>45538.435416666667</v>
      </c>
      <c r="G2240" s="21" t="s">
        <v>6341</v>
      </c>
      <c r="H2240" s="23">
        <v>312.5</v>
      </c>
      <c r="I2240" s="23">
        <v>1200</v>
      </c>
      <c r="J2240" s="23">
        <v>284.97000000000003</v>
      </c>
      <c r="K2240" s="23">
        <v>27.53</v>
      </c>
    </row>
    <row r="2241" spans="1:11" x14ac:dyDescent="0.25">
      <c r="A2241" s="21" t="s">
        <v>1079</v>
      </c>
      <c r="B2241" s="21" t="s">
        <v>1080</v>
      </c>
      <c r="C2241" s="21" t="s">
        <v>1061</v>
      </c>
      <c r="D2241" s="21" t="s">
        <v>5613</v>
      </c>
      <c r="E2241" s="21" t="s">
        <v>6342</v>
      </c>
      <c r="F2241" s="22">
        <v>45540.70416666667</v>
      </c>
      <c r="G2241" s="21" t="s">
        <v>6343</v>
      </c>
      <c r="H2241" s="23">
        <v>1247.45</v>
      </c>
      <c r="I2241" s="23">
        <v>1300</v>
      </c>
      <c r="J2241" s="23">
        <v>1219.98</v>
      </c>
      <c r="K2241" s="23">
        <v>27.47</v>
      </c>
    </row>
    <row r="2242" spans="1:11" x14ac:dyDescent="0.25">
      <c r="A2242" s="21" t="s">
        <v>1079</v>
      </c>
      <c r="B2242" s="21" t="s">
        <v>1080</v>
      </c>
      <c r="C2242" s="21" t="s">
        <v>1061</v>
      </c>
      <c r="D2242" s="21" t="s">
        <v>4916</v>
      </c>
      <c r="E2242" s="21" t="s">
        <v>6344</v>
      </c>
      <c r="F2242" s="22">
        <v>45547.686805555553</v>
      </c>
      <c r="G2242" s="21" t="s">
        <v>6345</v>
      </c>
      <c r="H2242" s="23">
        <v>557.48</v>
      </c>
      <c r="I2242" s="23">
        <v>1200</v>
      </c>
      <c r="J2242" s="23">
        <v>529.95000000000005</v>
      </c>
      <c r="K2242" s="23">
        <v>27.53</v>
      </c>
    </row>
    <row r="2243" spans="1:11" x14ac:dyDescent="0.25">
      <c r="A2243" s="21" t="s">
        <v>1079</v>
      </c>
      <c r="B2243" s="21" t="s">
        <v>1080</v>
      </c>
      <c r="C2243" s="21" t="s">
        <v>1061</v>
      </c>
      <c r="D2243" s="21" t="s">
        <v>4916</v>
      </c>
      <c r="E2243" s="21" t="s">
        <v>6346</v>
      </c>
      <c r="F2243" s="22">
        <v>45547.706944444442</v>
      </c>
      <c r="G2243" s="21" t="s">
        <v>6347</v>
      </c>
      <c r="H2243" s="23">
        <v>659.82</v>
      </c>
      <c r="I2243" s="23">
        <v>1400</v>
      </c>
      <c r="J2243" s="23">
        <v>604.92999999999995</v>
      </c>
      <c r="K2243" s="23">
        <v>54.89</v>
      </c>
    </row>
    <row r="2244" spans="1:11" x14ac:dyDescent="0.25">
      <c r="A2244" s="21" t="s">
        <v>32</v>
      </c>
      <c r="B2244" s="21" t="s">
        <v>509</v>
      </c>
      <c r="C2244" s="21" t="s">
        <v>955</v>
      </c>
      <c r="D2244" s="21" t="s">
        <v>743</v>
      </c>
      <c r="E2244" s="21" t="s">
        <v>6348</v>
      </c>
      <c r="F2244" s="22">
        <v>45541.657638888886</v>
      </c>
      <c r="G2244" s="21" t="s">
        <v>6349</v>
      </c>
      <c r="H2244" s="23">
        <v>817.25</v>
      </c>
      <c r="I2244" s="23">
        <v>1400</v>
      </c>
      <c r="J2244" s="23">
        <v>789.91</v>
      </c>
      <c r="K2244" s="23">
        <v>27.34</v>
      </c>
    </row>
    <row r="2245" spans="1:11" x14ac:dyDescent="0.25">
      <c r="A2245" s="21" t="s">
        <v>32</v>
      </c>
      <c r="B2245" s="21" t="s">
        <v>509</v>
      </c>
      <c r="C2245" s="21" t="s">
        <v>955</v>
      </c>
      <c r="D2245" s="21" t="s">
        <v>743</v>
      </c>
      <c r="E2245" s="21" t="s">
        <v>6350</v>
      </c>
      <c r="F2245" s="22">
        <v>45542.536111111112</v>
      </c>
      <c r="G2245" s="21" t="s">
        <v>6351</v>
      </c>
      <c r="H2245" s="23">
        <v>692.31</v>
      </c>
      <c r="I2245" s="23">
        <v>1400</v>
      </c>
      <c r="J2245" s="23">
        <v>664.97</v>
      </c>
      <c r="K2245" s="23">
        <v>27.34</v>
      </c>
    </row>
    <row r="2246" spans="1:11" x14ac:dyDescent="0.25">
      <c r="A2246" s="21" t="s">
        <v>32</v>
      </c>
      <c r="B2246" s="21" t="s">
        <v>482</v>
      </c>
      <c r="C2246" s="21" t="s">
        <v>46</v>
      </c>
      <c r="D2246" s="21" t="s">
        <v>6352</v>
      </c>
      <c r="E2246" s="21" t="s">
        <v>6353</v>
      </c>
      <c r="F2246" s="22">
        <v>45558.617361111108</v>
      </c>
      <c r="G2246" s="21" t="s">
        <v>6354</v>
      </c>
      <c r="H2246" s="23">
        <v>1122.31</v>
      </c>
      <c r="I2246" s="23">
        <v>1100</v>
      </c>
      <c r="J2246" s="23">
        <v>1094.97</v>
      </c>
      <c r="K2246" s="23">
        <v>27.34</v>
      </c>
    </row>
    <row r="2247" spans="1:11" x14ac:dyDescent="0.25">
      <c r="A2247" s="21" t="s">
        <v>32</v>
      </c>
      <c r="B2247" s="21" t="s">
        <v>482</v>
      </c>
      <c r="C2247" s="21" t="s">
        <v>46</v>
      </c>
      <c r="D2247" s="21" t="s">
        <v>6352</v>
      </c>
      <c r="E2247" s="21" t="s">
        <v>5430</v>
      </c>
      <c r="F2247" s="22">
        <v>45561.556250000001</v>
      </c>
      <c r="G2247" s="21" t="s">
        <v>6355</v>
      </c>
      <c r="H2247" s="23">
        <v>252.32</v>
      </c>
      <c r="I2247" s="23">
        <v>1400</v>
      </c>
      <c r="J2247" s="23">
        <v>224.97</v>
      </c>
      <c r="K2247" s="23">
        <v>27.35</v>
      </c>
    </row>
    <row r="2248" spans="1:11" x14ac:dyDescent="0.25">
      <c r="A2248" s="21" t="s">
        <v>32</v>
      </c>
      <c r="B2248" s="21" t="s">
        <v>507</v>
      </c>
      <c r="C2248" s="21" t="s">
        <v>36</v>
      </c>
      <c r="D2248" s="21" t="s">
        <v>4966</v>
      </c>
      <c r="E2248" s="21" t="s">
        <v>5073</v>
      </c>
      <c r="F2248" s="22">
        <v>45548.571527777778</v>
      </c>
      <c r="G2248" s="21" t="s">
        <v>6356</v>
      </c>
      <c r="H2248" s="23">
        <v>585.79999999999995</v>
      </c>
      <c r="I2248" s="23">
        <v>1000</v>
      </c>
      <c r="J2248" s="23">
        <v>474.96</v>
      </c>
      <c r="K2248" s="23">
        <v>110.84</v>
      </c>
    </row>
    <row r="2249" spans="1:11" x14ac:dyDescent="0.25">
      <c r="A2249" s="21" t="s">
        <v>32</v>
      </c>
      <c r="B2249" s="21" t="s">
        <v>507</v>
      </c>
      <c r="C2249" s="21" t="s">
        <v>36</v>
      </c>
      <c r="D2249" s="21" t="s">
        <v>4966</v>
      </c>
      <c r="E2249" s="21" t="s">
        <v>5260</v>
      </c>
      <c r="F2249" s="22">
        <v>45548.810416666667</v>
      </c>
      <c r="G2249" s="21" t="s">
        <v>6357</v>
      </c>
      <c r="H2249" s="23">
        <v>477.29</v>
      </c>
      <c r="I2249" s="23">
        <v>1300</v>
      </c>
      <c r="J2249" s="23">
        <v>364.95</v>
      </c>
      <c r="K2249" s="23">
        <v>112.34</v>
      </c>
    </row>
    <row r="2250" spans="1:11" x14ac:dyDescent="0.25">
      <c r="A2250" s="21" t="s">
        <v>32</v>
      </c>
      <c r="B2250" s="21" t="s">
        <v>507</v>
      </c>
      <c r="C2250" s="21" t="s">
        <v>36</v>
      </c>
      <c r="D2250" s="21" t="s">
        <v>4966</v>
      </c>
      <c r="E2250" s="21" t="s">
        <v>1425</v>
      </c>
      <c r="F2250" s="22">
        <v>45562.466666666667</v>
      </c>
      <c r="G2250" s="21" t="s">
        <v>6358</v>
      </c>
      <c r="H2250" s="23">
        <v>1146.92</v>
      </c>
      <c r="I2250" s="23">
        <v>1300</v>
      </c>
      <c r="J2250" s="23">
        <v>1119.95</v>
      </c>
      <c r="K2250" s="23">
        <v>26.97</v>
      </c>
    </row>
    <row r="2251" spans="1:11" x14ac:dyDescent="0.25">
      <c r="A2251" s="21" t="s">
        <v>32</v>
      </c>
      <c r="B2251" s="21" t="s">
        <v>488</v>
      </c>
      <c r="C2251" s="21" t="s">
        <v>49</v>
      </c>
      <c r="D2251" s="21" t="s">
        <v>4944</v>
      </c>
      <c r="E2251" s="21" t="s">
        <v>1402</v>
      </c>
      <c r="F2251" s="22">
        <v>45545.507638888892</v>
      </c>
      <c r="G2251" s="21" t="s">
        <v>6359</v>
      </c>
      <c r="H2251" s="23">
        <v>780.83</v>
      </c>
      <c r="I2251" s="23">
        <v>1100</v>
      </c>
      <c r="J2251" s="23">
        <v>474.95</v>
      </c>
      <c r="K2251" s="23">
        <v>305.88</v>
      </c>
    </row>
    <row r="2252" spans="1:11" x14ac:dyDescent="0.25">
      <c r="A2252" s="21" t="s">
        <v>32</v>
      </c>
      <c r="B2252" s="21" t="s">
        <v>476</v>
      </c>
      <c r="C2252" s="21" t="s">
        <v>43</v>
      </c>
      <c r="D2252" s="21" t="s">
        <v>741</v>
      </c>
      <c r="E2252" s="21" t="s">
        <v>6360</v>
      </c>
      <c r="F2252" s="22">
        <v>45545.731944444444</v>
      </c>
      <c r="G2252" s="21" t="s">
        <v>6361</v>
      </c>
      <c r="H2252" s="23">
        <v>1054.3900000000001</v>
      </c>
      <c r="I2252" s="23">
        <v>1100</v>
      </c>
      <c r="J2252" s="23">
        <v>1024.9100000000001</v>
      </c>
      <c r="K2252" s="23">
        <v>29.48</v>
      </c>
    </row>
    <row r="2253" spans="1:11" x14ac:dyDescent="0.25">
      <c r="A2253" s="21" t="s">
        <v>32</v>
      </c>
      <c r="B2253" s="21" t="s">
        <v>476</v>
      </c>
      <c r="C2253" s="21" t="s">
        <v>43</v>
      </c>
      <c r="D2253" s="21" t="s">
        <v>740</v>
      </c>
      <c r="E2253" s="21" t="s">
        <v>6362</v>
      </c>
      <c r="F2253" s="22">
        <v>45549.736805555556</v>
      </c>
      <c r="G2253" s="21" t="s">
        <v>6363</v>
      </c>
      <c r="H2253" s="23">
        <v>732.32</v>
      </c>
      <c r="I2253" s="23">
        <v>1200</v>
      </c>
      <c r="J2253" s="23">
        <v>704.97</v>
      </c>
      <c r="K2253" s="23">
        <v>27.35</v>
      </c>
    </row>
    <row r="2254" spans="1:11" x14ac:dyDescent="0.25">
      <c r="A2254" s="21" t="s">
        <v>32</v>
      </c>
      <c r="B2254" s="21" t="s">
        <v>476</v>
      </c>
      <c r="C2254" s="21" t="s">
        <v>43</v>
      </c>
      <c r="D2254" s="21" t="s">
        <v>6364</v>
      </c>
      <c r="E2254" s="21" t="s">
        <v>6365</v>
      </c>
      <c r="F2254" s="22">
        <v>45565.638888888891</v>
      </c>
      <c r="G2254" s="21" t="s">
        <v>6366</v>
      </c>
      <c r="H2254" s="23">
        <v>1286.25</v>
      </c>
      <c r="I2254" s="23">
        <v>1300</v>
      </c>
      <c r="J2254" s="23">
        <v>1174.9100000000001</v>
      </c>
      <c r="K2254" s="23">
        <v>111.34</v>
      </c>
    </row>
    <row r="2255" spans="1:11" x14ac:dyDescent="0.25">
      <c r="A2255" s="21" t="s">
        <v>32</v>
      </c>
      <c r="B2255" s="21" t="s">
        <v>486</v>
      </c>
      <c r="C2255" s="21" t="s">
        <v>48</v>
      </c>
      <c r="D2255" s="21" t="s">
        <v>6352</v>
      </c>
      <c r="E2255" s="21" t="s">
        <v>6367</v>
      </c>
      <c r="F2255" s="22">
        <v>45537.546527777777</v>
      </c>
      <c r="G2255" s="21" t="s">
        <v>6368</v>
      </c>
      <c r="H2255" s="23">
        <v>112.33</v>
      </c>
      <c r="I2255" s="23">
        <v>1100</v>
      </c>
      <c r="J2255" s="23">
        <v>84.98</v>
      </c>
      <c r="K2255" s="23">
        <v>27.35</v>
      </c>
    </row>
    <row r="2256" spans="1:11" x14ac:dyDescent="0.25">
      <c r="A2256" s="21" t="s">
        <v>32</v>
      </c>
      <c r="B2256" s="21" t="s">
        <v>486</v>
      </c>
      <c r="C2256" s="21" t="s">
        <v>48</v>
      </c>
      <c r="D2256" s="21" t="s">
        <v>747</v>
      </c>
      <c r="E2256" s="21" t="s">
        <v>6369</v>
      </c>
      <c r="F2256" s="22">
        <v>45539.652777777781</v>
      </c>
      <c r="G2256" s="21" t="s">
        <v>6370</v>
      </c>
      <c r="H2256" s="23">
        <v>576.79</v>
      </c>
      <c r="I2256" s="23">
        <v>1400</v>
      </c>
      <c r="J2256" s="23">
        <v>549.95000000000005</v>
      </c>
      <c r="K2256" s="23">
        <v>26.84</v>
      </c>
    </row>
    <row r="2257" spans="1:11" x14ac:dyDescent="0.25">
      <c r="A2257" s="21" t="s">
        <v>32</v>
      </c>
      <c r="B2257" s="21" t="s">
        <v>486</v>
      </c>
      <c r="C2257" s="21" t="s">
        <v>48</v>
      </c>
      <c r="D2257" s="21" t="s">
        <v>4955</v>
      </c>
      <c r="E2257" s="21" t="s">
        <v>6371</v>
      </c>
      <c r="F2257" s="22">
        <v>45546.472916666666</v>
      </c>
      <c r="G2257" s="21" t="s">
        <v>6372</v>
      </c>
      <c r="H2257" s="23">
        <v>614.27</v>
      </c>
      <c r="I2257" s="23">
        <v>1400</v>
      </c>
      <c r="J2257" s="23">
        <v>499.92</v>
      </c>
      <c r="K2257" s="23">
        <v>114.35</v>
      </c>
    </row>
    <row r="2258" spans="1:11" x14ac:dyDescent="0.25">
      <c r="A2258" s="21" t="s">
        <v>32</v>
      </c>
      <c r="B2258" s="21" t="s">
        <v>474</v>
      </c>
      <c r="C2258" s="21" t="s">
        <v>41</v>
      </c>
      <c r="D2258" s="21" t="s">
        <v>742</v>
      </c>
      <c r="E2258" s="21" t="s">
        <v>6373</v>
      </c>
      <c r="F2258" s="22">
        <v>45537.701388888891</v>
      </c>
      <c r="G2258" s="21" t="s">
        <v>6374</v>
      </c>
      <c r="H2258" s="23">
        <v>709.47</v>
      </c>
      <c r="I2258" s="23">
        <v>1100</v>
      </c>
      <c r="J2258" s="23">
        <v>679.97</v>
      </c>
      <c r="K2258" s="23">
        <v>29.5</v>
      </c>
    </row>
    <row r="2259" spans="1:11" x14ac:dyDescent="0.25">
      <c r="A2259" s="21" t="s">
        <v>32</v>
      </c>
      <c r="B2259" s="21" t="s">
        <v>486</v>
      </c>
      <c r="C2259" s="21" t="s">
        <v>48</v>
      </c>
      <c r="D2259" s="21" t="s">
        <v>747</v>
      </c>
      <c r="E2259" s="21" t="s">
        <v>6375</v>
      </c>
      <c r="F2259" s="22">
        <v>45553.724305555559</v>
      </c>
      <c r="G2259" s="21" t="s">
        <v>6376</v>
      </c>
      <c r="H2259" s="23">
        <v>707.32</v>
      </c>
      <c r="I2259" s="23">
        <v>1200</v>
      </c>
      <c r="J2259" s="23">
        <v>679.97</v>
      </c>
      <c r="K2259" s="23">
        <v>27.35</v>
      </c>
    </row>
    <row r="2260" spans="1:11" x14ac:dyDescent="0.25">
      <c r="A2260" s="21" t="s">
        <v>32</v>
      </c>
      <c r="B2260" s="21" t="s">
        <v>486</v>
      </c>
      <c r="C2260" s="21" t="s">
        <v>48</v>
      </c>
      <c r="D2260" s="21" t="s">
        <v>6352</v>
      </c>
      <c r="E2260" s="21" t="s">
        <v>6377</v>
      </c>
      <c r="F2260" s="22">
        <v>45555.643750000003</v>
      </c>
      <c r="G2260" s="21" t="s">
        <v>6378</v>
      </c>
      <c r="H2260" s="23">
        <v>358.64</v>
      </c>
      <c r="I2260" s="23">
        <v>1400</v>
      </c>
      <c r="J2260" s="23">
        <v>319.95999999999998</v>
      </c>
      <c r="K2260" s="23">
        <v>38.68</v>
      </c>
    </row>
    <row r="2261" spans="1:11" x14ac:dyDescent="0.25">
      <c r="A2261" s="21" t="s">
        <v>32</v>
      </c>
      <c r="B2261" s="21" t="s">
        <v>486</v>
      </c>
      <c r="C2261" s="21" t="s">
        <v>48</v>
      </c>
      <c r="D2261" s="21" t="s">
        <v>6352</v>
      </c>
      <c r="E2261" s="21" t="s">
        <v>6379</v>
      </c>
      <c r="F2261" s="22">
        <v>45555.717361111114</v>
      </c>
      <c r="G2261" s="21" t="s">
        <v>6380</v>
      </c>
      <c r="H2261" s="23">
        <v>1057.3</v>
      </c>
      <c r="I2261" s="23">
        <v>1100</v>
      </c>
      <c r="J2261" s="23">
        <v>1029.95</v>
      </c>
      <c r="K2261" s="23">
        <v>27.35</v>
      </c>
    </row>
    <row r="2262" spans="1:11" x14ac:dyDescent="0.25">
      <c r="A2262" s="21" t="s">
        <v>32</v>
      </c>
      <c r="B2262" s="21" t="s">
        <v>486</v>
      </c>
      <c r="C2262" s="21" t="s">
        <v>48</v>
      </c>
      <c r="D2262" s="21" t="s">
        <v>747</v>
      </c>
      <c r="E2262" s="21" t="s">
        <v>6381</v>
      </c>
      <c r="F2262" s="22">
        <v>45558.777777777781</v>
      </c>
      <c r="G2262" s="21" t="s">
        <v>6382</v>
      </c>
      <c r="H2262" s="23">
        <v>762.31</v>
      </c>
      <c r="I2262" s="23">
        <v>1100</v>
      </c>
      <c r="J2262" s="23">
        <v>734.96</v>
      </c>
      <c r="K2262" s="23">
        <v>27.35</v>
      </c>
    </row>
    <row r="2263" spans="1:11" x14ac:dyDescent="0.25">
      <c r="A2263" s="21" t="s">
        <v>32</v>
      </c>
      <c r="B2263" s="21" t="s">
        <v>486</v>
      </c>
      <c r="C2263" s="21" t="s">
        <v>48</v>
      </c>
      <c r="D2263" s="21" t="s">
        <v>747</v>
      </c>
      <c r="E2263" s="21" t="s">
        <v>6383</v>
      </c>
      <c r="F2263" s="22">
        <v>45562.700694444444</v>
      </c>
      <c r="G2263" s="21" t="s">
        <v>6384</v>
      </c>
      <c r="H2263" s="23">
        <v>287.33999999999997</v>
      </c>
      <c r="I2263" s="23">
        <v>1300</v>
      </c>
      <c r="J2263" s="23">
        <v>259.99</v>
      </c>
      <c r="K2263" s="23">
        <v>27.35</v>
      </c>
    </row>
    <row r="2264" spans="1:11" x14ac:dyDescent="0.25">
      <c r="A2264" s="21" t="s">
        <v>32</v>
      </c>
      <c r="B2264" s="21" t="s">
        <v>486</v>
      </c>
      <c r="C2264" s="21" t="s">
        <v>48</v>
      </c>
      <c r="D2264" s="21" t="s">
        <v>6352</v>
      </c>
      <c r="E2264" s="21" t="s">
        <v>6385</v>
      </c>
      <c r="F2264" s="22">
        <v>45565.48333333333</v>
      </c>
      <c r="G2264" s="21" t="s">
        <v>6386</v>
      </c>
      <c r="H2264" s="23">
        <v>1241.76</v>
      </c>
      <c r="I2264" s="23">
        <v>1300</v>
      </c>
      <c r="J2264" s="23">
        <v>1214.92</v>
      </c>
      <c r="K2264" s="23">
        <v>26.84</v>
      </c>
    </row>
    <row r="2265" spans="1:11" x14ac:dyDescent="0.25">
      <c r="A2265" s="21" t="s">
        <v>32</v>
      </c>
      <c r="B2265" s="21" t="s">
        <v>486</v>
      </c>
      <c r="C2265" s="21" t="s">
        <v>48</v>
      </c>
      <c r="D2265" s="21" t="s">
        <v>747</v>
      </c>
      <c r="E2265" s="21" t="s">
        <v>6387</v>
      </c>
      <c r="F2265" s="22">
        <v>45565.751388888886</v>
      </c>
      <c r="G2265" s="21" t="s">
        <v>6388</v>
      </c>
      <c r="H2265" s="23">
        <v>708.15</v>
      </c>
      <c r="I2265" s="23">
        <v>700</v>
      </c>
      <c r="J2265" s="23">
        <v>679.97</v>
      </c>
      <c r="K2265" s="23">
        <v>28.18</v>
      </c>
    </row>
    <row r="2266" spans="1:11" x14ac:dyDescent="0.25">
      <c r="A2266" s="21" t="s">
        <v>32</v>
      </c>
      <c r="B2266" s="21" t="s">
        <v>492</v>
      </c>
      <c r="C2266" s="21" t="s">
        <v>51</v>
      </c>
      <c r="D2266" s="21" t="s">
        <v>4200</v>
      </c>
      <c r="E2266" s="21" t="s">
        <v>6389</v>
      </c>
      <c r="F2266" s="22">
        <v>45542.54583333333</v>
      </c>
      <c r="G2266" s="21" t="s">
        <v>6390</v>
      </c>
      <c r="H2266" s="23">
        <v>397.84</v>
      </c>
      <c r="I2266" s="23">
        <v>1100</v>
      </c>
      <c r="J2266" s="23">
        <v>334.96</v>
      </c>
      <c r="K2266" s="23">
        <v>62.88</v>
      </c>
    </row>
    <row r="2267" spans="1:11" x14ac:dyDescent="0.25">
      <c r="A2267" s="21" t="s">
        <v>32</v>
      </c>
      <c r="B2267" s="21" t="s">
        <v>492</v>
      </c>
      <c r="C2267" s="21" t="s">
        <v>51</v>
      </c>
      <c r="D2267" s="21" t="s">
        <v>740</v>
      </c>
      <c r="E2267" s="21" t="s">
        <v>6391</v>
      </c>
      <c r="F2267" s="22">
        <v>45546.571527777778</v>
      </c>
      <c r="G2267" s="21" t="s">
        <v>6392</v>
      </c>
      <c r="H2267" s="23">
        <v>1291.83</v>
      </c>
      <c r="I2267" s="23">
        <v>1300</v>
      </c>
      <c r="J2267" s="23">
        <v>1264.99</v>
      </c>
      <c r="K2267" s="23">
        <v>26.84</v>
      </c>
    </row>
    <row r="2268" spans="1:11" x14ac:dyDescent="0.25">
      <c r="A2268" s="21" t="s">
        <v>32</v>
      </c>
      <c r="B2268" s="21" t="s">
        <v>492</v>
      </c>
      <c r="C2268" s="21" t="s">
        <v>51</v>
      </c>
      <c r="D2268" s="21" t="s">
        <v>755</v>
      </c>
      <c r="E2268" s="21" t="s">
        <v>6393</v>
      </c>
      <c r="F2268" s="22">
        <v>45564.661805555559</v>
      </c>
      <c r="G2268" s="21" t="s">
        <v>6394</v>
      </c>
      <c r="H2268" s="23">
        <v>897.8</v>
      </c>
      <c r="I2268" s="23">
        <v>1300</v>
      </c>
      <c r="J2268" s="23">
        <v>779.96</v>
      </c>
      <c r="K2268" s="23">
        <v>117.84</v>
      </c>
    </row>
    <row r="2269" spans="1:11" x14ac:dyDescent="0.25">
      <c r="A2269" s="21" t="s">
        <v>32</v>
      </c>
      <c r="B2269" s="21" t="s">
        <v>484</v>
      </c>
      <c r="C2269" s="21" t="s">
        <v>47</v>
      </c>
      <c r="D2269" s="21" t="s">
        <v>745</v>
      </c>
      <c r="E2269" s="21" t="s">
        <v>6395</v>
      </c>
      <c r="F2269" s="22">
        <v>45536.506249999999</v>
      </c>
      <c r="G2269" s="21" t="s">
        <v>6396</v>
      </c>
      <c r="H2269" s="23">
        <v>1351.97</v>
      </c>
      <c r="I2269" s="23">
        <v>1300</v>
      </c>
      <c r="J2269" s="23">
        <v>1299.92</v>
      </c>
      <c r="K2269" s="23">
        <v>52.05</v>
      </c>
    </row>
    <row r="2270" spans="1:11" x14ac:dyDescent="0.25">
      <c r="A2270" s="21" t="s">
        <v>32</v>
      </c>
      <c r="B2270" s="21" t="s">
        <v>484</v>
      </c>
      <c r="C2270" s="21" t="s">
        <v>47</v>
      </c>
      <c r="D2270" s="21" t="s">
        <v>745</v>
      </c>
      <c r="E2270" s="21" t="s">
        <v>6397</v>
      </c>
      <c r="F2270" s="22">
        <v>45540.547222222223</v>
      </c>
      <c r="G2270" s="21" t="s">
        <v>6398</v>
      </c>
      <c r="H2270" s="23">
        <v>1072.24</v>
      </c>
      <c r="I2270" s="23">
        <v>1100</v>
      </c>
      <c r="J2270" s="23">
        <v>1044.9000000000001</v>
      </c>
      <c r="K2270" s="23">
        <v>27.34</v>
      </c>
    </row>
    <row r="2271" spans="1:11" x14ac:dyDescent="0.25">
      <c r="A2271" s="21" t="s">
        <v>32</v>
      </c>
      <c r="B2271" s="21" t="s">
        <v>484</v>
      </c>
      <c r="C2271" s="21" t="s">
        <v>47</v>
      </c>
      <c r="D2271" s="21" t="s">
        <v>745</v>
      </c>
      <c r="E2271" s="21" t="s">
        <v>6399</v>
      </c>
      <c r="F2271" s="22">
        <v>45540.80972222222</v>
      </c>
      <c r="G2271" s="21" t="s">
        <v>6400</v>
      </c>
      <c r="H2271" s="23">
        <v>717.32</v>
      </c>
      <c r="I2271" s="23">
        <v>1400</v>
      </c>
      <c r="J2271" s="23">
        <v>689.97</v>
      </c>
      <c r="K2271" s="23">
        <v>27.35</v>
      </c>
    </row>
    <row r="2272" spans="1:11" x14ac:dyDescent="0.25">
      <c r="A2272" s="21" t="s">
        <v>32</v>
      </c>
      <c r="B2272" s="21" t="s">
        <v>484</v>
      </c>
      <c r="C2272" s="21" t="s">
        <v>47</v>
      </c>
      <c r="D2272" s="21" t="s">
        <v>741</v>
      </c>
      <c r="E2272" s="21" t="s">
        <v>6401</v>
      </c>
      <c r="F2272" s="22">
        <v>45550.706944444442</v>
      </c>
      <c r="G2272" s="21" t="s">
        <v>6402</v>
      </c>
      <c r="H2272" s="23">
        <v>672.28</v>
      </c>
      <c r="I2272" s="23">
        <v>1300</v>
      </c>
      <c r="J2272" s="23">
        <v>644.92999999999995</v>
      </c>
      <c r="K2272" s="23">
        <v>27.35</v>
      </c>
    </row>
    <row r="2273" spans="1:11" x14ac:dyDescent="0.25">
      <c r="A2273" s="21" t="s">
        <v>32</v>
      </c>
      <c r="B2273" s="21" t="s">
        <v>484</v>
      </c>
      <c r="C2273" s="21" t="s">
        <v>47</v>
      </c>
      <c r="D2273" s="21" t="s">
        <v>6352</v>
      </c>
      <c r="E2273" s="21" t="s">
        <v>6403</v>
      </c>
      <c r="F2273" s="22">
        <v>45551.793055555558</v>
      </c>
      <c r="G2273" s="21" t="s">
        <v>6404</v>
      </c>
      <c r="H2273" s="23">
        <v>406.8</v>
      </c>
      <c r="I2273" s="23">
        <v>1300</v>
      </c>
      <c r="J2273" s="23">
        <v>294.95999999999998</v>
      </c>
      <c r="K2273" s="23">
        <v>111.84</v>
      </c>
    </row>
    <row r="2274" spans="1:11" x14ac:dyDescent="0.25">
      <c r="A2274" s="21" t="s">
        <v>32</v>
      </c>
      <c r="B2274" s="21" t="s">
        <v>484</v>
      </c>
      <c r="C2274" s="21" t="s">
        <v>47</v>
      </c>
      <c r="D2274" s="21" t="s">
        <v>740</v>
      </c>
      <c r="E2274" s="21" t="s">
        <v>6405</v>
      </c>
      <c r="F2274" s="22">
        <v>45555.791666666664</v>
      </c>
      <c r="G2274" s="21" t="s">
        <v>6406</v>
      </c>
      <c r="H2274" s="23">
        <v>1037.31</v>
      </c>
      <c r="I2274" s="23">
        <v>1300</v>
      </c>
      <c r="J2274" s="23">
        <v>1009.97</v>
      </c>
      <c r="K2274" s="23">
        <v>27.34</v>
      </c>
    </row>
    <row r="2275" spans="1:11" x14ac:dyDescent="0.25">
      <c r="A2275" s="21" t="s">
        <v>32</v>
      </c>
      <c r="B2275" s="21" t="s">
        <v>484</v>
      </c>
      <c r="C2275" s="21" t="s">
        <v>47</v>
      </c>
      <c r="D2275" s="21" t="s">
        <v>745</v>
      </c>
      <c r="E2275" s="21" t="s">
        <v>6407</v>
      </c>
      <c r="F2275" s="22">
        <v>45556.65625</v>
      </c>
      <c r="G2275" s="21" t="s">
        <v>6408</v>
      </c>
      <c r="H2275" s="23">
        <v>1071.78</v>
      </c>
      <c r="I2275" s="23">
        <v>1200</v>
      </c>
      <c r="J2275" s="23">
        <v>1044.94</v>
      </c>
      <c r="K2275" s="23">
        <v>26.84</v>
      </c>
    </row>
    <row r="2276" spans="1:11" x14ac:dyDescent="0.25">
      <c r="A2276" s="21" t="s">
        <v>32</v>
      </c>
      <c r="B2276" s="21" t="s">
        <v>484</v>
      </c>
      <c r="C2276" s="21" t="s">
        <v>47</v>
      </c>
      <c r="D2276" s="21" t="s">
        <v>745</v>
      </c>
      <c r="E2276" s="21" t="s">
        <v>6409</v>
      </c>
      <c r="F2276" s="22">
        <v>45557.660416666666</v>
      </c>
      <c r="G2276" s="21" t="s">
        <v>6410</v>
      </c>
      <c r="H2276" s="23">
        <v>1296.33</v>
      </c>
      <c r="I2276" s="23">
        <v>1100</v>
      </c>
      <c r="J2276" s="23">
        <v>1099.99</v>
      </c>
      <c r="K2276" s="23">
        <v>196.34</v>
      </c>
    </row>
    <row r="2277" spans="1:11" x14ac:dyDescent="0.25">
      <c r="A2277" s="21" t="s">
        <v>32</v>
      </c>
      <c r="B2277" s="21" t="s">
        <v>484</v>
      </c>
      <c r="C2277" s="21" t="s">
        <v>47</v>
      </c>
      <c r="D2277" s="21" t="s">
        <v>745</v>
      </c>
      <c r="E2277" s="21" t="s">
        <v>6411</v>
      </c>
      <c r="F2277" s="22">
        <v>45560.420138888891</v>
      </c>
      <c r="G2277" s="21" t="s">
        <v>6412</v>
      </c>
      <c r="H2277" s="23">
        <v>1017.3</v>
      </c>
      <c r="I2277" s="23">
        <v>1000</v>
      </c>
      <c r="J2277" s="23">
        <v>989.95</v>
      </c>
      <c r="K2277" s="23">
        <v>27.35</v>
      </c>
    </row>
    <row r="2278" spans="1:11" x14ac:dyDescent="0.25">
      <c r="A2278" s="21" t="s">
        <v>32</v>
      </c>
      <c r="B2278" s="21" t="s">
        <v>484</v>
      </c>
      <c r="C2278" s="21" t="s">
        <v>47</v>
      </c>
      <c r="D2278" s="21" t="s">
        <v>748</v>
      </c>
      <c r="E2278" s="21" t="s">
        <v>6413</v>
      </c>
      <c r="F2278" s="22">
        <v>45562.748611111114</v>
      </c>
      <c r="G2278" s="21" t="s">
        <v>6414</v>
      </c>
      <c r="H2278" s="23">
        <v>489.97</v>
      </c>
      <c r="I2278" s="23">
        <v>1200</v>
      </c>
      <c r="J2278" s="23">
        <v>454.97</v>
      </c>
      <c r="K2278" s="23">
        <v>35</v>
      </c>
    </row>
    <row r="2279" spans="1:11" x14ac:dyDescent="0.25">
      <c r="A2279" s="21" t="s">
        <v>32</v>
      </c>
      <c r="B2279" s="21" t="s">
        <v>484</v>
      </c>
      <c r="C2279" s="21" t="s">
        <v>47</v>
      </c>
      <c r="D2279" s="21" t="s">
        <v>748</v>
      </c>
      <c r="E2279" s="21" t="s">
        <v>6415</v>
      </c>
      <c r="F2279" s="22">
        <v>45563.77847222222</v>
      </c>
      <c r="G2279" s="21" t="s">
        <v>6416</v>
      </c>
      <c r="H2279" s="23">
        <v>1270.5999999999999</v>
      </c>
      <c r="I2279" s="23">
        <v>1200</v>
      </c>
      <c r="J2279" s="23">
        <v>1199.96</v>
      </c>
      <c r="K2279" s="23">
        <v>70.64</v>
      </c>
    </row>
    <row r="2280" spans="1:11" x14ac:dyDescent="0.25">
      <c r="A2280" s="21" t="s">
        <v>32</v>
      </c>
      <c r="B2280" s="21" t="s">
        <v>484</v>
      </c>
      <c r="C2280" s="21" t="s">
        <v>47</v>
      </c>
      <c r="D2280" s="21" t="s">
        <v>745</v>
      </c>
      <c r="E2280" s="21" t="s">
        <v>6417</v>
      </c>
      <c r="F2280" s="22">
        <v>45564.515972222223</v>
      </c>
      <c r="G2280" s="21" t="s">
        <v>6418</v>
      </c>
      <c r="H2280" s="23">
        <v>422.16</v>
      </c>
      <c r="I2280" s="23">
        <v>1400</v>
      </c>
      <c r="J2280" s="23">
        <v>394.94</v>
      </c>
      <c r="K2280" s="23">
        <v>27.22</v>
      </c>
    </row>
    <row r="2281" spans="1:11" x14ac:dyDescent="0.25">
      <c r="A2281" s="21" t="s">
        <v>32</v>
      </c>
      <c r="B2281" s="21" t="s">
        <v>484</v>
      </c>
      <c r="C2281" s="21" t="s">
        <v>47</v>
      </c>
      <c r="D2281" s="21" t="s">
        <v>745</v>
      </c>
      <c r="E2281" s="21" t="s">
        <v>6419</v>
      </c>
      <c r="F2281" s="22">
        <v>45564.649305555555</v>
      </c>
      <c r="G2281" s="21" t="s">
        <v>6420</v>
      </c>
      <c r="H2281" s="23">
        <v>1342.3</v>
      </c>
      <c r="I2281" s="23">
        <v>1100</v>
      </c>
      <c r="J2281" s="23">
        <v>1099.93</v>
      </c>
      <c r="K2281" s="23">
        <v>242.37</v>
      </c>
    </row>
    <row r="2282" spans="1:11" x14ac:dyDescent="0.25">
      <c r="A2282" s="21" t="s">
        <v>52</v>
      </c>
      <c r="B2282" s="21" t="s">
        <v>517</v>
      </c>
      <c r="C2282" s="21" t="s">
        <v>64</v>
      </c>
      <c r="D2282" s="21" t="s">
        <v>767</v>
      </c>
      <c r="E2282" s="21" t="s">
        <v>6421</v>
      </c>
      <c r="F2282" s="22">
        <v>45537.529166666667</v>
      </c>
      <c r="G2282" s="21" t="s">
        <v>6422</v>
      </c>
      <c r="H2282" s="23">
        <v>294.95999999999998</v>
      </c>
      <c r="I2282" s="23">
        <v>1300</v>
      </c>
      <c r="J2282" s="23">
        <v>294.95999999999998</v>
      </c>
      <c r="K2282" s="23">
        <v>0</v>
      </c>
    </row>
    <row r="2283" spans="1:11" x14ac:dyDescent="0.25">
      <c r="A2283" s="21" t="s">
        <v>52</v>
      </c>
      <c r="B2283" s="21" t="s">
        <v>517</v>
      </c>
      <c r="C2283" s="21" t="s">
        <v>64</v>
      </c>
      <c r="D2283" s="21" t="s">
        <v>767</v>
      </c>
      <c r="E2283" s="21" t="s">
        <v>4504</v>
      </c>
      <c r="F2283" s="22">
        <v>45544.686111111114</v>
      </c>
      <c r="G2283" s="21" t="s">
        <v>6423</v>
      </c>
      <c r="H2283" s="23">
        <v>551.66</v>
      </c>
      <c r="I2283" s="23">
        <v>1400</v>
      </c>
      <c r="J2283" s="23">
        <v>524.96</v>
      </c>
      <c r="K2283" s="23">
        <v>26.7</v>
      </c>
    </row>
    <row r="2284" spans="1:11" x14ac:dyDescent="0.25">
      <c r="A2284" s="21" t="s">
        <v>52</v>
      </c>
      <c r="B2284" s="21" t="s">
        <v>517</v>
      </c>
      <c r="C2284" s="21" t="s">
        <v>64</v>
      </c>
      <c r="D2284" s="21" t="s">
        <v>767</v>
      </c>
      <c r="E2284" s="21" t="s">
        <v>3979</v>
      </c>
      <c r="F2284" s="22">
        <v>45545.5</v>
      </c>
      <c r="G2284" s="21" t="s">
        <v>6424</v>
      </c>
      <c r="H2284" s="23">
        <v>413.38</v>
      </c>
      <c r="I2284" s="23">
        <v>1300</v>
      </c>
      <c r="J2284" s="23">
        <v>384.97</v>
      </c>
      <c r="K2284" s="23">
        <v>28.41</v>
      </c>
    </row>
    <row r="2285" spans="1:11" x14ac:dyDescent="0.25">
      <c r="A2285" s="21" t="s">
        <v>52</v>
      </c>
      <c r="B2285" s="21" t="s">
        <v>517</v>
      </c>
      <c r="C2285" s="21" t="s">
        <v>64</v>
      </c>
      <c r="D2285" s="21" t="s">
        <v>767</v>
      </c>
      <c r="E2285" s="21" t="s">
        <v>6425</v>
      </c>
      <c r="F2285" s="22">
        <v>45557.456250000003</v>
      </c>
      <c r="G2285" s="21" t="s">
        <v>6426</v>
      </c>
      <c r="H2285" s="23">
        <v>281.39999999999998</v>
      </c>
      <c r="I2285" s="23">
        <v>1100</v>
      </c>
      <c r="J2285" s="23">
        <v>281.39999999999998</v>
      </c>
      <c r="K2285" s="23">
        <v>0</v>
      </c>
    </row>
    <row r="2286" spans="1:11" x14ac:dyDescent="0.25">
      <c r="A2286" s="21" t="s">
        <v>52</v>
      </c>
      <c r="B2286" s="21" t="s">
        <v>517</v>
      </c>
      <c r="C2286" s="21" t="s">
        <v>64</v>
      </c>
      <c r="D2286" s="21" t="s">
        <v>767</v>
      </c>
      <c r="E2286" s="21" t="s">
        <v>1541</v>
      </c>
      <c r="F2286" s="22">
        <v>45562.539583333331</v>
      </c>
      <c r="G2286" s="21" t="s">
        <v>6427</v>
      </c>
      <c r="H2286" s="23">
        <v>601.29</v>
      </c>
      <c r="I2286" s="23">
        <v>1400</v>
      </c>
      <c r="J2286" s="23">
        <v>559.95000000000005</v>
      </c>
      <c r="K2286" s="23">
        <v>41.34</v>
      </c>
    </row>
    <row r="2287" spans="1:11" x14ac:dyDescent="0.25">
      <c r="A2287" s="21" t="s">
        <v>52</v>
      </c>
      <c r="B2287" s="21" t="s">
        <v>517</v>
      </c>
      <c r="C2287" s="21" t="s">
        <v>64</v>
      </c>
      <c r="D2287" s="21" t="s">
        <v>767</v>
      </c>
      <c r="E2287" s="21" t="s">
        <v>6428</v>
      </c>
      <c r="F2287" s="22">
        <v>45565.388194444444</v>
      </c>
      <c r="G2287" s="21" t="s">
        <v>6429</v>
      </c>
      <c r="H2287" s="23">
        <v>254.97</v>
      </c>
      <c r="I2287" s="23">
        <v>1100</v>
      </c>
      <c r="J2287" s="23">
        <v>254.97</v>
      </c>
      <c r="K2287" s="23">
        <v>0</v>
      </c>
    </row>
    <row r="2288" spans="1:11" x14ac:dyDescent="0.25">
      <c r="A2288" s="21" t="s">
        <v>52</v>
      </c>
      <c r="B2288" s="21" t="s">
        <v>515</v>
      </c>
      <c r="C2288" s="21" t="s">
        <v>65</v>
      </c>
      <c r="D2288" s="21" t="s">
        <v>766</v>
      </c>
      <c r="E2288" s="21" t="s">
        <v>1456</v>
      </c>
      <c r="F2288" s="22">
        <v>45555.670138888891</v>
      </c>
      <c r="G2288" s="21" t="s">
        <v>6430</v>
      </c>
      <c r="H2288" s="23">
        <v>1004.24</v>
      </c>
      <c r="I2288" s="23">
        <v>1100</v>
      </c>
      <c r="J2288" s="23">
        <v>977.46</v>
      </c>
      <c r="K2288" s="23">
        <v>26.78</v>
      </c>
    </row>
    <row r="2289" spans="1:11" x14ac:dyDescent="0.25">
      <c r="A2289" s="21" t="s">
        <v>52</v>
      </c>
      <c r="B2289" s="21" t="s">
        <v>515</v>
      </c>
      <c r="C2289" s="21" t="s">
        <v>65</v>
      </c>
      <c r="D2289" s="21" t="s">
        <v>766</v>
      </c>
      <c r="E2289" s="21" t="s">
        <v>6431</v>
      </c>
      <c r="F2289" s="22">
        <v>45563.425694444442</v>
      </c>
      <c r="G2289" s="21" t="s">
        <v>6432</v>
      </c>
      <c r="H2289" s="23">
        <v>451.74</v>
      </c>
      <c r="I2289" s="23">
        <v>1400</v>
      </c>
      <c r="J2289" s="23">
        <v>424.96</v>
      </c>
      <c r="K2289" s="23">
        <v>26.78</v>
      </c>
    </row>
    <row r="2290" spans="1:11" x14ac:dyDescent="0.25">
      <c r="A2290" s="21" t="s">
        <v>52</v>
      </c>
      <c r="B2290" s="21" t="s">
        <v>519</v>
      </c>
      <c r="C2290" s="21" t="s">
        <v>58</v>
      </c>
      <c r="D2290" s="21" t="s">
        <v>768</v>
      </c>
      <c r="E2290" s="21" t="s">
        <v>6433</v>
      </c>
      <c r="F2290" s="22">
        <v>45559.686805555553</v>
      </c>
      <c r="G2290" s="21" t="s">
        <v>6434</v>
      </c>
      <c r="H2290" s="23">
        <v>898.98</v>
      </c>
      <c r="I2290" s="23">
        <v>1000</v>
      </c>
      <c r="J2290" s="23">
        <v>814.97</v>
      </c>
      <c r="K2290" s="23">
        <v>84.01</v>
      </c>
    </row>
    <row r="2291" spans="1:11" x14ac:dyDescent="0.25">
      <c r="A2291" s="21" t="s">
        <v>52</v>
      </c>
      <c r="B2291" s="21" t="s">
        <v>525</v>
      </c>
      <c r="C2291" s="21" t="s">
        <v>62</v>
      </c>
      <c r="D2291" s="21" t="s">
        <v>776</v>
      </c>
      <c r="E2291" s="21" t="s">
        <v>6435</v>
      </c>
      <c r="F2291" s="22">
        <v>45548.57708333333</v>
      </c>
      <c r="G2291" s="21" t="s">
        <v>6436</v>
      </c>
      <c r="H2291" s="23">
        <v>416.89</v>
      </c>
      <c r="I2291" s="23">
        <v>1200</v>
      </c>
      <c r="J2291" s="23">
        <v>299.99</v>
      </c>
      <c r="K2291" s="23">
        <v>116.9</v>
      </c>
    </row>
    <row r="2292" spans="1:11" x14ac:dyDescent="0.25">
      <c r="A2292" s="21" t="s">
        <v>52</v>
      </c>
      <c r="B2292" s="21" t="s">
        <v>525</v>
      </c>
      <c r="C2292" s="21" t="s">
        <v>62</v>
      </c>
      <c r="D2292" s="21" t="s">
        <v>776</v>
      </c>
      <c r="E2292" s="21" t="s">
        <v>2131</v>
      </c>
      <c r="F2292" s="22">
        <v>45561.465277777781</v>
      </c>
      <c r="G2292" s="21" t="s">
        <v>6437</v>
      </c>
      <c r="H2292" s="23">
        <v>297.54000000000002</v>
      </c>
      <c r="I2292" s="23">
        <v>1200</v>
      </c>
      <c r="J2292" s="23">
        <v>259.99</v>
      </c>
      <c r="K2292" s="23">
        <v>37.549999999999997</v>
      </c>
    </row>
    <row r="2293" spans="1:11" x14ac:dyDescent="0.25">
      <c r="A2293" s="21" t="s">
        <v>52</v>
      </c>
      <c r="B2293" s="21" t="s">
        <v>523</v>
      </c>
      <c r="C2293" s="21" t="s">
        <v>60</v>
      </c>
      <c r="D2293" s="21" t="s">
        <v>6438</v>
      </c>
      <c r="E2293" s="21" t="s">
        <v>6439</v>
      </c>
      <c r="F2293" s="22">
        <v>45542.634722222225</v>
      </c>
      <c r="G2293" s="21" t="s">
        <v>6440</v>
      </c>
      <c r="H2293" s="23">
        <v>976.33</v>
      </c>
      <c r="I2293" s="23">
        <v>1300</v>
      </c>
      <c r="J2293" s="23">
        <v>894.97</v>
      </c>
      <c r="K2293" s="23">
        <v>81.36</v>
      </c>
    </row>
    <row r="2294" spans="1:11" x14ac:dyDescent="0.25">
      <c r="A2294" s="21" t="s">
        <v>52</v>
      </c>
      <c r="B2294" s="21" t="s">
        <v>523</v>
      </c>
      <c r="C2294" s="21" t="s">
        <v>60</v>
      </c>
      <c r="D2294" s="21" t="s">
        <v>6438</v>
      </c>
      <c r="E2294" s="21" t="s">
        <v>6441</v>
      </c>
      <c r="F2294" s="22">
        <v>45543.626388888886</v>
      </c>
      <c r="G2294" s="21" t="s">
        <v>6442</v>
      </c>
      <c r="H2294" s="23">
        <v>768.32</v>
      </c>
      <c r="I2294" s="23">
        <v>1100</v>
      </c>
      <c r="J2294" s="23">
        <v>689.97</v>
      </c>
      <c r="K2294" s="23">
        <v>78.349999999999994</v>
      </c>
    </row>
    <row r="2295" spans="1:11" x14ac:dyDescent="0.25">
      <c r="A2295" s="21" t="s">
        <v>52</v>
      </c>
      <c r="B2295" s="21" t="s">
        <v>521</v>
      </c>
      <c r="C2295" s="21" t="s">
        <v>59</v>
      </c>
      <c r="D2295" s="21" t="s">
        <v>5705</v>
      </c>
      <c r="E2295" s="21" t="s">
        <v>6443</v>
      </c>
      <c r="F2295" s="22">
        <v>45537.727083333331</v>
      </c>
      <c r="G2295" s="21" t="s">
        <v>6444</v>
      </c>
      <c r="H2295" s="23">
        <v>686.47</v>
      </c>
      <c r="I2295" s="23">
        <v>1400</v>
      </c>
      <c r="J2295" s="23">
        <v>659.97</v>
      </c>
      <c r="K2295" s="23">
        <v>26.5</v>
      </c>
    </row>
    <row r="2296" spans="1:11" x14ac:dyDescent="0.25">
      <c r="A2296" s="21" t="s">
        <v>52</v>
      </c>
      <c r="B2296" s="21" t="s">
        <v>535</v>
      </c>
      <c r="C2296" s="21" t="s">
        <v>57</v>
      </c>
      <c r="D2296" s="21" t="s">
        <v>780</v>
      </c>
      <c r="E2296" s="21" t="s">
        <v>4682</v>
      </c>
      <c r="F2296" s="22">
        <v>45542.464583333334</v>
      </c>
      <c r="G2296" s="21" t="s">
        <v>6445</v>
      </c>
      <c r="H2296" s="23">
        <v>875.5</v>
      </c>
      <c r="I2296" s="23">
        <v>1100</v>
      </c>
      <c r="J2296" s="23">
        <v>829.99</v>
      </c>
      <c r="K2296" s="23">
        <v>45.51</v>
      </c>
    </row>
    <row r="2297" spans="1:11" x14ac:dyDescent="0.25">
      <c r="A2297" s="21" t="s">
        <v>52</v>
      </c>
      <c r="B2297" s="21" t="s">
        <v>533</v>
      </c>
      <c r="C2297" s="21" t="s">
        <v>53</v>
      </c>
      <c r="D2297" s="21" t="s">
        <v>5705</v>
      </c>
      <c r="E2297" s="21" t="s">
        <v>6446</v>
      </c>
      <c r="F2297" s="22">
        <v>45541.490972222222</v>
      </c>
      <c r="G2297" s="21" t="s">
        <v>6447</v>
      </c>
      <c r="H2297" s="23">
        <v>353.96</v>
      </c>
      <c r="I2297" s="23">
        <v>1400</v>
      </c>
      <c r="J2297" s="23">
        <v>309.95999999999998</v>
      </c>
      <c r="K2297" s="23">
        <v>44</v>
      </c>
    </row>
    <row r="2298" spans="1:11" x14ac:dyDescent="0.25">
      <c r="A2298" s="21" t="s">
        <v>52</v>
      </c>
      <c r="B2298" s="21" t="s">
        <v>533</v>
      </c>
      <c r="C2298" s="21" t="s">
        <v>53</v>
      </c>
      <c r="D2298" s="21" t="s">
        <v>775</v>
      </c>
      <c r="E2298" s="21" t="s">
        <v>6448</v>
      </c>
      <c r="F2298" s="22">
        <v>45543.731249999997</v>
      </c>
      <c r="G2298" s="21" t="s">
        <v>6449</v>
      </c>
      <c r="H2298" s="23">
        <v>1098.97</v>
      </c>
      <c r="I2298" s="23">
        <v>1100</v>
      </c>
      <c r="J2298" s="23">
        <v>1014.97</v>
      </c>
      <c r="K2298" s="23">
        <v>84</v>
      </c>
    </row>
    <row r="2299" spans="1:11" x14ac:dyDescent="0.25">
      <c r="A2299" s="21" t="s">
        <v>52</v>
      </c>
      <c r="B2299" s="21" t="s">
        <v>533</v>
      </c>
      <c r="C2299" s="21" t="s">
        <v>53</v>
      </c>
      <c r="D2299" s="21" t="s">
        <v>775</v>
      </c>
      <c r="E2299" s="21" t="s">
        <v>6450</v>
      </c>
      <c r="F2299" s="22">
        <v>45546.759027777778</v>
      </c>
      <c r="G2299" s="21" t="s">
        <v>6451</v>
      </c>
      <c r="H2299" s="23">
        <v>937.16</v>
      </c>
      <c r="I2299" s="23">
        <v>1100</v>
      </c>
      <c r="J2299" s="23">
        <v>909.93</v>
      </c>
      <c r="K2299" s="23">
        <v>27.23</v>
      </c>
    </row>
    <row r="2300" spans="1:11" x14ac:dyDescent="0.25">
      <c r="A2300" s="21" t="s">
        <v>52</v>
      </c>
      <c r="B2300" s="21" t="s">
        <v>533</v>
      </c>
      <c r="C2300" s="21" t="s">
        <v>53</v>
      </c>
      <c r="D2300" s="21" t="s">
        <v>775</v>
      </c>
      <c r="E2300" s="21" t="s">
        <v>6452</v>
      </c>
      <c r="F2300" s="22">
        <v>45551.714583333334</v>
      </c>
      <c r="G2300" s="21" t="s">
        <v>6453</v>
      </c>
      <c r="H2300" s="23">
        <v>417.19</v>
      </c>
      <c r="I2300" s="23">
        <v>1200</v>
      </c>
      <c r="J2300" s="23">
        <v>389.96</v>
      </c>
      <c r="K2300" s="23">
        <v>27.23</v>
      </c>
    </row>
    <row r="2301" spans="1:11" x14ac:dyDescent="0.25">
      <c r="A2301" s="21" t="s">
        <v>52</v>
      </c>
      <c r="B2301" s="21" t="s">
        <v>533</v>
      </c>
      <c r="C2301" s="21" t="s">
        <v>53</v>
      </c>
      <c r="D2301" s="21" t="s">
        <v>775</v>
      </c>
      <c r="E2301" s="21" t="s">
        <v>6454</v>
      </c>
      <c r="F2301" s="22">
        <v>45564.731249999997</v>
      </c>
      <c r="G2301" s="21" t="s">
        <v>6455</v>
      </c>
      <c r="H2301" s="23">
        <v>756.26</v>
      </c>
      <c r="I2301" s="23">
        <v>1200</v>
      </c>
      <c r="J2301" s="23">
        <v>729.98</v>
      </c>
      <c r="K2301" s="23">
        <v>26.28</v>
      </c>
    </row>
    <row r="2302" spans="1:11" x14ac:dyDescent="0.25">
      <c r="A2302" s="21" t="s">
        <v>66</v>
      </c>
      <c r="B2302" s="21" t="s">
        <v>539</v>
      </c>
      <c r="C2302" s="21" t="s">
        <v>69</v>
      </c>
      <c r="D2302" s="21" t="s">
        <v>3741</v>
      </c>
      <c r="E2302" s="21" t="s">
        <v>6456</v>
      </c>
      <c r="F2302" s="22">
        <v>45556.504861111112</v>
      </c>
      <c r="G2302" s="21" t="s">
        <v>6457</v>
      </c>
      <c r="H2302" s="23">
        <v>886.82</v>
      </c>
      <c r="I2302" s="23">
        <v>1100</v>
      </c>
      <c r="J2302" s="23">
        <v>769.98</v>
      </c>
      <c r="K2302" s="23">
        <v>116.84</v>
      </c>
    </row>
    <row r="2303" spans="1:11" x14ac:dyDescent="0.25">
      <c r="A2303" s="21" t="s">
        <v>66</v>
      </c>
      <c r="B2303" s="21" t="s">
        <v>537</v>
      </c>
      <c r="C2303" s="21" t="s">
        <v>67</v>
      </c>
      <c r="D2303" s="21" t="s">
        <v>3741</v>
      </c>
      <c r="E2303" s="21" t="s">
        <v>6458</v>
      </c>
      <c r="F2303" s="22">
        <v>45537.569444444445</v>
      </c>
      <c r="G2303" s="21" t="s">
        <v>6459</v>
      </c>
      <c r="H2303" s="23">
        <v>725.95</v>
      </c>
      <c r="I2303" s="23">
        <v>1100</v>
      </c>
      <c r="J2303" s="23">
        <v>629.99</v>
      </c>
      <c r="K2303" s="23">
        <v>95.96</v>
      </c>
    </row>
    <row r="2304" spans="1:11" x14ac:dyDescent="0.25">
      <c r="A2304" s="21" t="s">
        <v>66</v>
      </c>
      <c r="B2304" s="21" t="s">
        <v>537</v>
      </c>
      <c r="C2304" s="21" t="s">
        <v>67</v>
      </c>
      <c r="D2304" s="21" t="s">
        <v>5057</v>
      </c>
      <c r="E2304" s="21" t="s">
        <v>6460</v>
      </c>
      <c r="F2304" s="22">
        <v>45554.502083333333</v>
      </c>
      <c r="G2304" s="21" t="s">
        <v>6461</v>
      </c>
      <c r="H2304" s="23">
        <v>1158.6600000000001</v>
      </c>
      <c r="I2304" s="23">
        <v>1400</v>
      </c>
      <c r="J2304" s="23">
        <v>829.97</v>
      </c>
      <c r="K2304" s="23">
        <v>328.69</v>
      </c>
    </row>
    <row r="2305" spans="1:11" x14ac:dyDescent="0.25">
      <c r="A2305" s="21" t="s">
        <v>71</v>
      </c>
      <c r="B2305" s="21" t="s">
        <v>543</v>
      </c>
      <c r="C2305" s="21" t="s">
        <v>80</v>
      </c>
      <c r="D2305" s="21" t="s">
        <v>795</v>
      </c>
      <c r="E2305" s="21" t="s">
        <v>6462</v>
      </c>
      <c r="F2305" s="22">
        <v>45540.397222222222</v>
      </c>
      <c r="G2305" s="21" t="s">
        <v>6463</v>
      </c>
      <c r="H2305" s="23">
        <v>422.26</v>
      </c>
      <c r="I2305" s="23">
        <v>1300</v>
      </c>
      <c r="J2305" s="23">
        <v>329.98</v>
      </c>
      <c r="K2305" s="23">
        <v>92.28</v>
      </c>
    </row>
    <row r="2306" spans="1:11" x14ac:dyDescent="0.25">
      <c r="A2306" s="21" t="s">
        <v>71</v>
      </c>
      <c r="B2306" s="21" t="s">
        <v>549</v>
      </c>
      <c r="C2306" s="21" t="s">
        <v>79</v>
      </c>
      <c r="D2306" s="21" t="s">
        <v>5088</v>
      </c>
      <c r="E2306" s="21" t="s">
        <v>6464</v>
      </c>
      <c r="F2306" s="22">
        <v>45543.715277777781</v>
      </c>
      <c r="G2306" s="21" t="s">
        <v>6465</v>
      </c>
      <c r="H2306" s="23">
        <v>712.32</v>
      </c>
      <c r="I2306" s="23">
        <v>1400</v>
      </c>
      <c r="J2306" s="23">
        <v>684.97</v>
      </c>
      <c r="K2306" s="23">
        <v>27.35</v>
      </c>
    </row>
    <row r="2307" spans="1:11" x14ac:dyDescent="0.25">
      <c r="A2307" s="21" t="s">
        <v>71</v>
      </c>
      <c r="B2307" s="21" t="s">
        <v>549</v>
      </c>
      <c r="C2307" s="21" t="s">
        <v>79</v>
      </c>
      <c r="D2307" s="21" t="s">
        <v>5088</v>
      </c>
      <c r="E2307" s="21" t="s">
        <v>6122</v>
      </c>
      <c r="F2307" s="22">
        <v>45555.726388888892</v>
      </c>
      <c r="G2307" s="21" t="s">
        <v>6466</v>
      </c>
      <c r="H2307" s="23">
        <v>1285.51</v>
      </c>
      <c r="I2307" s="23">
        <v>1300</v>
      </c>
      <c r="J2307" s="23">
        <v>949.99</v>
      </c>
      <c r="K2307" s="23">
        <v>335.52</v>
      </c>
    </row>
    <row r="2308" spans="1:11" x14ac:dyDescent="0.25">
      <c r="A2308" s="21" t="s">
        <v>71</v>
      </c>
      <c r="B2308" s="21" t="s">
        <v>545</v>
      </c>
      <c r="C2308" s="21" t="s">
        <v>77</v>
      </c>
      <c r="D2308" s="21" t="s">
        <v>792</v>
      </c>
      <c r="E2308" s="21" t="s">
        <v>6467</v>
      </c>
      <c r="F2308" s="22">
        <v>45540.810416666667</v>
      </c>
      <c r="G2308" s="21" t="s">
        <v>6468</v>
      </c>
      <c r="H2308" s="23">
        <v>322.31</v>
      </c>
      <c r="I2308" s="23">
        <v>1400</v>
      </c>
      <c r="J2308" s="23">
        <v>229.97</v>
      </c>
      <c r="K2308" s="23">
        <v>92.34</v>
      </c>
    </row>
    <row r="2309" spans="1:11" x14ac:dyDescent="0.25">
      <c r="A2309" s="21" t="s">
        <v>71</v>
      </c>
      <c r="B2309" s="21" t="s">
        <v>545</v>
      </c>
      <c r="C2309" s="21" t="s">
        <v>77</v>
      </c>
      <c r="D2309" s="21" t="s">
        <v>805</v>
      </c>
      <c r="E2309" s="21" t="s">
        <v>6469</v>
      </c>
      <c r="F2309" s="22">
        <v>45551.71597222222</v>
      </c>
      <c r="G2309" s="21" t="s">
        <v>6470</v>
      </c>
      <c r="H2309" s="23">
        <v>297.2</v>
      </c>
      <c r="I2309" s="23">
        <v>1100</v>
      </c>
      <c r="J2309" s="23">
        <v>269.98</v>
      </c>
      <c r="K2309" s="23">
        <v>27.22</v>
      </c>
    </row>
    <row r="2310" spans="1:11" x14ac:dyDescent="0.25">
      <c r="A2310" s="21" t="s">
        <v>71</v>
      </c>
      <c r="B2310" s="21" t="s">
        <v>545</v>
      </c>
      <c r="C2310" s="21" t="s">
        <v>77</v>
      </c>
      <c r="D2310" s="21" t="s">
        <v>792</v>
      </c>
      <c r="E2310" s="21" t="s">
        <v>3796</v>
      </c>
      <c r="F2310" s="22">
        <v>45552.792361111111</v>
      </c>
      <c r="G2310" s="21" t="s">
        <v>6471</v>
      </c>
      <c r="H2310" s="23">
        <v>1135.1400000000001</v>
      </c>
      <c r="I2310" s="23">
        <v>1200</v>
      </c>
      <c r="J2310" s="23">
        <v>1104.99</v>
      </c>
      <c r="K2310" s="23">
        <v>30.15</v>
      </c>
    </row>
    <row r="2311" spans="1:11" x14ac:dyDescent="0.25">
      <c r="A2311" s="21" t="s">
        <v>71</v>
      </c>
      <c r="B2311" s="21" t="s">
        <v>545</v>
      </c>
      <c r="C2311" s="21" t="s">
        <v>77</v>
      </c>
      <c r="D2311" s="21" t="s">
        <v>792</v>
      </c>
      <c r="E2311" s="21" t="s">
        <v>6472</v>
      </c>
      <c r="F2311" s="22">
        <v>45555.761805555558</v>
      </c>
      <c r="G2311" s="21" t="s">
        <v>6473</v>
      </c>
      <c r="H2311" s="23">
        <v>707.86</v>
      </c>
      <c r="I2311" s="23">
        <v>1200</v>
      </c>
      <c r="J2311" s="23">
        <v>664.98</v>
      </c>
      <c r="K2311" s="23">
        <v>42.88</v>
      </c>
    </row>
    <row r="2312" spans="1:11" x14ac:dyDescent="0.25">
      <c r="A2312" s="21" t="s">
        <v>71</v>
      </c>
      <c r="B2312" s="21" t="s">
        <v>557</v>
      </c>
      <c r="C2312" s="21" t="s">
        <v>74</v>
      </c>
      <c r="D2312" s="21" t="s">
        <v>789</v>
      </c>
      <c r="E2312" s="21" t="s">
        <v>6474</v>
      </c>
      <c r="F2312" s="22">
        <v>45554.729166666664</v>
      </c>
      <c r="G2312" s="21" t="s">
        <v>6475</v>
      </c>
      <c r="H2312" s="23">
        <v>772.18</v>
      </c>
      <c r="I2312" s="23">
        <v>1300</v>
      </c>
      <c r="J2312" s="23">
        <v>744.96</v>
      </c>
      <c r="K2312" s="23">
        <v>27.22</v>
      </c>
    </row>
    <row r="2313" spans="1:11" x14ac:dyDescent="0.25">
      <c r="A2313" s="21" t="s">
        <v>71</v>
      </c>
      <c r="B2313" s="21" t="s">
        <v>547</v>
      </c>
      <c r="C2313" s="21" t="s">
        <v>75</v>
      </c>
      <c r="D2313" s="21" t="s">
        <v>794</v>
      </c>
      <c r="E2313" s="21" t="s">
        <v>6476</v>
      </c>
      <c r="F2313" s="22">
        <v>45541.453472222223</v>
      </c>
      <c r="G2313" s="21" t="s">
        <v>6477</v>
      </c>
      <c r="H2313" s="23">
        <v>510</v>
      </c>
      <c r="I2313" s="23">
        <v>1200</v>
      </c>
      <c r="J2313" s="23">
        <v>424.98</v>
      </c>
      <c r="K2313" s="23">
        <v>85.02</v>
      </c>
    </row>
    <row r="2314" spans="1:11" x14ac:dyDescent="0.25">
      <c r="A2314" s="21" t="s">
        <v>71</v>
      </c>
      <c r="B2314" s="21" t="s">
        <v>547</v>
      </c>
      <c r="C2314" s="21" t="s">
        <v>75</v>
      </c>
      <c r="D2314" s="21" t="s">
        <v>6478</v>
      </c>
      <c r="E2314" s="21" t="s">
        <v>6479</v>
      </c>
      <c r="F2314" s="22">
        <v>45558.633333333331</v>
      </c>
      <c r="G2314" s="21" t="s">
        <v>6480</v>
      </c>
      <c r="H2314" s="23">
        <v>472.31</v>
      </c>
      <c r="I2314" s="23">
        <v>1400</v>
      </c>
      <c r="J2314" s="23">
        <v>299.99</v>
      </c>
      <c r="K2314" s="23">
        <v>172.32</v>
      </c>
    </row>
    <row r="2315" spans="1:11" x14ac:dyDescent="0.25">
      <c r="A2315" s="21" t="s">
        <v>71</v>
      </c>
      <c r="B2315" s="21" t="s">
        <v>578</v>
      </c>
      <c r="C2315" s="21" t="s">
        <v>81</v>
      </c>
      <c r="D2315" s="21" t="s">
        <v>1028</v>
      </c>
      <c r="E2315" s="21" t="s">
        <v>6481</v>
      </c>
      <c r="F2315" s="22">
        <v>45553.544444444444</v>
      </c>
      <c r="G2315" s="21" t="s">
        <v>6482</v>
      </c>
      <c r="H2315" s="23">
        <v>358.96</v>
      </c>
      <c r="I2315" s="23">
        <v>900</v>
      </c>
      <c r="J2315" s="23">
        <v>274.95999999999998</v>
      </c>
      <c r="K2315" s="23">
        <v>84</v>
      </c>
    </row>
    <row r="2316" spans="1:11" x14ac:dyDescent="0.25">
      <c r="A2316" s="21" t="s">
        <v>71</v>
      </c>
      <c r="B2316" s="21" t="s">
        <v>578</v>
      </c>
      <c r="C2316" s="21" t="s">
        <v>81</v>
      </c>
      <c r="D2316" s="21" t="s">
        <v>802</v>
      </c>
      <c r="E2316" s="21" t="s">
        <v>6483</v>
      </c>
      <c r="F2316" s="22">
        <v>45554.700694444444</v>
      </c>
      <c r="G2316" s="21" t="s">
        <v>6484</v>
      </c>
      <c r="H2316" s="23">
        <v>1092.24</v>
      </c>
      <c r="I2316" s="23">
        <v>1100</v>
      </c>
      <c r="J2316" s="23">
        <v>1064.9000000000001</v>
      </c>
      <c r="K2316" s="23">
        <v>27.34</v>
      </c>
    </row>
    <row r="2317" spans="1:11" x14ac:dyDescent="0.25">
      <c r="A2317" s="21" t="s">
        <v>71</v>
      </c>
      <c r="B2317" s="21" t="s">
        <v>578</v>
      </c>
      <c r="C2317" s="21" t="s">
        <v>81</v>
      </c>
      <c r="D2317" s="21" t="s">
        <v>1028</v>
      </c>
      <c r="E2317" s="21" t="s">
        <v>6485</v>
      </c>
      <c r="F2317" s="22">
        <v>45558.495138888888</v>
      </c>
      <c r="G2317" s="21" t="s">
        <v>6486</v>
      </c>
      <c r="H2317" s="23">
        <v>422.41</v>
      </c>
      <c r="I2317" s="23">
        <v>800</v>
      </c>
      <c r="J2317" s="23">
        <v>299.93</v>
      </c>
      <c r="K2317" s="23">
        <v>122.48</v>
      </c>
    </row>
    <row r="2318" spans="1:11" x14ac:dyDescent="0.25">
      <c r="A2318" s="21" t="s">
        <v>71</v>
      </c>
      <c r="B2318" s="21" t="s">
        <v>578</v>
      </c>
      <c r="C2318" s="21" t="s">
        <v>81</v>
      </c>
      <c r="D2318" s="21" t="s">
        <v>1028</v>
      </c>
      <c r="E2318" s="21" t="s">
        <v>6487</v>
      </c>
      <c r="F2318" s="22">
        <v>45561.724999999999</v>
      </c>
      <c r="G2318" s="21" t="s">
        <v>6488</v>
      </c>
      <c r="H2318" s="23">
        <v>866.16</v>
      </c>
      <c r="I2318" s="23">
        <v>1400</v>
      </c>
      <c r="J2318" s="23">
        <v>819.96</v>
      </c>
      <c r="K2318" s="23">
        <v>46.2</v>
      </c>
    </row>
    <row r="2319" spans="1:11" x14ac:dyDescent="0.25">
      <c r="A2319" s="21" t="s">
        <v>71</v>
      </c>
      <c r="B2319" s="21" t="s">
        <v>578</v>
      </c>
      <c r="C2319" s="21" t="s">
        <v>81</v>
      </c>
      <c r="D2319" s="21" t="s">
        <v>1028</v>
      </c>
      <c r="E2319" s="21" t="s">
        <v>6489</v>
      </c>
      <c r="F2319" s="22">
        <v>45564.525694444441</v>
      </c>
      <c r="G2319" s="21" t="s">
        <v>6490</v>
      </c>
      <c r="H2319" s="23">
        <v>224.94</v>
      </c>
      <c r="I2319" s="23">
        <v>1200</v>
      </c>
      <c r="J2319" s="23">
        <v>224.94</v>
      </c>
      <c r="K2319" s="23">
        <v>0</v>
      </c>
    </row>
    <row r="2320" spans="1:11" x14ac:dyDescent="0.25">
      <c r="A2320" s="21" t="s">
        <v>71</v>
      </c>
      <c r="B2320" s="21" t="s">
        <v>555</v>
      </c>
      <c r="C2320" s="21" t="s">
        <v>72</v>
      </c>
      <c r="D2320" s="21" t="s">
        <v>793</v>
      </c>
      <c r="E2320" s="21" t="s">
        <v>6491</v>
      </c>
      <c r="F2320" s="22">
        <v>45536.560416666667</v>
      </c>
      <c r="G2320" s="21" t="s">
        <v>6492</v>
      </c>
      <c r="H2320" s="23">
        <v>640.74</v>
      </c>
      <c r="I2320" s="23">
        <v>1400</v>
      </c>
      <c r="J2320" s="23">
        <v>279.93</v>
      </c>
      <c r="K2320" s="23">
        <v>360.81</v>
      </c>
    </row>
    <row r="2321" spans="1:11" x14ac:dyDescent="0.25">
      <c r="A2321" s="21" t="s">
        <v>71</v>
      </c>
      <c r="B2321" s="21" t="s">
        <v>555</v>
      </c>
      <c r="C2321" s="21" t="s">
        <v>72</v>
      </c>
      <c r="D2321" s="21" t="s">
        <v>793</v>
      </c>
      <c r="E2321" s="21" t="s">
        <v>6493</v>
      </c>
      <c r="F2321" s="22">
        <v>45539.661805555559</v>
      </c>
      <c r="G2321" s="21" t="s">
        <v>6494</v>
      </c>
      <c r="H2321" s="23">
        <v>338.74</v>
      </c>
      <c r="I2321" s="23">
        <v>1100</v>
      </c>
      <c r="J2321" s="23">
        <v>234.94</v>
      </c>
      <c r="K2321" s="23">
        <v>103.8</v>
      </c>
    </row>
    <row r="2322" spans="1:11" x14ac:dyDescent="0.25">
      <c r="A2322" s="21" t="s">
        <v>71</v>
      </c>
      <c r="B2322" s="21" t="s">
        <v>566</v>
      </c>
      <c r="C2322" s="21" t="s">
        <v>83</v>
      </c>
      <c r="D2322" s="21" t="s">
        <v>800</v>
      </c>
      <c r="E2322" s="21" t="s">
        <v>6495</v>
      </c>
      <c r="F2322" s="22">
        <v>45541.698611111111</v>
      </c>
      <c r="G2322" s="21" t="s">
        <v>6496</v>
      </c>
      <c r="H2322" s="23">
        <v>-129.99</v>
      </c>
      <c r="I2322" s="23">
        <v>540.02</v>
      </c>
      <c r="J2322" s="23">
        <v>-129.99</v>
      </c>
      <c r="K2322" s="23">
        <v>0</v>
      </c>
    </row>
    <row r="2323" spans="1:11" x14ac:dyDescent="0.25">
      <c r="A2323" s="21" t="s">
        <v>71</v>
      </c>
      <c r="B2323" s="21" t="s">
        <v>566</v>
      </c>
      <c r="C2323" s="21" t="s">
        <v>83</v>
      </c>
      <c r="D2323" s="21" t="s">
        <v>800</v>
      </c>
      <c r="E2323" s="21" t="s">
        <v>6497</v>
      </c>
      <c r="F2323" s="22">
        <v>45541.543055555558</v>
      </c>
      <c r="G2323" s="21" t="s">
        <v>6496</v>
      </c>
      <c r="H2323" s="23">
        <v>966.9</v>
      </c>
      <c r="I2323" s="23">
        <v>1400</v>
      </c>
      <c r="J2323" s="23">
        <v>859.98</v>
      </c>
      <c r="K2323" s="23">
        <v>106.92</v>
      </c>
    </row>
    <row r="2324" spans="1:11" x14ac:dyDescent="0.25">
      <c r="A2324" s="21" t="s">
        <v>1132</v>
      </c>
      <c r="B2324" s="21" t="s">
        <v>1153</v>
      </c>
      <c r="C2324" s="21" t="s">
        <v>1154</v>
      </c>
      <c r="D2324" s="21" t="s">
        <v>4426</v>
      </c>
      <c r="E2324" s="21" t="s">
        <v>6498</v>
      </c>
      <c r="F2324" s="22">
        <v>45540.481944444444</v>
      </c>
      <c r="G2324" s="21" t="s">
        <v>6499</v>
      </c>
      <c r="H2324" s="23">
        <v>396.55</v>
      </c>
      <c r="I2324" s="23">
        <v>1200</v>
      </c>
      <c r="J2324" s="23">
        <v>329.98</v>
      </c>
      <c r="K2324" s="23">
        <v>66.569999999999993</v>
      </c>
    </row>
    <row r="2325" spans="1:11" x14ac:dyDescent="0.25">
      <c r="A2325" s="21" t="s">
        <v>1132</v>
      </c>
      <c r="B2325" s="21" t="s">
        <v>1153</v>
      </c>
      <c r="C2325" s="21" t="s">
        <v>1154</v>
      </c>
      <c r="D2325" s="21" t="s">
        <v>4426</v>
      </c>
      <c r="E2325" s="21" t="s">
        <v>6500</v>
      </c>
      <c r="F2325" s="22">
        <v>45540.50277777778</v>
      </c>
      <c r="G2325" s="21" t="s">
        <v>6501</v>
      </c>
      <c r="H2325" s="23">
        <v>356.55</v>
      </c>
      <c r="I2325" s="23">
        <v>1100</v>
      </c>
      <c r="J2325" s="23">
        <v>289.98</v>
      </c>
      <c r="K2325" s="23">
        <v>66.569999999999993</v>
      </c>
    </row>
    <row r="2326" spans="1:11" x14ac:dyDescent="0.25">
      <c r="A2326" s="21" t="s">
        <v>1132</v>
      </c>
      <c r="B2326" s="21" t="s">
        <v>1151</v>
      </c>
      <c r="C2326" s="21" t="s">
        <v>1152</v>
      </c>
      <c r="D2326" s="21" t="s">
        <v>6502</v>
      </c>
      <c r="E2326" s="21" t="s">
        <v>6503</v>
      </c>
      <c r="F2326" s="22">
        <v>45541.419444444444</v>
      </c>
      <c r="G2326" s="21" t="s">
        <v>6504</v>
      </c>
      <c r="H2326" s="23">
        <v>1201.54</v>
      </c>
      <c r="I2326" s="23">
        <v>1200</v>
      </c>
      <c r="J2326" s="23">
        <v>1189.9100000000001</v>
      </c>
      <c r="K2326" s="23">
        <v>11.63</v>
      </c>
    </row>
    <row r="2327" spans="1:11" x14ac:dyDescent="0.25">
      <c r="A2327" s="21" t="s">
        <v>1132</v>
      </c>
      <c r="B2327" s="21" t="s">
        <v>1151</v>
      </c>
      <c r="C2327" s="21" t="s">
        <v>1152</v>
      </c>
      <c r="D2327" s="21" t="s">
        <v>6505</v>
      </c>
      <c r="E2327" s="21" t="s">
        <v>6506</v>
      </c>
      <c r="F2327" s="22">
        <v>45547.577777777777</v>
      </c>
      <c r="G2327" s="21" t="s">
        <v>6507</v>
      </c>
      <c r="H2327" s="23">
        <v>452.62</v>
      </c>
      <c r="I2327" s="23">
        <v>1300</v>
      </c>
      <c r="J2327" s="23">
        <v>249.99</v>
      </c>
      <c r="K2327" s="23">
        <v>202.63</v>
      </c>
    </row>
    <row r="2328" spans="1:11" x14ac:dyDescent="0.25">
      <c r="A2328" s="21" t="s">
        <v>1132</v>
      </c>
      <c r="B2328" s="21" t="s">
        <v>1143</v>
      </c>
      <c r="C2328" s="21" t="s">
        <v>1144</v>
      </c>
      <c r="D2328" s="21" t="s">
        <v>3570</v>
      </c>
      <c r="E2328" s="21" t="s">
        <v>6508</v>
      </c>
      <c r="F2328" s="22">
        <v>45559.737500000003</v>
      </c>
      <c r="G2328" s="21" t="s">
        <v>6509</v>
      </c>
      <c r="H2328" s="23">
        <v>746.71</v>
      </c>
      <c r="I2328" s="23">
        <v>1100</v>
      </c>
      <c r="J2328" s="23">
        <v>719.96</v>
      </c>
      <c r="K2328" s="23">
        <v>26.75</v>
      </c>
    </row>
    <row r="2329" spans="1:11" x14ac:dyDescent="0.25">
      <c r="A2329" s="21" t="s">
        <v>1132</v>
      </c>
      <c r="B2329" s="21" t="s">
        <v>1141</v>
      </c>
      <c r="C2329" s="21" t="s">
        <v>1142</v>
      </c>
      <c r="D2329" s="21" t="s">
        <v>5813</v>
      </c>
      <c r="E2329" s="21" t="s">
        <v>6510</v>
      </c>
      <c r="F2329" s="22">
        <v>45537.454861111109</v>
      </c>
      <c r="G2329" s="21" t="s">
        <v>6511</v>
      </c>
      <c r="H2329" s="23">
        <v>451.9</v>
      </c>
      <c r="I2329" s="23">
        <v>1200</v>
      </c>
      <c r="J2329" s="23">
        <v>414.94</v>
      </c>
      <c r="K2329" s="23">
        <v>36.96</v>
      </c>
    </row>
    <row r="2330" spans="1:11" x14ac:dyDescent="0.25">
      <c r="A2330" s="21" t="s">
        <v>1132</v>
      </c>
      <c r="B2330" s="21" t="s">
        <v>1141</v>
      </c>
      <c r="C2330" s="21" t="s">
        <v>1142</v>
      </c>
      <c r="D2330" s="21" t="s">
        <v>5813</v>
      </c>
      <c r="E2330" s="21" t="s">
        <v>6512</v>
      </c>
      <c r="F2330" s="22">
        <v>45537.743750000001</v>
      </c>
      <c r="G2330" s="21" t="s">
        <v>6513</v>
      </c>
      <c r="H2330" s="23">
        <v>714.95</v>
      </c>
      <c r="I2330" s="23">
        <v>1100</v>
      </c>
      <c r="J2330" s="23">
        <v>684.96</v>
      </c>
      <c r="K2330" s="23">
        <v>29.99</v>
      </c>
    </row>
    <row r="2331" spans="1:11" x14ac:dyDescent="0.25">
      <c r="A2331" s="21" t="s">
        <v>1132</v>
      </c>
      <c r="B2331" s="21" t="s">
        <v>1141</v>
      </c>
      <c r="C2331" s="21" t="s">
        <v>1142</v>
      </c>
      <c r="D2331" s="21" t="s">
        <v>5813</v>
      </c>
      <c r="E2331" s="21" t="s">
        <v>5532</v>
      </c>
      <c r="F2331" s="22">
        <v>45537.77847222222</v>
      </c>
      <c r="G2331" s="21" t="s">
        <v>6514</v>
      </c>
      <c r="H2331" s="23">
        <v>331.89</v>
      </c>
      <c r="I2331" s="23">
        <v>1400</v>
      </c>
      <c r="J2331" s="23">
        <v>259.99</v>
      </c>
      <c r="K2331" s="23">
        <v>71.900000000000006</v>
      </c>
    </row>
    <row r="2332" spans="1:11" x14ac:dyDescent="0.25">
      <c r="A2332" s="21" t="s">
        <v>1132</v>
      </c>
      <c r="B2332" s="21" t="s">
        <v>1141</v>
      </c>
      <c r="C2332" s="21" t="s">
        <v>1142</v>
      </c>
      <c r="D2332" s="21" t="s">
        <v>5813</v>
      </c>
      <c r="E2332" s="21" t="s">
        <v>6515</v>
      </c>
      <c r="F2332" s="22">
        <v>45540.563888888886</v>
      </c>
      <c r="G2332" s="21" t="s">
        <v>6516</v>
      </c>
      <c r="H2332" s="23">
        <v>821.7</v>
      </c>
      <c r="I2332" s="23">
        <v>1100</v>
      </c>
      <c r="J2332" s="23">
        <v>794.95</v>
      </c>
      <c r="K2332" s="23">
        <v>26.75</v>
      </c>
    </row>
    <row r="2333" spans="1:11" x14ac:dyDescent="0.25">
      <c r="A2333" s="21" t="s">
        <v>1132</v>
      </c>
      <c r="B2333" s="21" t="s">
        <v>1141</v>
      </c>
      <c r="C2333" s="21" t="s">
        <v>1142</v>
      </c>
      <c r="D2333" s="21" t="s">
        <v>5148</v>
      </c>
      <c r="E2333" s="21" t="s">
        <v>5585</v>
      </c>
      <c r="F2333" s="22">
        <v>45542.748611111114</v>
      </c>
      <c r="G2333" s="21" t="s">
        <v>6517</v>
      </c>
      <c r="H2333" s="23">
        <v>321.60000000000002</v>
      </c>
      <c r="I2333" s="23">
        <v>1400</v>
      </c>
      <c r="J2333" s="23">
        <v>294.97000000000003</v>
      </c>
      <c r="K2333" s="23">
        <v>26.63</v>
      </c>
    </row>
    <row r="2334" spans="1:11" x14ac:dyDescent="0.25">
      <c r="A2334" s="21" t="s">
        <v>1132</v>
      </c>
      <c r="B2334" s="21" t="s">
        <v>1165</v>
      </c>
      <c r="C2334" s="21" t="s">
        <v>1166</v>
      </c>
      <c r="D2334" s="21" t="s">
        <v>5819</v>
      </c>
      <c r="E2334" s="21" t="s">
        <v>1612</v>
      </c>
      <c r="F2334" s="22">
        <v>45549.45416666667</v>
      </c>
      <c r="G2334" s="21" t="s">
        <v>6518</v>
      </c>
      <c r="H2334" s="23">
        <v>511.53</v>
      </c>
      <c r="I2334" s="23">
        <v>1200</v>
      </c>
      <c r="J2334" s="23">
        <v>504.95</v>
      </c>
      <c r="K2334" s="23">
        <v>6.58</v>
      </c>
    </row>
    <row r="2335" spans="1:11" x14ac:dyDescent="0.25">
      <c r="A2335" s="21" t="s">
        <v>1132</v>
      </c>
      <c r="B2335" s="21" t="s">
        <v>1165</v>
      </c>
      <c r="C2335" s="21" t="s">
        <v>1166</v>
      </c>
      <c r="D2335" s="21" t="s">
        <v>5819</v>
      </c>
      <c r="E2335" s="21" t="s">
        <v>6519</v>
      </c>
      <c r="F2335" s="22">
        <v>45556.619444444441</v>
      </c>
      <c r="G2335" s="21" t="s">
        <v>6520</v>
      </c>
      <c r="H2335" s="23">
        <v>938.85</v>
      </c>
      <c r="I2335" s="23">
        <v>1100</v>
      </c>
      <c r="J2335" s="23">
        <v>854.96</v>
      </c>
      <c r="K2335" s="23">
        <v>83.89</v>
      </c>
    </row>
    <row r="2336" spans="1:11" x14ac:dyDescent="0.25">
      <c r="A2336" s="21" t="s">
        <v>1132</v>
      </c>
      <c r="B2336" s="21" t="s">
        <v>1169</v>
      </c>
      <c r="C2336" s="21" t="s">
        <v>1170</v>
      </c>
      <c r="D2336" s="21" t="s">
        <v>812</v>
      </c>
      <c r="E2336" s="21" t="s">
        <v>6521</v>
      </c>
      <c r="F2336" s="22">
        <v>45543.619444444441</v>
      </c>
      <c r="G2336" s="21" t="s">
        <v>6522</v>
      </c>
      <c r="H2336" s="23">
        <v>412.81</v>
      </c>
      <c r="I2336" s="23">
        <v>1100</v>
      </c>
      <c r="J2336" s="23">
        <v>294.92</v>
      </c>
      <c r="K2336" s="23">
        <v>117.89</v>
      </c>
    </row>
    <row r="2337" spans="1:11" x14ac:dyDescent="0.25">
      <c r="A2337" s="21" t="s">
        <v>1132</v>
      </c>
      <c r="B2337" s="21" t="s">
        <v>1165</v>
      </c>
      <c r="C2337" s="21" t="s">
        <v>1166</v>
      </c>
      <c r="D2337" s="21" t="s">
        <v>5819</v>
      </c>
      <c r="E2337" s="21" t="s">
        <v>6523</v>
      </c>
      <c r="F2337" s="22">
        <v>45557.543749999997</v>
      </c>
      <c r="G2337" s="21" t="s">
        <v>6524</v>
      </c>
      <c r="H2337" s="23">
        <v>720.25</v>
      </c>
      <c r="I2337" s="23">
        <v>1000</v>
      </c>
      <c r="J2337" s="23">
        <v>684.96</v>
      </c>
      <c r="K2337" s="23">
        <v>35.29</v>
      </c>
    </row>
    <row r="2338" spans="1:11" x14ac:dyDescent="0.25">
      <c r="A2338" s="21" t="s">
        <v>1132</v>
      </c>
      <c r="B2338" s="21" t="s">
        <v>1165</v>
      </c>
      <c r="C2338" s="21" t="s">
        <v>1166</v>
      </c>
      <c r="D2338" s="21" t="s">
        <v>5819</v>
      </c>
      <c r="E2338" s="21" t="s">
        <v>6525</v>
      </c>
      <c r="F2338" s="22">
        <v>45562.496527777781</v>
      </c>
      <c r="G2338" s="21" t="s">
        <v>6526</v>
      </c>
      <c r="H2338" s="23">
        <v>256.62</v>
      </c>
      <c r="I2338" s="23">
        <v>1400</v>
      </c>
      <c r="J2338" s="23">
        <v>229.99</v>
      </c>
      <c r="K2338" s="23">
        <v>26.63</v>
      </c>
    </row>
    <row r="2339" spans="1:11" x14ac:dyDescent="0.25">
      <c r="A2339" s="21" t="s">
        <v>1132</v>
      </c>
      <c r="B2339" s="21" t="s">
        <v>1165</v>
      </c>
      <c r="C2339" s="21" t="s">
        <v>1166</v>
      </c>
      <c r="D2339" s="21" t="s">
        <v>5819</v>
      </c>
      <c r="E2339" s="21" t="s">
        <v>6527</v>
      </c>
      <c r="F2339" s="22">
        <v>45562.537499999999</v>
      </c>
      <c r="G2339" s="21" t="s">
        <v>6528</v>
      </c>
      <c r="H2339" s="23">
        <v>1101.57</v>
      </c>
      <c r="I2339" s="23">
        <v>1100</v>
      </c>
      <c r="J2339" s="23">
        <v>1074.94</v>
      </c>
      <c r="K2339" s="23">
        <v>26.63</v>
      </c>
    </row>
    <row r="2340" spans="1:11" x14ac:dyDescent="0.25">
      <c r="A2340" s="21" t="s">
        <v>1132</v>
      </c>
      <c r="B2340" s="21" t="s">
        <v>1133</v>
      </c>
      <c r="C2340" s="21" t="s">
        <v>1134</v>
      </c>
      <c r="D2340" s="21" t="s">
        <v>5158</v>
      </c>
      <c r="E2340" s="21" t="s">
        <v>1902</v>
      </c>
      <c r="F2340" s="22">
        <v>45538.475694444445</v>
      </c>
      <c r="G2340" s="21" t="s">
        <v>6529</v>
      </c>
      <c r="H2340" s="23">
        <v>542.54999999999995</v>
      </c>
      <c r="I2340" s="23">
        <v>1400</v>
      </c>
      <c r="J2340" s="23">
        <v>439.93</v>
      </c>
      <c r="K2340" s="23">
        <v>102.62</v>
      </c>
    </row>
    <row r="2341" spans="1:11" x14ac:dyDescent="0.25">
      <c r="A2341" s="21" t="s">
        <v>1132</v>
      </c>
      <c r="B2341" s="21" t="s">
        <v>1145</v>
      </c>
      <c r="C2341" s="21" t="s">
        <v>1146</v>
      </c>
      <c r="D2341" s="21" t="s">
        <v>5168</v>
      </c>
      <c r="E2341" s="21" t="s">
        <v>6530</v>
      </c>
      <c r="F2341" s="22">
        <v>45544.534722222219</v>
      </c>
      <c r="G2341" s="21" t="s">
        <v>6531</v>
      </c>
      <c r="H2341" s="23">
        <v>866.61</v>
      </c>
      <c r="I2341" s="23">
        <v>1100</v>
      </c>
      <c r="J2341" s="23">
        <v>839.98</v>
      </c>
      <c r="K2341" s="23">
        <v>26.63</v>
      </c>
    </row>
    <row r="2342" spans="1:11" x14ac:dyDescent="0.25">
      <c r="A2342" s="21" t="s">
        <v>1132</v>
      </c>
      <c r="B2342" s="21" t="s">
        <v>1133</v>
      </c>
      <c r="C2342" s="21" t="s">
        <v>1134</v>
      </c>
      <c r="D2342" s="21" t="s">
        <v>5177</v>
      </c>
      <c r="E2342" s="21" t="s">
        <v>6532</v>
      </c>
      <c r="F2342" s="22">
        <v>45544.673611111109</v>
      </c>
      <c r="G2342" s="21" t="s">
        <v>6533</v>
      </c>
      <c r="H2342" s="23">
        <v>1023</v>
      </c>
      <c r="I2342" s="23">
        <v>900</v>
      </c>
      <c r="J2342" s="23">
        <v>899.97</v>
      </c>
      <c r="K2342" s="23">
        <v>123.03</v>
      </c>
    </row>
    <row r="2343" spans="1:11" x14ac:dyDescent="0.25">
      <c r="A2343" s="21" t="s">
        <v>1132</v>
      </c>
      <c r="B2343" s="21" t="s">
        <v>1163</v>
      </c>
      <c r="C2343" s="21" t="s">
        <v>1164</v>
      </c>
      <c r="D2343" s="21" t="s">
        <v>2425</v>
      </c>
      <c r="E2343" s="21" t="s">
        <v>6534</v>
      </c>
      <c r="F2343" s="22">
        <v>45538.591666666667</v>
      </c>
      <c r="G2343" s="21" t="s">
        <v>6535</v>
      </c>
      <c r="H2343" s="23">
        <v>311.58</v>
      </c>
      <c r="I2343" s="23">
        <v>1400</v>
      </c>
      <c r="J2343" s="23">
        <v>284.95</v>
      </c>
      <c r="K2343" s="23">
        <v>26.63</v>
      </c>
    </row>
    <row r="2344" spans="1:11" x14ac:dyDescent="0.25">
      <c r="A2344" s="21" t="s">
        <v>1132</v>
      </c>
      <c r="B2344" s="21" t="s">
        <v>1163</v>
      </c>
      <c r="C2344" s="21" t="s">
        <v>1164</v>
      </c>
      <c r="D2344" s="21" t="s">
        <v>3570</v>
      </c>
      <c r="E2344" s="21" t="s">
        <v>6536</v>
      </c>
      <c r="F2344" s="22">
        <v>45541.692361111112</v>
      </c>
      <c r="G2344" s="21" t="s">
        <v>6537</v>
      </c>
      <c r="H2344" s="23">
        <v>1421.99</v>
      </c>
      <c r="I2344" s="23">
        <v>1400</v>
      </c>
      <c r="J2344" s="23">
        <v>1374.9</v>
      </c>
      <c r="K2344" s="23">
        <v>47.09</v>
      </c>
    </row>
    <row r="2345" spans="1:11" x14ac:dyDescent="0.25">
      <c r="A2345" s="21" t="s">
        <v>1132</v>
      </c>
      <c r="B2345" s="21" t="s">
        <v>1147</v>
      </c>
      <c r="C2345" s="21" t="s">
        <v>1148</v>
      </c>
      <c r="D2345" s="21" t="s">
        <v>5186</v>
      </c>
      <c r="E2345" s="21" t="s">
        <v>6538</v>
      </c>
      <c r="F2345" s="22">
        <v>45542.752083333333</v>
      </c>
      <c r="G2345" s="21" t="s">
        <v>6539</v>
      </c>
      <c r="H2345" s="23">
        <v>480.03</v>
      </c>
      <c r="I2345" s="23">
        <v>1400</v>
      </c>
      <c r="J2345" s="23">
        <v>439.95</v>
      </c>
      <c r="K2345" s="23">
        <v>40.08</v>
      </c>
    </row>
    <row r="2346" spans="1:11" x14ac:dyDescent="0.25">
      <c r="A2346" s="21" t="s">
        <v>1132</v>
      </c>
      <c r="B2346" s="21" t="s">
        <v>1133</v>
      </c>
      <c r="C2346" s="21" t="s">
        <v>1134</v>
      </c>
      <c r="D2346" s="21" t="s">
        <v>5177</v>
      </c>
      <c r="E2346" s="21" t="s">
        <v>6540</v>
      </c>
      <c r="F2346" s="22">
        <v>45561.500694444447</v>
      </c>
      <c r="G2346" s="21" t="s">
        <v>6541</v>
      </c>
      <c r="H2346" s="23">
        <v>322.93</v>
      </c>
      <c r="I2346" s="23">
        <v>1200</v>
      </c>
      <c r="J2346" s="23">
        <v>284.97000000000003</v>
      </c>
      <c r="K2346" s="23">
        <v>37.96</v>
      </c>
    </row>
    <row r="2347" spans="1:11" x14ac:dyDescent="0.25">
      <c r="A2347" s="21" t="s">
        <v>1132</v>
      </c>
      <c r="B2347" s="21" t="s">
        <v>1139</v>
      </c>
      <c r="C2347" s="21" t="s">
        <v>1140</v>
      </c>
      <c r="D2347" s="21" t="s">
        <v>1271</v>
      </c>
      <c r="E2347" s="21" t="s">
        <v>6542</v>
      </c>
      <c r="F2347" s="22">
        <v>45549.563888888886</v>
      </c>
      <c r="G2347" s="21" t="s">
        <v>6543</v>
      </c>
      <c r="H2347" s="23">
        <v>376.58</v>
      </c>
      <c r="I2347" s="23">
        <v>1200</v>
      </c>
      <c r="J2347" s="23">
        <v>349.95</v>
      </c>
      <c r="K2347" s="23">
        <v>26.63</v>
      </c>
    </row>
    <row r="2348" spans="1:11" x14ac:dyDescent="0.25">
      <c r="A2348" s="21" t="s">
        <v>1132</v>
      </c>
      <c r="B2348" s="21" t="s">
        <v>1155</v>
      </c>
      <c r="C2348" s="21" t="s">
        <v>1156</v>
      </c>
      <c r="D2348" s="21" t="s">
        <v>5846</v>
      </c>
      <c r="E2348" s="21" t="s">
        <v>6544</v>
      </c>
      <c r="F2348" s="22">
        <v>45542.501388888886</v>
      </c>
      <c r="G2348" s="21" t="s">
        <v>6545</v>
      </c>
      <c r="H2348" s="23">
        <v>439.07</v>
      </c>
      <c r="I2348" s="23">
        <v>1400</v>
      </c>
      <c r="J2348" s="23">
        <v>399.94</v>
      </c>
      <c r="K2348" s="23">
        <v>39.130000000000003</v>
      </c>
    </row>
    <row r="2349" spans="1:11" x14ac:dyDescent="0.25">
      <c r="A2349" s="21" t="s">
        <v>1132</v>
      </c>
      <c r="B2349" s="21" t="s">
        <v>1147</v>
      </c>
      <c r="C2349" s="21" t="s">
        <v>1148</v>
      </c>
      <c r="D2349" s="21" t="s">
        <v>5186</v>
      </c>
      <c r="E2349" s="21" t="s">
        <v>4638</v>
      </c>
      <c r="F2349" s="22">
        <v>45562.708333333336</v>
      </c>
      <c r="G2349" s="21" t="s">
        <v>6546</v>
      </c>
      <c r="H2349" s="23">
        <v>719.92</v>
      </c>
      <c r="I2349" s="23">
        <v>1100</v>
      </c>
      <c r="J2349" s="23">
        <v>689.97</v>
      </c>
      <c r="K2349" s="23">
        <v>29.95</v>
      </c>
    </row>
    <row r="2350" spans="1:11" x14ac:dyDescent="0.25">
      <c r="A2350" s="21" t="s">
        <v>1132</v>
      </c>
      <c r="B2350" s="21" t="s">
        <v>3044</v>
      </c>
      <c r="C2350" s="21" t="s">
        <v>3045</v>
      </c>
      <c r="D2350" s="21" t="s">
        <v>6547</v>
      </c>
      <c r="E2350" s="21" t="s">
        <v>6548</v>
      </c>
      <c r="F2350" s="22">
        <v>45537.547222222223</v>
      </c>
      <c r="G2350" s="21" t="s">
        <v>6549</v>
      </c>
      <c r="H2350" s="23">
        <v>1265.67</v>
      </c>
      <c r="I2350" s="23">
        <v>1300</v>
      </c>
      <c r="J2350" s="23">
        <v>1164.93</v>
      </c>
      <c r="K2350" s="23">
        <v>100.74</v>
      </c>
    </row>
    <row r="2351" spans="1:11" x14ac:dyDescent="0.25">
      <c r="A2351" s="21" t="s">
        <v>1132</v>
      </c>
      <c r="B2351" s="21" t="s">
        <v>3044</v>
      </c>
      <c r="C2351" s="21" t="s">
        <v>3045</v>
      </c>
      <c r="D2351" s="21" t="s">
        <v>5151</v>
      </c>
      <c r="E2351" s="21" t="s">
        <v>5537</v>
      </c>
      <c r="F2351" s="22">
        <v>45543.59375</v>
      </c>
      <c r="G2351" s="21" t="s">
        <v>6550</v>
      </c>
      <c r="H2351" s="23">
        <v>328.94</v>
      </c>
      <c r="I2351" s="23">
        <v>1100</v>
      </c>
      <c r="J2351" s="23">
        <v>209.94</v>
      </c>
      <c r="K2351" s="23">
        <v>119</v>
      </c>
    </row>
    <row r="2352" spans="1:11" x14ac:dyDescent="0.25">
      <c r="A2352" s="21" t="s">
        <v>1132</v>
      </c>
      <c r="B2352" s="21" t="s">
        <v>3044</v>
      </c>
      <c r="C2352" s="21" t="s">
        <v>3045</v>
      </c>
      <c r="D2352" s="21" t="s">
        <v>6547</v>
      </c>
      <c r="E2352" s="21" t="s">
        <v>6551</v>
      </c>
      <c r="F2352" s="22">
        <v>45544.625</v>
      </c>
      <c r="G2352" s="21" t="s">
        <v>6552</v>
      </c>
      <c r="H2352" s="23">
        <v>871.82</v>
      </c>
      <c r="I2352" s="23">
        <v>1300</v>
      </c>
      <c r="J2352" s="23">
        <v>844.94</v>
      </c>
      <c r="K2352" s="23">
        <v>26.88</v>
      </c>
    </row>
    <row r="2353" spans="1:11" x14ac:dyDescent="0.25">
      <c r="A2353" s="21" t="s">
        <v>1132</v>
      </c>
      <c r="B2353" s="21" t="s">
        <v>1157</v>
      </c>
      <c r="C2353" s="21" t="s">
        <v>1158</v>
      </c>
      <c r="D2353" s="21" t="s">
        <v>1490</v>
      </c>
      <c r="E2353" s="21" t="s">
        <v>6553</v>
      </c>
      <c r="F2353" s="22">
        <v>45539.484722222223</v>
      </c>
      <c r="G2353" s="21" t="s">
        <v>6554</v>
      </c>
      <c r="H2353" s="23">
        <v>806.58</v>
      </c>
      <c r="I2353" s="23">
        <v>1200</v>
      </c>
      <c r="J2353" s="23">
        <v>779.95</v>
      </c>
      <c r="K2353" s="23">
        <v>26.63</v>
      </c>
    </row>
    <row r="2354" spans="1:11" x14ac:dyDescent="0.25">
      <c r="A2354" s="21" t="s">
        <v>1132</v>
      </c>
      <c r="B2354" s="21" t="s">
        <v>1161</v>
      </c>
      <c r="C2354" s="21" t="s">
        <v>1162</v>
      </c>
      <c r="D2354" s="21" t="s">
        <v>1492</v>
      </c>
      <c r="E2354" s="21" t="s">
        <v>6555</v>
      </c>
      <c r="F2354" s="22">
        <v>45542.7</v>
      </c>
      <c r="G2354" s="21" t="s">
        <v>6556</v>
      </c>
      <c r="H2354" s="23">
        <v>1016.58</v>
      </c>
      <c r="I2354" s="23">
        <v>1300</v>
      </c>
      <c r="J2354" s="23">
        <v>989.95</v>
      </c>
      <c r="K2354" s="23">
        <v>26.63</v>
      </c>
    </row>
    <row r="2355" spans="1:11" x14ac:dyDescent="0.25">
      <c r="A2355" s="21" t="s">
        <v>1132</v>
      </c>
      <c r="B2355" s="21" t="s">
        <v>1157</v>
      </c>
      <c r="C2355" s="21" t="s">
        <v>1158</v>
      </c>
      <c r="D2355" s="21" t="s">
        <v>5838</v>
      </c>
      <c r="E2355" s="21" t="s">
        <v>6557</v>
      </c>
      <c r="F2355" s="22">
        <v>45545.577777777777</v>
      </c>
      <c r="G2355" s="21" t="s">
        <v>6558</v>
      </c>
      <c r="H2355" s="23">
        <v>561.59</v>
      </c>
      <c r="I2355" s="23">
        <v>1300</v>
      </c>
      <c r="J2355" s="23">
        <v>534.96</v>
      </c>
      <c r="K2355" s="23">
        <v>26.63</v>
      </c>
    </row>
    <row r="2356" spans="1:11" x14ac:dyDescent="0.25">
      <c r="A2356" s="21" t="s">
        <v>93</v>
      </c>
      <c r="B2356" s="21" t="s">
        <v>964</v>
      </c>
      <c r="C2356" s="21" t="s">
        <v>1005</v>
      </c>
      <c r="D2356" s="21" t="s">
        <v>834</v>
      </c>
      <c r="E2356" s="21" t="s">
        <v>1931</v>
      </c>
      <c r="F2356" s="22">
        <v>45555.55972222222</v>
      </c>
      <c r="G2356" s="21" t="s">
        <v>6559</v>
      </c>
      <c r="H2356" s="23">
        <v>341.81</v>
      </c>
      <c r="I2356" s="23">
        <v>1300</v>
      </c>
      <c r="J2356" s="23">
        <v>314.97000000000003</v>
      </c>
      <c r="K2356" s="23">
        <v>26.84</v>
      </c>
    </row>
    <row r="2357" spans="1:11" x14ac:dyDescent="0.25">
      <c r="A2357" s="21" t="s">
        <v>93</v>
      </c>
      <c r="B2357" s="21" t="s">
        <v>964</v>
      </c>
      <c r="C2357" s="21" t="s">
        <v>1005</v>
      </c>
      <c r="D2357" s="21" t="s">
        <v>834</v>
      </c>
      <c r="E2357" s="21" t="s">
        <v>6560</v>
      </c>
      <c r="F2357" s="22">
        <v>45564.513888888891</v>
      </c>
      <c r="G2357" s="21" t="s">
        <v>6561</v>
      </c>
      <c r="H2357" s="23">
        <v>1050.6400000000001</v>
      </c>
      <c r="I2357" s="23">
        <v>1300</v>
      </c>
      <c r="J2357" s="23">
        <v>1009.97</v>
      </c>
      <c r="K2357" s="23">
        <v>40.67</v>
      </c>
    </row>
    <row r="2358" spans="1:11" x14ac:dyDescent="0.25">
      <c r="A2358" s="21" t="s">
        <v>93</v>
      </c>
      <c r="B2358" s="21" t="s">
        <v>594</v>
      </c>
      <c r="C2358" s="21" t="s">
        <v>111</v>
      </c>
      <c r="D2358" s="21" t="s">
        <v>1283</v>
      </c>
      <c r="E2358" s="21" t="s">
        <v>6562</v>
      </c>
      <c r="F2358" s="22">
        <v>45563.597222222219</v>
      </c>
      <c r="G2358" s="21" t="s">
        <v>6563</v>
      </c>
      <c r="H2358" s="23">
        <v>1384</v>
      </c>
      <c r="I2358" s="23">
        <v>1400</v>
      </c>
      <c r="J2358" s="23">
        <v>1340.43</v>
      </c>
      <c r="K2358" s="23">
        <v>43.57</v>
      </c>
    </row>
    <row r="2359" spans="1:11" x14ac:dyDescent="0.25">
      <c r="A2359" s="21" t="s">
        <v>93</v>
      </c>
      <c r="B2359" s="21" t="s">
        <v>956</v>
      </c>
      <c r="C2359" s="21" t="s">
        <v>1007</v>
      </c>
      <c r="D2359" s="21" t="s">
        <v>819</v>
      </c>
      <c r="E2359" s="21" t="s">
        <v>6564</v>
      </c>
      <c r="F2359" s="22">
        <v>45543.659722222219</v>
      </c>
      <c r="G2359" s="21" t="s">
        <v>6565</v>
      </c>
      <c r="H2359" s="23">
        <v>1328.17</v>
      </c>
      <c r="I2359" s="23">
        <v>1300</v>
      </c>
      <c r="J2359" s="23">
        <v>1174.94</v>
      </c>
      <c r="K2359" s="23">
        <v>153.22999999999999</v>
      </c>
    </row>
    <row r="2360" spans="1:11" x14ac:dyDescent="0.25">
      <c r="A2360" s="21" t="s">
        <v>93</v>
      </c>
      <c r="B2360" s="21" t="s">
        <v>958</v>
      </c>
      <c r="C2360" s="21" t="s">
        <v>1006</v>
      </c>
      <c r="D2360" s="21" t="s">
        <v>1023</v>
      </c>
      <c r="E2360" s="21" t="s">
        <v>6456</v>
      </c>
      <c r="F2360" s="22">
        <v>45556.679861111108</v>
      </c>
      <c r="G2360" s="21" t="s">
        <v>6566</v>
      </c>
      <c r="H2360" s="23">
        <v>842.18</v>
      </c>
      <c r="I2360" s="23">
        <v>1400</v>
      </c>
      <c r="J2360" s="23">
        <v>814.96</v>
      </c>
      <c r="K2360" s="23">
        <v>27.22</v>
      </c>
    </row>
    <row r="2361" spans="1:11" x14ac:dyDescent="0.25">
      <c r="A2361" s="21" t="s">
        <v>93</v>
      </c>
      <c r="B2361" s="21" t="s">
        <v>958</v>
      </c>
      <c r="C2361" s="21" t="s">
        <v>1006</v>
      </c>
      <c r="D2361" s="21" t="s">
        <v>1522</v>
      </c>
      <c r="E2361" s="21" t="s">
        <v>6567</v>
      </c>
      <c r="F2361" s="22">
        <v>45560.671527777777</v>
      </c>
      <c r="G2361" s="21" t="s">
        <v>6568</v>
      </c>
      <c r="H2361" s="23">
        <v>889.8</v>
      </c>
      <c r="I2361" s="23">
        <v>900</v>
      </c>
      <c r="J2361" s="23">
        <v>829.99</v>
      </c>
      <c r="K2361" s="23">
        <v>59.81</v>
      </c>
    </row>
    <row r="2362" spans="1:11" x14ac:dyDescent="0.25">
      <c r="A2362" s="21" t="s">
        <v>93</v>
      </c>
      <c r="B2362" s="21" t="s">
        <v>587</v>
      </c>
      <c r="C2362" s="21" t="s">
        <v>124</v>
      </c>
      <c r="D2362" s="21" t="s">
        <v>1112</v>
      </c>
      <c r="E2362" s="21" t="s">
        <v>6569</v>
      </c>
      <c r="F2362" s="22">
        <v>45557.636111111111</v>
      </c>
      <c r="G2362" s="21" t="s">
        <v>6570</v>
      </c>
      <c r="H2362" s="23">
        <v>629.04</v>
      </c>
      <c r="I2362" s="23">
        <v>1100</v>
      </c>
      <c r="J2362" s="23">
        <v>534.95000000000005</v>
      </c>
      <c r="K2362" s="23">
        <v>94.09</v>
      </c>
    </row>
    <row r="2363" spans="1:11" x14ac:dyDescent="0.25">
      <c r="A2363" s="21" t="s">
        <v>93</v>
      </c>
      <c r="B2363" s="21" t="s">
        <v>960</v>
      </c>
      <c r="C2363" s="21" t="s">
        <v>1004</v>
      </c>
      <c r="D2363" s="21" t="s">
        <v>1278</v>
      </c>
      <c r="E2363" s="21" t="s">
        <v>1673</v>
      </c>
      <c r="F2363" s="22">
        <v>45560.71875</v>
      </c>
      <c r="G2363" s="21" t="s">
        <v>6571</v>
      </c>
      <c r="H2363" s="23">
        <v>486.7</v>
      </c>
      <c r="I2363" s="23">
        <v>900</v>
      </c>
      <c r="J2363" s="23">
        <v>319.95</v>
      </c>
      <c r="K2363" s="23">
        <v>166.75</v>
      </c>
    </row>
    <row r="2364" spans="1:11" x14ac:dyDescent="0.25">
      <c r="A2364" s="21" t="s">
        <v>93</v>
      </c>
      <c r="B2364" s="21" t="s">
        <v>644</v>
      </c>
      <c r="C2364" s="21" t="s">
        <v>112</v>
      </c>
      <c r="D2364" s="21" t="s">
        <v>6572</v>
      </c>
      <c r="E2364" s="21" t="s">
        <v>6573</v>
      </c>
      <c r="F2364" s="22">
        <v>45542.390972222223</v>
      </c>
      <c r="G2364" s="21" t="s">
        <v>6574</v>
      </c>
      <c r="H2364" s="23">
        <v>626.79999999999995</v>
      </c>
      <c r="I2364" s="23">
        <v>1100</v>
      </c>
      <c r="J2364" s="23">
        <v>599.96</v>
      </c>
      <c r="K2364" s="23">
        <v>26.84</v>
      </c>
    </row>
    <row r="2365" spans="1:11" x14ac:dyDescent="0.25">
      <c r="A2365" s="21" t="s">
        <v>93</v>
      </c>
      <c r="B2365" s="21" t="s">
        <v>644</v>
      </c>
      <c r="C2365" s="21" t="s">
        <v>112</v>
      </c>
      <c r="D2365" s="21" t="s">
        <v>1029</v>
      </c>
      <c r="E2365" s="21" t="s">
        <v>6575</v>
      </c>
      <c r="F2365" s="22">
        <v>45551.466666666667</v>
      </c>
      <c r="G2365" s="21" t="s">
        <v>6576</v>
      </c>
      <c r="H2365" s="23">
        <v>1167.96</v>
      </c>
      <c r="I2365" s="23">
        <v>1300</v>
      </c>
      <c r="J2365" s="23">
        <v>1069.96</v>
      </c>
      <c r="K2365" s="23">
        <v>98</v>
      </c>
    </row>
    <row r="2366" spans="1:11" x14ac:dyDescent="0.25">
      <c r="A2366" s="21" t="s">
        <v>93</v>
      </c>
      <c r="B2366" s="21" t="s">
        <v>644</v>
      </c>
      <c r="C2366" s="21" t="s">
        <v>112</v>
      </c>
      <c r="D2366" s="21" t="s">
        <v>816</v>
      </c>
      <c r="E2366" s="21" t="s">
        <v>5752</v>
      </c>
      <c r="F2366" s="22">
        <v>45554.620138888888</v>
      </c>
      <c r="G2366" s="21" t="s">
        <v>6577</v>
      </c>
      <c r="H2366" s="23">
        <v>441.79</v>
      </c>
      <c r="I2366" s="23">
        <v>1400</v>
      </c>
      <c r="J2366" s="23">
        <v>414.95</v>
      </c>
      <c r="K2366" s="23">
        <v>26.84</v>
      </c>
    </row>
    <row r="2367" spans="1:11" x14ac:dyDescent="0.25">
      <c r="A2367" s="21" t="s">
        <v>93</v>
      </c>
      <c r="B2367" s="21" t="s">
        <v>618</v>
      </c>
      <c r="C2367" s="21" t="s">
        <v>128</v>
      </c>
      <c r="D2367" s="21" t="s">
        <v>1025</v>
      </c>
      <c r="E2367" s="21" t="s">
        <v>6578</v>
      </c>
      <c r="F2367" s="22">
        <v>45559.677777777775</v>
      </c>
      <c r="G2367" s="21" t="s">
        <v>6579</v>
      </c>
      <c r="H2367" s="23">
        <v>741.8</v>
      </c>
      <c r="I2367" s="23">
        <v>1000</v>
      </c>
      <c r="J2367" s="23">
        <v>714.96</v>
      </c>
      <c r="K2367" s="23">
        <v>26.84</v>
      </c>
    </row>
    <row r="2368" spans="1:11" x14ac:dyDescent="0.25">
      <c r="A2368" s="21" t="s">
        <v>93</v>
      </c>
      <c r="B2368" s="21" t="s">
        <v>644</v>
      </c>
      <c r="C2368" s="21" t="s">
        <v>112</v>
      </c>
      <c r="D2368" s="21" t="s">
        <v>1029</v>
      </c>
      <c r="E2368" s="21" t="s">
        <v>6580</v>
      </c>
      <c r="F2368" s="22">
        <v>45565.441666666666</v>
      </c>
      <c r="G2368" s="21" t="s">
        <v>6581</v>
      </c>
      <c r="H2368" s="23">
        <v>326.81</v>
      </c>
      <c r="I2368" s="23">
        <v>1100</v>
      </c>
      <c r="J2368" s="23">
        <v>299.97000000000003</v>
      </c>
      <c r="K2368" s="23">
        <v>26.84</v>
      </c>
    </row>
    <row r="2369" spans="1:11" x14ac:dyDescent="0.25">
      <c r="A2369" s="21" t="s">
        <v>93</v>
      </c>
      <c r="B2369" s="21" t="s">
        <v>610</v>
      </c>
      <c r="C2369" s="21" t="s">
        <v>102</v>
      </c>
      <c r="D2369" s="21" t="s">
        <v>1112</v>
      </c>
      <c r="E2369" s="21" t="s">
        <v>6582</v>
      </c>
      <c r="F2369" s="22">
        <v>45547.543055555558</v>
      </c>
      <c r="G2369" s="21" t="s">
        <v>6583</v>
      </c>
      <c r="H2369" s="23">
        <v>567</v>
      </c>
      <c r="I2369" s="23">
        <v>600</v>
      </c>
      <c r="J2369" s="23">
        <v>449.91</v>
      </c>
      <c r="K2369" s="23">
        <v>117.09</v>
      </c>
    </row>
    <row r="2370" spans="1:11" x14ac:dyDescent="0.25">
      <c r="A2370" s="21" t="s">
        <v>93</v>
      </c>
      <c r="B2370" s="21" t="s">
        <v>610</v>
      </c>
      <c r="C2370" s="21" t="s">
        <v>102</v>
      </c>
      <c r="D2370" s="21" t="s">
        <v>829</v>
      </c>
      <c r="E2370" s="21" t="s">
        <v>6584</v>
      </c>
      <c r="F2370" s="22">
        <v>45555.715277777781</v>
      </c>
      <c r="G2370" s="21" t="s">
        <v>6585</v>
      </c>
      <c r="H2370" s="23">
        <v>334.31</v>
      </c>
      <c r="I2370" s="23">
        <v>1300</v>
      </c>
      <c r="J2370" s="23">
        <v>307.47000000000003</v>
      </c>
      <c r="K2370" s="23">
        <v>26.84</v>
      </c>
    </row>
    <row r="2371" spans="1:11" x14ac:dyDescent="0.25">
      <c r="A2371" s="21" t="s">
        <v>93</v>
      </c>
      <c r="B2371" s="21" t="s">
        <v>590</v>
      </c>
      <c r="C2371" s="21" t="s">
        <v>105</v>
      </c>
      <c r="D2371" s="21" t="s">
        <v>6586</v>
      </c>
      <c r="E2371" s="21" t="s">
        <v>6587</v>
      </c>
      <c r="F2371" s="22">
        <v>45539.75</v>
      </c>
      <c r="G2371" s="21" t="s">
        <v>6588</v>
      </c>
      <c r="H2371" s="23">
        <v>1047.75</v>
      </c>
      <c r="I2371" s="23">
        <v>1100</v>
      </c>
      <c r="J2371" s="23">
        <v>929.91</v>
      </c>
      <c r="K2371" s="23">
        <v>117.84</v>
      </c>
    </row>
    <row r="2372" spans="1:11" x14ac:dyDescent="0.25">
      <c r="A2372" s="21" t="s">
        <v>93</v>
      </c>
      <c r="B2372" s="21" t="s">
        <v>592</v>
      </c>
      <c r="C2372" s="21" t="s">
        <v>106</v>
      </c>
      <c r="D2372" s="21" t="s">
        <v>6589</v>
      </c>
      <c r="E2372" s="21" t="s">
        <v>6590</v>
      </c>
      <c r="F2372" s="22">
        <v>45561.756249999999</v>
      </c>
      <c r="G2372" s="21" t="s">
        <v>6591</v>
      </c>
      <c r="H2372" s="23">
        <v>754.16</v>
      </c>
      <c r="I2372" s="23">
        <v>1200</v>
      </c>
      <c r="J2372" s="23">
        <v>684.97</v>
      </c>
      <c r="K2372" s="23">
        <v>69.19</v>
      </c>
    </row>
    <row r="2373" spans="1:11" x14ac:dyDescent="0.25">
      <c r="A2373" s="21" t="s">
        <v>93</v>
      </c>
      <c r="B2373" s="21" t="s">
        <v>628</v>
      </c>
      <c r="C2373" s="21" t="s">
        <v>123</v>
      </c>
      <c r="D2373" s="21" t="s">
        <v>1547</v>
      </c>
      <c r="E2373" s="21" t="s">
        <v>6592</v>
      </c>
      <c r="F2373" s="22">
        <v>45545.54583333333</v>
      </c>
      <c r="G2373" s="21" t="s">
        <v>6593</v>
      </c>
      <c r="H2373" s="23">
        <v>227.04</v>
      </c>
      <c r="I2373" s="23">
        <v>1100</v>
      </c>
      <c r="J2373" s="23">
        <v>199.99</v>
      </c>
      <c r="K2373" s="23">
        <v>27.05</v>
      </c>
    </row>
    <row r="2374" spans="1:11" x14ac:dyDescent="0.25">
      <c r="A2374" s="21" t="s">
        <v>93</v>
      </c>
      <c r="B2374" s="21" t="s">
        <v>646</v>
      </c>
      <c r="C2374" s="21" t="s">
        <v>108</v>
      </c>
      <c r="D2374" s="21" t="s">
        <v>816</v>
      </c>
      <c r="E2374" s="21" t="s">
        <v>6594</v>
      </c>
      <c r="F2374" s="22">
        <v>45546.620833333334</v>
      </c>
      <c r="G2374" s="21" t="s">
        <v>6595</v>
      </c>
      <c r="H2374" s="23">
        <v>417.18</v>
      </c>
      <c r="I2374" s="23">
        <v>1100</v>
      </c>
      <c r="J2374" s="23">
        <v>379.96</v>
      </c>
      <c r="K2374" s="23">
        <v>37.22</v>
      </c>
    </row>
    <row r="2375" spans="1:11" x14ac:dyDescent="0.25">
      <c r="A2375" s="21" t="s">
        <v>93</v>
      </c>
      <c r="B2375" s="21" t="s">
        <v>646</v>
      </c>
      <c r="C2375" s="21" t="s">
        <v>108</v>
      </c>
      <c r="D2375" s="21" t="s">
        <v>833</v>
      </c>
      <c r="E2375" s="21" t="s">
        <v>6596</v>
      </c>
      <c r="F2375" s="22">
        <v>45554.724999999999</v>
      </c>
      <c r="G2375" s="21" t="s">
        <v>6597</v>
      </c>
      <c r="H2375" s="23">
        <v>378.96</v>
      </c>
      <c r="I2375" s="23">
        <v>1000</v>
      </c>
      <c r="J2375" s="23">
        <v>294.95999999999998</v>
      </c>
      <c r="K2375" s="23">
        <v>84</v>
      </c>
    </row>
    <row r="2376" spans="1:11" x14ac:dyDescent="0.25">
      <c r="A2376" s="21" t="s">
        <v>93</v>
      </c>
      <c r="B2376" s="21" t="s">
        <v>646</v>
      </c>
      <c r="C2376" s="21" t="s">
        <v>108</v>
      </c>
      <c r="D2376" s="21" t="s">
        <v>833</v>
      </c>
      <c r="E2376" s="21" t="s">
        <v>6598</v>
      </c>
      <c r="F2376" s="22">
        <v>45560.411805555559</v>
      </c>
      <c r="G2376" s="21" t="s">
        <v>6599</v>
      </c>
      <c r="H2376" s="23">
        <v>296.82</v>
      </c>
      <c r="I2376" s="23">
        <v>1100</v>
      </c>
      <c r="J2376" s="23">
        <v>269.98</v>
      </c>
      <c r="K2376" s="23">
        <v>26.84</v>
      </c>
    </row>
    <row r="2377" spans="1:11" x14ac:dyDescent="0.25">
      <c r="A2377" s="21" t="s">
        <v>93</v>
      </c>
      <c r="B2377" s="21" t="s">
        <v>630</v>
      </c>
      <c r="C2377" s="21" t="s">
        <v>125</v>
      </c>
      <c r="D2377" s="21" t="s">
        <v>6600</v>
      </c>
      <c r="E2377" s="21" t="s">
        <v>6601</v>
      </c>
      <c r="F2377" s="22">
        <v>45538.628472222219</v>
      </c>
      <c r="G2377" s="21" t="s">
        <v>6602</v>
      </c>
      <c r="H2377" s="23">
        <v>986.39</v>
      </c>
      <c r="I2377" s="23">
        <v>1100</v>
      </c>
      <c r="J2377" s="23">
        <v>929.99</v>
      </c>
      <c r="K2377" s="23">
        <v>56.4</v>
      </c>
    </row>
    <row r="2378" spans="1:11" x14ac:dyDescent="0.25">
      <c r="A2378" s="21" t="s">
        <v>93</v>
      </c>
      <c r="B2378" s="21" t="s">
        <v>640</v>
      </c>
      <c r="C2378" s="21" t="s">
        <v>101</v>
      </c>
      <c r="D2378" s="21" t="s">
        <v>1547</v>
      </c>
      <c r="E2378" s="21" t="s">
        <v>6603</v>
      </c>
      <c r="F2378" s="22">
        <v>45546.566666666666</v>
      </c>
      <c r="G2378" s="21" t="s">
        <v>6604</v>
      </c>
      <c r="H2378" s="23">
        <v>254.97</v>
      </c>
      <c r="I2378" s="23">
        <v>1300</v>
      </c>
      <c r="J2378" s="23">
        <v>254.97</v>
      </c>
      <c r="K2378" s="23">
        <v>0</v>
      </c>
    </row>
    <row r="2379" spans="1:11" x14ac:dyDescent="0.25">
      <c r="A2379" s="21" t="s">
        <v>93</v>
      </c>
      <c r="B2379" s="21" t="s">
        <v>891</v>
      </c>
      <c r="C2379" s="21" t="s">
        <v>892</v>
      </c>
      <c r="D2379" s="21" t="s">
        <v>908</v>
      </c>
      <c r="E2379" s="21" t="s">
        <v>6605</v>
      </c>
      <c r="F2379" s="22">
        <v>45541.759722222225</v>
      </c>
      <c r="G2379" s="21" t="s">
        <v>6606</v>
      </c>
      <c r="H2379" s="23">
        <v>607.39</v>
      </c>
      <c r="I2379" s="23">
        <v>1100</v>
      </c>
      <c r="J2379" s="23">
        <v>299.94</v>
      </c>
      <c r="K2379" s="23">
        <v>307.45</v>
      </c>
    </row>
    <row r="2380" spans="1:11" x14ac:dyDescent="0.25">
      <c r="A2380" s="21" t="s">
        <v>93</v>
      </c>
      <c r="B2380" s="21" t="s">
        <v>634</v>
      </c>
      <c r="C2380" s="21" t="s">
        <v>118</v>
      </c>
      <c r="D2380" s="21" t="s">
        <v>825</v>
      </c>
      <c r="E2380" s="21" t="s">
        <v>6607</v>
      </c>
      <c r="F2380" s="22">
        <v>45553.599999999999</v>
      </c>
      <c r="G2380" s="21" t="s">
        <v>6608</v>
      </c>
      <c r="H2380" s="23">
        <v>1327.06</v>
      </c>
      <c r="I2380" s="23">
        <v>1300</v>
      </c>
      <c r="J2380" s="23">
        <v>1299.97</v>
      </c>
      <c r="K2380" s="23">
        <v>27.09</v>
      </c>
    </row>
    <row r="2381" spans="1:11" x14ac:dyDescent="0.25">
      <c r="A2381" s="21" t="s">
        <v>93</v>
      </c>
      <c r="B2381" s="21" t="s">
        <v>634</v>
      </c>
      <c r="C2381" s="21" t="s">
        <v>118</v>
      </c>
      <c r="D2381" s="21" t="s">
        <v>825</v>
      </c>
      <c r="E2381" s="21" t="s">
        <v>6609</v>
      </c>
      <c r="F2381" s="22">
        <v>45558.410416666666</v>
      </c>
      <c r="G2381" s="21" t="s">
        <v>6610</v>
      </c>
      <c r="H2381" s="23">
        <v>417.05</v>
      </c>
      <c r="I2381" s="23">
        <v>1100</v>
      </c>
      <c r="J2381" s="23">
        <v>389.96</v>
      </c>
      <c r="K2381" s="23">
        <v>27.09</v>
      </c>
    </row>
    <row r="2382" spans="1:11" x14ac:dyDescent="0.25">
      <c r="A2382" s="21" t="s">
        <v>93</v>
      </c>
      <c r="B2382" s="21" t="s">
        <v>620</v>
      </c>
      <c r="C2382" s="21" t="s">
        <v>119</v>
      </c>
      <c r="D2382" s="21" t="s">
        <v>6611</v>
      </c>
      <c r="E2382" s="21" t="s">
        <v>6612</v>
      </c>
      <c r="F2382" s="22">
        <v>45555.529166666667</v>
      </c>
      <c r="G2382" s="21" t="s">
        <v>6613</v>
      </c>
      <c r="H2382" s="23">
        <v>1189.56</v>
      </c>
      <c r="I2382" s="23">
        <v>1200</v>
      </c>
      <c r="J2382" s="23">
        <v>1162.47</v>
      </c>
      <c r="K2382" s="23">
        <v>27.09</v>
      </c>
    </row>
    <row r="2383" spans="1:11" x14ac:dyDescent="0.25">
      <c r="A2383" s="21" t="s">
        <v>93</v>
      </c>
      <c r="B2383" s="21" t="s">
        <v>624</v>
      </c>
      <c r="C2383" s="21" t="s">
        <v>103</v>
      </c>
      <c r="D2383" s="21" t="s">
        <v>6611</v>
      </c>
      <c r="E2383" s="21" t="s">
        <v>6614</v>
      </c>
      <c r="F2383" s="22">
        <v>45564.793055555558</v>
      </c>
      <c r="G2383" s="21" t="s">
        <v>6615</v>
      </c>
      <c r="H2383" s="23">
        <v>957.91</v>
      </c>
      <c r="I2383" s="23">
        <v>1100</v>
      </c>
      <c r="J2383" s="23">
        <v>929.99</v>
      </c>
      <c r="K2383" s="23">
        <v>27.92</v>
      </c>
    </row>
    <row r="2384" spans="1:11" x14ac:dyDescent="0.25">
      <c r="A2384" s="21" t="s">
        <v>93</v>
      </c>
      <c r="B2384" s="21" t="s">
        <v>642</v>
      </c>
      <c r="C2384" s="21" t="s">
        <v>99</v>
      </c>
      <c r="D2384" s="21" t="s">
        <v>828</v>
      </c>
      <c r="E2384" s="21" t="s">
        <v>6616</v>
      </c>
      <c r="F2384" s="22">
        <v>45536.616666666669</v>
      </c>
      <c r="G2384" s="21" t="s">
        <v>6617</v>
      </c>
      <c r="H2384" s="23">
        <v>1142.3900000000001</v>
      </c>
      <c r="I2384" s="23">
        <v>1400</v>
      </c>
      <c r="J2384" s="23">
        <v>1044.96</v>
      </c>
      <c r="K2384" s="23">
        <v>97.43</v>
      </c>
    </row>
    <row r="2385" spans="1:11" x14ac:dyDescent="0.25">
      <c r="A2385" s="21" t="s">
        <v>93</v>
      </c>
      <c r="B2385" s="21" t="s">
        <v>596</v>
      </c>
      <c r="C2385" s="21" t="s">
        <v>120</v>
      </c>
      <c r="D2385" s="21" t="s">
        <v>1031</v>
      </c>
      <c r="E2385" s="21" t="s">
        <v>6618</v>
      </c>
      <c r="F2385" s="22">
        <v>45561.661111111112</v>
      </c>
      <c r="G2385" s="21" t="s">
        <v>6619</v>
      </c>
      <c r="H2385" s="23">
        <v>1029.97</v>
      </c>
      <c r="I2385" s="23">
        <v>1100</v>
      </c>
      <c r="J2385" s="23">
        <v>1004.96</v>
      </c>
      <c r="K2385" s="23">
        <v>25.01</v>
      </c>
    </row>
    <row r="2386" spans="1:11" x14ac:dyDescent="0.25">
      <c r="A2386" s="21" t="s">
        <v>93</v>
      </c>
      <c r="B2386" s="21" t="s">
        <v>596</v>
      </c>
      <c r="C2386" s="21" t="s">
        <v>120</v>
      </c>
      <c r="D2386" s="21" t="s">
        <v>1031</v>
      </c>
      <c r="E2386" s="21" t="s">
        <v>5036</v>
      </c>
      <c r="F2386" s="22">
        <v>45561.694444444445</v>
      </c>
      <c r="G2386" s="21" t="s">
        <v>6620</v>
      </c>
      <c r="H2386" s="23">
        <v>547.19000000000005</v>
      </c>
      <c r="I2386" s="23">
        <v>1100</v>
      </c>
      <c r="J2386" s="23">
        <v>519.97</v>
      </c>
      <c r="K2386" s="23">
        <v>27.22</v>
      </c>
    </row>
    <row r="2387" spans="1:11" x14ac:dyDescent="0.25">
      <c r="A2387" s="21" t="s">
        <v>93</v>
      </c>
      <c r="B2387" s="21" t="s">
        <v>596</v>
      </c>
      <c r="C2387" s="21" t="s">
        <v>120</v>
      </c>
      <c r="D2387" s="21" t="s">
        <v>1517</v>
      </c>
      <c r="E2387" s="21" t="s">
        <v>6621</v>
      </c>
      <c r="F2387" s="22">
        <v>45562.449305555558</v>
      </c>
      <c r="G2387" s="21" t="s">
        <v>6622</v>
      </c>
      <c r="H2387" s="23">
        <v>797.17</v>
      </c>
      <c r="I2387" s="23">
        <v>900</v>
      </c>
      <c r="J2387" s="23">
        <v>769.95</v>
      </c>
      <c r="K2387" s="23">
        <v>27.22</v>
      </c>
    </row>
    <row r="2388" spans="1:11" x14ac:dyDescent="0.25">
      <c r="A2388" s="21" t="s">
        <v>93</v>
      </c>
      <c r="B2388" s="21" t="s">
        <v>616</v>
      </c>
      <c r="C2388" s="21" t="s">
        <v>94</v>
      </c>
      <c r="D2388" s="21" t="s">
        <v>5289</v>
      </c>
      <c r="E2388" s="21" t="s">
        <v>6623</v>
      </c>
      <c r="F2388" s="22">
        <v>45542.585416666669</v>
      </c>
      <c r="G2388" s="21" t="s">
        <v>6624</v>
      </c>
      <c r="H2388" s="23">
        <v>623.03</v>
      </c>
      <c r="I2388" s="23">
        <v>1100</v>
      </c>
      <c r="J2388" s="23">
        <v>504.94</v>
      </c>
      <c r="K2388" s="23">
        <v>118.09</v>
      </c>
    </row>
    <row r="2389" spans="1:11" x14ac:dyDescent="0.25">
      <c r="A2389" s="21" t="s">
        <v>93</v>
      </c>
      <c r="B2389" s="21" t="s">
        <v>906</v>
      </c>
      <c r="C2389" s="21" t="s">
        <v>907</v>
      </c>
      <c r="D2389" s="21" t="s">
        <v>6625</v>
      </c>
      <c r="E2389" s="21" t="s">
        <v>6626</v>
      </c>
      <c r="F2389" s="22">
        <v>45545.663194444445</v>
      </c>
      <c r="G2389" s="21" t="s">
        <v>6627</v>
      </c>
      <c r="H2389" s="23">
        <v>900.96</v>
      </c>
      <c r="I2389" s="23">
        <v>1000</v>
      </c>
      <c r="J2389" s="23">
        <v>809.96</v>
      </c>
      <c r="K2389" s="23">
        <v>91</v>
      </c>
    </row>
    <row r="2390" spans="1:11" x14ac:dyDescent="0.25">
      <c r="A2390" s="21" t="s">
        <v>93</v>
      </c>
      <c r="B2390" s="21" t="s">
        <v>638</v>
      </c>
      <c r="C2390" s="21" t="s">
        <v>98</v>
      </c>
      <c r="D2390" s="21" t="s">
        <v>832</v>
      </c>
      <c r="E2390" s="21" t="s">
        <v>6628</v>
      </c>
      <c r="F2390" s="22">
        <v>45563.669444444444</v>
      </c>
      <c r="G2390" s="21" t="s">
        <v>6629</v>
      </c>
      <c r="H2390" s="23">
        <v>1277.73</v>
      </c>
      <c r="I2390" s="23">
        <v>1300</v>
      </c>
      <c r="J2390" s="23">
        <v>899.93</v>
      </c>
      <c r="K2390" s="23">
        <v>377.8</v>
      </c>
    </row>
    <row r="2391" spans="1:11" x14ac:dyDescent="0.25">
      <c r="A2391" s="21" t="s">
        <v>93</v>
      </c>
      <c r="B2391" s="21" t="s">
        <v>585</v>
      </c>
      <c r="C2391" s="21" t="s">
        <v>121</v>
      </c>
      <c r="D2391" s="21" t="s">
        <v>840</v>
      </c>
      <c r="E2391" s="21" t="s">
        <v>6630</v>
      </c>
      <c r="F2391" s="22">
        <v>45545.743750000001</v>
      </c>
      <c r="G2391" s="21" t="s">
        <v>6631</v>
      </c>
      <c r="H2391" s="23">
        <v>604.04999999999995</v>
      </c>
      <c r="I2391" s="23">
        <v>1200</v>
      </c>
      <c r="J2391" s="23">
        <v>489.96</v>
      </c>
      <c r="K2391" s="23">
        <v>114.09</v>
      </c>
    </row>
    <row r="2392" spans="1:11" x14ac:dyDescent="0.25">
      <c r="A2392" s="21" t="s">
        <v>93</v>
      </c>
      <c r="B2392" s="21" t="s">
        <v>608</v>
      </c>
      <c r="C2392" s="21" t="s">
        <v>117</v>
      </c>
      <c r="D2392" s="21" t="s">
        <v>826</v>
      </c>
      <c r="E2392" s="21" t="s">
        <v>6632</v>
      </c>
      <c r="F2392" s="22">
        <v>45556.65</v>
      </c>
      <c r="G2392" s="21" t="s">
        <v>6633</v>
      </c>
      <c r="H2392" s="23">
        <v>311.98</v>
      </c>
      <c r="I2392" s="23">
        <v>450</v>
      </c>
      <c r="J2392" s="23">
        <v>311.98</v>
      </c>
      <c r="K2392" s="23">
        <v>0</v>
      </c>
    </row>
    <row r="2393" spans="1:11" x14ac:dyDescent="0.25">
      <c r="A2393" s="21" t="s">
        <v>93</v>
      </c>
      <c r="B2393" s="21" t="s">
        <v>626</v>
      </c>
      <c r="C2393" s="21" t="s">
        <v>116</v>
      </c>
      <c r="D2393" s="21" t="s">
        <v>840</v>
      </c>
      <c r="E2393" s="21" t="s">
        <v>6634</v>
      </c>
      <c r="F2393" s="22">
        <v>45553.49722222222</v>
      </c>
      <c r="G2393" s="21" t="s">
        <v>6635</v>
      </c>
      <c r="H2393" s="23">
        <v>992.24</v>
      </c>
      <c r="I2393" s="23">
        <v>700</v>
      </c>
      <c r="J2393" s="23">
        <v>699.94</v>
      </c>
      <c r="K2393" s="23">
        <v>292.3</v>
      </c>
    </row>
    <row r="2394" spans="1:11" x14ac:dyDescent="0.25">
      <c r="A2394" s="21" t="s">
        <v>131</v>
      </c>
      <c r="B2394" s="21" t="s">
        <v>655</v>
      </c>
      <c r="C2394" s="21" t="s">
        <v>136</v>
      </c>
      <c r="D2394" s="21" t="s">
        <v>6636</v>
      </c>
      <c r="E2394" s="21" t="s">
        <v>6637</v>
      </c>
      <c r="F2394" s="22">
        <v>45551.73333333333</v>
      </c>
      <c r="G2394" s="21" t="s">
        <v>6638</v>
      </c>
      <c r="H2394" s="23">
        <v>872.01</v>
      </c>
      <c r="I2394" s="23">
        <v>1200</v>
      </c>
      <c r="J2394" s="23">
        <v>844.92</v>
      </c>
      <c r="K2394" s="23">
        <v>27.09</v>
      </c>
    </row>
    <row r="2395" spans="1:11" x14ac:dyDescent="0.25">
      <c r="A2395" s="21" t="s">
        <v>131</v>
      </c>
      <c r="B2395" s="21" t="s">
        <v>655</v>
      </c>
      <c r="C2395" s="21" t="s">
        <v>136</v>
      </c>
      <c r="D2395" s="21" t="s">
        <v>6636</v>
      </c>
      <c r="E2395" s="21" t="s">
        <v>6639</v>
      </c>
      <c r="F2395" s="22">
        <v>45551.75</v>
      </c>
      <c r="G2395" s="21" t="s">
        <v>6640</v>
      </c>
      <c r="H2395" s="23">
        <v>877</v>
      </c>
      <c r="I2395" s="23">
        <v>1100</v>
      </c>
      <c r="J2395" s="23">
        <v>849.91</v>
      </c>
      <c r="K2395" s="23">
        <v>27.09</v>
      </c>
    </row>
    <row r="2396" spans="1:11" x14ac:dyDescent="0.25">
      <c r="A2396" s="21" t="s">
        <v>131</v>
      </c>
      <c r="B2396" s="21" t="s">
        <v>655</v>
      </c>
      <c r="C2396" s="21" t="s">
        <v>136</v>
      </c>
      <c r="D2396" s="21" t="s">
        <v>6636</v>
      </c>
      <c r="E2396" s="21" t="s">
        <v>6641</v>
      </c>
      <c r="F2396" s="22">
        <v>45562.773611111108</v>
      </c>
      <c r="G2396" s="21" t="s">
        <v>6642</v>
      </c>
      <c r="H2396" s="23">
        <v>442.02</v>
      </c>
      <c r="I2396" s="23">
        <v>1200</v>
      </c>
      <c r="J2396" s="23">
        <v>414.93</v>
      </c>
      <c r="K2396" s="23">
        <v>27.09</v>
      </c>
    </row>
    <row r="2397" spans="1:11" x14ac:dyDescent="0.25">
      <c r="A2397" s="21" t="s">
        <v>131</v>
      </c>
      <c r="B2397" s="21" t="s">
        <v>657</v>
      </c>
      <c r="C2397" s="21" t="s">
        <v>852</v>
      </c>
      <c r="D2397" s="21" t="s">
        <v>6643</v>
      </c>
      <c r="E2397" s="21" t="s">
        <v>6644</v>
      </c>
      <c r="F2397" s="22">
        <v>45538.661805555559</v>
      </c>
      <c r="G2397" s="21" t="s">
        <v>6645</v>
      </c>
      <c r="H2397" s="23">
        <v>257.08</v>
      </c>
      <c r="I2397" s="23">
        <v>600</v>
      </c>
      <c r="J2397" s="23">
        <v>229.99</v>
      </c>
      <c r="K2397" s="23">
        <v>27.09</v>
      </c>
    </row>
    <row r="2398" spans="1:11" x14ac:dyDescent="0.25">
      <c r="A2398" s="21" t="s">
        <v>131</v>
      </c>
      <c r="B2398" s="21" t="s">
        <v>659</v>
      </c>
      <c r="C2398" s="21" t="s">
        <v>853</v>
      </c>
      <c r="D2398" s="21" t="s">
        <v>857</v>
      </c>
      <c r="E2398" s="21" t="s">
        <v>6646</v>
      </c>
      <c r="F2398" s="22">
        <v>45560.553472222222</v>
      </c>
      <c r="G2398" s="21" t="s">
        <v>6647</v>
      </c>
      <c r="H2398" s="23">
        <v>683.98</v>
      </c>
      <c r="I2398" s="23">
        <v>1300</v>
      </c>
      <c r="J2398" s="23">
        <v>599.98</v>
      </c>
      <c r="K2398" s="23">
        <v>84</v>
      </c>
    </row>
    <row r="2399" spans="1:11" x14ac:dyDescent="0.25">
      <c r="A2399" s="21" t="s">
        <v>131</v>
      </c>
      <c r="B2399" s="21" t="s">
        <v>659</v>
      </c>
      <c r="C2399" s="21" t="s">
        <v>853</v>
      </c>
      <c r="D2399" s="21" t="s">
        <v>6643</v>
      </c>
      <c r="E2399" s="21" t="s">
        <v>6648</v>
      </c>
      <c r="F2399" s="22">
        <v>45564.509027777778</v>
      </c>
      <c r="G2399" s="21" t="s">
        <v>6649</v>
      </c>
      <c r="H2399" s="23">
        <v>227.52</v>
      </c>
      <c r="I2399" s="23">
        <v>1100</v>
      </c>
      <c r="J2399" s="23">
        <v>199.99</v>
      </c>
      <c r="K2399" s="23">
        <v>27.53</v>
      </c>
    </row>
    <row r="2400" spans="1:11" x14ac:dyDescent="0.25">
      <c r="A2400" s="21" t="s">
        <v>131</v>
      </c>
      <c r="B2400" s="21" t="s">
        <v>649</v>
      </c>
      <c r="C2400" s="21" t="s">
        <v>132</v>
      </c>
      <c r="D2400" s="21" t="s">
        <v>1120</v>
      </c>
      <c r="E2400" s="21" t="s">
        <v>6650</v>
      </c>
      <c r="F2400" s="22">
        <v>45565.702777777777</v>
      </c>
      <c r="G2400" s="21" t="s">
        <v>6651</v>
      </c>
      <c r="H2400" s="23">
        <v>287.22000000000003</v>
      </c>
      <c r="I2400" s="23">
        <v>1200</v>
      </c>
      <c r="J2400" s="23">
        <v>259.98</v>
      </c>
      <c r="K2400" s="23">
        <v>27.24</v>
      </c>
    </row>
    <row r="2401" spans="1:11" x14ac:dyDescent="0.25">
      <c r="A2401" s="21" t="s">
        <v>967</v>
      </c>
      <c r="B2401" s="21" t="s">
        <v>974</v>
      </c>
      <c r="C2401" s="21" t="s">
        <v>1011</v>
      </c>
      <c r="D2401" s="21" t="s">
        <v>1607</v>
      </c>
      <c r="E2401" s="21" t="s">
        <v>6652</v>
      </c>
      <c r="F2401" s="22">
        <v>45562.447916666664</v>
      </c>
      <c r="G2401" s="21" t="s">
        <v>6653</v>
      </c>
      <c r="H2401" s="23">
        <v>716.72</v>
      </c>
      <c r="I2401" s="23">
        <v>1300</v>
      </c>
      <c r="J2401" s="23">
        <v>689.97</v>
      </c>
      <c r="K2401" s="23">
        <v>26.75</v>
      </c>
    </row>
    <row r="2402" spans="1:11" x14ac:dyDescent="0.25">
      <c r="A2402" s="21" t="s">
        <v>967</v>
      </c>
      <c r="B2402" s="21" t="s">
        <v>974</v>
      </c>
      <c r="C2402" s="21" t="s">
        <v>1011</v>
      </c>
      <c r="D2402" s="21" t="s">
        <v>1607</v>
      </c>
      <c r="E2402" s="21" t="s">
        <v>6654</v>
      </c>
      <c r="F2402" s="22">
        <v>45562.46597222222</v>
      </c>
      <c r="G2402" s="21" t="s">
        <v>6655</v>
      </c>
      <c r="H2402" s="23">
        <v>1001.71</v>
      </c>
      <c r="I2402" s="23">
        <v>1100</v>
      </c>
      <c r="J2402" s="23">
        <v>974.96</v>
      </c>
      <c r="K2402" s="23">
        <v>26.75</v>
      </c>
    </row>
    <row r="2403" spans="1:11" x14ac:dyDescent="0.25">
      <c r="A2403" s="21" t="s">
        <v>967</v>
      </c>
      <c r="B2403" s="21" t="s">
        <v>974</v>
      </c>
      <c r="C2403" s="21" t="s">
        <v>1011</v>
      </c>
      <c r="D2403" s="21" t="s">
        <v>1607</v>
      </c>
      <c r="E2403" s="21" t="s">
        <v>1585</v>
      </c>
      <c r="F2403" s="22">
        <v>45563.749305555553</v>
      </c>
      <c r="G2403" s="21" t="s">
        <v>6656</v>
      </c>
      <c r="H2403" s="23">
        <v>1093.95</v>
      </c>
      <c r="I2403" s="23">
        <v>1100</v>
      </c>
      <c r="J2403" s="23">
        <v>1004.95</v>
      </c>
      <c r="K2403" s="23">
        <v>89</v>
      </c>
    </row>
    <row r="2404" spans="1:11" x14ac:dyDescent="0.25">
      <c r="A2404" s="21" t="s">
        <v>967</v>
      </c>
      <c r="B2404" s="21" t="s">
        <v>972</v>
      </c>
      <c r="C2404" s="21" t="s">
        <v>1009</v>
      </c>
      <c r="D2404" s="21" t="s">
        <v>6657</v>
      </c>
      <c r="E2404" s="21" t="s">
        <v>6658</v>
      </c>
      <c r="F2404" s="22">
        <v>45564.67083333333</v>
      </c>
      <c r="G2404" s="21" t="s">
        <v>6659</v>
      </c>
      <c r="H2404" s="23">
        <v>831.68</v>
      </c>
      <c r="I2404" s="23">
        <v>1300</v>
      </c>
      <c r="J2404" s="23">
        <v>804.93</v>
      </c>
      <c r="K2404" s="23">
        <v>26.75</v>
      </c>
    </row>
    <row r="2405" spans="1:11" x14ac:dyDescent="0.25">
      <c r="A2405" s="21" t="s">
        <v>967</v>
      </c>
      <c r="B2405" s="21" t="s">
        <v>976</v>
      </c>
      <c r="C2405" s="21" t="s">
        <v>1008</v>
      </c>
      <c r="D2405" s="21" t="s">
        <v>1605</v>
      </c>
      <c r="E2405" s="21" t="s">
        <v>6660</v>
      </c>
      <c r="F2405" s="22">
        <v>45538.706250000003</v>
      </c>
      <c r="G2405" s="21" t="s">
        <v>6661</v>
      </c>
      <c r="H2405" s="23">
        <v>346.44</v>
      </c>
      <c r="I2405" s="23">
        <v>1100</v>
      </c>
      <c r="J2405" s="23">
        <v>272.49</v>
      </c>
      <c r="K2405" s="23">
        <v>73.95</v>
      </c>
    </row>
    <row r="2406" spans="1:11" x14ac:dyDescent="0.25">
      <c r="A2406" s="21" t="s">
        <v>967</v>
      </c>
      <c r="B2406" s="21" t="s">
        <v>976</v>
      </c>
      <c r="C2406" s="21" t="s">
        <v>1008</v>
      </c>
      <c r="D2406" s="21" t="s">
        <v>5970</v>
      </c>
      <c r="E2406" s="21" t="s">
        <v>6662</v>
      </c>
      <c r="F2406" s="22">
        <v>45549.563194444447</v>
      </c>
      <c r="G2406" s="21" t="s">
        <v>6663</v>
      </c>
      <c r="H2406" s="23">
        <v>428.85</v>
      </c>
      <c r="I2406" s="23">
        <v>1200</v>
      </c>
      <c r="J2406" s="23">
        <v>299.98</v>
      </c>
      <c r="K2406" s="23">
        <v>128.87</v>
      </c>
    </row>
    <row r="2407" spans="1:11" x14ac:dyDescent="0.25">
      <c r="A2407" s="21" t="s">
        <v>4763</v>
      </c>
      <c r="B2407" s="21" t="s">
        <v>4769</v>
      </c>
      <c r="C2407" s="21" t="s">
        <v>4785</v>
      </c>
      <c r="D2407" s="21" t="s">
        <v>6664</v>
      </c>
      <c r="E2407" s="21" t="s">
        <v>6665</v>
      </c>
      <c r="F2407" s="22">
        <v>45545.739583333336</v>
      </c>
      <c r="G2407" s="21" t="s">
        <v>6666</v>
      </c>
      <c r="H2407" s="23">
        <v>496.14</v>
      </c>
      <c r="I2407" s="23">
        <v>1100</v>
      </c>
      <c r="J2407" s="23">
        <v>279.95999999999998</v>
      </c>
      <c r="K2407" s="23">
        <v>216.18</v>
      </c>
    </row>
    <row r="2408" spans="1:11" x14ac:dyDescent="0.25">
      <c r="A2408" s="21" t="s">
        <v>4763</v>
      </c>
      <c r="B2408" s="21" t="s">
        <v>4777</v>
      </c>
      <c r="C2408" s="21" t="s">
        <v>4792</v>
      </c>
      <c r="D2408" s="21" t="s">
        <v>6667</v>
      </c>
      <c r="E2408" s="21" t="s">
        <v>6668</v>
      </c>
      <c r="F2408" s="22">
        <v>45548.681250000001</v>
      </c>
      <c r="G2408" s="21" t="s">
        <v>6669</v>
      </c>
      <c r="H2408" s="23">
        <v>426.55</v>
      </c>
      <c r="I2408" s="23">
        <v>450</v>
      </c>
      <c r="J2408" s="23">
        <v>399.99</v>
      </c>
      <c r="K2408" s="23">
        <v>26.56</v>
      </c>
    </row>
    <row r="2409" spans="1:11" x14ac:dyDescent="0.25">
      <c r="A2409" s="21" t="s">
        <v>4763</v>
      </c>
      <c r="B2409" s="21" t="s">
        <v>4777</v>
      </c>
      <c r="C2409" s="21" t="s">
        <v>4792</v>
      </c>
      <c r="D2409" s="21" t="s">
        <v>5985</v>
      </c>
      <c r="E2409" s="21" t="s">
        <v>6670</v>
      </c>
      <c r="F2409" s="22">
        <v>45551.611805555556</v>
      </c>
      <c r="G2409" s="21" t="s">
        <v>6671</v>
      </c>
      <c r="H2409" s="23">
        <v>336.53</v>
      </c>
      <c r="I2409" s="23">
        <v>1400</v>
      </c>
      <c r="J2409" s="23">
        <v>309.97000000000003</v>
      </c>
      <c r="K2409" s="23">
        <v>26.56</v>
      </c>
    </row>
    <row r="2410" spans="1:11" x14ac:dyDescent="0.25">
      <c r="A2410" s="21" t="s">
        <v>4763</v>
      </c>
      <c r="B2410" s="21" t="s">
        <v>4777</v>
      </c>
      <c r="C2410" s="21" t="s">
        <v>4792</v>
      </c>
      <c r="D2410" s="21" t="s">
        <v>6667</v>
      </c>
      <c r="E2410" s="21" t="s">
        <v>6672</v>
      </c>
      <c r="F2410" s="22">
        <v>45552.472222222219</v>
      </c>
      <c r="G2410" s="21" t="s">
        <v>6673</v>
      </c>
      <c r="H2410" s="23">
        <v>686.7</v>
      </c>
      <c r="I2410" s="23">
        <v>1200</v>
      </c>
      <c r="J2410" s="23">
        <v>647.48</v>
      </c>
      <c r="K2410" s="23">
        <v>39.22</v>
      </c>
    </row>
    <row r="2411" spans="1:11" x14ac:dyDescent="0.25">
      <c r="A2411" s="21" t="s">
        <v>4763</v>
      </c>
      <c r="B2411" s="21" t="s">
        <v>4777</v>
      </c>
      <c r="C2411" s="21" t="s">
        <v>4792</v>
      </c>
      <c r="D2411" s="21" t="s">
        <v>6667</v>
      </c>
      <c r="E2411" s="21" t="s">
        <v>6674</v>
      </c>
      <c r="F2411" s="22">
        <v>45552.723611111112</v>
      </c>
      <c r="G2411" s="21" t="s">
        <v>6675</v>
      </c>
      <c r="H2411" s="23">
        <v>640.66999999999996</v>
      </c>
      <c r="I2411" s="23">
        <v>1300</v>
      </c>
      <c r="J2411" s="23">
        <v>349.97</v>
      </c>
      <c r="K2411" s="23">
        <v>290.7</v>
      </c>
    </row>
    <row r="2412" spans="1:11" x14ac:dyDescent="0.25">
      <c r="A2412" s="21" t="s">
        <v>4763</v>
      </c>
      <c r="B2412" s="21" t="s">
        <v>4777</v>
      </c>
      <c r="C2412" s="21" t="s">
        <v>4792</v>
      </c>
      <c r="D2412" s="21" t="s">
        <v>5982</v>
      </c>
      <c r="E2412" s="21" t="s">
        <v>6676</v>
      </c>
      <c r="F2412" s="22">
        <v>45553.493750000001</v>
      </c>
      <c r="G2412" s="21" t="s">
        <v>6677</v>
      </c>
      <c r="H2412" s="23">
        <v>434.99</v>
      </c>
      <c r="I2412" s="23">
        <v>1300</v>
      </c>
      <c r="J2412" s="23">
        <v>349.99</v>
      </c>
      <c r="K2412" s="23">
        <v>85</v>
      </c>
    </row>
    <row r="2413" spans="1:11" x14ac:dyDescent="0.25">
      <c r="A2413" s="21" t="s">
        <v>4763</v>
      </c>
      <c r="B2413" s="21" t="s">
        <v>4776</v>
      </c>
      <c r="C2413" s="21" t="s">
        <v>4791</v>
      </c>
      <c r="D2413" s="21" t="s">
        <v>5980</v>
      </c>
      <c r="E2413" s="21" t="s">
        <v>6678</v>
      </c>
      <c r="F2413" s="22">
        <v>45552.749305555553</v>
      </c>
      <c r="G2413" s="21" t="s">
        <v>6679</v>
      </c>
      <c r="H2413" s="23">
        <v>226.98</v>
      </c>
      <c r="I2413" s="23">
        <v>1300</v>
      </c>
      <c r="J2413" s="23">
        <v>199.98</v>
      </c>
      <c r="K2413" s="23">
        <v>27</v>
      </c>
    </row>
    <row r="2414" spans="1:11" x14ac:dyDescent="0.25">
      <c r="A2414" s="21" t="s">
        <v>4763</v>
      </c>
      <c r="B2414" s="21" t="s">
        <v>4767</v>
      </c>
      <c r="C2414" s="21" t="s">
        <v>4783</v>
      </c>
      <c r="D2414" s="21" t="s">
        <v>5352</v>
      </c>
      <c r="E2414" s="21" t="s">
        <v>6680</v>
      </c>
      <c r="F2414" s="22">
        <v>45557.492361111108</v>
      </c>
      <c r="G2414" s="21" t="s">
        <v>6681</v>
      </c>
      <c r="H2414" s="23">
        <v>441.8</v>
      </c>
      <c r="I2414" s="23">
        <v>700</v>
      </c>
      <c r="J2414" s="23">
        <v>274.95999999999998</v>
      </c>
      <c r="K2414" s="23">
        <v>166.84</v>
      </c>
    </row>
    <row r="2415" spans="1:11" x14ac:dyDescent="0.25">
      <c r="A2415" s="21" t="s">
        <v>4763</v>
      </c>
      <c r="B2415" s="21" t="s">
        <v>4767</v>
      </c>
      <c r="C2415" s="21" t="s">
        <v>4783</v>
      </c>
      <c r="D2415" s="21" t="s">
        <v>5352</v>
      </c>
      <c r="E2415" s="21" t="s">
        <v>6682</v>
      </c>
      <c r="F2415" s="22">
        <v>45558.668749999997</v>
      </c>
      <c r="G2415" s="21" t="s">
        <v>6683</v>
      </c>
      <c r="H2415" s="23">
        <v>922.22</v>
      </c>
      <c r="I2415" s="23">
        <v>1400</v>
      </c>
      <c r="J2415" s="23">
        <v>879.92</v>
      </c>
      <c r="K2415" s="23">
        <v>42.3</v>
      </c>
    </row>
    <row r="2416" spans="1:11" x14ac:dyDescent="0.25">
      <c r="A2416" s="21" t="s">
        <v>141</v>
      </c>
      <c r="B2416" s="21" t="s">
        <v>671</v>
      </c>
      <c r="C2416" s="21" t="s">
        <v>148</v>
      </c>
      <c r="D2416" s="21" t="s">
        <v>1130</v>
      </c>
      <c r="E2416" s="21" t="s">
        <v>6684</v>
      </c>
      <c r="F2416" s="22">
        <v>45539.46875</v>
      </c>
      <c r="G2416" s="21" t="s">
        <v>6685</v>
      </c>
      <c r="H2416" s="23">
        <v>289.95999999999998</v>
      </c>
      <c r="I2416" s="23">
        <v>1200</v>
      </c>
      <c r="J2416" s="23">
        <v>289.95999999999998</v>
      </c>
      <c r="K2416" s="23">
        <v>0</v>
      </c>
    </row>
    <row r="2417" spans="1:11" x14ac:dyDescent="0.25">
      <c r="A2417" s="21" t="s">
        <v>141</v>
      </c>
      <c r="B2417" s="21" t="s">
        <v>679</v>
      </c>
      <c r="C2417" s="21" t="s">
        <v>149</v>
      </c>
      <c r="D2417" s="21" t="s">
        <v>1625</v>
      </c>
      <c r="E2417" s="21" t="s">
        <v>6686</v>
      </c>
      <c r="F2417" s="22">
        <v>45548.614583333336</v>
      </c>
      <c r="G2417" s="21" t="s">
        <v>6687</v>
      </c>
      <c r="H2417" s="23">
        <v>777.13</v>
      </c>
      <c r="I2417" s="23">
        <v>1100</v>
      </c>
      <c r="J2417" s="23">
        <v>749.97</v>
      </c>
      <c r="K2417" s="23">
        <v>27.16</v>
      </c>
    </row>
    <row r="2418" spans="1:11" x14ac:dyDescent="0.25">
      <c r="A2418" s="21" t="s">
        <v>141</v>
      </c>
      <c r="B2418" s="21" t="s">
        <v>679</v>
      </c>
      <c r="C2418" s="21" t="s">
        <v>149</v>
      </c>
      <c r="D2418" s="21" t="s">
        <v>6688</v>
      </c>
      <c r="E2418" s="21" t="s">
        <v>6689</v>
      </c>
      <c r="F2418" s="22">
        <v>45554.495833333334</v>
      </c>
      <c r="G2418" s="21" t="s">
        <v>6690</v>
      </c>
      <c r="H2418" s="23">
        <v>627.21</v>
      </c>
      <c r="I2418" s="23">
        <v>900</v>
      </c>
      <c r="J2418" s="23">
        <v>599.99</v>
      </c>
      <c r="K2418" s="23">
        <v>27.22</v>
      </c>
    </row>
    <row r="2419" spans="1:11" x14ac:dyDescent="0.25">
      <c r="A2419" s="21" t="s">
        <v>141</v>
      </c>
      <c r="B2419" s="21" t="s">
        <v>679</v>
      </c>
      <c r="C2419" s="21" t="s">
        <v>149</v>
      </c>
      <c r="D2419" s="21" t="s">
        <v>1625</v>
      </c>
      <c r="E2419" s="21" t="s">
        <v>4250</v>
      </c>
      <c r="F2419" s="22">
        <v>45555.724305555559</v>
      </c>
      <c r="G2419" s="21" t="s">
        <v>6691</v>
      </c>
      <c r="H2419" s="23">
        <v>487.11</v>
      </c>
      <c r="I2419" s="23">
        <v>1300</v>
      </c>
      <c r="J2419" s="23">
        <v>459.98</v>
      </c>
      <c r="K2419" s="23">
        <v>27.13</v>
      </c>
    </row>
    <row r="2420" spans="1:11" x14ac:dyDescent="0.25">
      <c r="A2420" s="21" t="s">
        <v>141</v>
      </c>
      <c r="B2420" s="21" t="s">
        <v>681</v>
      </c>
      <c r="C2420" s="21" t="s">
        <v>145</v>
      </c>
      <c r="D2420" s="21" t="s">
        <v>744</v>
      </c>
      <c r="E2420" s="21" t="s">
        <v>6692</v>
      </c>
      <c r="F2420" s="22">
        <v>45542.582638888889</v>
      </c>
      <c r="G2420" s="21" t="s">
        <v>6693</v>
      </c>
      <c r="H2420" s="23">
        <v>509.92</v>
      </c>
      <c r="I2420" s="23">
        <v>1100</v>
      </c>
      <c r="J2420" s="23">
        <v>299.92</v>
      </c>
      <c r="K2420" s="23">
        <v>210</v>
      </c>
    </row>
    <row r="2421" spans="1:11" x14ac:dyDescent="0.25">
      <c r="A2421" s="21" t="s">
        <v>141</v>
      </c>
      <c r="B2421" s="21" t="s">
        <v>669</v>
      </c>
      <c r="C2421" s="21" t="s">
        <v>144</v>
      </c>
      <c r="D2421" s="21" t="s">
        <v>744</v>
      </c>
      <c r="E2421" s="21" t="s">
        <v>6694</v>
      </c>
      <c r="F2421" s="22">
        <v>45552.415277777778</v>
      </c>
      <c r="G2421" s="21" t="s">
        <v>6695</v>
      </c>
      <c r="H2421" s="23">
        <v>347.13</v>
      </c>
      <c r="I2421" s="23">
        <v>900</v>
      </c>
      <c r="J2421" s="23">
        <v>319.97000000000003</v>
      </c>
      <c r="K2421" s="23">
        <v>27.16</v>
      </c>
    </row>
    <row r="2422" spans="1:11" x14ac:dyDescent="0.25">
      <c r="A2422" s="21" t="s">
        <v>141</v>
      </c>
      <c r="B2422" s="21" t="s">
        <v>669</v>
      </c>
      <c r="C2422" s="21" t="s">
        <v>144</v>
      </c>
      <c r="D2422" s="21" t="s">
        <v>1627</v>
      </c>
      <c r="E2422" s="21" t="s">
        <v>6696</v>
      </c>
      <c r="F2422" s="22">
        <v>45557.695833333331</v>
      </c>
      <c r="G2422" s="21" t="s">
        <v>6697</v>
      </c>
      <c r="H2422" s="23">
        <v>1284.99</v>
      </c>
      <c r="I2422" s="23">
        <v>1200</v>
      </c>
      <c r="J2422" s="23">
        <v>1099.99</v>
      </c>
      <c r="K2422" s="23">
        <v>185</v>
      </c>
    </row>
    <row r="2423" spans="1:11" x14ac:dyDescent="0.25">
      <c r="A2423" s="21" t="s">
        <v>141</v>
      </c>
      <c r="B2423" s="21" t="s">
        <v>675</v>
      </c>
      <c r="C2423" s="21" t="s">
        <v>142</v>
      </c>
      <c r="D2423" s="21" t="s">
        <v>761</v>
      </c>
      <c r="E2423" s="21" t="s">
        <v>6698</v>
      </c>
      <c r="F2423" s="22">
        <v>45537.7</v>
      </c>
      <c r="G2423" s="21" t="s">
        <v>6699</v>
      </c>
      <c r="H2423" s="23">
        <v>1077.2</v>
      </c>
      <c r="I2423" s="23">
        <v>1300</v>
      </c>
      <c r="J2423" s="23">
        <v>1049.95</v>
      </c>
      <c r="K2423" s="23">
        <v>27.25</v>
      </c>
    </row>
    <row r="2424" spans="1:11" x14ac:dyDescent="0.25">
      <c r="A2424" s="21" t="s">
        <v>141</v>
      </c>
      <c r="B2424" s="21" t="s">
        <v>675</v>
      </c>
      <c r="C2424" s="21" t="s">
        <v>142</v>
      </c>
      <c r="D2424" s="21" t="s">
        <v>862</v>
      </c>
      <c r="E2424" s="21" t="s">
        <v>6700</v>
      </c>
      <c r="F2424" s="22">
        <v>45540.509722222225</v>
      </c>
      <c r="G2424" s="21" t="s">
        <v>6701</v>
      </c>
      <c r="H2424" s="23">
        <v>1006.06</v>
      </c>
      <c r="I2424" s="23"/>
      <c r="J2424" s="23">
        <v>934.93</v>
      </c>
      <c r="K2424" s="23">
        <v>71.13</v>
      </c>
    </row>
    <row r="2425" spans="1:11" x14ac:dyDescent="0.25">
      <c r="A2425" s="21" t="s">
        <v>141</v>
      </c>
      <c r="B2425" s="21" t="s">
        <v>675</v>
      </c>
      <c r="C2425" s="21" t="s">
        <v>142</v>
      </c>
      <c r="D2425" s="21" t="s">
        <v>761</v>
      </c>
      <c r="E2425" s="21" t="s">
        <v>6702</v>
      </c>
      <c r="F2425" s="22">
        <v>45542.5625</v>
      </c>
      <c r="G2425" s="21" t="s">
        <v>6703</v>
      </c>
      <c r="H2425" s="23">
        <v>889.75</v>
      </c>
      <c r="I2425" s="23">
        <v>1400</v>
      </c>
      <c r="J2425" s="23">
        <v>849.94</v>
      </c>
      <c r="K2425" s="23">
        <v>39.81</v>
      </c>
    </row>
    <row r="2426" spans="1:11" x14ac:dyDescent="0.25">
      <c r="A2426" s="21" t="s">
        <v>141</v>
      </c>
      <c r="B2426" s="21" t="s">
        <v>675</v>
      </c>
      <c r="C2426" s="21" t="s">
        <v>142</v>
      </c>
      <c r="D2426" s="21" t="s">
        <v>862</v>
      </c>
      <c r="E2426" s="21" t="s">
        <v>6704</v>
      </c>
      <c r="F2426" s="22">
        <v>45545.695833333331</v>
      </c>
      <c r="G2426" s="21" t="s">
        <v>6705</v>
      </c>
      <c r="H2426" s="23">
        <v>484.18</v>
      </c>
      <c r="I2426" s="23">
        <v>1000</v>
      </c>
      <c r="J2426" s="23">
        <v>449.95</v>
      </c>
      <c r="K2426" s="23">
        <v>34.229999999999997</v>
      </c>
    </row>
    <row r="2427" spans="1:11" x14ac:dyDescent="0.25">
      <c r="A2427" s="21" t="s">
        <v>151</v>
      </c>
      <c r="B2427" s="21" t="s">
        <v>685</v>
      </c>
      <c r="C2427" s="21" t="s">
        <v>153</v>
      </c>
      <c r="D2427" s="21" t="s">
        <v>1643</v>
      </c>
      <c r="E2427" s="21" t="s">
        <v>6706</v>
      </c>
      <c r="F2427" s="22">
        <v>45542.723611111112</v>
      </c>
      <c r="G2427" s="21" t="s">
        <v>6707</v>
      </c>
      <c r="H2427" s="23">
        <v>1018.97</v>
      </c>
      <c r="I2427" s="23">
        <v>1100</v>
      </c>
      <c r="J2427" s="23">
        <v>989.97</v>
      </c>
      <c r="K2427" s="23">
        <v>29</v>
      </c>
    </row>
    <row r="2428" spans="1:11" x14ac:dyDescent="0.25">
      <c r="A2428" s="21" t="s">
        <v>151</v>
      </c>
      <c r="B2428" s="21" t="s">
        <v>687</v>
      </c>
      <c r="C2428" s="21" t="s">
        <v>154</v>
      </c>
      <c r="D2428" s="21" t="s">
        <v>865</v>
      </c>
      <c r="E2428" s="21" t="s">
        <v>6708</v>
      </c>
      <c r="F2428" s="22">
        <v>45542.408333333333</v>
      </c>
      <c r="G2428" s="21" t="s">
        <v>6709</v>
      </c>
      <c r="H2428" s="23">
        <v>488.36</v>
      </c>
      <c r="I2428" s="23">
        <v>1200</v>
      </c>
      <c r="J2428" s="23">
        <v>459.94</v>
      </c>
      <c r="K2428" s="23">
        <v>28.42</v>
      </c>
    </row>
    <row r="2429" spans="1:11" x14ac:dyDescent="0.25">
      <c r="A2429" s="21" t="s">
        <v>151</v>
      </c>
      <c r="B2429" s="21" t="s">
        <v>687</v>
      </c>
      <c r="C2429" s="21" t="s">
        <v>154</v>
      </c>
      <c r="D2429" s="21" t="s">
        <v>865</v>
      </c>
      <c r="E2429" s="21" t="s">
        <v>6710</v>
      </c>
      <c r="F2429" s="22">
        <v>45543.418749999997</v>
      </c>
      <c r="G2429" s="21" t="s">
        <v>6711</v>
      </c>
      <c r="H2429" s="23">
        <v>951.71</v>
      </c>
      <c r="I2429" s="23">
        <v>1300</v>
      </c>
      <c r="J2429" s="23">
        <v>924.96</v>
      </c>
      <c r="K2429" s="23">
        <v>26.75</v>
      </c>
    </row>
    <row r="2430" spans="1:11" x14ac:dyDescent="0.25">
      <c r="A2430" s="21" t="s">
        <v>151</v>
      </c>
      <c r="B2430" s="21" t="s">
        <v>687</v>
      </c>
      <c r="C2430" s="21" t="s">
        <v>154</v>
      </c>
      <c r="D2430" s="21" t="s">
        <v>6712</v>
      </c>
      <c r="E2430" s="21" t="s">
        <v>6713</v>
      </c>
      <c r="F2430" s="22">
        <v>45556.756944444445</v>
      </c>
      <c r="G2430" s="21" t="s">
        <v>6714</v>
      </c>
      <c r="H2430" s="23">
        <v>1129.4000000000001</v>
      </c>
      <c r="I2430" s="23"/>
      <c r="J2430" s="23">
        <v>1099.99</v>
      </c>
      <c r="K2430" s="23">
        <v>29.41</v>
      </c>
    </row>
    <row r="2431" spans="1:11" x14ac:dyDescent="0.25">
      <c r="A2431" s="21" t="s">
        <v>155</v>
      </c>
      <c r="B2431" s="21" t="s">
        <v>696</v>
      </c>
      <c r="C2431" s="21" t="s">
        <v>160</v>
      </c>
      <c r="D2431" s="21" t="s">
        <v>1293</v>
      </c>
      <c r="E2431" s="21" t="s">
        <v>6715</v>
      </c>
      <c r="F2431" s="22">
        <v>45536.542361111111</v>
      </c>
      <c r="G2431" s="21" t="s">
        <v>6716</v>
      </c>
      <c r="H2431" s="23">
        <v>859.71</v>
      </c>
      <c r="I2431" s="23">
        <v>1300</v>
      </c>
      <c r="J2431" s="23">
        <v>679.97</v>
      </c>
      <c r="K2431" s="23">
        <v>179.74</v>
      </c>
    </row>
    <row r="2432" spans="1:11" x14ac:dyDescent="0.25">
      <c r="A2432" s="21" t="s">
        <v>155</v>
      </c>
      <c r="B2432" s="21" t="s">
        <v>696</v>
      </c>
      <c r="C2432" s="21" t="s">
        <v>160</v>
      </c>
      <c r="D2432" s="21" t="s">
        <v>1293</v>
      </c>
      <c r="E2432" s="21" t="s">
        <v>6717</v>
      </c>
      <c r="F2432" s="22">
        <v>45557.574999999997</v>
      </c>
      <c r="G2432" s="21" t="s">
        <v>6718</v>
      </c>
      <c r="H2432" s="23">
        <v>1126.96</v>
      </c>
      <c r="I2432" s="23">
        <v>1100</v>
      </c>
      <c r="J2432" s="23">
        <v>1099.99</v>
      </c>
      <c r="K2432" s="23">
        <v>26.97</v>
      </c>
    </row>
    <row r="2433" spans="1:11" x14ac:dyDescent="0.25">
      <c r="A2433" s="21" t="s">
        <v>155</v>
      </c>
      <c r="B2433" s="21" t="s">
        <v>698</v>
      </c>
      <c r="C2433" s="21" t="s">
        <v>161</v>
      </c>
      <c r="D2433" s="21" t="s">
        <v>3693</v>
      </c>
      <c r="E2433" s="21" t="s">
        <v>6719</v>
      </c>
      <c r="F2433" s="22">
        <v>45553.449305555558</v>
      </c>
      <c r="G2433" s="21" t="s">
        <v>6720</v>
      </c>
      <c r="H2433" s="23">
        <v>984.86</v>
      </c>
      <c r="I2433" s="23">
        <v>1100</v>
      </c>
      <c r="J2433" s="23">
        <v>889.97</v>
      </c>
      <c r="K2433" s="23">
        <v>94.89</v>
      </c>
    </row>
    <row r="2434" spans="1:11" x14ac:dyDescent="0.25">
      <c r="A2434" s="21" t="s">
        <v>873</v>
      </c>
      <c r="B2434" s="21" t="s">
        <v>711</v>
      </c>
      <c r="C2434" s="21" t="s">
        <v>166</v>
      </c>
      <c r="D2434" s="21" t="s">
        <v>878</v>
      </c>
      <c r="E2434" s="21" t="s">
        <v>6721</v>
      </c>
      <c r="F2434" s="22">
        <v>45564.662499999999</v>
      </c>
      <c r="G2434" s="21" t="s">
        <v>6722</v>
      </c>
      <c r="H2434" s="23">
        <v>1175.56</v>
      </c>
      <c r="I2434" s="23">
        <v>1100</v>
      </c>
      <c r="J2434" s="23">
        <v>1099.99</v>
      </c>
      <c r="K2434" s="23">
        <v>75.569999999999993</v>
      </c>
    </row>
    <row r="2435" spans="1:11" x14ac:dyDescent="0.25">
      <c r="A2435" s="21" t="s">
        <v>873</v>
      </c>
      <c r="B2435" s="21" t="s">
        <v>719</v>
      </c>
      <c r="C2435" s="21" t="s">
        <v>169</v>
      </c>
      <c r="D2435" s="21" t="s">
        <v>875</v>
      </c>
      <c r="E2435" s="21" t="s">
        <v>6723</v>
      </c>
      <c r="F2435" s="22">
        <v>45561.561805555553</v>
      </c>
      <c r="G2435" s="21" t="s">
        <v>6724</v>
      </c>
      <c r="H2435" s="23">
        <v>290.3</v>
      </c>
      <c r="I2435" s="23">
        <v>1100</v>
      </c>
      <c r="J2435" s="23">
        <v>229.99</v>
      </c>
      <c r="K2435" s="23">
        <v>60.31</v>
      </c>
    </row>
    <row r="2436" spans="1:11" x14ac:dyDescent="0.25">
      <c r="A2436" s="21" t="s">
        <v>873</v>
      </c>
      <c r="B2436" s="21" t="s">
        <v>713</v>
      </c>
      <c r="C2436" s="21" t="s">
        <v>170</v>
      </c>
      <c r="D2436" s="21" t="s">
        <v>876</v>
      </c>
      <c r="E2436" s="21" t="s">
        <v>6725</v>
      </c>
      <c r="F2436" s="22">
        <v>45538.42083333333</v>
      </c>
      <c r="G2436" s="21" t="s">
        <v>6726</v>
      </c>
      <c r="H2436" s="23">
        <v>199.99</v>
      </c>
      <c r="I2436" s="23">
        <v>1300</v>
      </c>
      <c r="J2436" s="23">
        <v>199.99</v>
      </c>
      <c r="K2436" s="23">
        <v>0</v>
      </c>
    </row>
    <row r="2437" spans="1:11" x14ac:dyDescent="0.25">
      <c r="A2437" s="21" t="s">
        <v>873</v>
      </c>
      <c r="B2437" s="21" t="s">
        <v>709</v>
      </c>
      <c r="C2437" s="21" t="s">
        <v>174</v>
      </c>
      <c r="D2437" s="21" t="s">
        <v>6727</v>
      </c>
      <c r="E2437" s="21" t="s">
        <v>6728</v>
      </c>
      <c r="F2437" s="22">
        <v>45538.53402777778</v>
      </c>
      <c r="G2437" s="21" t="s">
        <v>6729</v>
      </c>
      <c r="H2437" s="23">
        <v>279.95999999999998</v>
      </c>
      <c r="I2437" s="23">
        <v>1400</v>
      </c>
      <c r="J2437" s="23">
        <v>279.95999999999998</v>
      </c>
      <c r="K2437" s="23">
        <v>0</v>
      </c>
    </row>
    <row r="2438" spans="1:11" x14ac:dyDescent="0.25">
      <c r="A2438" s="21" t="s">
        <v>873</v>
      </c>
      <c r="B2438" s="21" t="s">
        <v>707</v>
      </c>
      <c r="C2438" s="21" t="s">
        <v>173</v>
      </c>
      <c r="D2438" s="21" t="s">
        <v>1294</v>
      </c>
      <c r="E2438" s="21" t="s">
        <v>6730</v>
      </c>
      <c r="F2438" s="22">
        <v>45537.602777777778</v>
      </c>
      <c r="G2438" s="21" t="s">
        <v>6731</v>
      </c>
      <c r="H2438" s="23">
        <v>389.96</v>
      </c>
      <c r="I2438" s="23">
        <v>1300</v>
      </c>
      <c r="J2438" s="23">
        <v>298.95999999999998</v>
      </c>
      <c r="K2438" s="23">
        <v>91</v>
      </c>
    </row>
    <row r="2439" spans="1:11" x14ac:dyDescent="0.25">
      <c r="A2439" s="21" t="s">
        <v>873</v>
      </c>
      <c r="B2439" s="21" t="s">
        <v>717</v>
      </c>
      <c r="C2439" s="21" t="s">
        <v>171</v>
      </c>
      <c r="D2439" s="21" t="s">
        <v>2965</v>
      </c>
      <c r="E2439" s="21" t="s">
        <v>6732</v>
      </c>
      <c r="F2439" s="22">
        <v>45537.616666666669</v>
      </c>
      <c r="G2439" s="21" t="s">
        <v>6733</v>
      </c>
      <c r="H2439" s="23">
        <v>1259.46</v>
      </c>
      <c r="I2439" s="23">
        <v>1400</v>
      </c>
      <c r="J2439" s="23">
        <v>1139.96</v>
      </c>
      <c r="K2439" s="23">
        <v>119.5</v>
      </c>
    </row>
    <row r="2440" spans="1:11" x14ac:dyDescent="0.25">
      <c r="A2440" s="21" t="s">
        <v>873</v>
      </c>
      <c r="B2440" s="21" t="s">
        <v>703</v>
      </c>
      <c r="C2440" s="21" t="s">
        <v>164</v>
      </c>
      <c r="D2440" s="21" t="s">
        <v>1296</v>
      </c>
      <c r="E2440" s="21" t="s">
        <v>6734</v>
      </c>
      <c r="F2440" s="22">
        <v>45554.395138888889</v>
      </c>
      <c r="G2440" s="21" t="s">
        <v>6735</v>
      </c>
      <c r="H2440" s="23">
        <v>733.22</v>
      </c>
      <c r="I2440" s="23">
        <v>1100</v>
      </c>
      <c r="J2440" s="23">
        <v>704.97</v>
      </c>
      <c r="K2440" s="23">
        <v>28.25</v>
      </c>
    </row>
    <row r="2441" spans="1:11" x14ac:dyDescent="0.25">
      <c r="A2441" s="21" t="s">
        <v>873</v>
      </c>
      <c r="B2441" s="21" t="s">
        <v>703</v>
      </c>
      <c r="C2441" s="21" t="s">
        <v>164</v>
      </c>
      <c r="D2441" s="21" t="s">
        <v>1296</v>
      </c>
      <c r="E2441" s="21" t="s">
        <v>6736</v>
      </c>
      <c r="F2441" s="22">
        <v>45556.411805555559</v>
      </c>
      <c r="G2441" s="21" t="s">
        <v>6737</v>
      </c>
      <c r="H2441" s="23">
        <v>284.97000000000003</v>
      </c>
      <c r="I2441" s="23">
        <v>1300</v>
      </c>
      <c r="J2441" s="23">
        <v>224.97</v>
      </c>
      <c r="K2441" s="23">
        <v>60</v>
      </c>
    </row>
    <row r="2442" spans="1:11" x14ac:dyDescent="0.25">
      <c r="A2442" s="21" t="s">
        <v>873</v>
      </c>
      <c r="B2442" s="21" t="s">
        <v>703</v>
      </c>
      <c r="C2442" s="21" t="s">
        <v>164</v>
      </c>
      <c r="D2442" s="21" t="s">
        <v>1296</v>
      </c>
      <c r="E2442" s="21" t="s">
        <v>6738</v>
      </c>
      <c r="F2442" s="22">
        <v>45556.439583333333</v>
      </c>
      <c r="G2442" s="21" t="s">
        <v>6739</v>
      </c>
      <c r="H2442" s="23">
        <v>338.23</v>
      </c>
      <c r="I2442" s="23">
        <v>1000</v>
      </c>
      <c r="J2442" s="23">
        <v>309.98</v>
      </c>
      <c r="K2442" s="23">
        <v>28.25</v>
      </c>
    </row>
    <row r="2443" spans="1:11" x14ac:dyDescent="0.25">
      <c r="A2443" s="21" t="s">
        <v>873</v>
      </c>
      <c r="B2443" s="21" t="s">
        <v>715</v>
      </c>
      <c r="C2443" s="21" t="s">
        <v>168</v>
      </c>
      <c r="D2443" s="21" t="s">
        <v>877</v>
      </c>
      <c r="E2443" s="21" t="s">
        <v>6740</v>
      </c>
      <c r="F2443" s="22">
        <v>45542.629166666666</v>
      </c>
      <c r="G2443" s="21" t="s">
        <v>6741</v>
      </c>
      <c r="H2443" s="23">
        <v>713.81</v>
      </c>
      <c r="I2443" s="23">
        <v>1100</v>
      </c>
      <c r="J2443" s="23">
        <v>629.99</v>
      </c>
      <c r="K2443" s="23">
        <v>83.82</v>
      </c>
    </row>
    <row r="2444" spans="1:11" x14ac:dyDescent="0.25">
      <c r="A2444" s="21" t="s">
        <v>883</v>
      </c>
      <c r="B2444" s="21" t="s">
        <v>6742</v>
      </c>
      <c r="C2444" s="21" t="s">
        <v>6743</v>
      </c>
      <c r="D2444" s="21" t="s">
        <v>6744</v>
      </c>
      <c r="E2444" s="21" t="s">
        <v>1668</v>
      </c>
      <c r="F2444" s="22">
        <v>45549.59652777778</v>
      </c>
      <c r="G2444" s="21" t="s">
        <v>6745</v>
      </c>
      <c r="H2444" s="23">
        <v>1199.99</v>
      </c>
      <c r="I2444" s="23">
        <v>1300</v>
      </c>
      <c r="J2444" s="23">
        <v>949.99</v>
      </c>
      <c r="K2444" s="23">
        <v>250</v>
      </c>
    </row>
    <row r="2445" spans="1:11" x14ac:dyDescent="0.25">
      <c r="A2445" s="21" t="s">
        <v>883</v>
      </c>
      <c r="B2445" s="21" t="s">
        <v>6746</v>
      </c>
      <c r="C2445" s="21" t="s">
        <v>6747</v>
      </c>
      <c r="D2445" s="21" t="s">
        <v>1681</v>
      </c>
      <c r="E2445" s="21" t="s">
        <v>6748</v>
      </c>
      <c r="F2445" s="22">
        <v>45561.695833333331</v>
      </c>
      <c r="G2445" s="21" t="s">
        <v>6749</v>
      </c>
      <c r="H2445" s="23">
        <v>219.98</v>
      </c>
      <c r="I2445" s="23">
        <v>1100</v>
      </c>
      <c r="J2445" s="23">
        <v>219.98</v>
      </c>
      <c r="K2445" s="23">
        <v>0</v>
      </c>
    </row>
    <row r="2446" spans="1:11" x14ac:dyDescent="0.25">
      <c r="A2446" s="21" t="s">
        <v>883</v>
      </c>
      <c r="B2446" s="21" t="s">
        <v>889</v>
      </c>
      <c r="C2446" s="21" t="s">
        <v>890</v>
      </c>
      <c r="D2446" s="21" t="s">
        <v>1681</v>
      </c>
      <c r="E2446" s="21" t="s">
        <v>6750</v>
      </c>
      <c r="F2446" s="22">
        <v>45564.46875</v>
      </c>
      <c r="G2446" s="21" t="s">
        <v>6751</v>
      </c>
      <c r="H2446" s="23">
        <v>1089.99</v>
      </c>
      <c r="I2446" s="23">
        <v>1100</v>
      </c>
      <c r="J2446" s="23">
        <v>999.99</v>
      </c>
      <c r="K2446" s="23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6"/>
  <sheetViews>
    <sheetView topLeftCell="E214" workbookViewId="0">
      <selection activeCell="L234" sqref="L234"/>
    </sheetView>
  </sheetViews>
  <sheetFormatPr defaultRowHeight="15" x14ac:dyDescent="0.25"/>
  <cols>
    <col min="1" max="1" width="5.85546875" style="62" bestFit="1" customWidth="1"/>
    <col min="2" max="2" width="16.140625" style="62" customWidth="1"/>
    <col min="3" max="3" width="22.5703125" style="62" bestFit="1" customWidth="1"/>
    <col min="4" max="4" width="31.85546875" style="62" customWidth="1"/>
    <col min="5" max="5" width="36.140625" style="62" customWidth="1"/>
    <col min="6" max="6" width="41.5703125" style="62" customWidth="1"/>
    <col min="7" max="7" width="9.140625" style="62" customWidth="1"/>
    <col min="8" max="8" width="14" style="62" bestFit="1" customWidth="1"/>
    <col min="9" max="9" width="11.28515625" style="62" bestFit="1" customWidth="1"/>
    <col min="10" max="10" width="12.7109375" style="62" customWidth="1"/>
    <col min="11" max="11" width="16.7109375" style="62" bestFit="1" customWidth="1"/>
    <col min="12" max="12" width="28.140625" style="62" bestFit="1" customWidth="1"/>
    <col min="13" max="13" width="10.140625" bestFit="1" customWidth="1"/>
    <col min="14" max="14" width="16.140625" bestFit="1" customWidth="1"/>
    <col min="15" max="15" width="67.85546875" style="62" bestFit="1" customWidth="1"/>
  </cols>
  <sheetData>
    <row r="1" spans="1:15" ht="15.75" x14ac:dyDescent="0.25">
      <c r="A1" s="100" t="s">
        <v>449</v>
      </c>
      <c r="B1" s="100" t="s">
        <v>450</v>
      </c>
      <c r="C1" s="100" t="s">
        <v>1054</v>
      </c>
      <c r="D1" s="100" t="s">
        <v>5</v>
      </c>
      <c r="E1" s="100" t="s">
        <v>451</v>
      </c>
      <c r="F1" s="100" t="s">
        <v>6</v>
      </c>
      <c r="G1" s="100" t="s">
        <v>452</v>
      </c>
      <c r="H1" s="100" t="s">
        <v>453</v>
      </c>
      <c r="I1" s="100" t="s">
        <v>454</v>
      </c>
      <c r="J1" s="100" t="s">
        <v>455</v>
      </c>
      <c r="K1" s="100" t="s">
        <v>3</v>
      </c>
      <c r="L1" s="100" t="s">
        <v>4</v>
      </c>
      <c r="M1" s="28"/>
      <c r="N1" s="28" t="s">
        <v>456</v>
      </c>
      <c r="O1" s="100" t="s">
        <v>189</v>
      </c>
    </row>
    <row r="2" spans="1:15" ht="15.75" x14ac:dyDescent="0.25">
      <c r="A2" s="101">
        <v>1</v>
      </c>
      <c r="B2" s="101" t="s">
        <v>511</v>
      </c>
      <c r="C2" s="134" t="s">
        <v>459</v>
      </c>
      <c r="D2" s="101" t="s">
        <v>4746</v>
      </c>
      <c r="E2" s="101" t="s">
        <v>4747</v>
      </c>
      <c r="F2" s="101" t="s">
        <v>1691</v>
      </c>
      <c r="G2" s="110" t="s">
        <v>4748</v>
      </c>
      <c r="H2" s="110" t="s">
        <v>4695</v>
      </c>
      <c r="I2" s="101">
        <v>10213515</v>
      </c>
      <c r="J2" s="110">
        <v>70850835</v>
      </c>
      <c r="K2" s="110" t="s">
        <v>4049</v>
      </c>
      <c r="L2" s="110" t="s">
        <v>4696</v>
      </c>
      <c r="M2" s="28"/>
      <c r="O2" s="110" t="s">
        <v>4749</v>
      </c>
    </row>
    <row r="3" spans="1:15" ht="15.75" x14ac:dyDescent="0.25">
      <c r="A3" s="101">
        <f>+A2+1</f>
        <v>2</v>
      </c>
      <c r="B3" s="101" t="s">
        <v>511</v>
      </c>
      <c r="C3" s="134" t="s">
        <v>459</v>
      </c>
      <c r="D3" s="101" t="s">
        <v>4746</v>
      </c>
      <c r="E3" s="101" t="s">
        <v>4747</v>
      </c>
      <c r="F3" s="101" t="s">
        <v>1691</v>
      </c>
      <c r="G3" s="110" t="s">
        <v>4748</v>
      </c>
      <c r="H3" s="110" t="s">
        <v>4058</v>
      </c>
      <c r="I3" s="101">
        <v>10207082</v>
      </c>
      <c r="J3" s="110">
        <v>70850836</v>
      </c>
      <c r="K3" s="110" t="s">
        <v>4049</v>
      </c>
      <c r="L3" s="110" t="s">
        <v>4059</v>
      </c>
      <c r="M3" s="28"/>
      <c r="O3" s="110" t="s">
        <v>4750</v>
      </c>
    </row>
    <row r="4" spans="1:15" ht="15.75" x14ac:dyDescent="0.25">
      <c r="A4" s="101">
        <f t="shared" ref="A4:A67" si="0">+A3+1</f>
        <v>3</v>
      </c>
      <c r="B4" s="101" t="s">
        <v>511</v>
      </c>
      <c r="C4" s="134" t="s">
        <v>459</v>
      </c>
      <c r="D4" s="101" t="s">
        <v>4746</v>
      </c>
      <c r="E4" s="101" t="s">
        <v>4747</v>
      </c>
      <c r="F4" s="101" t="s">
        <v>1691</v>
      </c>
      <c r="G4" s="110" t="s">
        <v>4748</v>
      </c>
      <c r="H4" s="110" t="s">
        <v>4054</v>
      </c>
      <c r="I4" s="101">
        <v>10207083</v>
      </c>
      <c r="J4" s="110">
        <v>70850838</v>
      </c>
      <c r="K4" s="110" t="s">
        <v>4049</v>
      </c>
      <c r="L4" s="110" t="s">
        <v>4055</v>
      </c>
      <c r="M4" s="28"/>
      <c r="O4" s="110" t="s">
        <v>4751</v>
      </c>
    </row>
    <row r="5" spans="1:15" ht="15.75" x14ac:dyDescent="0.25">
      <c r="A5" s="101">
        <f t="shared" si="0"/>
        <v>4</v>
      </c>
      <c r="B5" s="101" t="s">
        <v>511</v>
      </c>
      <c r="C5" s="134" t="s">
        <v>459</v>
      </c>
      <c r="D5" s="101" t="s">
        <v>4746</v>
      </c>
      <c r="E5" s="101" t="s">
        <v>4747</v>
      </c>
      <c r="F5" s="101" t="s">
        <v>1691</v>
      </c>
      <c r="G5" s="110" t="s">
        <v>4748</v>
      </c>
      <c r="H5" s="110" t="s">
        <v>4050</v>
      </c>
      <c r="I5" s="101">
        <v>10223776</v>
      </c>
      <c r="J5" s="110">
        <v>70850837</v>
      </c>
      <c r="K5" s="110" t="s">
        <v>4049</v>
      </c>
      <c r="L5" s="110" t="s">
        <v>4051</v>
      </c>
      <c r="M5" s="28"/>
      <c r="O5" s="110" t="s">
        <v>4752</v>
      </c>
    </row>
    <row r="6" spans="1:15" ht="15.75" x14ac:dyDescent="0.25">
      <c r="A6" s="101">
        <f t="shared" si="0"/>
        <v>5</v>
      </c>
      <c r="B6" s="101" t="s">
        <v>511</v>
      </c>
      <c r="C6" s="134" t="s">
        <v>459</v>
      </c>
      <c r="D6" s="101" t="s">
        <v>4746</v>
      </c>
      <c r="E6" s="101" t="s">
        <v>4747</v>
      </c>
      <c r="F6" s="101"/>
      <c r="G6" s="110" t="s">
        <v>4748</v>
      </c>
      <c r="H6" s="110" t="s">
        <v>6184</v>
      </c>
      <c r="I6" s="101"/>
      <c r="J6" s="110">
        <v>70851440</v>
      </c>
      <c r="K6" s="110" t="s">
        <v>4049</v>
      </c>
      <c r="L6" s="110" t="s">
        <v>6185</v>
      </c>
      <c r="M6" s="28"/>
      <c r="O6" s="110" t="s">
        <v>6260</v>
      </c>
    </row>
    <row r="7" spans="1:15" ht="15.75" x14ac:dyDescent="0.25">
      <c r="A7" s="101">
        <f t="shared" si="0"/>
        <v>6</v>
      </c>
      <c r="B7" s="101" t="s">
        <v>511</v>
      </c>
      <c r="C7" s="134" t="s">
        <v>459</v>
      </c>
      <c r="D7" s="101" t="s">
        <v>4746</v>
      </c>
      <c r="E7" s="101" t="s">
        <v>4747</v>
      </c>
      <c r="F7" s="101"/>
      <c r="G7" s="110" t="s">
        <v>4748</v>
      </c>
      <c r="H7" s="110" t="s">
        <v>6186</v>
      </c>
      <c r="I7" s="101"/>
      <c r="J7" s="110">
        <v>70851441</v>
      </c>
      <c r="K7" s="110" t="s">
        <v>4049</v>
      </c>
      <c r="L7" s="110" t="s">
        <v>6187</v>
      </c>
      <c r="M7" s="28"/>
      <c r="O7" s="110" t="s">
        <v>6261</v>
      </c>
    </row>
    <row r="8" spans="1:15" ht="15.75" x14ac:dyDescent="0.25">
      <c r="A8" s="101">
        <f t="shared" si="0"/>
        <v>7</v>
      </c>
      <c r="B8" s="101" t="s">
        <v>511</v>
      </c>
      <c r="C8" s="134" t="s">
        <v>459</v>
      </c>
      <c r="D8" s="101" t="s">
        <v>4746</v>
      </c>
      <c r="E8" s="101" t="s">
        <v>4747</v>
      </c>
      <c r="F8" s="101"/>
      <c r="G8" s="110" t="s">
        <v>4748</v>
      </c>
      <c r="H8" s="110" t="s">
        <v>6188</v>
      </c>
      <c r="I8" s="101"/>
      <c r="J8" s="110">
        <v>70851442</v>
      </c>
      <c r="K8" s="110" t="s">
        <v>4049</v>
      </c>
      <c r="L8" s="110" t="s">
        <v>6189</v>
      </c>
      <c r="M8" s="28"/>
      <c r="O8" s="110" t="s">
        <v>6262</v>
      </c>
    </row>
    <row r="9" spans="1:15" ht="15.75" x14ac:dyDescent="0.25">
      <c r="A9" s="101">
        <f t="shared" si="0"/>
        <v>8</v>
      </c>
      <c r="B9" s="101" t="s">
        <v>511</v>
      </c>
      <c r="C9" s="134" t="s">
        <v>459</v>
      </c>
      <c r="D9" s="101" t="s">
        <v>4746</v>
      </c>
      <c r="E9" s="101" t="s">
        <v>4747</v>
      </c>
      <c r="F9" s="101"/>
      <c r="G9" s="110" t="s">
        <v>4748</v>
      </c>
      <c r="H9" s="110" t="s">
        <v>6190</v>
      </c>
      <c r="I9" s="101"/>
      <c r="J9" s="110">
        <v>70851443</v>
      </c>
      <c r="K9" s="110" t="s">
        <v>4049</v>
      </c>
      <c r="L9" s="110" t="s">
        <v>6191</v>
      </c>
      <c r="M9" s="28"/>
      <c r="O9" s="110" t="s">
        <v>6263</v>
      </c>
    </row>
    <row r="10" spans="1:15" ht="15.75" x14ac:dyDescent="0.25">
      <c r="A10" s="101">
        <f t="shared" si="0"/>
        <v>9</v>
      </c>
      <c r="B10" s="101" t="s">
        <v>143</v>
      </c>
      <c r="C10" s="134" t="s">
        <v>459</v>
      </c>
      <c r="D10" s="101" t="s">
        <v>6167</v>
      </c>
      <c r="E10" s="101" t="s">
        <v>6174</v>
      </c>
      <c r="F10" s="101" t="s">
        <v>1690</v>
      </c>
      <c r="G10" s="110" t="s">
        <v>457</v>
      </c>
      <c r="H10" s="110" t="s">
        <v>458</v>
      </c>
      <c r="I10" s="101">
        <v>10229458</v>
      </c>
      <c r="J10" s="110">
        <v>70816712</v>
      </c>
      <c r="K10" s="110" t="s">
        <v>24</v>
      </c>
      <c r="L10" s="110" t="s">
        <v>27</v>
      </c>
      <c r="M10" s="28"/>
      <c r="O10" s="110" t="s">
        <v>460</v>
      </c>
    </row>
    <row r="11" spans="1:15" ht="15.75" x14ac:dyDescent="0.25">
      <c r="A11" s="101">
        <f t="shared" si="0"/>
        <v>10</v>
      </c>
      <c r="B11" s="101" t="s">
        <v>143</v>
      </c>
      <c r="C11" s="134" t="s">
        <v>459</v>
      </c>
      <c r="D11" s="101" t="s">
        <v>6167</v>
      </c>
      <c r="E11" s="101" t="s">
        <v>6174</v>
      </c>
      <c r="F11" s="101" t="s">
        <v>207</v>
      </c>
      <c r="G11" s="110" t="s">
        <v>457</v>
      </c>
      <c r="H11" s="110" t="s">
        <v>461</v>
      </c>
      <c r="I11" s="101">
        <v>10223304</v>
      </c>
      <c r="J11" s="110">
        <v>70818365</v>
      </c>
      <c r="K11" s="110" t="s">
        <v>24</v>
      </c>
      <c r="L11" s="110" t="s">
        <v>30</v>
      </c>
      <c r="M11" s="28"/>
      <c r="O11" s="110" t="s">
        <v>462</v>
      </c>
    </row>
    <row r="12" spans="1:15" ht="15.75" x14ac:dyDescent="0.25">
      <c r="A12" s="101">
        <f t="shared" si="0"/>
        <v>11</v>
      </c>
      <c r="B12" s="101" t="s">
        <v>143</v>
      </c>
      <c r="C12" s="134" t="s">
        <v>459</v>
      </c>
      <c r="D12" s="101" t="s">
        <v>6167</v>
      </c>
      <c r="E12" s="101" t="s">
        <v>6174</v>
      </c>
      <c r="F12" s="101" t="s">
        <v>207</v>
      </c>
      <c r="G12" s="110" t="s">
        <v>457</v>
      </c>
      <c r="H12" s="110" t="s">
        <v>463</v>
      </c>
      <c r="I12" s="101">
        <v>10229463</v>
      </c>
      <c r="J12" s="110">
        <v>70816715</v>
      </c>
      <c r="K12" s="110" t="s">
        <v>24</v>
      </c>
      <c r="L12" s="110" t="s">
        <v>28</v>
      </c>
      <c r="M12" s="28"/>
      <c r="O12" s="110" t="s">
        <v>464</v>
      </c>
    </row>
    <row r="13" spans="1:15" ht="15.75" x14ac:dyDescent="0.25">
      <c r="A13" s="101">
        <f t="shared" si="0"/>
        <v>12</v>
      </c>
      <c r="B13" s="101" t="s">
        <v>143</v>
      </c>
      <c r="C13" s="134" t="s">
        <v>459</v>
      </c>
      <c r="D13" s="101" t="s">
        <v>6167</v>
      </c>
      <c r="E13" s="101" t="s">
        <v>6174</v>
      </c>
      <c r="F13" s="101" t="s">
        <v>4697</v>
      </c>
      <c r="G13" s="110" t="s">
        <v>457</v>
      </c>
      <c r="H13" s="110" t="s">
        <v>465</v>
      </c>
      <c r="I13" s="101">
        <v>10229457</v>
      </c>
      <c r="J13" s="110">
        <v>70816711</v>
      </c>
      <c r="K13" s="110" t="s">
        <v>24</v>
      </c>
      <c r="L13" s="110" t="s">
        <v>24</v>
      </c>
      <c r="M13" s="28"/>
      <c r="O13" s="110" t="s">
        <v>466</v>
      </c>
    </row>
    <row r="14" spans="1:15" ht="15.75" x14ac:dyDescent="0.25">
      <c r="A14" s="101">
        <f t="shared" si="0"/>
        <v>13</v>
      </c>
      <c r="B14" s="101" t="s">
        <v>143</v>
      </c>
      <c r="C14" s="134" t="s">
        <v>459</v>
      </c>
      <c r="D14" s="101" t="s">
        <v>6167</v>
      </c>
      <c r="E14" s="101" t="s">
        <v>6174</v>
      </c>
      <c r="F14" s="101" t="s">
        <v>4698</v>
      </c>
      <c r="G14" s="110" t="s">
        <v>457</v>
      </c>
      <c r="H14" s="110" t="s">
        <v>467</v>
      </c>
      <c r="I14" s="101">
        <v>10229460</v>
      </c>
      <c r="J14" s="110">
        <v>70816713</v>
      </c>
      <c r="K14" s="110" t="s">
        <v>24</v>
      </c>
      <c r="L14" s="110" t="s">
        <v>25</v>
      </c>
      <c r="M14" s="28"/>
      <c r="O14" s="110" t="s">
        <v>468</v>
      </c>
    </row>
    <row r="15" spans="1:15" ht="15.75" x14ac:dyDescent="0.25">
      <c r="A15" s="101">
        <f t="shared" si="0"/>
        <v>14</v>
      </c>
      <c r="B15" s="101" t="s">
        <v>143</v>
      </c>
      <c r="C15" s="134" t="s">
        <v>459</v>
      </c>
      <c r="D15" s="101" t="s">
        <v>6167</v>
      </c>
      <c r="E15" s="101" t="s">
        <v>6174</v>
      </c>
      <c r="F15" s="101" t="s">
        <v>207</v>
      </c>
      <c r="G15" s="110" t="s">
        <v>457</v>
      </c>
      <c r="H15" s="110" t="s">
        <v>469</v>
      </c>
      <c r="I15" s="101">
        <v>10224679</v>
      </c>
      <c r="J15" s="110">
        <v>70818367</v>
      </c>
      <c r="K15" s="110" t="s">
        <v>24</v>
      </c>
      <c r="L15" s="110" t="s">
        <v>29</v>
      </c>
      <c r="M15" s="28"/>
      <c r="O15" s="110" t="s">
        <v>470</v>
      </c>
    </row>
    <row r="16" spans="1:15" ht="15.75" x14ac:dyDescent="0.25">
      <c r="A16" s="101">
        <f t="shared" si="0"/>
        <v>15</v>
      </c>
      <c r="B16" s="101" t="s">
        <v>143</v>
      </c>
      <c r="C16" s="134" t="s">
        <v>459</v>
      </c>
      <c r="D16" s="101" t="s">
        <v>6167</v>
      </c>
      <c r="E16" s="101" t="s">
        <v>6174</v>
      </c>
      <c r="F16" s="101" t="s">
        <v>207</v>
      </c>
      <c r="G16" s="110" t="s">
        <v>457</v>
      </c>
      <c r="H16" s="110" t="s">
        <v>471</v>
      </c>
      <c r="I16" s="101">
        <v>10223301</v>
      </c>
      <c r="J16" s="110">
        <v>70818364</v>
      </c>
      <c r="K16" s="110" t="s">
        <v>24</v>
      </c>
      <c r="L16" s="110" t="s">
        <v>31</v>
      </c>
      <c r="M16" s="28"/>
      <c r="O16" s="110" t="s">
        <v>472</v>
      </c>
    </row>
    <row r="17" spans="1:15" ht="15.75" x14ac:dyDescent="0.25">
      <c r="A17" s="101">
        <f t="shared" si="0"/>
        <v>16</v>
      </c>
      <c r="B17" s="101" t="s">
        <v>143</v>
      </c>
      <c r="C17" s="134" t="s">
        <v>459</v>
      </c>
      <c r="D17" s="101" t="s">
        <v>1076</v>
      </c>
      <c r="E17" s="101" t="s">
        <v>1216</v>
      </c>
      <c r="F17" s="101" t="s">
        <v>207</v>
      </c>
      <c r="G17" s="110" t="s">
        <v>1077</v>
      </c>
      <c r="H17" s="110" t="s">
        <v>1086</v>
      </c>
      <c r="I17" s="101">
        <v>10207455</v>
      </c>
      <c r="J17" s="110">
        <v>70849649</v>
      </c>
      <c r="K17" s="110" t="s">
        <v>1079</v>
      </c>
      <c r="L17" s="110" t="s">
        <v>1067</v>
      </c>
      <c r="M17" s="28"/>
      <c r="O17" s="110" t="s">
        <v>1235</v>
      </c>
    </row>
    <row r="18" spans="1:15" ht="15.75" x14ac:dyDescent="0.25">
      <c r="A18" s="101">
        <f t="shared" si="0"/>
        <v>17</v>
      </c>
      <c r="B18" s="101" t="s">
        <v>143</v>
      </c>
      <c r="C18" s="134" t="s">
        <v>459</v>
      </c>
      <c r="D18" s="101" t="s">
        <v>1076</v>
      </c>
      <c r="E18" s="101" t="s">
        <v>1216</v>
      </c>
      <c r="F18" s="101" t="s">
        <v>1733</v>
      </c>
      <c r="G18" s="110" t="s">
        <v>1077</v>
      </c>
      <c r="H18" s="110" t="s">
        <v>1081</v>
      </c>
      <c r="I18" s="101">
        <v>10208717</v>
      </c>
      <c r="J18" s="110">
        <v>70849644</v>
      </c>
      <c r="K18" s="110" t="s">
        <v>1079</v>
      </c>
      <c r="L18" s="110" t="s">
        <v>1062</v>
      </c>
      <c r="M18" s="28"/>
      <c r="O18" s="110" t="s">
        <v>1230</v>
      </c>
    </row>
    <row r="19" spans="1:15" ht="15.75" x14ac:dyDescent="0.25">
      <c r="A19" s="101">
        <f t="shared" si="0"/>
        <v>18</v>
      </c>
      <c r="B19" s="101" t="s">
        <v>143</v>
      </c>
      <c r="C19" s="134" t="s">
        <v>459</v>
      </c>
      <c r="D19" s="101" t="s">
        <v>1076</v>
      </c>
      <c r="E19" s="101" t="s">
        <v>1216</v>
      </c>
      <c r="F19" s="101" t="s">
        <v>4699</v>
      </c>
      <c r="G19" s="110" t="s">
        <v>1077</v>
      </c>
      <c r="H19" s="110" t="s">
        <v>1080</v>
      </c>
      <c r="I19" s="101">
        <v>10207454</v>
      </c>
      <c r="J19" s="110">
        <v>70849648</v>
      </c>
      <c r="K19" s="110" t="s">
        <v>1079</v>
      </c>
      <c r="L19" s="110" t="s">
        <v>1061</v>
      </c>
      <c r="M19" s="28"/>
      <c r="O19" s="110" t="s">
        <v>1229</v>
      </c>
    </row>
    <row r="20" spans="1:15" ht="15.75" x14ac:dyDescent="0.25">
      <c r="A20" s="101">
        <f t="shared" si="0"/>
        <v>19</v>
      </c>
      <c r="B20" s="101" t="s">
        <v>143</v>
      </c>
      <c r="C20" s="134" t="s">
        <v>459</v>
      </c>
      <c r="D20" s="101" t="s">
        <v>1076</v>
      </c>
      <c r="E20" s="101" t="s">
        <v>1216</v>
      </c>
      <c r="F20" s="101" t="s">
        <v>4700</v>
      </c>
      <c r="G20" s="110" t="s">
        <v>1077</v>
      </c>
      <c r="H20" s="110" t="s">
        <v>1087</v>
      </c>
      <c r="I20" s="101">
        <v>10228388</v>
      </c>
      <c r="J20" s="110">
        <v>70849647</v>
      </c>
      <c r="K20" s="110" t="s">
        <v>1079</v>
      </c>
      <c r="L20" s="110" t="s">
        <v>1068</v>
      </c>
      <c r="M20" s="28"/>
      <c r="O20" s="110" t="s">
        <v>1236</v>
      </c>
    </row>
    <row r="21" spans="1:15" ht="15.75" x14ac:dyDescent="0.25">
      <c r="A21" s="101">
        <f t="shared" si="0"/>
        <v>20</v>
      </c>
      <c r="B21" s="101" t="s">
        <v>143</v>
      </c>
      <c r="C21" s="134" t="s">
        <v>459</v>
      </c>
      <c r="D21" s="101" t="s">
        <v>1076</v>
      </c>
      <c r="E21" s="101" t="s">
        <v>1216</v>
      </c>
      <c r="F21" s="101" t="s">
        <v>207</v>
      </c>
      <c r="G21" s="110" t="s">
        <v>1077</v>
      </c>
      <c r="H21" s="110" t="s">
        <v>1082</v>
      </c>
      <c r="I21" s="101">
        <v>10208716</v>
      </c>
      <c r="J21" s="110">
        <v>70849650</v>
      </c>
      <c r="K21" s="110" t="s">
        <v>1079</v>
      </c>
      <c r="L21" s="110" t="s">
        <v>1063</v>
      </c>
      <c r="M21" s="28"/>
      <c r="O21" s="110" t="s">
        <v>1231</v>
      </c>
    </row>
    <row r="22" spans="1:15" ht="15.75" x14ac:dyDescent="0.25">
      <c r="A22" s="101">
        <f t="shared" si="0"/>
        <v>21</v>
      </c>
      <c r="B22" s="101" t="s">
        <v>143</v>
      </c>
      <c r="C22" s="134" t="s">
        <v>459</v>
      </c>
      <c r="D22" s="101" t="s">
        <v>1076</v>
      </c>
      <c r="E22" s="101" t="s">
        <v>1216</v>
      </c>
      <c r="F22" s="101" t="s">
        <v>4701</v>
      </c>
      <c r="G22" s="110" t="s">
        <v>1077</v>
      </c>
      <c r="H22" s="110" t="s">
        <v>1085</v>
      </c>
      <c r="I22" s="101">
        <v>10215225</v>
      </c>
      <c r="J22" s="110">
        <v>70849643</v>
      </c>
      <c r="K22" s="110" t="s">
        <v>1079</v>
      </c>
      <c r="L22" s="110" t="s">
        <v>1066</v>
      </c>
      <c r="M22" s="28"/>
      <c r="O22" s="110" t="s">
        <v>1234</v>
      </c>
    </row>
    <row r="23" spans="1:15" ht="15.75" x14ac:dyDescent="0.25">
      <c r="A23" s="101">
        <f t="shared" si="0"/>
        <v>22</v>
      </c>
      <c r="B23" s="101" t="s">
        <v>143</v>
      </c>
      <c r="C23" s="134" t="s">
        <v>459</v>
      </c>
      <c r="D23" s="101" t="s">
        <v>1076</v>
      </c>
      <c r="E23" s="101" t="s">
        <v>1216</v>
      </c>
      <c r="F23" s="101" t="s">
        <v>207</v>
      </c>
      <c r="G23" s="110" t="s">
        <v>1077</v>
      </c>
      <c r="H23" s="110" t="s">
        <v>1083</v>
      </c>
      <c r="I23" s="101">
        <v>10223007</v>
      </c>
      <c r="J23" s="110">
        <v>70849645</v>
      </c>
      <c r="K23" s="110" t="s">
        <v>1079</v>
      </c>
      <c r="L23" s="110" t="s">
        <v>1064</v>
      </c>
      <c r="M23" s="28"/>
      <c r="O23" s="110" t="s">
        <v>1232</v>
      </c>
    </row>
    <row r="24" spans="1:15" ht="15.75" x14ac:dyDescent="0.25">
      <c r="A24" s="101">
        <f t="shared" si="0"/>
        <v>23</v>
      </c>
      <c r="B24" s="101" t="s">
        <v>143</v>
      </c>
      <c r="C24" s="134" t="s">
        <v>459</v>
      </c>
      <c r="D24" s="101" t="s">
        <v>1076</v>
      </c>
      <c r="E24" s="101" t="s">
        <v>1216</v>
      </c>
      <c r="F24" s="101" t="s">
        <v>207</v>
      </c>
      <c r="G24" s="110" t="s">
        <v>1077</v>
      </c>
      <c r="H24" s="110" t="s">
        <v>1084</v>
      </c>
      <c r="I24" s="101">
        <v>10208857</v>
      </c>
      <c r="J24" s="110">
        <v>70849651</v>
      </c>
      <c r="K24" s="110" t="s">
        <v>1079</v>
      </c>
      <c r="L24" s="110" t="s">
        <v>1065</v>
      </c>
      <c r="M24" s="28"/>
      <c r="O24" s="110" t="s">
        <v>1233</v>
      </c>
    </row>
    <row r="25" spans="1:15" ht="15.75" x14ac:dyDescent="0.25">
      <c r="A25" s="101">
        <f t="shared" si="0"/>
        <v>24</v>
      </c>
      <c r="B25" s="101" t="s">
        <v>143</v>
      </c>
      <c r="C25" s="134" t="s">
        <v>459</v>
      </c>
      <c r="D25" s="101" t="s">
        <v>1076</v>
      </c>
      <c r="E25" s="101" t="s">
        <v>1216</v>
      </c>
      <c r="F25" s="101" t="s">
        <v>207</v>
      </c>
      <c r="G25" s="110" t="s">
        <v>1077</v>
      </c>
      <c r="H25" s="110" t="s">
        <v>1078</v>
      </c>
      <c r="I25" s="101">
        <v>10223114</v>
      </c>
      <c r="J25" s="110">
        <v>70849646</v>
      </c>
      <c r="K25" s="110" t="s">
        <v>1079</v>
      </c>
      <c r="L25" s="110" t="s">
        <v>1060</v>
      </c>
      <c r="M25" s="28"/>
      <c r="O25" s="110" t="s">
        <v>4794</v>
      </c>
    </row>
    <row r="26" spans="1:15" ht="15.75" x14ac:dyDescent="0.25">
      <c r="A26" s="101">
        <f t="shared" si="0"/>
        <v>25</v>
      </c>
      <c r="B26" s="101" t="s">
        <v>954</v>
      </c>
      <c r="C26" s="134" t="s">
        <v>459</v>
      </c>
      <c r="D26" s="101" t="s">
        <v>4702</v>
      </c>
      <c r="E26" s="101" t="s">
        <v>4756</v>
      </c>
      <c r="F26" s="101" t="s">
        <v>4703</v>
      </c>
      <c r="G26" s="110" t="s">
        <v>473</v>
      </c>
      <c r="H26" s="110" t="s">
        <v>495</v>
      </c>
      <c r="I26" s="101">
        <v>10213033</v>
      </c>
      <c r="J26" s="110">
        <v>70818198</v>
      </c>
      <c r="K26" s="110" t="s">
        <v>32</v>
      </c>
      <c r="L26" s="110" t="s">
        <v>33</v>
      </c>
      <c r="M26" s="28"/>
      <c r="O26" s="110" t="s">
        <v>496</v>
      </c>
    </row>
    <row r="27" spans="1:15" ht="15.75" x14ac:dyDescent="0.25">
      <c r="A27" s="101">
        <f t="shared" si="0"/>
        <v>26</v>
      </c>
      <c r="B27" s="101" t="s">
        <v>954</v>
      </c>
      <c r="C27" s="134" t="s">
        <v>459</v>
      </c>
      <c r="D27" s="101" t="s">
        <v>4702</v>
      </c>
      <c r="E27" s="101" t="s">
        <v>4756</v>
      </c>
      <c r="F27" s="101" t="s">
        <v>1735</v>
      </c>
      <c r="G27" s="110" t="s">
        <v>473</v>
      </c>
      <c r="H27" s="110" t="s">
        <v>474</v>
      </c>
      <c r="I27" s="101">
        <v>10219333</v>
      </c>
      <c r="J27" s="110">
        <v>70818214</v>
      </c>
      <c r="K27" s="110" t="s">
        <v>32</v>
      </c>
      <c r="L27" s="110" t="s">
        <v>41</v>
      </c>
      <c r="M27" s="28"/>
      <c r="O27" s="110" t="s">
        <v>475</v>
      </c>
    </row>
    <row r="28" spans="1:15" ht="15.75" x14ac:dyDescent="0.25">
      <c r="A28" s="101">
        <f t="shared" si="0"/>
        <v>27</v>
      </c>
      <c r="B28" s="101" t="s">
        <v>954</v>
      </c>
      <c r="C28" s="134" t="s">
        <v>459</v>
      </c>
      <c r="D28" s="101" t="s">
        <v>4702</v>
      </c>
      <c r="E28" s="101" t="s">
        <v>4756</v>
      </c>
      <c r="F28" s="101" t="s">
        <v>5496</v>
      </c>
      <c r="G28" s="110" t="s">
        <v>473</v>
      </c>
      <c r="H28" s="110" t="s">
        <v>499</v>
      </c>
      <c r="I28" s="101">
        <v>10219295</v>
      </c>
      <c r="J28" s="110">
        <v>70818213</v>
      </c>
      <c r="K28" s="110" t="s">
        <v>32</v>
      </c>
      <c r="L28" s="110" t="s">
        <v>34</v>
      </c>
      <c r="M28" s="28"/>
      <c r="O28" s="110" t="s">
        <v>500</v>
      </c>
    </row>
    <row r="29" spans="1:15" ht="15.75" x14ac:dyDescent="0.25">
      <c r="A29" s="101">
        <f t="shared" si="0"/>
        <v>28</v>
      </c>
      <c r="B29" s="101" t="s">
        <v>954</v>
      </c>
      <c r="C29" s="134" t="s">
        <v>459</v>
      </c>
      <c r="D29" s="101" t="s">
        <v>4702</v>
      </c>
      <c r="E29" s="101" t="s">
        <v>4756</v>
      </c>
      <c r="F29" s="101" t="s">
        <v>1691</v>
      </c>
      <c r="G29" s="110" t="s">
        <v>473</v>
      </c>
      <c r="H29" s="110" t="s">
        <v>501</v>
      </c>
      <c r="I29" s="101">
        <v>10209898</v>
      </c>
      <c r="J29" s="110">
        <v>70818212</v>
      </c>
      <c r="K29" s="110" t="s">
        <v>32</v>
      </c>
      <c r="L29" s="110" t="s">
        <v>35</v>
      </c>
      <c r="M29" s="28"/>
      <c r="O29" s="110" t="s">
        <v>502</v>
      </c>
    </row>
    <row r="30" spans="1:15" ht="15.75" x14ac:dyDescent="0.25">
      <c r="A30" s="101">
        <f t="shared" si="0"/>
        <v>29</v>
      </c>
      <c r="B30" s="101" t="s">
        <v>954</v>
      </c>
      <c r="C30" s="134" t="s">
        <v>459</v>
      </c>
      <c r="D30" s="101" t="s">
        <v>4702</v>
      </c>
      <c r="E30" s="101" t="s">
        <v>4756</v>
      </c>
      <c r="F30" s="101" t="s">
        <v>4704</v>
      </c>
      <c r="G30" s="110" t="s">
        <v>473</v>
      </c>
      <c r="H30" s="110" t="s">
        <v>505</v>
      </c>
      <c r="I30" s="101">
        <v>10206375</v>
      </c>
      <c r="J30" s="110">
        <v>70818200</v>
      </c>
      <c r="K30" s="110" t="s">
        <v>32</v>
      </c>
      <c r="L30" s="110" t="s">
        <v>40</v>
      </c>
      <c r="M30" s="28"/>
      <c r="O30" s="110" t="s">
        <v>506</v>
      </c>
    </row>
    <row r="31" spans="1:15" ht="15.75" x14ac:dyDescent="0.25">
      <c r="A31" s="101">
        <f t="shared" si="0"/>
        <v>30</v>
      </c>
      <c r="B31" s="101" t="s">
        <v>954</v>
      </c>
      <c r="C31" s="134" t="s">
        <v>459</v>
      </c>
      <c r="D31" s="101" t="s">
        <v>4702</v>
      </c>
      <c r="E31" s="101" t="s">
        <v>4756</v>
      </c>
      <c r="F31" s="101" t="s">
        <v>1691</v>
      </c>
      <c r="G31" s="110" t="s">
        <v>473</v>
      </c>
      <c r="H31" s="110" t="s">
        <v>507</v>
      </c>
      <c r="I31" s="101">
        <v>10227590</v>
      </c>
      <c r="J31" s="110">
        <v>70818202</v>
      </c>
      <c r="K31" s="110" t="s">
        <v>32</v>
      </c>
      <c r="L31" s="110" t="s">
        <v>36</v>
      </c>
      <c r="M31" s="28"/>
      <c r="O31" s="110" t="s">
        <v>508</v>
      </c>
    </row>
    <row r="32" spans="1:15" ht="15.75" x14ac:dyDescent="0.25">
      <c r="A32" s="101">
        <f t="shared" si="0"/>
        <v>31</v>
      </c>
      <c r="B32" s="101" t="s">
        <v>954</v>
      </c>
      <c r="C32" s="134" t="s">
        <v>459</v>
      </c>
      <c r="D32" s="101" t="s">
        <v>4702</v>
      </c>
      <c r="E32" s="101" t="s">
        <v>4756</v>
      </c>
      <c r="F32" s="101" t="s">
        <v>1692</v>
      </c>
      <c r="G32" s="110" t="s">
        <v>473</v>
      </c>
      <c r="H32" s="110" t="s">
        <v>509</v>
      </c>
      <c r="I32" s="101">
        <v>10207462</v>
      </c>
      <c r="J32" s="110">
        <v>70849282</v>
      </c>
      <c r="K32" s="110" t="s">
        <v>32</v>
      </c>
      <c r="L32" s="110" t="s">
        <v>955</v>
      </c>
      <c r="M32" s="28"/>
      <c r="O32" s="110" t="s">
        <v>510</v>
      </c>
    </row>
    <row r="33" spans="1:15" ht="15.75" x14ac:dyDescent="0.25">
      <c r="A33" s="101">
        <f t="shared" si="0"/>
        <v>32</v>
      </c>
      <c r="B33" s="101" t="s">
        <v>954</v>
      </c>
      <c r="C33" s="134" t="s">
        <v>459</v>
      </c>
      <c r="D33" s="101" t="s">
        <v>42</v>
      </c>
      <c r="E33" s="101" t="s">
        <v>1217</v>
      </c>
      <c r="F33" s="101" t="s">
        <v>1709</v>
      </c>
      <c r="G33" s="110" t="s">
        <v>473</v>
      </c>
      <c r="H33" s="110" t="s">
        <v>497</v>
      </c>
      <c r="I33" s="101">
        <v>10228204</v>
      </c>
      <c r="J33" s="110">
        <v>70818208</v>
      </c>
      <c r="K33" s="110" t="s">
        <v>32</v>
      </c>
      <c r="L33" s="110" t="s">
        <v>38</v>
      </c>
      <c r="M33" s="28"/>
      <c r="O33" s="110" t="s">
        <v>498</v>
      </c>
    </row>
    <row r="34" spans="1:15" ht="15.75" x14ac:dyDescent="0.25">
      <c r="A34" s="101">
        <f t="shared" si="0"/>
        <v>33</v>
      </c>
      <c r="B34" s="101" t="s">
        <v>954</v>
      </c>
      <c r="C34" s="134" t="s">
        <v>459</v>
      </c>
      <c r="D34" s="101" t="s">
        <v>42</v>
      </c>
      <c r="E34" s="101" t="s">
        <v>1217</v>
      </c>
      <c r="F34" s="101" t="s">
        <v>1693</v>
      </c>
      <c r="G34" s="110" t="s">
        <v>473</v>
      </c>
      <c r="H34" s="110" t="s">
        <v>476</v>
      </c>
      <c r="I34" s="101">
        <v>10222302</v>
      </c>
      <c r="J34" s="110">
        <v>70818199</v>
      </c>
      <c r="K34" s="110" t="s">
        <v>32</v>
      </c>
      <c r="L34" s="110" t="s">
        <v>43</v>
      </c>
      <c r="M34" s="28"/>
      <c r="O34" s="110" t="s">
        <v>477</v>
      </c>
    </row>
    <row r="35" spans="1:15" ht="15.75" x14ac:dyDescent="0.25">
      <c r="A35" s="101">
        <f t="shared" si="0"/>
        <v>34</v>
      </c>
      <c r="B35" s="101" t="s">
        <v>954</v>
      </c>
      <c r="C35" s="134" t="s">
        <v>459</v>
      </c>
      <c r="D35" s="101" t="s">
        <v>42</v>
      </c>
      <c r="E35" s="101" t="s">
        <v>1217</v>
      </c>
      <c r="F35" s="101" t="s">
        <v>1694</v>
      </c>
      <c r="G35" s="110" t="s">
        <v>473</v>
      </c>
      <c r="H35" s="110" t="s">
        <v>478</v>
      </c>
      <c r="I35" s="101">
        <v>10227593</v>
      </c>
      <c r="J35" s="110">
        <v>70818209</v>
      </c>
      <c r="K35" s="110" t="s">
        <v>32</v>
      </c>
      <c r="L35" s="110" t="s">
        <v>44</v>
      </c>
      <c r="M35" s="28"/>
      <c r="O35" s="110" t="s">
        <v>479</v>
      </c>
    </row>
    <row r="36" spans="1:15" ht="15.75" x14ac:dyDescent="0.25">
      <c r="A36" s="101">
        <f t="shared" si="0"/>
        <v>35</v>
      </c>
      <c r="B36" s="101" t="s">
        <v>954</v>
      </c>
      <c r="C36" s="134" t="s">
        <v>459</v>
      </c>
      <c r="D36" s="101" t="s">
        <v>42</v>
      </c>
      <c r="E36" s="101" t="s">
        <v>1217</v>
      </c>
      <c r="F36" s="101" t="s">
        <v>1695</v>
      </c>
      <c r="G36" s="110" t="s">
        <v>473</v>
      </c>
      <c r="H36" s="110" t="s">
        <v>480</v>
      </c>
      <c r="I36" s="101">
        <v>10214442</v>
      </c>
      <c r="J36" s="110">
        <v>70818203</v>
      </c>
      <c r="K36" s="110" t="s">
        <v>32</v>
      </c>
      <c r="L36" s="110" t="s">
        <v>45</v>
      </c>
      <c r="M36" s="28"/>
      <c r="O36" s="110" t="s">
        <v>481</v>
      </c>
    </row>
    <row r="37" spans="1:15" ht="15.75" x14ac:dyDescent="0.25">
      <c r="A37" s="101">
        <f t="shared" si="0"/>
        <v>36</v>
      </c>
      <c r="B37" s="101" t="s">
        <v>954</v>
      </c>
      <c r="C37" s="134" t="s">
        <v>459</v>
      </c>
      <c r="D37" s="101" t="s">
        <v>42</v>
      </c>
      <c r="E37" s="101" t="s">
        <v>1217</v>
      </c>
      <c r="F37" s="101" t="s">
        <v>4705</v>
      </c>
      <c r="G37" s="110" t="s">
        <v>473</v>
      </c>
      <c r="H37" s="110" t="s">
        <v>482</v>
      </c>
      <c r="I37" s="101">
        <v>10220133</v>
      </c>
      <c r="J37" s="110">
        <v>70818210</v>
      </c>
      <c r="K37" s="110" t="s">
        <v>32</v>
      </c>
      <c r="L37" s="110" t="s">
        <v>46</v>
      </c>
      <c r="M37" s="28"/>
      <c r="O37" s="110" t="s">
        <v>483</v>
      </c>
    </row>
    <row r="38" spans="1:15" ht="15.75" x14ac:dyDescent="0.25">
      <c r="A38" s="101">
        <f t="shared" si="0"/>
        <v>37</v>
      </c>
      <c r="B38" s="101" t="s">
        <v>954</v>
      </c>
      <c r="C38" s="134" t="s">
        <v>459</v>
      </c>
      <c r="D38" s="101" t="s">
        <v>42</v>
      </c>
      <c r="E38" s="101" t="s">
        <v>1217</v>
      </c>
      <c r="F38" s="101" t="s">
        <v>4706</v>
      </c>
      <c r="G38" s="110" t="s">
        <v>473</v>
      </c>
      <c r="H38" s="110" t="s">
        <v>503</v>
      </c>
      <c r="I38" s="101">
        <v>10222439</v>
      </c>
      <c r="J38" s="110">
        <v>70818215</v>
      </c>
      <c r="K38" s="110" t="s">
        <v>32</v>
      </c>
      <c r="L38" s="110" t="s">
        <v>39</v>
      </c>
      <c r="M38" s="28"/>
      <c r="O38" s="110" t="s">
        <v>504</v>
      </c>
    </row>
    <row r="39" spans="1:15" ht="15.75" x14ac:dyDescent="0.25">
      <c r="A39" s="101">
        <f t="shared" si="0"/>
        <v>38</v>
      </c>
      <c r="B39" s="101" t="s">
        <v>954</v>
      </c>
      <c r="C39" s="134" t="s">
        <v>459</v>
      </c>
      <c r="D39" s="101" t="s">
        <v>42</v>
      </c>
      <c r="E39" s="101" t="s">
        <v>1217</v>
      </c>
      <c r="F39" s="101" t="s">
        <v>1696</v>
      </c>
      <c r="G39" s="110" t="s">
        <v>473</v>
      </c>
      <c r="H39" s="110" t="s">
        <v>484</v>
      </c>
      <c r="I39" s="101">
        <v>10207577</v>
      </c>
      <c r="J39" s="110">
        <v>70818207</v>
      </c>
      <c r="K39" s="110" t="s">
        <v>32</v>
      </c>
      <c r="L39" s="110" t="s">
        <v>47</v>
      </c>
      <c r="M39" s="28"/>
      <c r="O39" s="110" t="s">
        <v>485</v>
      </c>
    </row>
    <row r="40" spans="1:15" ht="15.75" x14ac:dyDescent="0.25">
      <c r="A40" s="101">
        <f t="shared" si="0"/>
        <v>39</v>
      </c>
      <c r="B40" s="101" t="s">
        <v>954</v>
      </c>
      <c r="C40" s="134" t="s">
        <v>459</v>
      </c>
      <c r="D40" s="101" t="s">
        <v>42</v>
      </c>
      <c r="E40" s="101" t="s">
        <v>1217</v>
      </c>
      <c r="F40" s="101" t="s">
        <v>1753</v>
      </c>
      <c r="G40" s="110" t="s">
        <v>473</v>
      </c>
      <c r="H40" s="110" t="s">
        <v>486</v>
      </c>
      <c r="I40" s="101">
        <v>10204955</v>
      </c>
      <c r="J40" s="110">
        <v>70818206</v>
      </c>
      <c r="K40" s="110" t="s">
        <v>32</v>
      </c>
      <c r="L40" s="110" t="s">
        <v>48</v>
      </c>
      <c r="M40" s="28"/>
      <c r="O40" s="110" t="s">
        <v>487</v>
      </c>
    </row>
    <row r="41" spans="1:15" ht="15.75" x14ac:dyDescent="0.25">
      <c r="A41" s="101">
        <f t="shared" si="0"/>
        <v>40</v>
      </c>
      <c r="B41" s="101" t="s">
        <v>954</v>
      </c>
      <c r="C41" s="134" t="s">
        <v>459</v>
      </c>
      <c r="D41" s="101" t="s">
        <v>42</v>
      </c>
      <c r="E41" s="101" t="s">
        <v>1217</v>
      </c>
      <c r="F41" s="101" t="s">
        <v>1734</v>
      </c>
      <c r="G41" s="110" t="s">
        <v>473</v>
      </c>
      <c r="H41" s="110" t="s">
        <v>488</v>
      </c>
      <c r="I41" s="101">
        <v>10234012</v>
      </c>
      <c r="J41" s="110">
        <v>70818201</v>
      </c>
      <c r="K41" s="110" t="s">
        <v>32</v>
      </c>
      <c r="L41" s="110" t="s">
        <v>49</v>
      </c>
      <c r="M41" s="28"/>
      <c r="O41" s="110" t="s">
        <v>489</v>
      </c>
    </row>
    <row r="42" spans="1:15" ht="15.75" x14ac:dyDescent="0.25">
      <c r="A42" s="101">
        <f t="shared" si="0"/>
        <v>41</v>
      </c>
      <c r="B42" s="101" t="s">
        <v>954</v>
      </c>
      <c r="C42" s="134" t="s">
        <v>459</v>
      </c>
      <c r="D42" s="101" t="s">
        <v>42</v>
      </c>
      <c r="E42" s="101" t="s">
        <v>1217</v>
      </c>
      <c r="F42" s="101" t="s">
        <v>4703</v>
      </c>
      <c r="G42" s="110" t="s">
        <v>473</v>
      </c>
      <c r="H42" s="110" t="s">
        <v>490</v>
      </c>
      <c r="I42" s="101">
        <v>10227594</v>
      </c>
      <c r="J42" s="110">
        <v>70818204</v>
      </c>
      <c r="K42" s="110" t="s">
        <v>32</v>
      </c>
      <c r="L42" s="110" t="s">
        <v>50</v>
      </c>
      <c r="M42" s="28"/>
      <c r="O42" s="110" t="s">
        <v>491</v>
      </c>
    </row>
    <row r="43" spans="1:15" ht="15.75" x14ac:dyDescent="0.25">
      <c r="A43" s="101">
        <f t="shared" si="0"/>
        <v>42</v>
      </c>
      <c r="B43" s="101" t="s">
        <v>954</v>
      </c>
      <c r="C43" s="134" t="s">
        <v>459</v>
      </c>
      <c r="D43" s="101" t="s">
        <v>42</v>
      </c>
      <c r="E43" s="101" t="s">
        <v>1217</v>
      </c>
      <c r="F43" s="101" t="s">
        <v>3050</v>
      </c>
      <c r="G43" s="110" t="s">
        <v>473</v>
      </c>
      <c r="H43" s="110" t="s">
        <v>492</v>
      </c>
      <c r="I43" s="101">
        <v>10213671</v>
      </c>
      <c r="J43" s="110">
        <v>70818205</v>
      </c>
      <c r="K43" s="110" t="s">
        <v>32</v>
      </c>
      <c r="L43" s="110" t="s">
        <v>51</v>
      </c>
      <c r="M43" s="28"/>
      <c r="O43" s="110" t="s">
        <v>493</v>
      </c>
    </row>
    <row r="44" spans="1:15" ht="15.75" x14ac:dyDescent="0.25">
      <c r="A44" s="101">
        <f t="shared" si="0"/>
        <v>43</v>
      </c>
      <c r="B44" s="101" t="s">
        <v>511</v>
      </c>
      <c r="C44" s="134" t="s">
        <v>459</v>
      </c>
      <c r="D44" s="101" t="s">
        <v>1056</v>
      </c>
      <c r="E44" s="101" t="s">
        <v>1218</v>
      </c>
      <c r="F44" s="101" t="s">
        <v>1736</v>
      </c>
      <c r="G44" s="110" t="s">
        <v>512</v>
      </c>
      <c r="H44" s="110" t="s">
        <v>529</v>
      </c>
      <c r="I44" s="101">
        <v>10210110</v>
      </c>
      <c r="J44" s="110">
        <v>70818174</v>
      </c>
      <c r="K44" s="110" t="s">
        <v>52</v>
      </c>
      <c r="L44" s="110" t="s">
        <v>55</v>
      </c>
      <c r="M44" s="28"/>
      <c r="O44" s="110" t="s">
        <v>530</v>
      </c>
    </row>
    <row r="45" spans="1:15" ht="15.75" x14ac:dyDescent="0.25">
      <c r="A45" s="101">
        <f t="shared" si="0"/>
        <v>44</v>
      </c>
      <c r="B45" s="101" t="s">
        <v>511</v>
      </c>
      <c r="C45" s="134" t="s">
        <v>459</v>
      </c>
      <c r="D45" s="101" t="s">
        <v>1056</v>
      </c>
      <c r="E45" s="101" t="s">
        <v>1218</v>
      </c>
      <c r="F45" s="101" t="s">
        <v>4707</v>
      </c>
      <c r="G45" s="110" t="s">
        <v>512</v>
      </c>
      <c r="H45" s="110" t="s">
        <v>531</v>
      </c>
      <c r="I45" s="101">
        <v>10210050</v>
      </c>
      <c r="J45" s="110">
        <v>70818173</v>
      </c>
      <c r="K45" s="110" t="s">
        <v>52</v>
      </c>
      <c r="L45" s="110" t="s">
        <v>61</v>
      </c>
      <c r="M45" s="28"/>
      <c r="O45" s="110" t="s">
        <v>532</v>
      </c>
    </row>
    <row r="46" spans="1:15" ht="15.75" x14ac:dyDescent="0.25">
      <c r="A46" s="101">
        <f t="shared" si="0"/>
        <v>45</v>
      </c>
      <c r="B46" s="101" t="s">
        <v>511</v>
      </c>
      <c r="C46" s="134" t="s">
        <v>459</v>
      </c>
      <c r="D46" s="101" t="s">
        <v>54</v>
      </c>
      <c r="E46" s="101" t="s">
        <v>1219</v>
      </c>
      <c r="F46" s="101" t="s">
        <v>1697</v>
      </c>
      <c r="G46" s="110" t="s">
        <v>512</v>
      </c>
      <c r="H46" s="110" t="s">
        <v>519</v>
      </c>
      <c r="I46" s="101">
        <v>10207573</v>
      </c>
      <c r="J46" s="110">
        <v>70818172</v>
      </c>
      <c r="K46" s="110" t="s">
        <v>52</v>
      </c>
      <c r="L46" s="110" t="s">
        <v>58</v>
      </c>
      <c r="M46" s="28"/>
      <c r="O46" s="110" t="s">
        <v>520</v>
      </c>
    </row>
    <row r="47" spans="1:15" ht="15.75" x14ac:dyDescent="0.25">
      <c r="A47" s="101">
        <f t="shared" si="0"/>
        <v>46</v>
      </c>
      <c r="B47" s="101" t="s">
        <v>511</v>
      </c>
      <c r="C47" s="134" t="s">
        <v>459</v>
      </c>
      <c r="D47" s="101" t="s">
        <v>54</v>
      </c>
      <c r="E47" s="101" t="s">
        <v>1219</v>
      </c>
      <c r="F47" s="101" t="s">
        <v>1700</v>
      </c>
      <c r="G47" s="110" t="s">
        <v>512</v>
      </c>
      <c r="H47" s="110" t="s">
        <v>521</v>
      </c>
      <c r="I47" s="101">
        <v>10275829</v>
      </c>
      <c r="J47" s="110">
        <v>70818181</v>
      </c>
      <c r="K47" s="110" t="s">
        <v>52</v>
      </c>
      <c r="L47" s="110" t="s">
        <v>59</v>
      </c>
      <c r="M47" s="28"/>
      <c r="O47" s="110" t="s">
        <v>522</v>
      </c>
    </row>
    <row r="48" spans="1:15" ht="15.75" x14ac:dyDescent="0.25">
      <c r="A48" s="101">
        <f t="shared" si="0"/>
        <v>47</v>
      </c>
      <c r="B48" s="101" t="s">
        <v>511</v>
      </c>
      <c r="C48" s="134" t="s">
        <v>459</v>
      </c>
      <c r="D48" s="101" t="s">
        <v>54</v>
      </c>
      <c r="E48" s="101" t="s">
        <v>1219</v>
      </c>
      <c r="F48" s="101" t="s">
        <v>1739</v>
      </c>
      <c r="G48" s="110" t="s">
        <v>512</v>
      </c>
      <c r="H48" s="110" t="s">
        <v>523</v>
      </c>
      <c r="I48" s="101">
        <v>10208447</v>
      </c>
      <c r="J48" s="110">
        <v>70818179</v>
      </c>
      <c r="K48" s="110" t="s">
        <v>52</v>
      </c>
      <c r="L48" s="110" t="s">
        <v>60</v>
      </c>
      <c r="M48" s="28"/>
      <c r="O48" s="110" t="s">
        <v>524</v>
      </c>
    </row>
    <row r="49" spans="1:15" ht="15.75" x14ac:dyDescent="0.25">
      <c r="A49" s="101">
        <f t="shared" si="0"/>
        <v>48</v>
      </c>
      <c r="B49" s="101" t="s">
        <v>511</v>
      </c>
      <c r="C49" s="134" t="s">
        <v>459</v>
      </c>
      <c r="D49" s="101" t="s">
        <v>54</v>
      </c>
      <c r="E49" s="101" t="s">
        <v>1219</v>
      </c>
      <c r="F49" s="101" t="s">
        <v>1737</v>
      </c>
      <c r="G49" s="110" t="s">
        <v>512</v>
      </c>
      <c r="H49" s="110" t="s">
        <v>525</v>
      </c>
      <c r="I49" s="101">
        <v>10207666</v>
      </c>
      <c r="J49" s="110">
        <v>70818175</v>
      </c>
      <c r="K49" s="110" t="s">
        <v>52</v>
      </c>
      <c r="L49" s="110" t="s">
        <v>62</v>
      </c>
      <c r="M49" s="28"/>
      <c r="O49" s="110" t="s">
        <v>526</v>
      </c>
    </row>
    <row r="50" spans="1:15" ht="15.75" x14ac:dyDescent="0.25">
      <c r="A50" s="101">
        <f t="shared" si="0"/>
        <v>49</v>
      </c>
      <c r="B50" s="101" t="s">
        <v>511</v>
      </c>
      <c r="C50" s="134" t="s">
        <v>459</v>
      </c>
      <c r="D50" s="101" t="s">
        <v>54</v>
      </c>
      <c r="E50" s="101" t="s">
        <v>1219</v>
      </c>
      <c r="F50" s="101" t="s">
        <v>1698</v>
      </c>
      <c r="G50" s="110" t="s">
        <v>512</v>
      </c>
      <c r="H50" s="110" t="s">
        <v>527</v>
      </c>
      <c r="I50" s="101">
        <v>10207668</v>
      </c>
      <c r="J50" s="110">
        <v>70818177</v>
      </c>
      <c r="K50" s="110" t="s">
        <v>52</v>
      </c>
      <c r="L50" s="110" t="s">
        <v>56</v>
      </c>
      <c r="M50" s="28"/>
      <c r="O50" s="110" t="s">
        <v>528</v>
      </c>
    </row>
    <row r="51" spans="1:15" ht="15.75" x14ac:dyDescent="0.25">
      <c r="A51" s="101">
        <f t="shared" si="0"/>
        <v>50</v>
      </c>
      <c r="B51" s="101" t="s">
        <v>511</v>
      </c>
      <c r="C51" s="134" t="s">
        <v>459</v>
      </c>
      <c r="D51" s="101" t="s">
        <v>54</v>
      </c>
      <c r="E51" s="101" t="s">
        <v>1219</v>
      </c>
      <c r="F51" s="101" t="s">
        <v>1738</v>
      </c>
      <c r="G51" s="110" t="s">
        <v>512</v>
      </c>
      <c r="H51" s="110" t="s">
        <v>533</v>
      </c>
      <c r="I51" s="101">
        <v>10328893</v>
      </c>
      <c r="J51" s="110">
        <v>70846836</v>
      </c>
      <c r="K51" s="110" t="s">
        <v>52</v>
      </c>
      <c r="L51" s="110" t="s">
        <v>53</v>
      </c>
      <c r="M51" s="28"/>
      <c r="O51" s="110" t="s">
        <v>534</v>
      </c>
    </row>
    <row r="52" spans="1:15" ht="15.75" x14ac:dyDescent="0.25">
      <c r="A52" s="101">
        <f t="shared" si="0"/>
        <v>51</v>
      </c>
      <c r="B52" s="101" t="s">
        <v>511</v>
      </c>
      <c r="C52" s="134" t="s">
        <v>459</v>
      </c>
      <c r="D52" s="101" t="s">
        <v>54</v>
      </c>
      <c r="E52" s="101" t="s">
        <v>1219</v>
      </c>
      <c r="F52" s="101" t="s">
        <v>1699</v>
      </c>
      <c r="G52" s="110" t="s">
        <v>512</v>
      </c>
      <c r="H52" s="110" t="s">
        <v>535</v>
      </c>
      <c r="I52" s="101">
        <v>10233638</v>
      </c>
      <c r="J52" s="110">
        <v>70847228</v>
      </c>
      <c r="K52" s="110" t="s">
        <v>52</v>
      </c>
      <c r="L52" s="110" t="s">
        <v>57</v>
      </c>
      <c r="M52" s="28"/>
      <c r="O52" s="110" t="s">
        <v>536</v>
      </c>
    </row>
    <row r="53" spans="1:15" ht="15.75" x14ac:dyDescent="0.25">
      <c r="A53" s="101">
        <f t="shared" si="0"/>
        <v>52</v>
      </c>
      <c r="B53" s="101" t="s">
        <v>511</v>
      </c>
      <c r="C53" s="134" t="s">
        <v>459</v>
      </c>
      <c r="D53" s="101" t="s">
        <v>1698</v>
      </c>
      <c r="E53" s="101" t="s">
        <v>3051</v>
      </c>
      <c r="F53" s="101" t="s">
        <v>1698</v>
      </c>
      <c r="G53" s="110" t="s">
        <v>512</v>
      </c>
      <c r="H53" s="110" t="s">
        <v>513</v>
      </c>
      <c r="I53" s="101">
        <v>10208556</v>
      </c>
      <c r="J53" s="110">
        <v>70818180</v>
      </c>
      <c r="K53" s="110" t="s">
        <v>52</v>
      </c>
      <c r="L53" s="110" t="s">
        <v>63</v>
      </c>
      <c r="M53" s="28"/>
      <c r="O53" s="110" t="s">
        <v>514</v>
      </c>
    </row>
    <row r="54" spans="1:15" ht="15.75" x14ac:dyDescent="0.25">
      <c r="A54" s="101">
        <f t="shared" si="0"/>
        <v>53</v>
      </c>
      <c r="B54" s="101" t="s">
        <v>511</v>
      </c>
      <c r="C54" s="134" t="s">
        <v>459</v>
      </c>
      <c r="D54" s="101" t="s">
        <v>1698</v>
      </c>
      <c r="E54" s="101" t="s">
        <v>3051</v>
      </c>
      <c r="F54" s="101" t="s">
        <v>1740</v>
      </c>
      <c r="G54" s="110" t="s">
        <v>512</v>
      </c>
      <c r="H54" s="110" t="s">
        <v>515</v>
      </c>
      <c r="I54" s="101">
        <v>10207948</v>
      </c>
      <c r="J54" s="110">
        <v>70818178</v>
      </c>
      <c r="K54" s="110" t="s">
        <v>52</v>
      </c>
      <c r="L54" s="110" t="s">
        <v>65</v>
      </c>
      <c r="M54" s="28"/>
      <c r="O54" s="110" t="s">
        <v>516</v>
      </c>
    </row>
    <row r="55" spans="1:15" ht="15.75" x14ac:dyDescent="0.25">
      <c r="A55" s="101">
        <f t="shared" si="0"/>
        <v>54</v>
      </c>
      <c r="B55" s="101" t="s">
        <v>511</v>
      </c>
      <c r="C55" s="134" t="s">
        <v>459</v>
      </c>
      <c r="D55" s="101" t="s">
        <v>1698</v>
      </c>
      <c r="E55" s="101" t="s">
        <v>3051</v>
      </c>
      <c r="F55" s="101" t="s">
        <v>1701</v>
      </c>
      <c r="G55" s="110" t="s">
        <v>512</v>
      </c>
      <c r="H55" s="110" t="s">
        <v>517</v>
      </c>
      <c r="I55" s="101">
        <v>10207667</v>
      </c>
      <c r="J55" s="110">
        <v>70818176</v>
      </c>
      <c r="K55" s="110" t="s">
        <v>52</v>
      </c>
      <c r="L55" s="110" t="s">
        <v>64</v>
      </c>
      <c r="M55" s="28"/>
      <c r="O55" s="110" t="s">
        <v>518</v>
      </c>
    </row>
    <row r="56" spans="1:15" ht="15.75" x14ac:dyDescent="0.25">
      <c r="A56" s="101">
        <f t="shared" si="0"/>
        <v>55</v>
      </c>
      <c r="B56" s="101" t="s">
        <v>97</v>
      </c>
      <c r="C56" s="134" t="s">
        <v>459</v>
      </c>
      <c r="D56" s="101" t="s">
        <v>1713</v>
      </c>
      <c r="E56" s="101" t="s">
        <v>4757</v>
      </c>
      <c r="F56" s="101" t="s">
        <v>1741</v>
      </c>
      <c r="G56" s="110" t="s">
        <v>473</v>
      </c>
      <c r="H56" s="110" t="s">
        <v>537</v>
      </c>
      <c r="I56" s="101">
        <v>10220453</v>
      </c>
      <c r="J56" s="110">
        <v>70818189</v>
      </c>
      <c r="K56" s="110" t="s">
        <v>66</v>
      </c>
      <c r="L56" s="110" t="s">
        <v>67</v>
      </c>
      <c r="M56" s="28"/>
      <c r="O56" s="110" t="s">
        <v>538</v>
      </c>
    </row>
    <row r="57" spans="1:15" ht="15.75" x14ac:dyDescent="0.25">
      <c r="A57" s="101">
        <f t="shared" si="0"/>
        <v>56</v>
      </c>
      <c r="B57" s="101" t="s">
        <v>97</v>
      </c>
      <c r="C57" s="134" t="s">
        <v>459</v>
      </c>
      <c r="D57" s="101" t="s">
        <v>1713</v>
      </c>
      <c r="E57" s="101" t="s">
        <v>4757</v>
      </c>
      <c r="F57" s="101" t="s">
        <v>1741</v>
      </c>
      <c r="G57" s="110" t="s">
        <v>473</v>
      </c>
      <c r="H57" s="110" t="s">
        <v>539</v>
      </c>
      <c r="I57" s="101">
        <v>10222323</v>
      </c>
      <c r="J57" s="110">
        <v>70818187</v>
      </c>
      <c r="K57" s="110" t="s">
        <v>66</v>
      </c>
      <c r="L57" s="110" t="s">
        <v>69</v>
      </c>
      <c r="M57" s="28"/>
      <c r="O57" s="110" t="s">
        <v>540</v>
      </c>
    </row>
    <row r="58" spans="1:15" ht="15.75" x14ac:dyDescent="0.25">
      <c r="A58" s="101">
        <f t="shared" si="0"/>
        <v>57</v>
      </c>
      <c r="B58" s="101" t="s">
        <v>97</v>
      </c>
      <c r="C58" s="134" t="s">
        <v>459</v>
      </c>
      <c r="D58" s="101" t="s">
        <v>1713</v>
      </c>
      <c r="E58" s="101" t="s">
        <v>4757</v>
      </c>
      <c r="F58" s="101" t="s">
        <v>1741</v>
      </c>
      <c r="G58" s="110" t="s">
        <v>473</v>
      </c>
      <c r="H58" s="110" t="s">
        <v>541</v>
      </c>
      <c r="I58" s="101">
        <v>10224045</v>
      </c>
      <c r="J58" s="110">
        <v>70818188</v>
      </c>
      <c r="K58" s="110" t="s">
        <v>66</v>
      </c>
      <c r="L58" s="110" t="s">
        <v>70</v>
      </c>
      <c r="M58" s="28"/>
      <c r="O58" s="110" t="s">
        <v>542</v>
      </c>
    </row>
    <row r="59" spans="1:15" ht="15.75" x14ac:dyDescent="0.25">
      <c r="A59" s="101">
        <f t="shared" si="0"/>
        <v>58</v>
      </c>
      <c r="B59" s="101" t="s">
        <v>143</v>
      </c>
      <c r="C59" s="134" t="s">
        <v>459</v>
      </c>
      <c r="D59" s="101" t="s">
        <v>73</v>
      </c>
      <c r="E59" s="101" t="s">
        <v>1221</v>
      </c>
      <c r="F59" s="101" t="s">
        <v>4708</v>
      </c>
      <c r="G59" s="110" t="s">
        <v>457</v>
      </c>
      <c r="H59" s="110" t="s">
        <v>543</v>
      </c>
      <c r="I59" s="101">
        <v>10227555</v>
      </c>
      <c r="J59" s="110">
        <v>70816002</v>
      </c>
      <c r="K59" s="110" t="s">
        <v>71</v>
      </c>
      <c r="L59" s="110" t="s">
        <v>80</v>
      </c>
      <c r="M59" s="28"/>
      <c r="O59" s="110" t="s">
        <v>544</v>
      </c>
    </row>
    <row r="60" spans="1:15" ht="15.75" x14ac:dyDescent="0.25">
      <c r="A60" s="101">
        <f t="shared" si="0"/>
        <v>59</v>
      </c>
      <c r="B60" s="101" t="s">
        <v>143</v>
      </c>
      <c r="C60" s="134" t="s">
        <v>459</v>
      </c>
      <c r="D60" s="101" t="s">
        <v>73</v>
      </c>
      <c r="E60" s="101" t="s">
        <v>1221</v>
      </c>
      <c r="F60" s="101" t="s">
        <v>5497</v>
      </c>
      <c r="G60" s="110" t="s">
        <v>457</v>
      </c>
      <c r="H60" s="110" t="s">
        <v>545</v>
      </c>
      <c r="I60" s="101">
        <v>10202679</v>
      </c>
      <c r="J60" s="110">
        <v>70816000</v>
      </c>
      <c r="K60" s="110" t="s">
        <v>71</v>
      </c>
      <c r="L60" s="110" t="s">
        <v>77</v>
      </c>
      <c r="M60" s="28"/>
      <c r="O60" s="110" t="s">
        <v>546</v>
      </c>
    </row>
    <row r="61" spans="1:15" ht="15.75" x14ac:dyDescent="0.25">
      <c r="A61" s="101">
        <f t="shared" si="0"/>
        <v>60</v>
      </c>
      <c r="B61" s="101" t="s">
        <v>143</v>
      </c>
      <c r="C61" s="134" t="s">
        <v>459</v>
      </c>
      <c r="D61" s="101" t="s">
        <v>73</v>
      </c>
      <c r="E61" s="101" t="s">
        <v>1221</v>
      </c>
      <c r="F61" s="101" t="s">
        <v>5498</v>
      </c>
      <c r="G61" s="110" t="s">
        <v>457</v>
      </c>
      <c r="H61" s="110" t="s">
        <v>559</v>
      </c>
      <c r="I61" s="101">
        <v>10188109</v>
      </c>
      <c r="J61" s="110">
        <v>70815995</v>
      </c>
      <c r="K61" s="110" t="s">
        <v>71</v>
      </c>
      <c r="L61" s="110" t="s">
        <v>90</v>
      </c>
      <c r="M61" s="28"/>
      <c r="O61" s="110" t="s">
        <v>560</v>
      </c>
    </row>
    <row r="62" spans="1:15" ht="15.75" x14ac:dyDescent="0.25">
      <c r="A62" s="101">
        <f t="shared" si="0"/>
        <v>61</v>
      </c>
      <c r="B62" s="101" t="s">
        <v>143</v>
      </c>
      <c r="C62" s="134" t="s">
        <v>459</v>
      </c>
      <c r="D62" s="101" t="s">
        <v>73</v>
      </c>
      <c r="E62" s="101" t="s">
        <v>1221</v>
      </c>
      <c r="F62" s="101" t="s">
        <v>5499</v>
      </c>
      <c r="G62" s="110" t="s">
        <v>457</v>
      </c>
      <c r="H62" s="110" t="s">
        <v>551</v>
      </c>
      <c r="I62" s="101">
        <v>10188102</v>
      </c>
      <c r="J62" s="110">
        <v>70815998</v>
      </c>
      <c r="K62" s="110" t="s">
        <v>71</v>
      </c>
      <c r="L62" s="110" t="s">
        <v>78</v>
      </c>
      <c r="M62" s="28"/>
      <c r="O62" s="110" t="s">
        <v>552</v>
      </c>
    </row>
    <row r="63" spans="1:15" ht="15.75" x14ac:dyDescent="0.25">
      <c r="A63" s="101">
        <f t="shared" si="0"/>
        <v>62</v>
      </c>
      <c r="B63" s="101" t="s">
        <v>143</v>
      </c>
      <c r="C63" s="134" t="s">
        <v>459</v>
      </c>
      <c r="D63" s="101" t="s">
        <v>73</v>
      </c>
      <c r="E63" s="101" t="s">
        <v>1221</v>
      </c>
      <c r="F63" s="101" t="s">
        <v>5500</v>
      </c>
      <c r="G63" s="110" t="s">
        <v>457</v>
      </c>
      <c r="H63" s="110" t="s">
        <v>553</v>
      </c>
      <c r="I63" s="101">
        <v>10188115</v>
      </c>
      <c r="J63" s="110">
        <v>70816004</v>
      </c>
      <c r="K63" s="110" t="s">
        <v>71</v>
      </c>
      <c r="L63" s="110" t="s">
        <v>76</v>
      </c>
      <c r="M63" s="28"/>
      <c r="O63" s="110" t="s">
        <v>554</v>
      </c>
    </row>
    <row r="64" spans="1:15" ht="15.75" x14ac:dyDescent="0.25">
      <c r="A64" s="101">
        <f t="shared" si="0"/>
        <v>63</v>
      </c>
      <c r="B64" s="101" t="s">
        <v>143</v>
      </c>
      <c r="C64" s="134" t="s">
        <v>459</v>
      </c>
      <c r="D64" s="101" t="s">
        <v>73</v>
      </c>
      <c r="E64" s="101" t="s">
        <v>1221</v>
      </c>
      <c r="F64" s="101" t="s">
        <v>1702</v>
      </c>
      <c r="G64" s="110" t="s">
        <v>457</v>
      </c>
      <c r="H64" s="110" t="s">
        <v>547</v>
      </c>
      <c r="I64" s="101">
        <v>10188014</v>
      </c>
      <c r="J64" s="110">
        <v>70816754</v>
      </c>
      <c r="K64" s="110" t="s">
        <v>71</v>
      </c>
      <c r="L64" s="110" t="s">
        <v>75</v>
      </c>
      <c r="M64" s="28"/>
      <c r="O64" s="110" t="s">
        <v>548</v>
      </c>
    </row>
    <row r="65" spans="1:15" ht="15.75" x14ac:dyDescent="0.25">
      <c r="A65" s="101">
        <f t="shared" si="0"/>
        <v>64</v>
      </c>
      <c r="B65" s="101" t="s">
        <v>143</v>
      </c>
      <c r="C65" s="134" t="s">
        <v>459</v>
      </c>
      <c r="D65" s="101" t="s">
        <v>73</v>
      </c>
      <c r="E65" s="101" t="s">
        <v>1221</v>
      </c>
      <c r="F65" s="101" t="s">
        <v>5501</v>
      </c>
      <c r="G65" s="110" t="s">
        <v>457</v>
      </c>
      <c r="H65" s="110" t="s">
        <v>561</v>
      </c>
      <c r="I65" s="101">
        <v>10232412</v>
      </c>
      <c r="J65" s="110">
        <v>70816003</v>
      </c>
      <c r="K65" s="110" t="s">
        <v>71</v>
      </c>
      <c r="L65" s="110" t="s">
        <v>89</v>
      </c>
      <c r="M65" s="28"/>
      <c r="O65" s="110" t="s">
        <v>562</v>
      </c>
    </row>
    <row r="66" spans="1:15" ht="15.75" x14ac:dyDescent="0.25">
      <c r="A66" s="101">
        <f t="shared" si="0"/>
        <v>65</v>
      </c>
      <c r="B66" s="101" t="s">
        <v>143</v>
      </c>
      <c r="C66" s="134" t="s">
        <v>459</v>
      </c>
      <c r="D66" s="101" t="s">
        <v>73</v>
      </c>
      <c r="E66" s="101" t="s">
        <v>1221</v>
      </c>
      <c r="F66" s="101" t="s">
        <v>1704</v>
      </c>
      <c r="G66" s="110" t="s">
        <v>457</v>
      </c>
      <c r="H66" s="110" t="s">
        <v>557</v>
      </c>
      <c r="I66" s="101">
        <v>10328897</v>
      </c>
      <c r="J66" s="110">
        <v>70846840</v>
      </c>
      <c r="K66" s="110" t="s">
        <v>71</v>
      </c>
      <c r="L66" s="110" t="s">
        <v>74</v>
      </c>
      <c r="M66" s="28"/>
      <c r="O66" s="110" t="s">
        <v>558</v>
      </c>
    </row>
    <row r="67" spans="1:15" ht="15.75" x14ac:dyDescent="0.25">
      <c r="A67" s="101">
        <f t="shared" si="0"/>
        <v>66</v>
      </c>
      <c r="B67" s="101" t="s">
        <v>143</v>
      </c>
      <c r="C67" s="134" t="s">
        <v>459</v>
      </c>
      <c r="D67" s="101" t="s">
        <v>73</v>
      </c>
      <c r="E67" s="101" t="s">
        <v>1221</v>
      </c>
      <c r="F67" s="101" t="s">
        <v>5502</v>
      </c>
      <c r="G67" s="110" t="s">
        <v>457</v>
      </c>
      <c r="H67" s="110" t="s">
        <v>555</v>
      </c>
      <c r="I67" s="101">
        <v>10328895</v>
      </c>
      <c r="J67" s="110">
        <v>70846838</v>
      </c>
      <c r="K67" s="110" t="s">
        <v>71</v>
      </c>
      <c r="L67" s="110" t="s">
        <v>72</v>
      </c>
      <c r="M67" s="28"/>
      <c r="O67" s="110" t="s">
        <v>556</v>
      </c>
    </row>
    <row r="68" spans="1:15" ht="15.75" x14ac:dyDescent="0.25">
      <c r="A68" s="101">
        <f t="shared" ref="A68:A131" si="1">+A67+1</f>
        <v>67</v>
      </c>
      <c r="B68" s="101" t="s">
        <v>143</v>
      </c>
      <c r="C68" s="134" t="s">
        <v>459</v>
      </c>
      <c r="D68" s="101" t="s">
        <v>73</v>
      </c>
      <c r="E68" s="101" t="s">
        <v>1221</v>
      </c>
      <c r="F68" s="101" t="s">
        <v>5503</v>
      </c>
      <c r="G68" s="110" t="s">
        <v>457</v>
      </c>
      <c r="H68" s="110" t="s">
        <v>549</v>
      </c>
      <c r="I68" s="101">
        <v>10225708</v>
      </c>
      <c r="J68" s="110">
        <v>70816001</v>
      </c>
      <c r="K68" s="110" t="s">
        <v>71</v>
      </c>
      <c r="L68" s="110" t="s">
        <v>79</v>
      </c>
      <c r="M68" s="28"/>
      <c r="O68" s="110" t="s">
        <v>550</v>
      </c>
    </row>
    <row r="69" spans="1:15" ht="15.75" x14ac:dyDescent="0.25">
      <c r="A69" s="101">
        <f t="shared" si="1"/>
        <v>68</v>
      </c>
      <c r="B69" s="101" t="s">
        <v>143</v>
      </c>
      <c r="C69" s="134" t="s">
        <v>459</v>
      </c>
      <c r="D69" s="101" t="s">
        <v>73</v>
      </c>
      <c r="E69" s="101" t="s">
        <v>1221</v>
      </c>
      <c r="F69" s="101" t="s">
        <v>5504</v>
      </c>
      <c r="G69" s="110" t="s">
        <v>457</v>
      </c>
      <c r="H69" s="110" t="s">
        <v>785</v>
      </c>
      <c r="I69" s="101">
        <v>10188126</v>
      </c>
      <c r="J69" s="110">
        <v>70848673</v>
      </c>
      <c r="K69" s="110" t="s">
        <v>71</v>
      </c>
      <c r="L69" s="110" t="s">
        <v>86</v>
      </c>
      <c r="M69" s="28"/>
      <c r="O69" s="110" t="s">
        <v>563</v>
      </c>
    </row>
    <row r="70" spans="1:15" ht="15.75" x14ac:dyDescent="0.25">
      <c r="A70" s="101">
        <f t="shared" si="1"/>
        <v>69</v>
      </c>
      <c r="B70" s="101" t="s">
        <v>143</v>
      </c>
      <c r="C70" s="134" t="s">
        <v>459</v>
      </c>
      <c r="D70" s="101" t="s">
        <v>82</v>
      </c>
      <c r="E70" s="101" t="s">
        <v>4758</v>
      </c>
      <c r="F70" s="101" t="s">
        <v>4709</v>
      </c>
      <c r="G70" s="110" t="s">
        <v>457</v>
      </c>
      <c r="H70" s="110" t="s">
        <v>564</v>
      </c>
      <c r="I70" s="101">
        <v>10188010</v>
      </c>
      <c r="J70" s="110">
        <v>70816752</v>
      </c>
      <c r="K70" s="110" t="s">
        <v>71</v>
      </c>
      <c r="L70" s="110" t="s">
        <v>91</v>
      </c>
      <c r="M70" s="28"/>
      <c r="O70" s="110" t="s">
        <v>565</v>
      </c>
    </row>
    <row r="71" spans="1:15" ht="15.75" x14ac:dyDescent="0.25">
      <c r="A71" s="101">
        <f t="shared" si="1"/>
        <v>70</v>
      </c>
      <c r="B71" s="101" t="s">
        <v>143</v>
      </c>
      <c r="C71" s="134" t="s">
        <v>459</v>
      </c>
      <c r="D71" s="101" t="s">
        <v>82</v>
      </c>
      <c r="E71" s="101" t="s">
        <v>4758</v>
      </c>
      <c r="F71" s="101" t="s">
        <v>4710</v>
      </c>
      <c r="G71" s="110" t="s">
        <v>457</v>
      </c>
      <c r="H71" s="110" t="s">
        <v>566</v>
      </c>
      <c r="I71" s="101">
        <v>10195428</v>
      </c>
      <c r="J71" s="110">
        <v>70815997</v>
      </c>
      <c r="K71" s="110" t="s">
        <v>71</v>
      </c>
      <c r="L71" s="110" t="s">
        <v>83</v>
      </c>
      <c r="M71" s="28"/>
      <c r="O71" s="110" t="s">
        <v>567</v>
      </c>
    </row>
    <row r="72" spans="1:15" ht="15.75" x14ac:dyDescent="0.25">
      <c r="A72" s="101">
        <f t="shared" si="1"/>
        <v>71</v>
      </c>
      <c r="B72" s="101" t="s">
        <v>143</v>
      </c>
      <c r="C72" s="134" t="s">
        <v>459</v>
      </c>
      <c r="D72" s="101" t="s">
        <v>82</v>
      </c>
      <c r="E72" s="101" t="s">
        <v>4758</v>
      </c>
      <c r="F72" s="101" t="s">
        <v>4711</v>
      </c>
      <c r="G72" s="110" t="s">
        <v>457</v>
      </c>
      <c r="H72" s="110" t="s">
        <v>568</v>
      </c>
      <c r="I72" s="101">
        <v>10188012</v>
      </c>
      <c r="J72" s="110">
        <v>70816753</v>
      </c>
      <c r="K72" s="110" t="s">
        <v>71</v>
      </c>
      <c r="L72" s="110" t="s">
        <v>87</v>
      </c>
      <c r="M72" s="28"/>
      <c r="O72" s="110" t="s">
        <v>569</v>
      </c>
    </row>
    <row r="73" spans="1:15" ht="15.75" x14ac:dyDescent="0.25">
      <c r="A73" s="101">
        <f t="shared" si="1"/>
        <v>72</v>
      </c>
      <c r="B73" s="101" t="s">
        <v>143</v>
      </c>
      <c r="C73" s="134" t="s">
        <v>459</v>
      </c>
      <c r="D73" s="101" t="s">
        <v>82</v>
      </c>
      <c r="E73" s="101" t="s">
        <v>4758</v>
      </c>
      <c r="F73" s="101" t="s">
        <v>1703</v>
      </c>
      <c r="G73" s="110" t="s">
        <v>457</v>
      </c>
      <c r="H73" s="110" t="s">
        <v>578</v>
      </c>
      <c r="I73" s="101">
        <v>10328896</v>
      </c>
      <c r="J73" s="110">
        <v>70846839</v>
      </c>
      <c r="K73" s="110" t="s">
        <v>71</v>
      </c>
      <c r="L73" s="110" t="s">
        <v>81</v>
      </c>
      <c r="M73" s="28"/>
      <c r="O73" s="110" t="s">
        <v>579</v>
      </c>
    </row>
    <row r="74" spans="1:15" ht="15.75" x14ac:dyDescent="0.25">
      <c r="A74" s="101">
        <f t="shared" si="1"/>
        <v>73</v>
      </c>
      <c r="B74" s="101" t="s">
        <v>143</v>
      </c>
      <c r="C74" s="134" t="s">
        <v>459</v>
      </c>
      <c r="D74" s="101" t="s">
        <v>82</v>
      </c>
      <c r="E74" s="101" t="s">
        <v>4758</v>
      </c>
      <c r="F74" s="101" t="s">
        <v>3052</v>
      </c>
      <c r="G74" s="110" t="s">
        <v>457</v>
      </c>
      <c r="H74" s="110" t="s">
        <v>570</v>
      </c>
      <c r="I74" s="101">
        <v>10188114</v>
      </c>
      <c r="J74" s="110">
        <v>70815999</v>
      </c>
      <c r="K74" s="110" t="s">
        <v>71</v>
      </c>
      <c r="L74" s="110" t="s">
        <v>92</v>
      </c>
      <c r="M74" s="28"/>
      <c r="O74" s="110" t="s">
        <v>571</v>
      </c>
    </row>
    <row r="75" spans="1:15" ht="15.75" x14ac:dyDescent="0.25">
      <c r="A75" s="101">
        <f t="shared" si="1"/>
        <v>74</v>
      </c>
      <c r="B75" s="101" t="s">
        <v>143</v>
      </c>
      <c r="C75" s="134" t="s">
        <v>459</v>
      </c>
      <c r="D75" s="101" t="s">
        <v>82</v>
      </c>
      <c r="E75" s="101" t="s">
        <v>4758</v>
      </c>
      <c r="F75" s="101" t="s">
        <v>4712</v>
      </c>
      <c r="G75" s="110" t="s">
        <v>457</v>
      </c>
      <c r="H75" s="110" t="s">
        <v>576</v>
      </c>
      <c r="I75" s="101">
        <v>10328894</v>
      </c>
      <c r="J75" s="110">
        <v>70846837</v>
      </c>
      <c r="K75" s="110" t="s">
        <v>71</v>
      </c>
      <c r="L75" s="110" t="s">
        <v>85</v>
      </c>
      <c r="M75" s="28"/>
      <c r="O75" s="110" t="s">
        <v>577</v>
      </c>
    </row>
    <row r="76" spans="1:15" ht="15.75" x14ac:dyDescent="0.25">
      <c r="A76" s="101">
        <f t="shared" si="1"/>
        <v>75</v>
      </c>
      <c r="B76" s="101" t="s">
        <v>143</v>
      </c>
      <c r="C76" s="134" t="s">
        <v>459</v>
      </c>
      <c r="D76" s="101" t="s">
        <v>82</v>
      </c>
      <c r="E76" s="101" t="s">
        <v>4758</v>
      </c>
      <c r="F76" s="101" t="s">
        <v>1742</v>
      </c>
      <c r="G76" s="110" t="s">
        <v>457</v>
      </c>
      <c r="H76" s="110" t="s">
        <v>572</v>
      </c>
      <c r="I76" s="101">
        <v>10203793</v>
      </c>
      <c r="J76" s="110">
        <v>70815996</v>
      </c>
      <c r="K76" s="110" t="s">
        <v>71</v>
      </c>
      <c r="L76" s="110" t="s">
        <v>84</v>
      </c>
      <c r="M76" s="28"/>
      <c r="O76" s="110" t="s">
        <v>573</v>
      </c>
    </row>
    <row r="77" spans="1:15" ht="15.75" x14ac:dyDescent="0.25">
      <c r="A77" s="101">
        <f t="shared" si="1"/>
        <v>76</v>
      </c>
      <c r="B77" s="101" t="s">
        <v>143</v>
      </c>
      <c r="C77" s="134" t="s">
        <v>459</v>
      </c>
      <c r="D77" s="101" t="s">
        <v>82</v>
      </c>
      <c r="E77" s="101" t="s">
        <v>4758</v>
      </c>
      <c r="F77" s="101" t="s">
        <v>3053</v>
      </c>
      <c r="G77" s="110" t="s">
        <v>457</v>
      </c>
      <c r="H77" s="110" t="s">
        <v>574</v>
      </c>
      <c r="I77" s="101">
        <v>10188016</v>
      </c>
      <c r="J77" s="110">
        <v>70816755</v>
      </c>
      <c r="K77" s="110" t="s">
        <v>71</v>
      </c>
      <c r="L77" s="110" t="s">
        <v>88</v>
      </c>
      <c r="M77" s="28"/>
      <c r="O77" s="110" t="s">
        <v>575</v>
      </c>
    </row>
    <row r="78" spans="1:15" ht="15.75" x14ac:dyDescent="0.25">
      <c r="A78" s="101">
        <f t="shared" si="1"/>
        <v>77</v>
      </c>
      <c r="B78" s="101" t="s">
        <v>97</v>
      </c>
      <c r="C78" s="134" t="s">
        <v>459</v>
      </c>
      <c r="D78" s="101" t="s">
        <v>3054</v>
      </c>
      <c r="E78" s="101" t="s">
        <v>3055</v>
      </c>
      <c r="F78" s="101" t="s">
        <v>4713</v>
      </c>
      <c r="G78" s="110" t="s">
        <v>473</v>
      </c>
      <c r="H78" s="110" t="s">
        <v>636</v>
      </c>
      <c r="I78" s="101">
        <v>10204737</v>
      </c>
      <c r="J78" s="110">
        <v>70818227</v>
      </c>
      <c r="K78" s="110" t="s">
        <v>93</v>
      </c>
      <c r="L78" s="110" t="s">
        <v>95</v>
      </c>
      <c r="M78" s="28"/>
      <c r="O78" s="110" t="s">
        <v>637</v>
      </c>
    </row>
    <row r="79" spans="1:15" ht="15.75" x14ac:dyDescent="0.25">
      <c r="A79" s="101">
        <f t="shared" si="1"/>
        <v>78</v>
      </c>
      <c r="B79" s="101" t="s">
        <v>97</v>
      </c>
      <c r="C79" s="134" t="s">
        <v>459</v>
      </c>
      <c r="D79" s="101" t="s">
        <v>3054</v>
      </c>
      <c r="E79" s="101" t="s">
        <v>3055</v>
      </c>
      <c r="F79" s="101" t="s">
        <v>4714</v>
      </c>
      <c r="G79" s="110" t="s">
        <v>473</v>
      </c>
      <c r="H79" s="110" t="s">
        <v>638</v>
      </c>
      <c r="I79" s="101">
        <v>10204736</v>
      </c>
      <c r="J79" s="110">
        <v>70818226</v>
      </c>
      <c r="K79" s="110" t="s">
        <v>93</v>
      </c>
      <c r="L79" s="110" t="s">
        <v>98</v>
      </c>
      <c r="M79" s="28"/>
      <c r="O79" s="110" t="s">
        <v>639</v>
      </c>
    </row>
    <row r="80" spans="1:15" ht="15.75" x14ac:dyDescent="0.25">
      <c r="A80" s="101">
        <f t="shared" si="1"/>
        <v>79</v>
      </c>
      <c r="B80" s="101" t="s">
        <v>97</v>
      </c>
      <c r="C80" s="134" t="s">
        <v>459</v>
      </c>
      <c r="D80" s="101" t="s">
        <v>3054</v>
      </c>
      <c r="E80" s="101" t="s">
        <v>3055</v>
      </c>
      <c r="F80" s="101" t="s">
        <v>5505</v>
      </c>
      <c r="G80" s="110" t="s">
        <v>473</v>
      </c>
      <c r="H80" s="110" t="s">
        <v>640</v>
      </c>
      <c r="I80" s="101">
        <v>10221018</v>
      </c>
      <c r="J80" s="110">
        <v>70818231</v>
      </c>
      <c r="K80" s="110" t="s">
        <v>93</v>
      </c>
      <c r="L80" s="110" t="s">
        <v>101</v>
      </c>
      <c r="M80" s="28"/>
      <c r="O80" s="110" t="s">
        <v>641</v>
      </c>
    </row>
    <row r="81" spans="1:15" ht="15.75" x14ac:dyDescent="0.25">
      <c r="A81" s="101">
        <f t="shared" si="1"/>
        <v>80</v>
      </c>
      <c r="B81" s="101" t="s">
        <v>97</v>
      </c>
      <c r="C81" s="134" t="s">
        <v>459</v>
      </c>
      <c r="D81" s="101" t="s">
        <v>3054</v>
      </c>
      <c r="E81" s="101" t="s">
        <v>3055</v>
      </c>
      <c r="F81" s="101" t="s">
        <v>5506</v>
      </c>
      <c r="G81" s="110" t="s">
        <v>580</v>
      </c>
      <c r="H81" s="110" t="s">
        <v>628</v>
      </c>
      <c r="I81" s="101">
        <v>10205060</v>
      </c>
      <c r="J81" s="110">
        <v>70818255</v>
      </c>
      <c r="K81" s="110" t="s">
        <v>93</v>
      </c>
      <c r="L81" s="110" t="s">
        <v>123</v>
      </c>
      <c r="M81" s="28"/>
      <c r="O81" s="110" t="s">
        <v>629</v>
      </c>
    </row>
    <row r="82" spans="1:15" ht="15.75" x14ac:dyDescent="0.25">
      <c r="A82" s="101">
        <f t="shared" si="1"/>
        <v>81</v>
      </c>
      <c r="B82" s="101" t="s">
        <v>97</v>
      </c>
      <c r="C82" s="134" t="s">
        <v>459</v>
      </c>
      <c r="D82" s="101" t="s">
        <v>3054</v>
      </c>
      <c r="E82" s="101" t="s">
        <v>3055</v>
      </c>
      <c r="F82" s="101" t="s">
        <v>1745</v>
      </c>
      <c r="G82" s="110" t="s">
        <v>580</v>
      </c>
      <c r="H82" s="110" t="s">
        <v>630</v>
      </c>
      <c r="I82" s="101">
        <v>10204468</v>
      </c>
      <c r="J82" s="110">
        <v>70818232</v>
      </c>
      <c r="K82" s="110" t="s">
        <v>93</v>
      </c>
      <c r="L82" s="110" t="s">
        <v>125</v>
      </c>
      <c r="M82" s="28"/>
      <c r="O82" s="110" t="s">
        <v>631</v>
      </c>
    </row>
    <row r="83" spans="1:15" ht="15.75" x14ac:dyDescent="0.25">
      <c r="A83" s="101">
        <f t="shared" si="1"/>
        <v>82</v>
      </c>
      <c r="B83" s="101" t="s">
        <v>97</v>
      </c>
      <c r="C83" s="134" t="s">
        <v>459</v>
      </c>
      <c r="D83" s="101" t="s">
        <v>3054</v>
      </c>
      <c r="E83" s="101" t="s">
        <v>3055</v>
      </c>
      <c r="F83" s="101" t="s">
        <v>4728</v>
      </c>
      <c r="G83" s="110" t="s">
        <v>580</v>
      </c>
      <c r="H83" s="110" t="s">
        <v>632</v>
      </c>
      <c r="I83" s="101">
        <v>10224698</v>
      </c>
      <c r="J83" s="110">
        <v>70818277</v>
      </c>
      <c r="K83" s="110" t="s">
        <v>93</v>
      </c>
      <c r="L83" s="110" t="s">
        <v>127</v>
      </c>
      <c r="M83" s="28"/>
      <c r="O83" s="110" t="s">
        <v>633</v>
      </c>
    </row>
    <row r="84" spans="1:15" ht="15.75" x14ac:dyDescent="0.25">
      <c r="A84" s="101">
        <f t="shared" si="1"/>
        <v>83</v>
      </c>
      <c r="B84" s="101" t="s">
        <v>97</v>
      </c>
      <c r="C84" s="134" t="s">
        <v>459</v>
      </c>
      <c r="D84" s="101" t="s">
        <v>122</v>
      </c>
      <c r="E84" s="101" t="s">
        <v>1222</v>
      </c>
      <c r="F84" s="101" t="s">
        <v>4715</v>
      </c>
      <c r="G84" s="110" t="s">
        <v>473</v>
      </c>
      <c r="H84" s="110" t="s">
        <v>605</v>
      </c>
      <c r="I84" s="101">
        <v>10209889</v>
      </c>
      <c r="J84" s="110">
        <v>70818279</v>
      </c>
      <c r="K84" s="110" t="s">
        <v>93</v>
      </c>
      <c r="L84" s="110" t="s">
        <v>110</v>
      </c>
      <c r="M84" s="28"/>
      <c r="O84" s="110" t="s">
        <v>606</v>
      </c>
    </row>
    <row r="85" spans="1:15" ht="15.75" x14ac:dyDescent="0.25">
      <c r="A85" s="101">
        <f t="shared" si="1"/>
        <v>84</v>
      </c>
      <c r="B85" s="101" t="s">
        <v>97</v>
      </c>
      <c r="C85" s="134" t="s">
        <v>459</v>
      </c>
      <c r="D85" s="101" t="s">
        <v>122</v>
      </c>
      <c r="E85" s="101" t="s">
        <v>1222</v>
      </c>
      <c r="F85" s="101" t="s">
        <v>4716</v>
      </c>
      <c r="G85" s="110" t="s">
        <v>580</v>
      </c>
      <c r="H85" s="110" t="s">
        <v>581</v>
      </c>
      <c r="I85" s="101">
        <v>10204476</v>
      </c>
      <c r="J85" s="110">
        <v>70818246</v>
      </c>
      <c r="K85" s="110" t="s">
        <v>93</v>
      </c>
      <c r="L85" s="110" t="s">
        <v>126</v>
      </c>
      <c r="M85" s="28"/>
      <c r="O85" s="110" t="s">
        <v>582</v>
      </c>
    </row>
    <row r="86" spans="1:15" ht="15.75" x14ac:dyDescent="0.25">
      <c r="A86" s="101">
        <f t="shared" si="1"/>
        <v>85</v>
      </c>
      <c r="B86" s="101" t="s">
        <v>97</v>
      </c>
      <c r="C86" s="134" t="s">
        <v>459</v>
      </c>
      <c r="D86" s="101" t="s">
        <v>122</v>
      </c>
      <c r="E86" s="101" t="s">
        <v>1222</v>
      </c>
      <c r="F86" s="101" t="s">
        <v>1705</v>
      </c>
      <c r="G86" s="110" t="s">
        <v>580</v>
      </c>
      <c r="H86" s="110" t="s">
        <v>956</v>
      </c>
      <c r="I86" s="101">
        <v>10215613</v>
      </c>
      <c r="J86" s="110">
        <v>70849366</v>
      </c>
      <c r="K86" s="110" t="s">
        <v>93</v>
      </c>
      <c r="L86" s="110" t="s">
        <v>1007</v>
      </c>
      <c r="M86" s="28"/>
      <c r="O86" s="110" t="s">
        <v>957</v>
      </c>
    </row>
    <row r="87" spans="1:15" ht="15.75" x14ac:dyDescent="0.25">
      <c r="A87" s="101">
        <f t="shared" si="1"/>
        <v>86</v>
      </c>
      <c r="B87" s="101" t="s">
        <v>97</v>
      </c>
      <c r="C87" s="134" t="s">
        <v>459</v>
      </c>
      <c r="D87" s="101" t="s">
        <v>122</v>
      </c>
      <c r="E87" s="101" t="s">
        <v>1222</v>
      </c>
      <c r="F87" s="101" t="s">
        <v>3056</v>
      </c>
      <c r="G87" s="110" t="s">
        <v>473</v>
      </c>
      <c r="H87" s="110" t="s">
        <v>601</v>
      </c>
      <c r="I87" s="101">
        <v>10231872</v>
      </c>
      <c r="J87" s="110">
        <v>70818281</v>
      </c>
      <c r="K87" s="110" t="s">
        <v>93</v>
      </c>
      <c r="L87" s="110" t="s">
        <v>107</v>
      </c>
      <c r="M87" s="28"/>
      <c r="O87" s="110" t="s">
        <v>602</v>
      </c>
    </row>
    <row r="88" spans="1:15" ht="15.75" x14ac:dyDescent="0.25">
      <c r="A88" s="101">
        <f t="shared" si="1"/>
        <v>87</v>
      </c>
      <c r="B88" s="101" t="s">
        <v>97</v>
      </c>
      <c r="C88" s="134" t="s">
        <v>459</v>
      </c>
      <c r="D88" s="101" t="s">
        <v>122</v>
      </c>
      <c r="E88" s="101" t="s">
        <v>1222</v>
      </c>
      <c r="F88" s="101" t="s">
        <v>3057</v>
      </c>
      <c r="G88" s="110" t="s">
        <v>473</v>
      </c>
      <c r="H88" s="110" t="s">
        <v>614</v>
      </c>
      <c r="I88" s="101">
        <v>10215383</v>
      </c>
      <c r="J88" s="110">
        <v>70818221</v>
      </c>
      <c r="K88" s="110" t="s">
        <v>93</v>
      </c>
      <c r="L88" s="110" t="s">
        <v>100</v>
      </c>
      <c r="M88" s="28"/>
      <c r="O88" s="110" t="s">
        <v>615</v>
      </c>
    </row>
    <row r="89" spans="1:15" ht="15.75" x14ac:dyDescent="0.25">
      <c r="A89" s="101">
        <f t="shared" si="1"/>
        <v>88</v>
      </c>
      <c r="B89" s="101" t="s">
        <v>97</v>
      </c>
      <c r="C89" s="134" t="s">
        <v>459</v>
      </c>
      <c r="D89" s="101" t="s">
        <v>122</v>
      </c>
      <c r="E89" s="101" t="s">
        <v>1222</v>
      </c>
      <c r="F89" s="101" t="s">
        <v>1707</v>
      </c>
      <c r="G89" s="110" t="s">
        <v>473</v>
      </c>
      <c r="H89" s="110" t="s">
        <v>603</v>
      </c>
      <c r="I89" s="101">
        <v>10232124</v>
      </c>
      <c r="J89" s="110">
        <v>70818282</v>
      </c>
      <c r="K89" s="110" t="s">
        <v>93</v>
      </c>
      <c r="L89" s="110" t="s">
        <v>114</v>
      </c>
      <c r="M89" s="28"/>
      <c r="O89" s="110" t="s">
        <v>604</v>
      </c>
    </row>
    <row r="90" spans="1:15" ht="15.75" x14ac:dyDescent="0.25">
      <c r="A90" s="101">
        <f t="shared" si="1"/>
        <v>89</v>
      </c>
      <c r="B90" s="101" t="s">
        <v>97</v>
      </c>
      <c r="C90" s="134" t="s">
        <v>459</v>
      </c>
      <c r="D90" s="101" t="s">
        <v>122</v>
      </c>
      <c r="E90" s="101" t="s">
        <v>1222</v>
      </c>
      <c r="F90" s="101" t="s">
        <v>1744</v>
      </c>
      <c r="G90" s="110" t="s">
        <v>580</v>
      </c>
      <c r="H90" s="110" t="s">
        <v>608</v>
      </c>
      <c r="I90" s="101">
        <v>10205058</v>
      </c>
      <c r="J90" s="110">
        <v>70818225</v>
      </c>
      <c r="K90" s="110" t="s">
        <v>93</v>
      </c>
      <c r="L90" s="110" t="s">
        <v>117</v>
      </c>
      <c r="M90" s="28"/>
      <c r="O90" s="110" t="s">
        <v>609</v>
      </c>
    </row>
    <row r="91" spans="1:15" ht="15.75" x14ac:dyDescent="0.25">
      <c r="A91" s="101">
        <f t="shared" si="1"/>
        <v>90</v>
      </c>
      <c r="B91" s="101" t="s">
        <v>97</v>
      </c>
      <c r="C91" s="134" t="s">
        <v>459</v>
      </c>
      <c r="D91" s="101" t="s">
        <v>122</v>
      </c>
      <c r="E91" s="101" t="s">
        <v>1222</v>
      </c>
      <c r="F91" s="101" t="s">
        <v>1746</v>
      </c>
      <c r="G91" s="110" t="s">
        <v>580</v>
      </c>
      <c r="H91" s="110" t="s">
        <v>585</v>
      </c>
      <c r="I91" s="101">
        <v>10208443</v>
      </c>
      <c r="J91" s="110">
        <v>70818235</v>
      </c>
      <c r="K91" s="110" t="s">
        <v>93</v>
      </c>
      <c r="L91" s="110" t="s">
        <v>121</v>
      </c>
      <c r="M91" s="28"/>
      <c r="O91" s="110" t="s">
        <v>586</v>
      </c>
    </row>
    <row r="92" spans="1:15" ht="15.75" x14ac:dyDescent="0.25">
      <c r="A92" s="101">
        <f t="shared" si="1"/>
        <v>91</v>
      </c>
      <c r="B92" s="101" t="s">
        <v>97</v>
      </c>
      <c r="C92" s="134" t="s">
        <v>459</v>
      </c>
      <c r="D92" s="101" t="s">
        <v>122</v>
      </c>
      <c r="E92" s="101" t="s">
        <v>1222</v>
      </c>
      <c r="F92" s="101" t="s">
        <v>1743</v>
      </c>
      <c r="G92" s="110" t="s">
        <v>580</v>
      </c>
      <c r="H92" s="110" t="s">
        <v>587</v>
      </c>
      <c r="I92" s="101">
        <v>10205056</v>
      </c>
      <c r="J92" s="110">
        <v>70818254</v>
      </c>
      <c r="K92" s="110" t="s">
        <v>93</v>
      </c>
      <c r="L92" s="110" t="s">
        <v>124</v>
      </c>
      <c r="M92" s="28"/>
      <c r="O92" s="110" t="s">
        <v>588</v>
      </c>
    </row>
    <row r="93" spans="1:15" ht="15.75" x14ac:dyDescent="0.25">
      <c r="A93" s="101">
        <f t="shared" si="1"/>
        <v>92</v>
      </c>
      <c r="B93" s="101" t="s">
        <v>97</v>
      </c>
      <c r="C93" s="134" t="s">
        <v>459</v>
      </c>
      <c r="D93" s="101" t="s">
        <v>122</v>
      </c>
      <c r="E93" s="101" t="s">
        <v>1222</v>
      </c>
      <c r="F93" s="101" t="s">
        <v>1710</v>
      </c>
      <c r="G93" s="110" t="s">
        <v>473</v>
      </c>
      <c r="H93" s="110" t="s">
        <v>610</v>
      </c>
      <c r="I93" s="101">
        <v>10216531</v>
      </c>
      <c r="J93" s="110">
        <v>70818237</v>
      </c>
      <c r="K93" s="110" t="s">
        <v>93</v>
      </c>
      <c r="L93" s="110" t="s">
        <v>102</v>
      </c>
      <c r="M93" s="28"/>
      <c r="O93" s="110" t="s">
        <v>611</v>
      </c>
    </row>
    <row r="94" spans="1:15" ht="15.75" x14ac:dyDescent="0.25">
      <c r="A94" s="101">
        <f t="shared" si="1"/>
        <v>93</v>
      </c>
      <c r="B94" s="101" t="s">
        <v>97</v>
      </c>
      <c r="C94" s="134" t="s">
        <v>459</v>
      </c>
      <c r="D94" s="101" t="s">
        <v>122</v>
      </c>
      <c r="E94" s="101" t="s">
        <v>1222</v>
      </c>
      <c r="F94" s="101" t="s">
        <v>4727</v>
      </c>
      <c r="G94" s="110" t="s">
        <v>473</v>
      </c>
      <c r="H94" s="110" t="s">
        <v>612</v>
      </c>
      <c r="I94" s="101">
        <v>10204439</v>
      </c>
      <c r="J94" s="110">
        <v>70818222</v>
      </c>
      <c r="K94" s="110" t="s">
        <v>93</v>
      </c>
      <c r="L94" s="110" t="s">
        <v>96</v>
      </c>
      <c r="M94" s="28"/>
      <c r="O94" s="110" t="s">
        <v>613</v>
      </c>
    </row>
    <row r="95" spans="1:15" ht="15.75" x14ac:dyDescent="0.25">
      <c r="A95" s="101">
        <f t="shared" si="1"/>
        <v>94</v>
      </c>
      <c r="B95" s="101" t="s">
        <v>97</v>
      </c>
      <c r="C95" s="134" t="s">
        <v>459</v>
      </c>
      <c r="D95" s="101" t="s">
        <v>122</v>
      </c>
      <c r="E95" s="101" t="s">
        <v>1222</v>
      </c>
      <c r="F95" s="101" t="s">
        <v>1706</v>
      </c>
      <c r="G95" s="110" t="s">
        <v>473</v>
      </c>
      <c r="H95" s="110" t="s">
        <v>616</v>
      </c>
      <c r="I95" s="101">
        <v>10206622</v>
      </c>
      <c r="J95" s="110">
        <v>70818236</v>
      </c>
      <c r="K95" s="110" t="s">
        <v>93</v>
      </c>
      <c r="L95" s="110" t="s">
        <v>94</v>
      </c>
      <c r="M95" s="28"/>
      <c r="O95" s="110" t="s">
        <v>617</v>
      </c>
    </row>
    <row r="96" spans="1:15" ht="15.75" x14ac:dyDescent="0.25">
      <c r="A96" s="101">
        <f t="shared" si="1"/>
        <v>95</v>
      </c>
      <c r="B96" s="101" t="s">
        <v>97</v>
      </c>
      <c r="C96" s="134" t="s">
        <v>459</v>
      </c>
      <c r="D96" s="101" t="s">
        <v>6168</v>
      </c>
      <c r="E96" s="101" t="s">
        <v>6175</v>
      </c>
      <c r="F96" s="101" t="s">
        <v>3060</v>
      </c>
      <c r="G96" s="110" t="s">
        <v>580</v>
      </c>
      <c r="H96" s="110" t="s">
        <v>596</v>
      </c>
      <c r="I96" s="101">
        <v>10204477</v>
      </c>
      <c r="J96" s="110">
        <v>70818233</v>
      </c>
      <c r="K96" s="110" t="s">
        <v>93</v>
      </c>
      <c r="L96" s="110" t="s">
        <v>120</v>
      </c>
      <c r="M96" s="28"/>
      <c r="O96" s="110" t="s">
        <v>597</v>
      </c>
    </row>
    <row r="97" spans="1:15" ht="15.75" x14ac:dyDescent="0.25">
      <c r="A97" s="101">
        <f t="shared" si="1"/>
        <v>96</v>
      </c>
      <c r="B97" s="101" t="s">
        <v>97</v>
      </c>
      <c r="C97" s="134" t="s">
        <v>459</v>
      </c>
      <c r="D97" s="101" t="s">
        <v>6168</v>
      </c>
      <c r="E97" s="101" t="s">
        <v>6175</v>
      </c>
      <c r="F97" s="101" t="s">
        <v>4719</v>
      </c>
      <c r="G97" s="110" t="s">
        <v>580</v>
      </c>
      <c r="H97" s="110" t="s">
        <v>960</v>
      </c>
      <c r="I97" s="101">
        <v>10224595</v>
      </c>
      <c r="J97" s="110">
        <v>70849369</v>
      </c>
      <c r="K97" s="110" t="s">
        <v>93</v>
      </c>
      <c r="L97" s="110" t="s">
        <v>1004</v>
      </c>
      <c r="M97" s="28"/>
      <c r="O97" s="110" t="s">
        <v>961</v>
      </c>
    </row>
    <row r="98" spans="1:15" ht="15.75" x14ac:dyDescent="0.25">
      <c r="A98" s="101">
        <f t="shared" si="1"/>
        <v>97</v>
      </c>
      <c r="B98" s="101" t="s">
        <v>97</v>
      </c>
      <c r="C98" s="134" t="s">
        <v>459</v>
      </c>
      <c r="D98" s="101" t="s">
        <v>6168</v>
      </c>
      <c r="E98" s="101" t="s">
        <v>6175</v>
      </c>
      <c r="F98" s="101" t="s">
        <v>4720</v>
      </c>
      <c r="G98" s="110" t="s">
        <v>580</v>
      </c>
      <c r="H98" s="110" t="s">
        <v>958</v>
      </c>
      <c r="I98" s="101">
        <v>10223853</v>
      </c>
      <c r="J98" s="110">
        <v>70849368</v>
      </c>
      <c r="K98" s="110" t="s">
        <v>93</v>
      </c>
      <c r="L98" s="110" t="s">
        <v>1006</v>
      </c>
      <c r="M98" s="28"/>
      <c r="O98" s="110" t="s">
        <v>959</v>
      </c>
    </row>
    <row r="99" spans="1:15" ht="15.75" x14ac:dyDescent="0.25">
      <c r="A99" s="101">
        <f t="shared" si="1"/>
        <v>98</v>
      </c>
      <c r="B99" s="101" t="s">
        <v>97</v>
      </c>
      <c r="C99" s="134" t="s">
        <v>459</v>
      </c>
      <c r="D99" s="101" t="s">
        <v>6168</v>
      </c>
      <c r="E99" s="101" t="s">
        <v>6175</v>
      </c>
      <c r="F99" s="101" t="s">
        <v>3058</v>
      </c>
      <c r="G99" s="110" t="s">
        <v>580</v>
      </c>
      <c r="H99" s="110" t="s">
        <v>598</v>
      </c>
      <c r="I99" s="101">
        <v>10227290</v>
      </c>
      <c r="J99" s="110">
        <v>70818292</v>
      </c>
      <c r="K99" s="110" t="s">
        <v>93</v>
      </c>
      <c r="L99" s="110" t="s">
        <v>130</v>
      </c>
      <c r="M99" s="28"/>
      <c r="O99" s="110" t="s">
        <v>599</v>
      </c>
    </row>
    <row r="100" spans="1:15" ht="15.75" x14ac:dyDescent="0.25">
      <c r="A100" s="101">
        <f t="shared" si="1"/>
        <v>99</v>
      </c>
      <c r="B100" s="101" t="s">
        <v>97</v>
      </c>
      <c r="C100" s="134" t="s">
        <v>459</v>
      </c>
      <c r="D100" s="101" t="s">
        <v>6168</v>
      </c>
      <c r="E100" s="101" t="s">
        <v>6175</v>
      </c>
      <c r="F100" s="101" t="s">
        <v>1708</v>
      </c>
      <c r="G100" s="110" t="s">
        <v>473</v>
      </c>
      <c r="H100" s="110" t="s">
        <v>810</v>
      </c>
      <c r="I100" s="101">
        <v>10221021</v>
      </c>
      <c r="J100" s="110">
        <v>70848156</v>
      </c>
      <c r="K100" s="110" t="s">
        <v>93</v>
      </c>
      <c r="L100" s="110" t="s">
        <v>104</v>
      </c>
      <c r="M100" s="28"/>
      <c r="O100" s="110" t="s">
        <v>600</v>
      </c>
    </row>
    <row r="101" spans="1:15" ht="15.75" x14ac:dyDescent="0.25">
      <c r="A101" s="101">
        <f t="shared" si="1"/>
        <v>100</v>
      </c>
      <c r="B101" s="101" t="s">
        <v>97</v>
      </c>
      <c r="C101" s="134" t="s">
        <v>459</v>
      </c>
      <c r="D101" s="101" t="s">
        <v>4721</v>
      </c>
      <c r="E101" s="101" t="s">
        <v>4759</v>
      </c>
      <c r="F101" s="101" t="s">
        <v>4722</v>
      </c>
      <c r="G101" s="110" t="s">
        <v>473</v>
      </c>
      <c r="H101" s="110" t="s">
        <v>590</v>
      </c>
      <c r="I101" s="101">
        <v>10206793</v>
      </c>
      <c r="J101" s="110">
        <v>70818253</v>
      </c>
      <c r="K101" s="110" t="s">
        <v>93</v>
      </c>
      <c r="L101" s="110" t="s">
        <v>105</v>
      </c>
      <c r="M101" s="28"/>
      <c r="O101" s="110" t="s">
        <v>591</v>
      </c>
    </row>
    <row r="102" spans="1:15" ht="15.75" x14ac:dyDescent="0.25">
      <c r="A102" s="101">
        <f t="shared" si="1"/>
        <v>101</v>
      </c>
      <c r="B102" s="101" t="s">
        <v>97</v>
      </c>
      <c r="C102" s="134" t="s">
        <v>459</v>
      </c>
      <c r="D102" s="101" t="s">
        <v>4721</v>
      </c>
      <c r="E102" s="101" t="s">
        <v>4759</v>
      </c>
      <c r="F102" s="101" t="s">
        <v>4724</v>
      </c>
      <c r="G102" s="110" t="s">
        <v>473</v>
      </c>
      <c r="H102" s="110" t="s">
        <v>592</v>
      </c>
      <c r="I102" s="101">
        <v>10223572</v>
      </c>
      <c r="J102" s="110">
        <v>70818251</v>
      </c>
      <c r="K102" s="110" t="s">
        <v>93</v>
      </c>
      <c r="L102" s="110" t="s">
        <v>106</v>
      </c>
      <c r="M102" s="28"/>
      <c r="O102" s="110" t="s">
        <v>593</v>
      </c>
    </row>
    <row r="103" spans="1:15" ht="15.75" x14ac:dyDescent="0.25">
      <c r="A103" s="101">
        <f t="shared" si="1"/>
        <v>102</v>
      </c>
      <c r="B103" s="101" t="s">
        <v>97</v>
      </c>
      <c r="C103" s="134" t="s">
        <v>459</v>
      </c>
      <c r="D103" s="101" t="s">
        <v>4721</v>
      </c>
      <c r="E103" s="101" t="s">
        <v>4759</v>
      </c>
      <c r="F103" s="101" t="s">
        <v>3061</v>
      </c>
      <c r="G103" s="110" t="s">
        <v>580</v>
      </c>
      <c r="H103" s="110" t="s">
        <v>618</v>
      </c>
      <c r="I103" s="101">
        <v>10213893</v>
      </c>
      <c r="J103" s="110">
        <v>70818286</v>
      </c>
      <c r="K103" s="110" t="s">
        <v>93</v>
      </c>
      <c r="L103" s="110" t="s">
        <v>128</v>
      </c>
      <c r="M103" s="28"/>
      <c r="O103" s="110" t="s">
        <v>619</v>
      </c>
    </row>
    <row r="104" spans="1:15" ht="15.75" x14ac:dyDescent="0.25">
      <c r="A104" s="101">
        <f t="shared" si="1"/>
        <v>103</v>
      </c>
      <c r="B104" s="101" t="s">
        <v>97</v>
      </c>
      <c r="C104" s="134" t="s">
        <v>459</v>
      </c>
      <c r="D104" s="101" t="s">
        <v>4721</v>
      </c>
      <c r="E104" s="101" t="s">
        <v>4759</v>
      </c>
      <c r="F104" s="101" t="s">
        <v>3038</v>
      </c>
      <c r="G104" s="110" t="s">
        <v>473</v>
      </c>
      <c r="H104" s="110" t="s">
        <v>624</v>
      </c>
      <c r="I104" s="101">
        <v>10231792</v>
      </c>
      <c r="J104" s="110">
        <v>70818252</v>
      </c>
      <c r="K104" s="110" t="s">
        <v>93</v>
      </c>
      <c r="L104" s="110" t="s">
        <v>103</v>
      </c>
      <c r="M104" s="28"/>
      <c r="O104" s="110" t="s">
        <v>625</v>
      </c>
    </row>
    <row r="105" spans="1:15" ht="15.75" x14ac:dyDescent="0.25">
      <c r="A105" s="101">
        <f t="shared" si="1"/>
        <v>104</v>
      </c>
      <c r="B105" s="101" t="s">
        <v>97</v>
      </c>
      <c r="C105" s="134" t="s">
        <v>459</v>
      </c>
      <c r="D105" s="101" t="s">
        <v>4721</v>
      </c>
      <c r="E105" s="101" t="s">
        <v>4759</v>
      </c>
      <c r="F105" s="101" t="s">
        <v>4729</v>
      </c>
      <c r="G105" s="110" t="s">
        <v>580</v>
      </c>
      <c r="H105" s="110" t="s">
        <v>620</v>
      </c>
      <c r="I105" s="101">
        <v>10209693</v>
      </c>
      <c r="J105" s="110">
        <v>70818239</v>
      </c>
      <c r="K105" s="110" t="s">
        <v>93</v>
      </c>
      <c r="L105" s="110" t="s">
        <v>119</v>
      </c>
      <c r="M105" s="28"/>
      <c r="O105" s="110" t="s">
        <v>621</v>
      </c>
    </row>
    <row r="106" spans="1:15" ht="15.75" x14ac:dyDescent="0.25">
      <c r="A106" s="101">
        <f t="shared" si="1"/>
        <v>105</v>
      </c>
      <c r="B106" s="101" t="s">
        <v>97</v>
      </c>
      <c r="C106" s="134" t="s">
        <v>459</v>
      </c>
      <c r="D106" s="101" t="s">
        <v>4721</v>
      </c>
      <c r="E106" s="101" t="s">
        <v>4759</v>
      </c>
      <c r="F106" s="101" t="s">
        <v>1711</v>
      </c>
      <c r="G106" s="110" t="s">
        <v>580</v>
      </c>
      <c r="H106" s="110" t="s">
        <v>622</v>
      </c>
      <c r="I106" s="101">
        <v>10208971</v>
      </c>
      <c r="J106" s="110">
        <v>70818224</v>
      </c>
      <c r="K106" s="110" t="s">
        <v>93</v>
      </c>
      <c r="L106" s="110" t="s">
        <v>115</v>
      </c>
      <c r="M106" s="28"/>
      <c r="O106" s="110" t="s">
        <v>623</v>
      </c>
    </row>
    <row r="107" spans="1:15" ht="15.75" x14ac:dyDescent="0.25">
      <c r="A107" s="101">
        <f t="shared" si="1"/>
        <v>106</v>
      </c>
      <c r="B107" s="101" t="s">
        <v>97</v>
      </c>
      <c r="C107" s="134" t="s">
        <v>459</v>
      </c>
      <c r="D107" s="101" t="s">
        <v>4721</v>
      </c>
      <c r="E107" s="101" t="s">
        <v>4759</v>
      </c>
      <c r="F107" s="101" t="s">
        <v>4730</v>
      </c>
      <c r="G107" s="110" t="s">
        <v>473</v>
      </c>
      <c r="H107" s="110" t="s">
        <v>4039</v>
      </c>
      <c r="I107" s="101">
        <v>10232271</v>
      </c>
      <c r="J107" s="110">
        <v>70850819</v>
      </c>
      <c r="K107" s="110" t="s">
        <v>93</v>
      </c>
      <c r="L107" s="110" t="s">
        <v>940</v>
      </c>
      <c r="M107" s="28"/>
      <c r="O107" s="110" t="s">
        <v>4795</v>
      </c>
    </row>
    <row r="108" spans="1:15" ht="15.75" x14ac:dyDescent="0.25">
      <c r="A108" s="101">
        <f t="shared" si="1"/>
        <v>107</v>
      </c>
      <c r="B108" s="101" t="s">
        <v>97</v>
      </c>
      <c r="C108" s="134" t="s">
        <v>459</v>
      </c>
      <c r="D108" s="101" t="s">
        <v>97</v>
      </c>
      <c r="E108" s="101" t="s">
        <v>6176</v>
      </c>
      <c r="F108" s="101" t="s">
        <v>1713</v>
      </c>
      <c r="G108" s="110" t="s">
        <v>580</v>
      </c>
      <c r="H108" s="110" t="s">
        <v>626</v>
      </c>
      <c r="I108" s="101">
        <v>10204473</v>
      </c>
      <c r="J108" s="110">
        <v>70818218</v>
      </c>
      <c r="K108" s="110" t="s">
        <v>93</v>
      </c>
      <c r="L108" s="110" t="s">
        <v>116</v>
      </c>
      <c r="M108" s="28"/>
      <c r="O108" s="110" t="s">
        <v>627</v>
      </c>
    </row>
    <row r="109" spans="1:15" ht="15.75" x14ac:dyDescent="0.25">
      <c r="A109" s="101">
        <f t="shared" si="1"/>
        <v>108</v>
      </c>
      <c r="B109" s="101" t="s">
        <v>97</v>
      </c>
      <c r="C109" s="134" t="s">
        <v>459</v>
      </c>
      <c r="D109" s="101" t="s">
        <v>97</v>
      </c>
      <c r="E109" s="101" t="s">
        <v>6176</v>
      </c>
      <c r="F109" s="101" t="s">
        <v>4717</v>
      </c>
      <c r="G109" s="110" t="s">
        <v>580</v>
      </c>
      <c r="H109" s="110" t="s">
        <v>583</v>
      </c>
      <c r="I109" s="101">
        <v>10205562</v>
      </c>
      <c r="J109" s="110">
        <v>70818300</v>
      </c>
      <c r="K109" s="110" t="s">
        <v>93</v>
      </c>
      <c r="L109" s="110" t="s">
        <v>129</v>
      </c>
      <c r="M109" s="28"/>
      <c r="O109" s="110" t="s">
        <v>584</v>
      </c>
    </row>
    <row r="110" spans="1:15" ht="15.75" x14ac:dyDescent="0.25">
      <c r="A110" s="101">
        <f t="shared" si="1"/>
        <v>109</v>
      </c>
      <c r="B110" s="101" t="s">
        <v>97</v>
      </c>
      <c r="C110" s="134" t="s">
        <v>459</v>
      </c>
      <c r="D110" s="101" t="s">
        <v>97</v>
      </c>
      <c r="E110" s="101" t="s">
        <v>6176</v>
      </c>
      <c r="F110" s="101" t="s">
        <v>4718</v>
      </c>
      <c r="G110" s="110" t="s">
        <v>473</v>
      </c>
      <c r="H110" s="110" t="s">
        <v>607</v>
      </c>
      <c r="I110" s="101">
        <v>10204435</v>
      </c>
      <c r="J110" s="110">
        <v>70818296</v>
      </c>
      <c r="K110" s="110" t="s">
        <v>93</v>
      </c>
      <c r="L110" s="110" t="s">
        <v>113</v>
      </c>
      <c r="M110" s="28"/>
      <c r="O110" s="110" t="s">
        <v>1732</v>
      </c>
    </row>
    <row r="111" spans="1:15" ht="15.75" x14ac:dyDescent="0.25">
      <c r="A111" s="101">
        <f t="shared" si="1"/>
        <v>110</v>
      </c>
      <c r="B111" s="101" t="s">
        <v>97</v>
      </c>
      <c r="C111" s="134" t="s">
        <v>459</v>
      </c>
      <c r="D111" s="101" t="s">
        <v>97</v>
      </c>
      <c r="E111" s="101" t="s">
        <v>6176</v>
      </c>
      <c r="F111" s="101" t="s">
        <v>3059</v>
      </c>
      <c r="G111" s="110" t="s">
        <v>580</v>
      </c>
      <c r="H111" s="110" t="s">
        <v>634</v>
      </c>
      <c r="I111" s="101">
        <v>10205809</v>
      </c>
      <c r="J111" s="110">
        <v>70818234</v>
      </c>
      <c r="K111" s="110" t="s">
        <v>93</v>
      </c>
      <c r="L111" s="110" t="s">
        <v>118</v>
      </c>
      <c r="M111" s="28"/>
      <c r="O111" s="110" t="s">
        <v>635</v>
      </c>
    </row>
    <row r="112" spans="1:15" ht="15.75" x14ac:dyDescent="0.25">
      <c r="A112" s="101">
        <f t="shared" si="1"/>
        <v>111</v>
      </c>
      <c r="B112" s="101" t="s">
        <v>97</v>
      </c>
      <c r="C112" s="134" t="s">
        <v>459</v>
      </c>
      <c r="D112" s="101" t="s">
        <v>97</v>
      </c>
      <c r="E112" s="101" t="s">
        <v>6176</v>
      </c>
      <c r="F112" s="101" t="s">
        <v>4723</v>
      </c>
      <c r="G112" s="110" t="s">
        <v>473</v>
      </c>
      <c r="H112" s="110" t="s">
        <v>642</v>
      </c>
      <c r="I112" s="101">
        <v>10205049</v>
      </c>
      <c r="J112" s="110">
        <v>70818223</v>
      </c>
      <c r="K112" s="110" t="s">
        <v>93</v>
      </c>
      <c r="L112" s="110" t="s">
        <v>99</v>
      </c>
      <c r="M112" s="28"/>
      <c r="O112" s="110" t="s">
        <v>643</v>
      </c>
    </row>
    <row r="113" spans="1:15" ht="15.75" x14ac:dyDescent="0.25">
      <c r="A113" s="101">
        <f t="shared" si="1"/>
        <v>112</v>
      </c>
      <c r="B113" s="101" t="s">
        <v>97</v>
      </c>
      <c r="C113" s="134" t="s">
        <v>459</v>
      </c>
      <c r="D113" s="101" t="s">
        <v>97</v>
      </c>
      <c r="E113" s="101" t="s">
        <v>6176</v>
      </c>
      <c r="F113" s="101" t="s">
        <v>4725</v>
      </c>
      <c r="G113" s="110" t="s">
        <v>473</v>
      </c>
      <c r="H113" s="110" t="s">
        <v>594</v>
      </c>
      <c r="I113" s="101">
        <v>10227743</v>
      </c>
      <c r="J113" s="110">
        <v>70818280</v>
      </c>
      <c r="K113" s="110" t="s">
        <v>93</v>
      </c>
      <c r="L113" s="110" t="s">
        <v>111</v>
      </c>
      <c r="M113" s="28"/>
      <c r="O113" s="110" t="s">
        <v>595</v>
      </c>
    </row>
    <row r="114" spans="1:15" ht="15.75" x14ac:dyDescent="0.25">
      <c r="A114" s="101">
        <f t="shared" si="1"/>
        <v>113</v>
      </c>
      <c r="B114" s="101" t="s">
        <v>97</v>
      </c>
      <c r="C114" s="134" t="s">
        <v>459</v>
      </c>
      <c r="D114" s="101" t="s">
        <v>97</v>
      </c>
      <c r="E114" s="101" t="s">
        <v>6176</v>
      </c>
      <c r="F114" s="101" t="s">
        <v>4726</v>
      </c>
      <c r="G114" s="110" t="s">
        <v>580</v>
      </c>
      <c r="H114" s="110" t="s">
        <v>964</v>
      </c>
      <c r="I114" s="101">
        <v>10215523</v>
      </c>
      <c r="J114" s="110">
        <v>70849365</v>
      </c>
      <c r="K114" s="110" t="s">
        <v>93</v>
      </c>
      <c r="L114" s="110" t="s">
        <v>1005</v>
      </c>
      <c r="M114" s="28"/>
      <c r="O114" s="110" t="s">
        <v>965</v>
      </c>
    </row>
    <row r="115" spans="1:15" ht="15.75" x14ac:dyDescent="0.25">
      <c r="A115" s="101">
        <f t="shared" si="1"/>
        <v>114</v>
      </c>
      <c r="B115" s="101" t="s">
        <v>97</v>
      </c>
      <c r="C115" s="134" t="s">
        <v>459</v>
      </c>
      <c r="D115" s="101" t="s">
        <v>97</v>
      </c>
      <c r="E115" s="101" t="s">
        <v>6176</v>
      </c>
      <c r="F115" s="101" t="s">
        <v>1712</v>
      </c>
      <c r="G115" s="110" t="s">
        <v>580</v>
      </c>
      <c r="H115" s="110" t="s">
        <v>962</v>
      </c>
      <c r="I115" s="101">
        <v>10220280</v>
      </c>
      <c r="J115" s="110">
        <v>70849367</v>
      </c>
      <c r="K115" s="110" t="s">
        <v>93</v>
      </c>
      <c r="L115" s="110" t="s">
        <v>951</v>
      </c>
      <c r="M115" s="28"/>
      <c r="O115" s="110" t="s">
        <v>963</v>
      </c>
    </row>
    <row r="116" spans="1:15" ht="15.75" x14ac:dyDescent="0.25">
      <c r="A116" s="101">
        <f t="shared" si="1"/>
        <v>115</v>
      </c>
      <c r="B116" s="101" t="s">
        <v>97</v>
      </c>
      <c r="C116" s="134" t="s">
        <v>459</v>
      </c>
      <c r="D116" s="101" t="s">
        <v>109</v>
      </c>
      <c r="E116" s="101" t="s">
        <v>1224</v>
      </c>
      <c r="F116" s="101" t="s">
        <v>109</v>
      </c>
      <c r="G116" s="110" t="s">
        <v>473</v>
      </c>
      <c r="H116" s="110" t="s">
        <v>644</v>
      </c>
      <c r="I116" s="101">
        <v>10228121</v>
      </c>
      <c r="J116" s="110">
        <v>70818267</v>
      </c>
      <c r="K116" s="110" t="s">
        <v>93</v>
      </c>
      <c r="L116" s="110" t="s">
        <v>112</v>
      </c>
      <c r="M116" s="28"/>
      <c r="O116" s="110" t="s">
        <v>645</v>
      </c>
    </row>
    <row r="117" spans="1:15" ht="15.75" x14ac:dyDescent="0.25">
      <c r="A117" s="101">
        <f t="shared" si="1"/>
        <v>116</v>
      </c>
      <c r="B117" s="101" t="s">
        <v>97</v>
      </c>
      <c r="C117" s="134" t="s">
        <v>459</v>
      </c>
      <c r="D117" s="101" t="s">
        <v>109</v>
      </c>
      <c r="E117" s="101" t="s">
        <v>1224</v>
      </c>
      <c r="F117" s="101" t="s">
        <v>109</v>
      </c>
      <c r="G117" s="110" t="s">
        <v>473</v>
      </c>
      <c r="H117" s="110" t="s">
        <v>646</v>
      </c>
      <c r="I117" s="101">
        <v>10230473</v>
      </c>
      <c r="J117" s="110">
        <v>70818268</v>
      </c>
      <c r="K117" s="110" t="s">
        <v>93</v>
      </c>
      <c r="L117" s="110" t="s">
        <v>108</v>
      </c>
      <c r="M117" s="28"/>
      <c r="O117" s="110" t="s">
        <v>647</v>
      </c>
    </row>
    <row r="118" spans="1:15" ht="15.75" x14ac:dyDescent="0.25">
      <c r="A118" s="101">
        <f t="shared" si="1"/>
        <v>117</v>
      </c>
      <c r="B118" s="101" t="s">
        <v>97</v>
      </c>
      <c r="C118" s="134" t="s">
        <v>459</v>
      </c>
      <c r="D118" s="101" t="s">
        <v>6169</v>
      </c>
      <c r="E118" s="101" t="s">
        <v>6177</v>
      </c>
      <c r="F118" s="101" t="s">
        <v>207</v>
      </c>
      <c r="G118" s="110" t="s">
        <v>473</v>
      </c>
      <c r="H118" s="110" t="s">
        <v>896</v>
      </c>
      <c r="I118" s="101"/>
      <c r="J118" s="110">
        <v>70818263</v>
      </c>
      <c r="K118" s="110" t="s">
        <v>93</v>
      </c>
      <c r="L118" s="110" t="s">
        <v>897</v>
      </c>
      <c r="M118" s="28"/>
      <c r="O118" s="110" t="s">
        <v>6264</v>
      </c>
    </row>
    <row r="119" spans="1:15" ht="15.75" x14ac:dyDescent="0.25">
      <c r="A119" s="101">
        <f t="shared" si="1"/>
        <v>118</v>
      </c>
      <c r="B119" s="101" t="s">
        <v>97</v>
      </c>
      <c r="C119" s="134" t="s">
        <v>459</v>
      </c>
      <c r="D119" s="101" t="s">
        <v>6169</v>
      </c>
      <c r="E119" s="101" t="s">
        <v>6177</v>
      </c>
      <c r="F119" s="101" t="s">
        <v>207</v>
      </c>
      <c r="G119" s="110" t="s">
        <v>473</v>
      </c>
      <c r="H119" s="110" t="s">
        <v>891</v>
      </c>
      <c r="I119" s="101"/>
      <c r="J119" s="110">
        <v>70818219</v>
      </c>
      <c r="K119" s="110" t="s">
        <v>93</v>
      </c>
      <c r="L119" s="110" t="s">
        <v>892</v>
      </c>
      <c r="M119" s="28"/>
      <c r="O119" s="110" t="s">
        <v>6265</v>
      </c>
    </row>
    <row r="120" spans="1:15" ht="15.75" x14ac:dyDescent="0.25">
      <c r="A120" s="101">
        <f t="shared" si="1"/>
        <v>119</v>
      </c>
      <c r="B120" s="101" t="s">
        <v>97</v>
      </c>
      <c r="C120" s="134" t="s">
        <v>459</v>
      </c>
      <c r="D120" s="101" t="s">
        <v>6169</v>
      </c>
      <c r="E120" s="101" t="s">
        <v>6177</v>
      </c>
      <c r="F120" s="101" t="s">
        <v>207</v>
      </c>
      <c r="G120" s="110" t="s">
        <v>473</v>
      </c>
      <c r="H120" s="110" t="s">
        <v>906</v>
      </c>
      <c r="I120" s="101"/>
      <c r="J120" s="110">
        <v>70818247</v>
      </c>
      <c r="K120" s="110" t="s">
        <v>93</v>
      </c>
      <c r="L120" s="110" t="s">
        <v>907</v>
      </c>
      <c r="M120" s="28"/>
      <c r="O120" s="110" t="s">
        <v>6266</v>
      </c>
    </row>
    <row r="121" spans="1:15" ht="15.75" x14ac:dyDescent="0.25">
      <c r="A121" s="101">
        <f t="shared" si="1"/>
        <v>120</v>
      </c>
      <c r="B121" s="101" t="s">
        <v>97</v>
      </c>
      <c r="C121" s="134" t="s">
        <v>459</v>
      </c>
      <c r="D121" s="101" t="s">
        <v>6169</v>
      </c>
      <c r="E121" s="101" t="s">
        <v>6177</v>
      </c>
      <c r="F121" s="101" t="s">
        <v>207</v>
      </c>
      <c r="G121" s="110" t="s">
        <v>473</v>
      </c>
      <c r="H121" s="110" t="s">
        <v>893</v>
      </c>
      <c r="I121" s="101"/>
      <c r="J121" s="110">
        <v>70818220</v>
      </c>
      <c r="K121" s="110" t="s">
        <v>93</v>
      </c>
      <c r="L121" s="110" t="s">
        <v>894</v>
      </c>
      <c r="M121" s="28"/>
      <c r="O121" s="110" t="s">
        <v>6267</v>
      </c>
    </row>
    <row r="122" spans="1:15" ht="15.75" x14ac:dyDescent="0.25">
      <c r="A122" s="101">
        <f t="shared" si="1"/>
        <v>121</v>
      </c>
      <c r="B122" s="101" t="s">
        <v>511</v>
      </c>
      <c r="C122" s="134" t="s">
        <v>459</v>
      </c>
      <c r="D122" s="101" t="s">
        <v>134</v>
      </c>
      <c r="E122" s="101" t="s">
        <v>1225</v>
      </c>
      <c r="F122" s="101" t="s">
        <v>4731</v>
      </c>
      <c r="G122" s="110" t="s">
        <v>648</v>
      </c>
      <c r="H122" s="110" t="s">
        <v>657</v>
      </c>
      <c r="I122" s="101">
        <v>10217832</v>
      </c>
      <c r="J122" s="110">
        <v>70847418</v>
      </c>
      <c r="K122" s="110" t="s">
        <v>131</v>
      </c>
      <c r="L122" s="110" t="s">
        <v>852</v>
      </c>
      <c r="M122" s="28"/>
      <c r="O122" s="110" t="s">
        <v>658</v>
      </c>
    </row>
    <row r="123" spans="1:15" ht="15.75" x14ac:dyDescent="0.25">
      <c r="A123" s="101">
        <f t="shared" si="1"/>
        <v>122</v>
      </c>
      <c r="B123" s="101" t="s">
        <v>511</v>
      </c>
      <c r="C123" s="134" t="s">
        <v>459</v>
      </c>
      <c r="D123" s="101" t="s">
        <v>134</v>
      </c>
      <c r="E123" s="101" t="s">
        <v>1225</v>
      </c>
      <c r="F123" s="101" t="s">
        <v>4732</v>
      </c>
      <c r="G123" s="110" t="s">
        <v>648</v>
      </c>
      <c r="H123" s="110" t="s">
        <v>661</v>
      </c>
      <c r="I123" s="101">
        <v>10211460</v>
      </c>
      <c r="J123" s="110">
        <v>70847415</v>
      </c>
      <c r="K123" s="110" t="s">
        <v>131</v>
      </c>
      <c r="L123" s="110" t="s">
        <v>139</v>
      </c>
      <c r="M123" s="28"/>
      <c r="O123" s="110" t="s">
        <v>662</v>
      </c>
    </row>
    <row r="124" spans="1:15" ht="15.75" x14ac:dyDescent="0.25">
      <c r="A124" s="101">
        <f t="shared" si="1"/>
        <v>123</v>
      </c>
      <c r="B124" s="101" t="s">
        <v>511</v>
      </c>
      <c r="C124" s="134" t="s">
        <v>459</v>
      </c>
      <c r="D124" s="101" t="s">
        <v>134</v>
      </c>
      <c r="E124" s="101" t="s">
        <v>1225</v>
      </c>
      <c r="F124" s="101" t="s">
        <v>4733</v>
      </c>
      <c r="G124" s="110" t="s">
        <v>648</v>
      </c>
      <c r="H124" s="110" t="s">
        <v>655</v>
      </c>
      <c r="I124" s="101">
        <v>10218113</v>
      </c>
      <c r="J124" s="110">
        <v>70847419</v>
      </c>
      <c r="K124" s="110" t="s">
        <v>131</v>
      </c>
      <c r="L124" s="110" t="s">
        <v>136</v>
      </c>
      <c r="M124" s="28"/>
      <c r="O124" s="110" t="s">
        <v>656</v>
      </c>
    </row>
    <row r="125" spans="1:15" ht="15.75" x14ac:dyDescent="0.25">
      <c r="A125" s="101">
        <f t="shared" si="1"/>
        <v>124</v>
      </c>
      <c r="B125" s="101" t="s">
        <v>511</v>
      </c>
      <c r="C125" s="134" t="s">
        <v>459</v>
      </c>
      <c r="D125" s="101" t="s">
        <v>134</v>
      </c>
      <c r="E125" s="101" t="s">
        <v>1225</v>
      </c>
      <c r="F125" s="101" t="s">
        <v>1715</v>
      </c>
      <c r="G125" s="110" t="s">
        <v>648</v>
      </c>
      <c r="H125" s="110" t="s">
        <v>651</v>
      </c>
      <c r="I125" s="101">
        <v>10211456</v>
      </c>
      <c r="J125" s="110">
        <v>70847414</v>
      </c>
      <c r="K125" s="110" t="s">
        <v>131</v>
      </c>
      <c r="L125" s="110" t="s">
        <v>851</v>
      </c>
      <c r="M125" s="28"/>
      <c r="O125" s="110" t="s">
        <v>652</v>
      </c>
    </row>
    <row r="126" spans="1:15" ht="15.75" x14ac:dyDescent="0.25">
      <c r="A126" s="101">
        <f t="shared" si="1"/>
        <v>125</v>
      </c>
      <c r="B126" s="101" t="s">
        <v>511</v>
      </c>
      <c r="C126" s="134" t="s">
        <v>459</v>
      </c>
      <c r="D126" s="101" t="s">
        <v>134</v>
      </c>
      <c r="E126" s="101" t="s">
        <v>1225</v>
      </c>
      <c r="F126" s="101" t="s">
        <v>1716</v>
      </c>
      <c r="G126" s="110" t="s">
        <v>648</v>
      </c>
      <c r="H126" s="110" t="s">
        <v>665</v>
      </c>
      <c r="I126" s="101">
        <v>10222424</v>
      </c>
      <c r="J126" s="110">
        <v>70849284</v>
      </c>
      <c r="K126" s="110" t="s">
        <v>131</v>
      </c>
      <c r="L126" s="110" t="s">
        <v>935</v>
      </c>
      <c r="M126" s="28"/>
      <c r="O126" s="110" t="s">
        <v>666</v>
      </c>
    </row>
    <row r="127" spans="1:15" ht="15.75" x14ac:dyDescent="0.25">
      <c r="A127" s="101">
        <f t="shared" si="1"/>
        <v>126</v>
      </c>
      <c r="B127" s="101" t="s">
        <v>511</v>
      </c>
      <c r="C127" s="134" t="s">
        <v>459</v>
      </c>
      <c r="D127" s="101" t="s">
        <v>134</v>
      </c>
      <c r="E127" s="101" t="s">
        <v>1225</v>
      </c>
      <c r="F127" s="101" t="s">
        <v>1747</v>
      </c>
      <c r="G127" s="110" t="s">
        <v>648</v>
      </c>
      <c r="H127" s="110" t="s">
        <v>649</v>
      </c>
      <c r="I127" s="101">
        <v>10217603</v>
      </c>
      <c r="J127" s="110">
        <v>70819169</v>
      </c>
      <c r="K127" s="110" t="s">
        <v>131</v>
      </c>
      <c r="L127" s="110" t="s">
        <v>132</v>
      </c>
      <c r="M127" s="28"/>
      <c r="O127" s="110" t="s">
        <v>650</v>
      </c>
    </row>
    <row r="128" spans="1:15" ht="15.75" x14ac:dyDescent="0.25">
      <c r="A128" s="101">
        <f t="shared" si="1"/>
        <v>127</v>
      </c>
      <c r="B128" s="101" t="s">
        <v>511</v>
      </c>
      <c r="C128" s="134" t="s">
        <v>459</v>
      </c>
      <c r="D128" s="101" t="s">
        <v>134</v>
      </c>
      <c r="E128" s="101" t="s">
        <v>1225</v>
      </c>
      <c r="F128" s="101" t="s">
        <v>1691</v>
      </c>
      <c r="G128" s="110" t="s">
        <v>648</v>
      </c>
      <c r="H128" s="110" t="s">
        <v>663</v>
      </c>
      <c r="I128" s="101">
        <v>10212768</v>
      </c>
      <c r="J128" s="110">
        <v>70847416</v>
      </c>
      <c r="K128" s="110" t="s">
        <v>131</v>
      </c>
      <c r="L128" s="110" t="s">
        <v>850</v>
      </c>
      <c r="M128" s="28"/>
      <c r="O128" s="110" t="s">
        <v>664</v>
      </c>
    </row>
    <row r="129" spans="1:15" ht="15.75" x14ac:dyDescent="0.25">
      <c r="A129" s="101">
        <f t="shared" si="1"/>
        <v>128</v>
      </c>
      <c r="B129" s="101" t="s">
        <v>511</v>
      </c>
      <c r="C129" s="134" t="s">
        <v>459</v>
      </c>
      <c r="D129" s="101" t="s">
        <v>134</v>
      </c>
      <c r="E129" s="101" t="s">
        <v>1225</v>
      </c>
      <c r="F129" s="101" t="s">
        <v>1714</v>
      </c>
      <c r="G129" s="110" t="s">
        <v>648</v>
      </c>
      <c r="H129" s="110" t="s">
        <v>659</v>
      </c>
      <c r="I129" s="101">
        <v>10215421</v>
      </c>
      <c r="J129" s="110">
        <v>70847417</v>
      </c>
      <c r="K129" s="110" t="s">
        <v>131</v>
      </c>
      <c r="L129" s="110" t="s">
        <v>853</v>
      </c>
      <c r="M129" s="28"/>
      <c r="O129" s="110" t="s">
        <v>660</v>
      </c>
    </row>
    <row r="130" spans="1:15" ht="15.75" x14ac:dyDescent="0.25">
      <c r="A130" s="101">
        <f t="shared" si="1"/>
        <v>129</v>
      </c>
      <c r="B130" s="101" t="s">
        <v>511</v>
      </c>
      <c r="C130" s="134" t="s">
        <v>459</v>
      </c>
      <c r="D130" s="101" t="s">
        <v>134</v>
      </c>
      <c r="E130" s="101" t="s">
        <v>1225</v>
      </c>
      <c r="F130" s="101" t="s">
        <v>5507</v>
      </c>
      <c r="G130" s="110" t="s">
        <v>648</v>
      </c>
      <c r="H130" s="110" t="s">
        <v>653</v>
      </c>
      <c r="I130" s="101">
        <v>10221540</v>
      </c>
      <c r="J130" s="110">
        <v>70847420</v>
      </c>
      <c r="K130" s="110" t="s">
        <v>131</v>
      </c>
      <c r="L130" s="110" t="s">
        <v>135</v>
      </c>
      <c r="M130" s="28"/>
      <c r="O130" s="110" t="s">
        <v>654</v>
      </c>
    </row>
    <row r="131" spans="1:15" ht="15.75" x14ac:dyDescent="0.25">
      <c r="A131" s="101">
        <f t="shared" si="1"/>
        <v>130</v>
      </c>
      <c r="B131" s="101" t="s">
        <v>511</v>
      </c>
      <c r="C131" s="134" t="s">
        <v>459</v>
      </c>
      <c r="D131" s="101" t="s">
        <v>3062</v>
      </c>
      <c r="E131" s="101" t="s">
        <v>3063</v>
      </c>
      <c r="F131" s="101" t="s">
        <v>5508</v>
      </c>
      <c r="G131" s="110" t="s">
        <v>1057</v>
      </c>
      <c r="H131" s="110" t="s">
        <v>982</v>
      </c>
      <c r="I131" s="101">
        <v>10219610</v>
      </c>
      <c r="J131" s="110">
        <v>70849480</v>
      </c>
      <c r="K131" s="110" t="s">
        <v>967</v>
      </c>
      <c r="L131" s="110" t="s">
        <v>1071</v>
      </c>
      <c r="M131" s="28"/>
      <c r="O131" s="110" t="s">
        <v>1072</v>
      </c>
    </row>
    <row r="132" spans="1:15" ht="15.75" x14ac:dyDescent="0.25">
      <c r="A132" s="101">
        <f t="shared" ref="A132:A195" si="2">+A131+1</f>
        <v>131</v>
      </c>
      <c r="B132" s="101" t="s">
        <v>511</v>
      </c>
      <c r="C132" s="134" t="s">
        <v>459</v>
      </c>
      <c r="D132" s="101" t="s">
        <v>3062</v>
      </c>
      <c r="E132" s="101" t="s">
        <v>3063</v>
      </c>
      <c r="F132" s="101" t="s">
        <v>1755</v>
      </c>
      <c r="G132" s="110" t="s">
        <v>1057</v>
      </c>
      <c r="H132" s="110" t="s">
        <v>983</v>
      </c>
      <c r="I132" s="101">
        <v>10219611</v>
      </c>
      <c r="J132" s="110">
        <v>70849481</v>
      </c>
      <c r="K132" s="110" t="s">
        <v>967</v>
      </c>
      <c r="L132" s="110" t="s">
        <v>1073</v>
      </c>
      <c r="M132" s="28"/>
      <c r="O132" s="110" t="s">
        <v>1074</v>
      </c>
    </row>
    <row r="133" spans="1:15" ht="15.75" x14ac:dyDescent="0.25">
      <c r="A133" s="101">
        <f t="shared" si="2"/>
        <v>132</v>
      </c>
      <c r="B133" s="101" t="s">
        <v>511</v>
      </c>
      <c r="C133" s="134" t="s">
        <v>459</v>
      </c>
      <c r="D133" s="101" t="s">
        <v>3062</v>
      </c>
      <c r="E133" s="101" t="s">
        <v>3063</v>
      </c>
      <c r="F133" s="101" t="s">
        <v>5509</v>
      </c>
      <c r="G133" s="110" t="s">
        <v>1057</v>
      </c>
      <c r="H133" s="110" t="s">
        <v>1089</v>
      </c>
      <c r="I133" s="101">
        <v>10216952</v>
      </c>
      <c r="J133" s="110">
        <v>70849555</v>
      </c>
      <c r="K133" s="110" t="s">
        <v>967</v>
      </c>
      <c r="L133" s="110" t="s">
        <v>1090</v>
      </c>
      <c r="M133" s="28"/>
      <c r="O133" s="110" t="s">
        <v>1075</v>
      </c>
    </row>
    <row r="134" spans="1:15" ht="15.75" x14ac:dyDescent="0.25">
      <c r="A134" s="101">
        <f t="shared" si="2"/>
        <v>133</v>
      </c>
      <c r="B134" s="101" t="s">
        <v>511</v>
      </c>
      <c r="C134" s="134" t="s">
        <v>459</v>
      </c>
      <c r="D134" s="101" t="s">
        <v>3062</v>
      </c>
      <c r="E134" s="101" t="s">
        <v>3063</v>
      </c>
      <c r="F134" s="101" t="s">
        <v>5510</v>
      </c>
      <c r="G134" s="110" t="s">
        <v>1057</v>
      </c>
      <c r="H134" s="110" t="s">
        <v>970</v>
      </c>
      <c r="I134" s="101">
        <v>10223481</v>
      </c>
      <c r="J134" s="110">
        <v>70849474</v>
      </c>
      <c r="K134" s="110" t="s">
        <v>967</v>
      </c>
      <c r="L134" s="110" t="s">
        <v>1070</v>
      </c>
      <c r="M134" s="28"/>
      <c r="O134" s="110" t="s">
        <v>971</v>
      </c>
    </row>
    <row r="135" spans="1:15" ht="15.75" x14ac:dyDescent="0.25">
      <c r="A135" s="101">
        <f t="shared" si="2"/>
        <v>134</v>
      </c>
      <c r="B135" s="101" t="s">
        <v>511</v>
      </c>
      <c r="C135" s="134" t="s">
        <v>459</v>
      </c>
      <c r="D135" s="101" t="s">
        <v>3062</v>
      </c>
      <c r="E135" s="101" t="s">
        <v>3063</v>
      </c>
      <c r="F135" s="101" t="s">
        <v>1754</v>
      </c>
      <c r="G135" s="110" t="s">
        <v>1057</v>
      </c>
      <c r="H135" s="110" t="s">
        <v>978</v>
      </c>
      <c r="I135" s="101">
        <v>10216960</v>
      </c>
      <c r="J135" s="110">
        <v>70849478</v>
      </c>
      <c r="K135" s="110" t="s">
        <v>967</v>
      </c>
      <c r="L135" s="110" t="s">
        <v>1014</v>
      </c>
      <c r="M135" s="28"/>
      <c r="O135" s="110" t="s">
        <v>979</v>
      </c>
    </row>
    <row r="136" spans="1:15" ht="15.75" x14ac:dyDescent="0.25">
      <c r="A136" s="101">
        <f t="shared" si="2"/>
        <v>135</v>
      </c>
      <c r="B136" s="101" t="s">
        <v>511</v>
      </c>
      <c r="C136" s="134" t="s">
        <v>459</v>
      </c>
      <c r="D136" s="101" t="s">
        <v>3062</v>
      </c>
      <c r="E136" s="101" t="s">
        <v>3063</v>
      </c>
      <c r="F136" s="101" t="s">
        <v>5511</v>
      </c>
      <c r="G136" s="110" t="s">
        <v>1057</v>
      </c>
      <c r="H136" s="110" t="s">
        <v>976</v>
      </c>
      <c r="I136" s="101">
        <v>10216958</v>
      </c>
      <c r="J136" s="110">
        <v>70849477</v>
      </c>
      <c r="K136" s="110" t="s">
        <v>967</v>
      </c>
      <c r="L136" s="110" t="s">
        <v>1008</v>
      </c>
      <c r="M136" s="28"/>
      <c r="O136" s="110" t="s">
        <v>977</v>
      </c>
    </row>
    <row r="137" spans="1:15" ht="15.75" x14ac:dyDescent="0.25">
      <c r="A137" s="101">
        <f t="shared" si="2"/>
        <v>136</v>
      </c>
      <c r="B137" s="101" t="s">
        <v>511</v>
      </c>
      <c r="C137" s="134" t="s">
        <v>459</v>
      </c>
      <c r="D137" s="101" t="s">
        <v>3062</v>
      </c>
      <c r="E137" s="101" t="s">
        <v>3063</v>
      </c>
      <c r="F137" s="101" t="s">
        <v>5512</v>
      </c>
      <c r="G137" s="110" t="s">
        <v>1057</v>
      </c>
      <c r="H137" s="110" t="s">
        <v>966</v>
      </c>
      <c r="I137" s="101">
        <v>10221217</v>
      </c>
      <c r="J137" s="110">
        <v>70849472</v>
      </c>
      <c r="K137" s="110" t="s">
        <v>967</v>
      </c>
      <c r="L137" s="110" t="s">
        <v>1013</v>
      </c>
      <c r="M137" s="28"/>
      <c r="O137" s="110" t="s">
        <v>968</v>
      </c>
    </row>
    <row r="138" spans="1:15" ht="15.75" x14ac:dyDescent="0.25">
      <c r="A138" s="101">
        <f t="shared" si="2"/>
        <v>137</v>
      </c>
      <c r="B138" s="101" t="s">
        <v>511</v>
      </c>
      <c r="C138" s="134" t="s">
        <v>459</v>
      </c>
      <c r="D138" s="101" t="s">
        <v>3062</v>
      </c>
      <c r="E138" s="101" t="s">
        <v>3063</v>
      </c>
      <c r="F138" s="101" t="s">
        <v>5513</v>
      </c>
      <c r="G138" s="110" t="s">
        <v>1057</v>
      </c>
      <c r="H138" s="110" t="s">
        <v>969</v>
      </c>
      <c r="I138" s="101">
        <v>10216574</v>
      </c>
      <c r="J138" s="110">
        <v>70849473</v>
      </c>
      <c r="K138" s="110" t="s">
        <v>967</v>
      </c>
      <c r="L138" s="110" t="s">
        <v>1015</v>
      </c>
      <c r="M138" s="28"/>
      <c r="O138" s="110" t="s">
        <v>1069</v>
      </c>
    </row>
    <row r="139" spans="1:15" ht="15.75" x14ac:dyDescent="0.25">
      <c r="A139" s="101">
        <f t="shared" si="2"/>
        <v>138</v>
      </c>
      <c r="B139" s="101" t="s">
        <v>511</v>
      </c>
      <c r="C139" s="134" t="s">
        <v>459</v>
      </c>
      <c r="D139" s="101" t="s">
        <v>3062</v>
      </c>
      <c r="E139" s="101" t="s">
        <v>3063</v>
      </c>
      <c r="F139" s="101" t="s">
        <v>207</v>
      </c>
      <c r="G139" s="110" t="s">
        <v>1057</v>
      </c>
      <c r="H139" s="110" t="s">
        <v>980</v>
      </c>
      <c r="I139" s="101">
        <v>10216962</v>
      </c>
      <c r="J139" s="110">
        <v>70849479</v>
      </c>
      <c r="K139" s="110" t="s">
        <v>967</v>
      </c>
      <c r="L139" s="110" t="s">
        <v>1012</v>
      </c>
      <c r="M139" s="28"/>
      <c r="O139" s="110" t="s">
        <v>981</v>
      </c>
    </row>
    <row r="140" spans="1:15" ht="15.75" x14ac:dyDescent="0.25">
      <c r="A140" s="101">
        <f t="shared" si="2"/>
        <v>139</v>
      </c>
      <c r="B140" s="101" t="s">
        <v>511</v>
      </c>
      <c r="C140" s="134" t="s">
        <v>459</v>
      </c>
      <c r="D140" s="101" t="s">
        <v>3062</v>
      </c>
      <c r="E140" s="101" t="s">
        <v>3063</v>
      </c>
      <c r="F140" s="101" t="s">
        <v>5514</v>
      </c>
      <c r="G140" s="110" t="s">
        <v>1057</v>
      </c>
      <c r="H140" s="110" t="s">
        <v>974</v>
      </c>
      <c r="I140" s="101">
        <v>10216957</v>
      </c>
      <c r="J140" s="110">
        <v>70849476</v>
      </c>
      <c r="K140" s="110" t="s">
        <v>967</v>
      </c>
      <c r="L140" s="110" t="s">
        <v>1011</v>
      </c>
      <c r="M140" s="28"/>
      <c r="O140" s="110" t="s">
        <v>975</v>
      </c>
    </row>
    <row r="141" spans="1:15" ht="15.75" x14ac:dyDescent="0.25">
      <c r="A141" s="101">
        <f t="shared" si="2"/>
        <v>140</v>
      </c>
      <c r="B141" s="101" t="s">
        <v>511</v>
      </c>
      <c r="C141" s="134" t="s">
        <v>459</v>
      </c>
      <c r="D141" s="101" t="s">
        <v>3062</v>
      </c>
      <c r="E141" s="101" t="s">
        <v>3063</v>
      </c>
      <c r="F141" s="101" t="s">
        <v>5515</v>
      </c>
      <c r="G141" s="110" t="s">
        <v>1057</v>
      </c>
      <c r="H141" s="110" t="s">
        <v>984</v>
      </c>
      <c r="I141" s="101">
        <v>10220124</v>
      </c>
      <c r="J141" s="110">
        <v>70849482</v>
      </c>
      <c r="K141" s="110" t="s">
        <v>967</v>
      </c>
      <c r="L141" s="110" t="s">
        <v>1010</v>
      </c>
      <c r="M141" s="28"/>
      <c r="O141" s="110" t="s">
        <v>985</v>
      </c>
    </row>
    <row r="142" spans="1:15" ht="15.75" x14ac:dyDescent="0.25">
      <c r="A142" s="101">
        <f t="shared" si="2"/>
        <v>141</v>
      </c>
      <c r="B142" s="101" t="s">
        <v>511</v>
      </c>
      <c r="C142" s="134" t="s">
        <v>459</v>
      </c>
      <c r="D142" s="101" t="s">
        <v>3062</v>
      </c>
      <c r="E142" s="101" t="s">
        <v>3063</v>
      </c>
      <c r="F142" s="101" t="s">
        <v>5516</v>
      </c>
      <c r="G142" s="110" t="s">
        <v>1057</v>
      </c>
      <c r="H142" s="110" t="s">
        <v>972</v>
      </c>
      <c r="I142" s="101">
        <v>10216956</v>
      </c>
      <c r="J142" s="110">
        <v>70849475</v>
      </c>
      <c r="K142" s="110" t="s">
        <v>967</v>
      </c>
      <c r="L142" s="110" t="s">
        <v>1009</v>
      </c>
      <c r="M142" s="28"/>
      <c r="O142" s="110" t="s">
        <v>973</v>
      </c>
    </row>
    <row r="143" spans="1:15" ht="15.75" x14ac:dyDescent="0.25">
      <c r="A143" s="101">
        <f t="shared" si="2"/>
        <v>142</v>
      </c>
      <c r="B143" s="101" t="s">
        <v>143</v>
      </c>
      <c r="C143" s="134" t="s">
        <v>459</v>
      </c>
      <c r="D143" s="101" t="s">
        <v>1058</v>
      </c>
      <c r="E143" s="101" t="s">
        <v>4734</v>
      </c>
      <c r="F143" s="101" t="s">
        <v>5517</v>
      </c>
      <c r="G143" s="110" t="s">
        <v>457</v>
      </c>
      <c r="H143" s="110" t="s">
        <v>667</v>
      </c>
      <c r="I143" s="101">
        <v>10208652</v>
      </c>
      <c r="J143" s="110">
        <v>70816623</v>
      </c>
      <c r="K143" s="110" t="s">
        <v>141</v>
      </c>
      <c r="L143" s="110" t="s">
        <v>146</v>
      </c>
      <c r="M143" s="28"/>
      <c r="O143" s="110" t="s">
        <v>668</v>
      </c>
    </row>
    <row r="144" spans="1:15" ht="15.75" x14ac:dyDescent="0.25">
      <c r="A144" s="101">
        <f t="shared" si="2"/>
        <v>143</v>
      </c>
      <c r="B144" s="101" t="s">
        <v>143</v>
      </c>
      <c r="C144" s="134" t="s">
        <v>459</v>
      </c>
      <c r="D144" s="101" t="s">
        <v>1058</v>
      </c>
      <c r="E144" s="101" t="s">
        <v>4734</v>
      </c>
      <c r="F144" s="101" t="s">
        <v>1717</v>
      </c>
      <c r="G144" s="110" t="s">
        <v>457</v>
      </c>
      <c r="H144" s="110" t="s">
        <v>669</v>
      </c>
      <c r="I144" s="101">
        <v>10209016</v>
      </c>
      <c r="J144" s="110">
        <v>70816624</v>
      </c>
      <c r="K144" s="110" t="s">
        <v>141</v>
      </c>
      <c r="L144" s="110" t="s">
        <v>144</v>
      </c>
      <c r="M144" s="28"/>
      <c r="O144" s="110" t="s">
        <v>670</v>
      </c>
    </row>
    <row r="145" spans="1:15" ht="15.75" x14ac:dyDescent="0.25">
      <c r="A145" s="101">
        <f t="shared" si="2"/>
        <v>144</v>
      </c>
      <c r="B145" s="101" t="s">
        <v>143</v>
      </c>
      <c r="C145" s="134" t="s">
        <v>459</v>
      </c>
      <c r="D145" s="101" t="s">
        <v>1058</v>
      </c>
      <c r="E145" s="101" t="s">
        <v>4734</v>
      </c>
      <c r="F145" s="101" t="s">
        <v>5518</v>
      </c>
      <c r="G145" s="110" t="s">
        <v>457</v>
      </c>
      <c r="H145" s="110" t="s">
        <v>671</v>
      </c>
      <c r="I145" s="101">
        <v>10221350</v>
      </c>
      <c r="J145" s="110">
        <v>70816619</v>
      </c>
      <c r="K145" s="110" t="s">
        <v>141</v>
      </c>
      <c r="L145" s="110" t="s">
        <v>148</v>
      </c>
      <c r="M145" s="28"/>
      <c r="O145" s="110" t="s">
        <v>672</v>
      </c>
    </row>
    <row r="146" spans="1:15" ht="15.75" x14ac:dyDescent="0.25">
      <c r="A146" s="101">
        <f t="shared" si="2"/>
        <v>145</v>
      </c>
      <c r="B146" s="101" t="s">
        <v>143</v>
      </c>
      <c r="C146" s="134" t="s">
        <v>459</v>
      </c>
      <c r="D146" s="101" t="s">
        <v>1058</v>
      </c>
      <c r="E146" s="101" t="s">
        <v>4734</v>
      </c>
      <c r="F146" s="101" t="s">
        <v>1718</v>
      </c>
      <c r="G146" s="110" t="s">
        <v>457</v>
      </c>
      <c r="H146" s="110" t="s">
        <v>673</v>
      </c>
      <c r="I146" s="101">
        <v>10224834</v>
      </c>
      <c r="J146" s="110">
        <v>70816620</v>
      </c>
      <c r="K146" s="110" t="s">
        <v>141</v>
      </c>
      <c r="L146" s="110" t="s">
        <v>150</v>
      </c>
      <c r="M146" s="28"/>
      <c r="O146" s="110" t="s">
        <v>674</v>
      </c>
    </row>
    <row r="147" spans="1:15" ht="15.75" x14ac:dyDescent="0.25">
      <c r="A147" s="101">
        <f t="shared" si="2"/>
        <v>146</v>
      </c>
      <c r="B147" s="101" t="s">
        <v>143</v>
      </c>
      <c r="C147" s="134" t="s">
        <v>459</v>
      </c>
      <c r="D147" s="101" t="s">
        <v>1058</v>
      </c>
      <c r="E147" s="101" t="s">
        <v>4734</v>
      </c>
      <c r="F147" s="101" t="s">
        <v>1719</v>
      </c>
      <c r="G147" s="110" t="s">
        <v>457</v>
      </c>
      <c r="H147" s="110" t="s">
        <v>675</v>
      </c>
      <c r="I147" s="101">
        <v>10207262</v>
      </c>
      <c r="J147" s="110">
        <v>70816621</v>
      </c>
      <c r="K147" s="110" t="s">
        <v>141</v>
      </c>
      <c r="L147" s="110" t="s">
        <v>142</v>
      </c>
      <c r="M147" s="28"/>
      <c r="O147" s="110" t="s">
        <v>676</v>
      </c>
    </row>
    <row r="148" spans="1:15" ht="15.75" x14ac:dyDescent="0.25">
      <c r="A148" s="101">
        <f t="shared" si="2"/>
        <v>147</v>
      </c>
      <c r="B148" s="101" t="s">
        <v>143</v>
      </c>
      <c r="C148" s="134" t="s">
        <v>459</v>
      </c>
      <c r="D148" s="101" t="s">
        <v>1058</v>
      </c>
      <c r="E148" s="101" t="s">
        <v>4734</v>
      </c>
      <c r="F148" s="101" t="s">
        <v>4735</v>
      </c>
      <c r="G148" s="110" t="s">
        <v>457</v>
      </c>
      <c r="H148" s="110" t="s">
        <v>677</v>
      </c>
      <c r="I148" s="101">
        <v>10207502</v>
      </c>
      <c r="J148" s="110">
        <v>70816622</v>
      </c>
      <c r="K148" s="110" t="s">
        <v>141</v>
      </c>
      <c r="L148" s="110" t="s">
        <v>147</v>
      </c>
      <c r="M148" s="28"/>
      <c r="O148" s="110" t="s">
        <v>678</v>
      </c>
    </row>
    <row r="149" spans="1:15" ht="15.75" x14ac:dyDescent="0.25">
      <c r="A149" s="101">
        <f t="shared" si="2"/>
        <v>148</v>
      </c>
      <c r="B149" s="101" t="s">
        <v>143</v>
      </c>
      <c r="C149" s="134" t="s">
        <v>459</v>
      </c>
      <c r="D149" s="101" t="s">
        <v>1058</v>
      </c>
      <c r="E149" s="101" t="s">
        <v>4734</v>
      </c>
      <c r="F149" s="101" t="s">
        <v>1748</v>
      </c>
      <c r="G149" s="110" t="s">
        <v>457</v>
      </c>
      <c r="H149" s="110" t="s">
        <v>679</v>
      </c>
      <c r="I149" s="101">
        <v>10211791</v>
      </c>
      <c r="J149" s="110">
        <v>70816617</v>
      </c>
      <c r="K149" s="110" t="s">
        <v>141</v>
      </c>
      <c r="L149" s="110" t="s">
        <v>149</v>
      </c>
      <c r="M149" s="28"/>
      <c r="O149" s="110" t="s">
        <v>680</v>
      </c>
    </row>
    <row r="150" spans="1:15" ht="15.75" x14ac:dyDescent="0.25">
      <c r="A150" s="101">
        <f t="shared" si="2"/>
        <v>149</v>
      </c>
      <c r="B150" s="101" t="s">
        <v>143</v>
      </c>
      <c r="C150" s="134" t="s">
        <v>459</v>
      </c>
      <c r="D150" s="101" t="s">
        <v>1058</v>
      </c>
      <c r="E150" s="101" t="s">
        <v>4734</v>
      </c>
      <c r="F150" s="101" t="s">
        <v>1720</v>
      </c>
      <c r="G150" s="110" t="s">
        <v>457</v>
      </c>
      <c r="H150" s="110" t="s">
        <v>681</v>
      </c>
      <c r="I150" s="101">
        <v>10211944</v>
      </c>
      <c r="J150" s="110">
        <v>70816618</v>
      </c>
      <c r="K150" s="110" t="s">
        <v>141</v>
      </c>
      <c r="L150" s="110" t="s">
        <v>145</v>
      </c>
      <c r="M150" s="28"/>
      <c r="O150" s="110" t="s">
        <v>682</v>
      </c>
    </row>
    <row r="151" spans="1:15" ht="15.75" x14ac:dyDescent="0.25">
      <c r="A151" s="101">
        <f t="shared" si="2"/>
        <v>150</v>
      </c>
      <c r="B151" s="101" t="s">
        <v>511</v>
      </c>
      <c r="C151" s="134" t="s">
        <v>459</v>
      </c>
      <c r="D151" s="101" t="s">
        <v>1689</v>
      </c>
      <c r="E151" s="101" t="s">
        <v>1721</v>
      </c>
      <c r="F151" s="101" t="s">
        <v>1749</v>
      </c>
      <c r="G151" s="110" t="s">
        <v>683</v>
      </c>
      <c r="H151" s="110" t="s">
        <v>864</v>
      </c>
      <c r="I151" s="101">
        <v>10231060</v>
      </c>
      <c r="J151" s="110">
        <v>70848421</v>
      </c>
      <c r="K151" s="110" t="s">
        <v>151</v>
      </c>
      <c r="L151" s="110" t="s">
        <v>152</v>
      </c>
      <c r="M151" s="28"/>
      <c r="O151" s="110" t="s">
        <v>684</v>
      </c>
    </row>
    <row r="152" spans="1:15" ht="15.75" x14ac:dyDescent="0.25">
      <c r="A152" s="101">
        <f t="shared" si="2"/>
        <v>151</v>
      </c>
      <c r="B152" s="101" t="s">
        <v>511</v>
      </c>
      <c r="C152" s="134" t="s">
        <v>459</v>
      </c>
      <c r="D152" s="101" t="s">
        <v>1689</v>
      </c>
      <c r="E152" s="101" t="s">
        <v>1721</v>
      </c>
      <c r="F152" s="101" t="s">
        <v>1750</v>
      </c>
      <c r="G152" s="110" t="s">
        <v>683</v>
      </c>
      <c r="H152" s="110" t="s">
        <v>685</v>
      </c>
      <c r="I152" s="101">
        <v>10229855</v>
      </c>
      <c r="J152" s="110">
        <v>70818183</v>
      </c>
      <c r="K152" s="110" t="s">
        <v>151</v>
      </c>
      <c r="L152" s="110" t="s">
        <v>153</v>
      </c>
      <c r="M152" s="28"/>
      <c r="O152" s="110" t="s">
        <v>686</v>
      </c>
    </row>
    <row r="153" spans="1:15" ht="15.75" x14ac:dyDescent="0.25">
      <c r="A153" s="101">
        <f t="shared" si="2"/>
        <v>152</v>
      </c>
      <c r="B153" s="101" t="s">
        <v>511</v>
      </c>
      <c r="C153" s="134" t="s">
        <v>459</v>
      </c>
      <c r="D153" s="101" t="s">
        <v>1689</v>
      </c>
      <c r="E153" s="101" t="s">
        <v>1721</v>
      </c>
      <c r="F153" s="101" t="s">
        <v>1689</v>
      </c>
      <c r="G153" s="110" t="s">
        <v>683</v>
      </c>
      <c r="H153" s="110" t="s">
        <v>687</v>
      </c>
      <c r="I153" s="101">
        <v>10229703</v>
      </c>
      <c r="J153" s="110">
        <v>70818182</v>
      </c>
      <c r="K153" s="110" t="s">
        <v>151</v>
      </c>
      <c r="L153" s="110" t="s">
        <v>154</v>
      </c>
      <c r="M153" s="28"/>
      <c r="O153" s="110" t="s">
        <v>688</v>
      </c>
    </row>
    <row r="154" spans="1:15" ht="15.75" x14ac:dyDescent="0.25">
      <c r="A154" s="101">
        <f t="shared" si="2"/>
        <v>153</v>
      </c>
      <c r="B154" s="101" t="s">
        <v>4736</v>
      </c>
      <c r="C154" s="134" t="s">
        <v>459</v>
      </c>
      <c r="D154" s="101" t="s">
        <v>4736</v>
      </c>
      <c r="E154" s="101" t="s">
        <v>5495</v>
      </c>
      <c r="F154" s="101" t="s">
        <v>4737</v>
      </c>
      <c r="G154" s="110" t="s">
        <v>1227</v>
      </c>
      <c r="H154" s="110" t="s">
        <v>1141</v>
      </c>
      <c r="I154" s="101">
        <v>10198900</v>
      </c>
      <c r="J154" s="110">
        <v>70849830</v>
      </c>
      <c r="K154" s="110" t="s">
        <v>96</v>
      </c>
      <c r="L154" s="110" t="s">
        <v>1142</v>
      </c>
      <c r="M154" s="28"/>
      <c r="O154" s="110" t="s">
        <v>1238</v>
      </c>
    </row>
    <row r="155" spans="1:15" ht="15.75" x14ac:dyDescent="0.25">
      <c r="A155" s="101">
        <f t="shared" si="2"/>
        <v>154</v>
      </c>
      <c r="B155" s="101" t="s">
        <v>4736</v>
      </c>
      <c r="C155" s="134" t="s">
        <v>459</v>
      </c>
      <c r="D155" s="101" t="s">
        <v>4736</v>
      </c>
      <c r="E155" s="101" t="s">
        <v>5495</v>
      </c>
      <c r="F155" s="101" t="s">
        <v>3039</v>
      </c>
      <c r="G155" s="110" t="s">
        <v>1227</v>
      </c>
      <c r="H155" s="110" t="s">
        <v>1157</v>
      </c>
      <c r="I155" s="101">
        <v>10207333</v>
      </c>
      <c r="J155" s="110">
        <v>70849834</v>
      </c>
      <c r="K155" s="110" t="s">
        <v>96</v>
      </c>
      <c r="L155" s="110" t="s">
        <v>1158</v>
      </c>
      <c r="M155" s="28"/>
      <c r="O155" s="110" t="s">
        <v>1243</v>
      </c>
    </row>
    <row r="156" spans="1:15" ht="15.75" x14ac:dyDescent="0.25">
      <c r="A156" s="101">
        <f t="shared" si="2"/>
        <v>155</v>
      </c>
      <c r="B156" s="101" t="s">
        <v>4736</v>
      </c>
      <c r="C156" s="134" t="s">
        <v>459</v>
      </c>
      <c r="D156" s="101" t="s">
        <v>4736</v>
      </c>
      <c r="E156" s="101" t="s">
        <v>5495</v>
      </c>
      <c r="F156" s="101" t="s">
        <v>4738</v>
      </c>
      <c r="G156" s="110" t="s">
        <v>1227</v>
      </c>
      <c r="H156" s="110" t="s">
        <v>1139</v>
      </c>
      <c r="I156" s="101">
        <v>10197647</v>
      </c>
      <c r="J156" s="110">
        <v>70849836</v>
      </c>
      <c r="K156" s="110" t="s">
        <v>96</v>
      </c>
      <c r="L156" s="110" t="s">
        <v>1140</v>
      </c>
      <c r="M156" s="28"/>
      <c r="O156" s="110" t="s">
        <v>1237</v>
      </c>
    </row>
    <row r="157" spans="1:15" ht="15.75" x14ac:dyDescent="0.25">
      <c r="A157" s="101">
        <f t="shared" si="2"/>
        <v>156</v>
      </c>
      <c r="B157" s="101" t="s">
        <v>4736</v>
      </c>
      <c r="C157" s="134" t="s">
        <v>459</v>
      </c>
      <c r="D157" s="101" t="s">
        <v>4736</v>
      </c>
      <c r="E157" s="101" t="s">
        <v>5495</v>
      </c>
      <c r="F157" s="101" t="s">
        <v>207</v>
      </c>
      <c r="G157" s="110" t="s">
        <v>1227</v>
      </c>
      <c r="H157" s="110" t="s">
        <v>1165</v>
      </c>
      <c r="I157" s="101">
        <v>10200353</v>
      </c>
      <c r="J157" s="110">
        <v>70849837</v>
      </c>
      <c r="K157" s="110" t="s">
        <v>96</v>
      </c>
      <c r="L157" s="110" t="s">
        <v>1166</v>
      </c>
      <c r="M157" s="28"/>
      <c r="O157" s="110" t="s">
        <v>1246</v>
      </c>
    </row>
    <row r="158" spans="1:15" ht="15.75" x14ac:dyDescent="0.25">
      <c r="A158" s="101">
        <f t="shared" si="2"/>
        <v>157</v>
      </c>
      <c r="B158" s="101" t="s">
        <v>4736</v>
      </c>
      <c r="C158" s="134" t="s">
        <v>459</v>
      </c>
      <c r="D158" s="101" t="s">
        <v>4736</v>
      </c>
      <c r="E158" s="101" t="s">
        <v>5495</v>
      </c>
      <c r="F158" s="101" t="s">
        <v>4739</v>
      </c>
      <c r="G158" s="110" t="s">
        <v>1227</v>
      </c>
      <c r="H158" s="110" t="s">
        <v>1143</v>
      </c>
      <c r="I158" s="101">
        <v>10225796</v>
      </c>
      <c r="J158" s="110">
        <v>70849840</v>
      </c>
      <c r="K158" s="110" t="s">
        <v>96</v>
      </c>
      <c r="L158" s="110" t="s">
        <v>1144</v>
      </c>
      <c r="M158" s="28"/>
      <c r="O158" s="110" t="s">
        <v>1239</v>
      </c>
    </row>
    <row r="159" spans="1:15" ht="15.75" x14ac:dyDescent="0.25">
      <c r="A159" s="101">
        <f t="shared" si="2"/>
        <v>158</v>
      </c>
      <c r="B159" s="101" t="s">
        <v>4736</v>
      </c>
      <c r="C159" s="134" t="s">
        <v>459</v>
      </c>
      <c r="D159" s="101" t="s">
        <v>4736</v>
      </c>
      <c r="E159" s="101" t="s">
        <v>5495</v>
      </c>
      <c r="F159" s="101" t="s">
        <v>4740</v>
      </c>
      <c r="G159" s="110" t="s">
        <v>1227</v>
      </c>
      <c r="H159" s="110" t="s">
        <v>1153</v>
      </c>
      <c r="I159" s="101">
        <v>10199626</v>
      </c>
      <c r="J159" s="110">
        <v>70849835</v>
      </c>
      <c r="K159" s="110" t="s">
        <v>96</v>
      </c>
      <c r="L159" s="110" t="s">
        <v>1154</v>
      </c>
      <c r="M159" s="28"/>
      <c r="O159" s="110" t="s">
        <v>1241</v>
      </c>
    </row>
    <row r="160" spans="1:15" ht="15.75" x14ac:dyDescent="0.25">
      <c r="A160" s="101">
        <f t="shared" si="2"/>
        <v>159</v>
      </c>
      <c r="B160" s="101" t="s">
        <v>4736</v>
      </c>
      <c r="C160" s="134" t="s">
        <v>459</v>
      </c>
      <c r="D160" s="101" t="s">
        <v>4736</v>
      </c>
      <c r="E160" s="101" t="s">
        <v>5495</v>
      </c>
      <c r="F160" s="101" t="s">
        <v>207</v>
      </c>
      <c r="G160" s="110" t="s">
        <v>1227</v>
      </c>
      <c r="H160" s="110" t="s">
        <v>1163</v>
      </c>
      <c r="I160" s="101">
        <v>10191809</v>
      </c>
      <c r="J160" s="110">
        <v>70849838</v>
      </c>
      <c r="K160" s="110" t="s">
        <v>96</v>
      </c>
      <c r="L160" s="110" t="s">
        <v>1164</v>
      </c>
      <c r="M160" s="28"/>
      <c r="O160" s="110" t="s">
        <v>1245</v>
      </c>
    </row>
    <row r="161" spans="1:15" ht="15.75" x14ac:dyDescent="0.25">
      <c r="A161" s="101">
        <f t="shared" si="2"/>
        <v>160</v>
      </c>
      <c r="B161" s="101" t="s">
        <v>4736</v>
      </c>
      <c r="C161" s="134" t="s">
        <v>459</v>
      </c>
      <c r="D161" s="101" t="s">
        <v>4736</v>
      </c>
      <c r="E161" s="101" t="s">
        <v>5495</v>
      </c>
      <c r="F161" s="101" t="s">
        <v>4741</v>
      </c>
      <c r="G161" s="110" t="s">
        <v>1227</v>
      </c>
      <c r="H161" s="110" t="s">
        <v>1151</v>
      </c>
      <c r="I161" s="101">
        <v>10203803</v>
      </c>
      <c r="J161" s="110">
        <v>70849839</v>
      </c>
      <c r="K161" s="110" t="s">
        <v>96</v>
      </c>
      <c r="L161" s="110" t="s">
        <v>1152</v>
      </c>
      <c r="M161" s="28"/>
      <c r="O161" s="110" t="s">
        <v>1240</v>
      </c>
    </row>
    <row r="162" spans="1:15" ht="15.75" x14ac:dyDescent="0.25">
      <c r="A162" s="101">
        <f t="shared" si="2"/>
        <v>161</v>
      </c>
      <c r="B162" s="101" t="s">
        <v>4736</v>
      </c>
      <c r="C162" s="134" t="s">
        <v>459</v>
      </c>
      <c r="D162" s="101" t="s">
        <v>4736</v>
      </c>
      <c r="E162" s="101" t="s">
        <v>5495</v>
      </c>
      <c r="F162" s="101" t="s">
        <v>3040</v>
      </c>
      <c r="G162" s="110" t="s">
        <v>1227</v>
      </c>
      <c r="H162" s="110" t="s">
        <v>1167</v>
      </c>
      <c r="I162" s="101">
        <v>10191796</v>
      </c>
      <c r="J162" s="110">
        <v>70849832</v>
      </c>
      <c r="K162" s="110" t="s">
        <v>96</v>
      </c>
      <c r="L162" s="110" t="s">
        <v>1168</v>
      </c>
      <c r="M162" s="28"/>
      <c r="O162" s="110" t="s">
        <v>1247</v>
      </c>
    </row>
    <row r="163" spans="1:15" ht="15.75" x14ac:dyDescent="0.25">
      <c r="A163" s="101">
        <f t="shared" si="2"/>
        <v>162</v>
      </c>
      <c r="B163" s="101" t="s">
        <v>4736</v>
      </c>
      <c r="C163" s="134" t="s">
        <v>459</v>
      </c>
      <c r="D163" s="101" t="s">
        <v>4736</v>
      </c>
      <c r="E163" s="101" t="s">
        <v>5495</v>
      </c>
      <c r="F163" s="101" t="s">
        <v>4742</v>
      </c>
      <c r="G163" s="110" t="s">
        <v>1227</v>
      </c>
      <c r="H163" s="110" t="s">
        <v>1155</v>
      </c>
      <c r="I163" s="101">
        <v>10205676</v>
      </c>
      <c r="J163" s="110">
        <v>70849833</v>
      </c>
      <c r="K163" s="110" t="s">
        <v>96</v>
      </c>
      <c r="L163" s="110" t="s">
        <v>1156</v>
      </c>
      <c r="M163" s="28"/>
      <c r="O163" s="110" t="s">
        <v>1242</v>
      </c>
    </row>
    <row r="164" spans="1:15" ht="15.75" x14ac:dyDescent="0.25">
      <c r="A164" s="101">
        <f t="shared" si="2"/>
        <v>163</v>
      </c>
      <c r="B164" s="101" t="s">
        <v>4736</v>
      </c>
      <c r="C164" s="134" t="s">
        <v>459</v>
      </c>
      <c r="D164" s="101" t="s">
        <v>4754</v>
      </c>
      <c r="E164" s="101" t="s">
        <v>4760</v>
      </c>
      <c r="F164" s="101" t="s">
        <v>3041</v>
      </c>
      <c r="G164" s="110" t="s">
        <v>1227</v>
      </c>
      <c r="H164" s="110" t="s">
        <v>1161</v>
      </c>
      <c r="I164" s="101">
        <v>10203563</v>
      </c>
      <c r="J164" s="110">
        <v>70849831</v>
      </c>
      <c r="K164" s="110" t="s">
        <v>96</v>
      </c>
      <c r="L164" s="110" t="s">
        <v>1162</v>
      </c>
      <c r="M164" s="28"/>
      <c r="O164" s="110" t="s">
        <v>1244</v>
      </c>
    </row>
    <row r="165" spans="1:15" ht="15.75" x14ac:dyDescent="0.25">
      <c r="A165" s="101">
        <f t="shared" si="2"/>
        <v>164</v>
      </c>
      <c r="B165" s="101" t="s">
        <v>4736</v>
      </c>
      <c r="C165" s="134" t="s">
        <v>459</v>
      </c>
      <c r="D165" s="101" t="s">
        <v>4754</v>
      </c>
      <c r="E165" s="101" t="s">
        <v>4760</v>
      </c>
      <c r="F165" s="101" t="s">
        <v>207</v>
      </c>
      <c r="G165" s="110" t="s">
        <v>1227</v>
      </c>
      <c r="H165" s="110" t="s">
        <v>3044</v>
      </c>
      <c r="I165" s="101">
        <v>10191741</v>
      </c>
      <c r="J165" s="110">
        <v>70850366</v>
      </c>
      <c r="K165" s="110" t="s">
        <v>96</v>
      </c>
      <c r="L165" s="110" t="s">
        <v>3045</v>
      </c>
      <c r="M165" s="28"/>
      <c r="O165" s="110" t="s">
        <v>3066</v>
      </c>
    </row>
    <row r="166" spans="1:15" ht="15.75" x14ac:dyDescent="0.25">
      <c r="A166" s="101">
        <f t="shared" si="2"/>
        <v>165</v>
      </c>
      <c r="B166" s="101" t="s">
        <v>954</v>
      </c>
      <c r="C166" s="134" t="s">
        <v>459</v>
      </c>
      <c r="D166" s="101" t="s">
        <v>589</v>
      </c>
      <c r="E166" s="101" t="s">
        <v>1223</v>
      </c>
      <c r="F166" s="101" t="s">
        <v>3064</v>
      </c>
      <c r="G166" s="110" t="s">
        <v>473</v>
      </c>
      <c r="H166" s="110" t="s">
        <v>689</v>
      </c>
      <c r="I166" s="101">
        <v>10217162</v>
      </c>
      <c r="J166" s="110">
        <v>70818191</v>
      </c>
      <c r="K166" s="110" t="s">
        <v>155</v>
      </c>
      <c r="L166" s="110" t="s">
        <v>156</v>
      </c>
      <c r="M166" s="28"/>
      <c r="O166" s="110" t="s">
        <v>690</v>
      </c>
    </row>
    <row r="167" spans="1:15" ht="15.75" x14ac:dyDescent="0.25">
      <c r="A167" s="101">
        <f t="shared" si="2"/>
        <v>166</v>
      </c>
      <c r="B167" s="101" t="s">
        <v>954</v>
      </c>
      <c r="C167" s="134" t="s">
        <v>459</v>
      </c>
      <c r="D167" s="101" t="s">
        <v>589</v>
      </c>
      <c r="E167" s="101" t="s">
        <v>1223</v>
      </c>
      <c r="F167" s="101" t="s">
        <v>1723</v>
      </c>
      <c r="G167" s="110" t="s">
        <v>473</v>
      </c>
      <c r="H167" s="110" t="s">
        <v>691</v>
      </c>
      <c r="I167" s="101">
        <v>10217161</v>
      </c>
      <c r="J167" s="110">
        <v>70818190</v>
      </c>
      <c r="K167" s="110" t="s">
        <v>155</v>
      </c>
      <c r="L167" s="110" t="s">
        <v>158</v>
      </c>
      <c r="M167" s="28"/>
      <c r="O167" s="110" t="s">
        <v>692</v>
      </c>
    </row>
    <row r="168" spans="1:15" ht="15.75" x14ac:dyDescent="0.25">
      <c r="A168" s="101">
        <f t="shared" si="2"/>
        <v>167</v>
      </c>
      <c r="B168" s="101" t="s">
        <v>954</v>
      </c>
      <c r="C168" s="134" t="s">
        <v>459</v>
      </c>
      <c r="D168" s="101" t="s">
        <v>589</v>
      </c>
      <c r="E168" s="101" t="s">
        <v>1223</v>
      </c>
      <c r="F168" s="101" t="s">
        <v>693</v>
      </c>
      <c r="G168" s="110" t="s">
        <v>473</v>
      </c>
      <c r="H168" s="110" t="s">
        <v>694</v>
      </c>
      <c r="I168" s="101">
        <v>10222325</v>
      </c>
      <c r="J168" s="110">
        <v>70818197</v>
      </c>
      <c r="K168" s="110" t="s">
        <v>155</v>
      </c>
      <c r="L168" s="110" t="s">
        <v>159</v>
      </c>
      <c r="M168" s="28"/>
      <c r="O168" s="110" t="s">
        <v>695</v>
      </c>
    </row>
    <row r="169" spans="1:15" ht="15.75" x14ac:dyDescent="0.25">
      <c r="A169" s="101">
        <f t="shared" si="2"/>
        <v>168</v>
      </c>
      <c r="B169" s="101" t="s">
        <v>954</v>
      </c>
      <c r="C169" s="134" t="s">
        <v>459</v>
      </c>
      <c r="D169" s="101" t="s">
        <v>589</v>
      </c>
      <c r="E169" s="101" t="s">
        <v>1223</v>
      </c>
      <c r="F169" s="101" t="s">
        <v>1722</v>
      </c>
      <c r="G169" s="110" t="s">
        <v>473</v>
      </c>
      <c r="H169" s="110" t="s">
        <v>696</v>
      </c>
      <c r="I169" s="101">
        <v>10226819</v>
      </c>
      <c r="J169" s="110">
        <v>70818194</v>
      </c>
      <c r="K169" s="110" t="s">
        <v>155</v>
      </c>
      <c r="L169" s="110" t="s">
        <v>160</v>
      </c>
      <c r="M169" s="28"/>
      <c r="O169" s="110" t="s">
        <v>697</v>
      </c>
    </row>
    <row r="170" spans="1:15" ht="15.75" x14ac:dyDescent="0.25">
      <c r="A170" s="101">
        <f t="shared" si="2"/>
        <v>169</v>
      </c>
      <c r="B170" s="101" t="s">
        <v>954</v>
      </c>
      <c r="C170" s="134" t="s">
        <v>459</v>
      </c>
      <c r="D170" s="101" t="s">
        <v>589</v>
      </c>
      <c r="E170" s="101" t="s">
        <v>1223</v>
      </c>
      <c r="F170" s="101" t="s">
        <v>1724</v>
      </c>
      <c r="G170" s="110" t="s">
        <v>473</v>
      </c>
      <c r="H170" s="110" t="s">
        <v>698</v>
      </c>
      <c r="I170" s="101">
        <v>10223840</v>
      </c>
      <c r="J170" s="110">
        <v>70818193</v>
      </c>
      <c r="K170" s="110" t="s">
        <v>155</v>
      </c>
      <c r="L170" s="110" t="s">
        <v>161</v>
      </c>
      <c r="M170" s="28"/>
      <c r="O170" s="110" t="s">
        <v>699</v>
      </c>
    </row>
    <row r="171" spans="1:15" ht="15.75" x14ac:dyDescent="0.25">
      <c r="A171" s="101">
        <f t="shared" si="2"/>
        <v>170</v>
      </c>
      <c r="B171" s="101" t="s">
        <v>954</v>
      </c>
      <c r="C171" s="134" t="s">
        <v>459</v>
      </c>
      <c r="D171" s="101" t="s">
        <v>589</v>
      </c>
      <c r="E171" s="101" t="s">
        <v>1223</v>
      </c>
      <c r="F171" s="101" t="s">
        <v>3065</v>
      </c>
      <c r="G171" s="110" t="s">
        <v>473</v>
      </c>
      <c r="H171" s="110" t="s">
        <v>700</v>
      </c>
      <c r="I171" s="101">
        <v>10222651</v>
      </c>
      <c r="J171" s="110">
        <v>70818192</v>
      </c>
      <c r="K171" s="110" t="s">
        <v>155</v>
      </c>
      <c r="L171" s="110" t="s">
        <v>162</v>
      </c>
      <c r="M171" s="28"/>
      <c r="O171" s="110" t="s">
        <v>701</v>
      </c>
    </row>
    <row r="172" spans="1:15" ht="15.75" x14ac:dyDescent="0.25">
      <c r="A172" s="101">
        <f t="shared" si="2"/>
        <v>171</v>
      </c>
      <c r="B172" s="101" t="s">
        <v>511</v>
      </c>
      <c r="C172" s="134" t="s">
        <v>459</v>
      </c>
      <c r="D172" s="101" t="s">
        <v>165</v>
      </c>
      <c r="E172" s="101" t="s">
        <v>1226</v>
      </c>
      <c r="F172" s="101" t="s">
        <v>5519</v>
      </c>
      <c r="G172" s="110" t="s">
        <v>702</v>
      </c>
      <c r="H172" s="110" t="s">
        <v>703</v>
      </c>
      <c r="I172" s="101">
        <v>10221221</v>
      </c>
      <c r="J172" s="110">
        <v>70819155</v>
      </c>
      <c r="K172" s="110" t="s">
        <v>163</v>
      </c>
      <c r="L172" s="110" t="s">
        <v>164</v>
      </c>
      <c r="M172" s="28"/>
      <c r="O172" s="110" t="s">
        <v>704</v>
      </c>
    </row>
    <row r="173" spans="1:15" ht="15.75" x14ac:dyDescent="0.25">
      <c r="A173" s="101">
        <f t="shared" si="2"/>
        <v>172</v>
      </c>
      <c r="B173" s="101" t="s">
        <v>511</v>
      </c>
      <c r="C173" s="134" t="s">
        <v>459</v>
      </c>
      <c r="D173" s="101" t="s">
        <v>165</v>
      </c>
      <c r="E173" s="101" t="s">
        <v>1226</v>
      </c>
      <c r="F173" s="101" t="s">
        <v>1725</v>
      </c>
      <c r="G173" s="110" t="s">
        <v>702</v>
      </c>
      <c r="H173" s="110" t="s">
        <v>705</v>
      </c>
      <c r="I173" s="101">
        <v>10219671</v>
      </c>
      <c r="J173" s="110">
        <v>70819154</v>
      </c>
      <c r="K173" s="110" t="s">
        <v>163</v>
      </c>
      <c r="L173" s="110" t="s">
        <v>172</v>
      </c>
      <c r="M173" s="28"/>
      <c r="O173" s="110" t="s">
        <v>706</v>
      </c>
    </row>
    <row r="174" spans="1:15" ht="15.75" x14ac:dyDescent="0.25">
      <c r="A174" s="101">
        <f t="shared" si="2"/>
        <v>173</v>
      </c>
      <c r="B174" s="101" t="s">
        <v>511</v>
      </c>
      <c r="C174" s="134" t="s">
        <v>459</v>
      </c>
      <c r="D174" s="101" t="s">
        <v>165</v>
      </c>
      <c r="E174" s="101" t="s">
        <v>1226</v>
      </c>
      <c r="F174" s="101" t="s">
        <v>1726</v>
      </c>
      <c r="G174" s="110" t="s">
        <v>702</v>
      </c>
      <c r="H174" s="110" t="s">
        <v>707</v>
      </c>
      <c r="I174" s="101">
        <v>10230301</v>
      </c>
      <c r="J174" s="110">
        <v>70819158</v>
      </c>
      <c r="K174" s="110" t="s">
        <v>163</v>
      </c>
      <c r="L174" s="110" t="s">
        <v>173</v>
      </c>
      <c r="M174" s="28"/>
      <c r="O174" s="110" t="s">
        <v>708</v>
      </c>
    </row>
    <row r="175" spans="1:15" ht="15.75" x14ac:dyDescent="0.25">
      <c r="A175" s="101">
        <f t="shared" si="2"/>
        <v>174</v>
      </c>
      <c r="B175" s="101" t="s">
        <v>511</v>
      </c>
      <c r="C175" s="134" t="s">
        <v>459</v>
      </c>
      <c r="D175" s="101" t="s">
        <v>165</v>
      </c>
      <c r="E175" s="101" t="s">
        <v>1226</v>
      </c>
      <c r="F175" s="101" t="s">
        <v>1728</v>
      </c>
      <c r="G175" s="110" t="s">
        <v>702</v>
      </c>
      <c r="H175" s="110" t="s">
        <v>709</v>
      </c>
      <c r="I175" s="101">
        <v>10211713</v>
      </c>
      <c r="J175" s="110">
        <v>70819157</v>
      </c>
      <c r="K175" s="110" t="s">
        <v>163</v>
      </c>
      <c r="L175" s="110" t="s">
        <v>174</v>
      </c>
      <c r="M175" s="28"/>
      <c r="O175" s="110" t="s">
        <v>710</v>
      </c>
    </row>
    <row r="176" spans="1:15" ht="15.75" x14ac:dyDescent="0.25">
      <c r="A176" s="101">
        <f t="shared" si="2"/>
        <v>175</v>
      </c>
      <c r="B176" s="101" t="s">
        <v>511</v>
      </c>
      <c r="C176" s="134" t="s">
        <v>459</v>
      </c>
      <c r="D176" s="101" t="s">
        <v>165</v>
      </c>
      <c r="E176" s="101" t="s">
        <v>1226</v>
      </c>
      <c r="F176" s="101" t="s">
        <v>1727</v>
      </c>
      <c r="G176" s="110" t="s">
        <v>702</v>
      </c>
      <c r="H176" s="110" t="s">
        <v>711</v>
      </c>
      <c r="I176" s="101">
        <v>10233069</v>
      </c>
      <c r="J176" s="110">
        <v>70819165</v>
      </c>
      <c r="K176" s="110" t="s">
        <v>163</v>
      </c>
      <c r="L176" s="110" t="s">
        <v>166</v>
      </c>
      <c r="M176" s="28"/>
      <c r="O176" s="110" t="s">
        <v>712</v>
      </c>
    </row>
    <row r="177" spans="1:15" ht="15.75" x14ac:dyDescent="0.25">
      <c r="A177" s="101">
        <f t="shared" si="2"/>
        <v>176</v>
      </c>
      <c r="B177" s="101" t="s">
        <v>511</v>
      </c>
      <c r="C177" s="134" t="s">
        <v>459</v>
      </c>
      <c r="D177" s="101" t="s">
        <v>165</v>
      </c>
      <c r="E177" s="101" t="s">
        <v>1226</v>
      </c>
      <c r="F177" s="101" t="s">
        <v>1729</v>
      </c>
      <c r="G177" s="110" t="s">
        <v>702</v>
      </c>
      <c r="H177" s="110" t="s">
        <v>719</v>
      </c>
      <c r="I177" s="101">
        <v>10214518</v>
      </c>
      <c r="J177" s="110">
        <v>70819162</v>
      </c>
      <c r="K177" s="110" t="s">
        <v>163</v>
      </c>
      <c r="L177" s="110" t="s">
        <v>169</v>
      </c>
      <c r="M177" s="28"/>
      <c r="O177" s="110" t="s">
        <v>720</v>
      </c>
    </row>
    <row r="178" spans="1:15" ht="15.75" x14ac:dyDescent="0.25">
      <c r="A178" s="101">
        <f t="shared" si="2"/>
        <v>177</v>
      </c>
      <c r="B178" s="101" t="s">
        <v>511</v>
      </c>
      <c r="C178" s="134" t="s">
        <v>459</v>
      </c>
      <c r="D178" s="101" t="s">
        <v>165</v>
      </c>
      <c r="E178" s="101" t="s">
        <v>1226</v>
      </c>
      <c r="F178" s="101" t="s">
        <v>1752</v>
      </c>
      <c r="G178" s="110" t="s">
        <v>702</v>
      </c>
      <c r="H178" s="110" t="s">
        <v>721</v>
      </c>
      <c r="I178" s="101">
        <v>10216439</v>
      </c>
      <c r="J178" s="110">
        <v>70819156</v>
      </c>
      <c r="K178" s="110" t="s">
        <v>163</v>
      </c>
      <c r="L178" s="110" t="s">
        <v>167</v>
      </c>
      <c r="M178" s="28"/>
      <c r="O178" s="110" t="s">
        <v>722</v>
      </c>
    </row>
    <row r="179" spans="1:15" ht="15.75" x14ac:dyDescent="0.25">
      <c r="A179" s="101">
        <f t="shared" si="2"/>
        <v>178</v>
      </c>
      <c r="B179" s="101" t="s">
        <v>511</v>
      </c>
      <c r="C179" s="134" t="s">
        <v>459</v>
      </c>
      <c r="D179" s="101" t="s">
        <v>165</v>
      </c>
      <c r="E179" s="101" t="s">
        <v>1226</v>
      </c>
      <c r="F179" s="101" t="s">
        <v>1751</v>
      </c>
      <c r="G179" s="110" t="s">
        <v>702</v>
      </c>
      <c r="H179" s="110" t="s">
        <v>713</v>
      </c>
      <c r="I179" s="101">
        <v>10216437</v>
      </c>
      <c r="J179" s="110">
        <v>70819163</v>
      </c>
      <c r="K179" s="110" t="s">
        <v>163</v>
      </c>
      <c r="L179" s="110" t="s">
        <v>170</v>
      </c>
      <c r="M179" s="28"/>
      <c r="O179" s="110" t="s">
        <v>714</v>
      </c>
    </row>
    <row r="180" spans="1:15" ht="15.75" x14ac:dyDescent="0.25">
      <c r="A180" s="101">
        <f t="shared" si="2"/>
        <v>179</v>
      </c>
      <c r="B180" s="101" t="s">
        <v>511</v>
      </c>
      <c r="C180" s="134" t="s">
        <v>459</v>
      </c>
      <c r="D180" s="101" t="s">
        <v>165</v>
      </c>
      <c r="E180" s="101" t="s">
        <v>1226</v>
      </c>
      <c r="F180" s="101" t="s">
        <v>1730</v>
      </c>
      <c r="G180" s="110" t="s">
        <v>702</v>
      </c>
      <c r="H180" s="110" t="s">
        <v>715</v>
      </c>
      <c r="I180" s="101">
        <v>10211662</v>
      </c>
      <c r="J180" s="110">
        <v>70819150</v>
      </c>
      <c r="K180" s="110" t="s">
        <v>163</v>
      </c>
      <c r="L180" s="110" t="s">
        <v>168</v>
      </c>
      <c r="M180" s="28"/>
      <c r="O180" s="110" t="s">
        <v>716</v>
      </c>
    </row>
    <row r="181" spans="1:15" ht="15.75" x14ac:dyDescent="0.25">
      <c r="A181" s="101">
        <f t="shared" si="2"/>
        <v>180</v>
      </c>
      <c r="B181" s="101" t="s">
        <v>511</v>
      </c>
      <c r="C181" s="134" t="s">
        <v>459</v>
      </c>
      <c r="D181" s="101" t="s">
        <v>165</v>
      </c>
      <c r="E181" s="101" t="s">
        <v>1226</v>
      </c>
      <c r="F181" s="101" t="s">
        <v>1731</v>
      </c>
      <c r="G181" s="110" t="s">
        <v>702</v>
      </c>
      <c r="H181" s="110" t="s">
        <v>717</v>
      </c>
      <c r="I181" s="101">
        <v>10215882</v>
      </c>
      <c r="J181" s="110">
        <v>70819153</v>
      </c>
      <c r="K181" s="110" t="s">
        <v>163</v>
      </c>
      <c r="L181" s="110" t="s">
        <v>171</v>
      </c>
      <c r="M181" s="28"/>
      <c r="O181" s="110" t="s">
        <v>718</v>
      </c>
    </row>
    <row r="182" spans="1:15" ht="15.75" x14ac:dyDescent="0.25">
      <c r="A182" s="101">
        <f t="shared" si="2"/>
        <v>181</v>
      </c>
      <c r="B182" s="101" t="s">
        <v>511</v>
      </c>
      <c r="C182" s="134" t="s">
        <v>459</v>
      </c>
      <c r="D182" s="101" t="s">
        <v>165</v>
      </c>
      <c r="E182" s="101" t="s">
        <v>1226</v>
      </c>
      <c r="F182" s="101" t="s">
        <v>1691</v>
      </c>
      <c r="G182" s="110" t="s">
        <v>702</v>
      </c>
      <c r="H182" s="110" t="s">
        <v>723</v>
      </c>
      <c r="I182" s="101">
        <v>10212017</v>
      </c>
      <c r="J182" s="110">
        <v>70819151</v>
      </c>
      <c r="K182" s="110" t="s">
        <v>163</v>
      </c>
      <c r="L182" s="110" t="s">
        <v>175</v>
      </c>
      <c r="M182" s="28"/>
      <c r="O182" s="110" t="s">
        <v>724</v>
      </c>
    </row>
    <row r="183" spans="1:15" ht="15.75" x14ac:dyDescent="0.25">
      <c r="A183" s="101">
        <f t="shared" si="2"/>
        <v>182</v>
      </c>
      <c r="B183" s="101" t="s">
        <v>4736</v>
      </c>
      <c r="C183" s="134" t="s">
        <v>459</v>
      </c>
      <c r="D183" s="101" t="s">
        <v>157</v>
      </c>
      <c r="E183" s="101" t="s">
        <v>1220</v>
      </c>
      <c r="F183" s="101" t="s">
        <v>5520</v>
      </c>
      <c r="G183" s="110" t="s">
        <v>1227</v>
      </c>
      <c r="H183" s="110" t="s">
        <v>1149</v>
      </c>
      <c r="I183" s="101">
        <v>10198613</v>
      </c>
      <c r="J183" s="110">
        <v>70849789</v>
      </c>
      <c r="K183" s="110" t="s">
        <v>1228</v>
      </c>
      <c r="L183" s="110" t="s">
        <v>1150</v>
      </c>
      <c r="M183" s="28"/>
      <c r="O183" s="110" t="s">
        <v>1253</v>
      </c>
    </row>
    <row r="184" spans="1:15" ht="15.75" x14ac:dyDescent="0.25">
      <c r="A184" s="101">
        <f t="shared" si="2"/>
        <v>183</v>
      </c>
      <c r="B184" s="101" t="s">
        <v>4736</v>
      </c>
      <c r="C184" s="134" t="s">
        <v>459</v>
      </c>
      <c r="D184" s="101" t="s">
        <v>157</v>
      </c>
      <c r="E184" s="101" t="s">
        <v>1220</v>
      </c>
      <c r="F184" s="101" t="s">
        <v>4743</v>
      </c>
      <c r="G184" s="110" t="s">
        <v>1227</v>
      </c>
      <c r="H184" s="110" t="s">
        <v>1137</v>
      </c>
      <c r="I184" s="101">
        <v>10200260</v>
      </c>
      <c r="J184" s="110">
        <v>70849790</v>
      </c>
      <c r="K184" s="110" t="s">
        <v>1228</v>
      </c>
      <c r="L184" s="110" t="s">
        <v>1138</v>
      </c>
      <c r="M184" s="28"/>
      <c r="O184" s="110" t="s">
        <v>1250</v>
      </c>
    </row>
    <row r="185" spans="1:15" ht="15.75" x14ac:dyDescent="0.25">
      <c r="A185" s="101">
        <f t="shared" si="2"/>
        <v>184</v>
      </c>
      <c r="B185" s="101" t="s">
        <v>4736</v>
      </c>
      <c r="C185" s="134" t="s">
        <v>459</v>
      </c>
      <c r="D185" s="101" t="s">
        <v>157</v>
      </c>
      <c r="E185" s="101" t="s">
        <v>1220</v>
      </c>
      <c r="F185" s="101" t="s">
        <v>1691</v>
      </c>
      <c r="G185" s="110" t="s">
        <v>1227</v>
      </c>
      <c r="H185" s="110" t="s">
        <v>1169</v>
      </c>
      <c r="I185" s="101">
        <v>10203587</v>
      </c>
      <c r="J185" s="110">
        <v>70849788</v>
      </c>
      <c r="K185" s="110" t="s">
        <v>1228</v>
      </c>
      <c r="L185" s="110" t="s">
        <v>1170</v>
      </c>
      <c r="M185" s="28"/>
      <c r="O185" s="110" t="s">
        <v>1255</v>
      </c>
    </row>
    <row r="186" spans="1:15" ht="15.75" x14ac:dyDescent="0.25">
      <c r="A186" s="101">
        <f t="shared" si="2"/>
        <v>185</v>
      </c>
      <c r="B186" s="101" t="s">
        <v>4736</v>
      </c>
      <c r="C186" s="134" t="s">
        <v>459</v>
      </c>
      <c r="D186" s="101" t="s">
        <v>157</v>
      </c>
      <c r="E186" s="101" t="s">
        <v>1220</v>
      </c>
      <c r="F186" s="101" t="s">
        <v>4744</v>
      </c>
      <c r="G186" s="110" t="s">
        <v>1227</v>
      </c>
      <c r="H186" s="110" t="s">
        <v>1147</v>
      </c>
      <c r="I186" s="101">
        <v>10204086</v>
      </c>
      <c r="J186" s="110">
        <v>70849786</v>
      </c>
      <c r="K186" s="110" t="s">
        <v>1228</v>
      </c>
      <c r="L186" s="110" t="s">
        <v>1148</v>
      </c>
      <c r="M186" s="28"/>
      <c r="O186" s="110" t="s">
        <v>1252</v>
      </c>
    </row>
    <row r="187" spans="1:15" ht="15.75" x14ac:dyDescent="0.25">
      <c r="A187" s="101">
        <f t="shared" si="2"/>
        <v>186</v>
      </c>
      <c r="B187" s="101" t="s">
        <v>4736</v>
      </c>
      <c r="C187" s="134" t="s">
        <v>459</v>
      </c>
      <c r="D187" s="101" t="s">
        <v>157</v>
      </c>
      <c r="E187" s="101" t="s">
        <v>1220</v>
      </c>
      <c r="F187" s="101" t="s">
        <v>3042</v>
      </c>
      <c r="G187" s="110" t="s">
        <v>1227</v>
      </c>
      <c r="H187" s="110" t="s">
        <v>1159</v>
      </c>
      <c r="I187" s="101">
        <v>10203576</v>
      </c>
      <c r="J187" s="110">
        <v>70849785</v>
      </c>
      <c r="K187" s="110" t="s">
        <v>1228</v>
      </c>
      <c r="L187" s="110" t="s">
        <v>1160</v>
      </c>
      <c r="M187" s="28"/>
      <c r="O187" s="110" t="s">
        <v>1254</v>
      </c>
    </row>
    <row r="188" spans="1:15" ht="15.75" x14ac:dyDescent="0.25">
      <c r="A188" s="101">
        <f t="shared" si="2"/>
        <v>187</v>
      </c>
      <c r="B188" s="101" t="s">
        <v>4736</v>
      </c>
      <c r="C188" s="134" t="s">
        <v>459</v>
      </c>
      <c r="D188" s="101" t="s">
        <v>157</v>
      </c>
      <c r="E188" s="101" t="s">
        <v>1220</v>
      </c>
      <c r="F188" s="101" t="s">
        <v>5521</v>
      </c>
      <c r="G188" s="110" t="s">
        <v>1227</v>
      </c>
      <c r="H188" s="110" t="s">
        <v>1133</v>
      </c>
      <c r="I188" s="101">
        <v>10187749</v>
      </c>
      <c r="J188" s="110">
        <v>70849783</v>
      </c>
      <c r="K188" s="110" t="s">
        <v>1228</v>
      </c>
      <c r="L188" s="110" t="s">
        <v>1134</v>
      </c>
      <c r="M188" s="28"/>
      <c r="O188" s="110" t="s">
        <v>1248</v>
      </c>
    </row>
    <row r="189" spans="1:15" ht="15.75" x14ac:dyDescent="0.25">
      <c r="A189" s="101">
        <f t="shared" si="2"/>
        <v>188</v>
      </c>
      <c r="B189" s="101" t="s">
        <v>4736</v>
      </c>
      <c r="C189" s="134" t="s">
        <v>459</v>
      </c>
      <c r="D189" s="101" t="s">
        <v>157</v>
      </c>
      <c r="E189" s="101" t="s">
        <v>1220</v>
      </c>
      <c r="F189" s="101" t="s">
        <v>5522</v>
      </c>
      <c r="G189" s="110" t="s">
        <v>1227</v>
      </c>
      <c r="H189" s="110" t="s">
        <v>1135</v>
      </c>
      <c r="I189" s="101">
        <v>10229138</v>
      </c>
      <c r="J189" s="110">
        <v>70849787</v>
      </c>
      <c r="K189" s="110" t="s">
        <v>1228</v>
      </c>
      <c r="L189" s="110" t="s">
        <v>1136</v>
      </c>
      <c r="M189" s="28"/>
      <c r="O189" s="110" t="s">
        <v>1249</v>
      </c>
    </row>
    <row r="190" spans="1:15" ht="15.75" x14ac:dyDescent="0.25">
      <c r="A190" s="101">
        <f t="shared" si="2"/>
        <v>189</v>
      </c>
      <c r="B190" s="101" t="s">
        <v>4736</v>
      </c>
      <c r="C190" s="134" t="s">
        <v>459</v>
      </c>
      <c r="D190" s="101" t="s">
        <v>157</v>
      </c>
      <c r="E190" s="101" t="s">
        <v>1220</v>
      </c>
      <c r="F190" s="101" t="s">
        <v>4745</v>
      </c>
      <c r="G190" s="110" t="s">
        <v>1227</v>
      </c>
      <c r="H190" s="110" t="s">
        <v>1145</v>
      </c>
      <c r="I190" s="101">
        <v>10187635</v>
      </c>
      <c r="J190" s="110">
        <v>70849784</v>
      </c>
      <c r="K190" s="110" t="s">
        <v>1228</v>
      </c>
      <c r="L190" s="110" t="s">
        <v>1146</v>
      </c>
      <c r="M190" s="28"/>
      <c r="O190" s="110" t="s">
        <v>1251</v>
      </c>
    </row>
    <row r="191" spans="1:15" ht="15.75" x14ac:dyDescent="0.25">
      <c r="A191" s="101">
        <f t="shared" si="2"/>
        <v>190</v>
      </c>
      <c r="B191" s="101" t="s">
        <v>4755</v>
      </c>
      <c r="C191" s="134" t="s">
        <v>459</v>
      </c>
      <c r="D191" s="101" t="s">
        <v>207</v>
      </c>
      <c r="E191" s="101" t="s">
        <v>207</v>
      </c>
      <c r="F191" s="101" t="s">
        <v>5523</v>
      </c>
      <c r="G191" s="110" t="s">
        <v>4761</v>
      </c>
      <c r="H191" s="110" t="s">
        <v>4769</v>
      </c>
      <c r="I191" s="101">
        <v>10195043</v>
      </c>
      <c r="J191" s="110">
        <v>70851121</v>
      </c>
      <c r="K191" s="110" t="s">
        <v>4763</v>
      </c>
      <c r="L191" s="110" t="s">
        <v>4785</v>
      </c>
      <c r="M191" s="28"/>
      <c r="O191" s="110" t="s">
        <v>4802</v>
      </c>
    </row>
    <row r="192" spans="1:15" ht="15.75" x14ac:dyDescent="0.25">
      <c r="A192" s="101">
        <f t="shared" si="2"/>
        <v>191</v>
      </c>
      <c r="B192" s="101" t="s">
        <v>4755</v>
      </c>
      <c r="C192" s="134" t="s">
        <v>459</v>
      </c>
      <c r="D192" s="101" t="s">
        <v>207</v>
      </c>
      <c r="E192" s="101" t="s">
        <v>207</v>
      </c>
      <c r="F192" s="101" t="s">
        <v>5524</v>
      </c>
      <c r="G192" s="110" t="s">
        <v>4761</v>
      </c>
      <c r="H192" s="110" t="s">
        <v>4767</v>
      </c>
      <c r="I192" s="101">
        <v>10196921</v>
      </c>
      <c r="J192" s="110">
        <v>70851114</v>
      </c>
      <c r="K192" s="110" t="s">
        <v>4763</v>
      </c>
      <c r="L192" s="110" t="s">
        <v>4783</v>
      </c>
      <c r="M192" s="28"/>
      <c r="O192" s="110" t="s">
        <v>4800</v>
      </c>
    </row>
    <row r="193" spans="1:15" ht="15.75" x14ac:dyDescent="0.25">
      <c r="A193" s="101">
        <f t="shared" si="2"/>
        <v>192</v>
      </c>
      <c r="B193" s="101" t="s">
        <v>4755</v>
      </c>
      <c r="C193" s="134" t="s">
        <v>459</v>
      </c>
      <c r="D193" s="101" t="s">
        <v>207</v>
      </c>
      <c r="E193" s="101" t="s">
        <v>207</v>
      </c>
      <c r="F193" s="101" t="s">
        <v>5524</v>
      </c>
      <c r="G193" s="110" t="s">
        <v>4761</v>
      </c>
      <c r="H193" s="110" t="s">
        <v>4770</v>
      </c>
      <c r="I193" s="101">
        <v>10195585</v>
      </c>
      <c r="J193" s="110">
        <v>70851122</v>
      </c>
      <c r="K193" s="110" t="s">
        <v>4763</v>
      </c>
      <c r="L193" s="110" t="s">
        <v>4786</v>
      </c>
      <c r="M193" s="28"/>
      <c r="O193" s="110" t="s">
        <v>4803</v>
      </c>
    </row>
    <row r="194" spans="1:15" ht="15.75" x14ac:dyDescent="0.25">
      <c r="A194" s="101">
        <f t="shared" si="2"/>
        <v>193</v>
      </c>
      <c r="B194" s="101" t="s">
        <v>4755</v>
      </c>
      <c r="C194" s="134" t="s">
        <v>459</v>
      </c>
      <c r="D194" s="101" t="s">
        <v>207</v>
      </c>
      <c r="E194" s="101" t="s">
        <v>207</v>
      </c>
      <c r="F194" s="101" t="s">
        <v>5525</v>
      </c>
      <c r="G194" s="110" t="s">
        <v>4761</v>
      </c>
      <c r="H194" s="110" t="s">
        <v>4764</v>
      </c>
      <c r="I194" s="101">
        <v>10207893</v>
      </c>
      <c r="J194" s="110">
        <v>70851118</v>
      </c>
      <c r="K194" s="110" t="s">
        <v>4763</v>
      </c>
      <c r="L194" s="110" t="s">
        <v>5528</v>
      </c>
      <c r="M194" s="28"/>
      <c r="O194" s="110" t="s">
        <v>4797</v>
      </c>
    </row>
    <row r="195" spans="1:15" ht="15.75" x14ac:dyDescent="0.25">
      <c r="A195" s="101">
        <f t="shared" si="2"/>
        <v>194</v>
      </c>
      <c r="B195" s="101" t="s">
        <v>4755</v>
      </c>
      <c r="C195" s="134" t="s">
        <v>459</v>
      </c>
      <c r="D195" s="101" t="s">
        <v>207</v>
      </c>
      <c r="E195" s="101" t="s">
        <v>207</v>
      </c>
      <c r="F195" s="101" t="s">
        <v>5525</v>
      </c>
      <c r="G195" s="110" t="s">
        <v>4761</v>
      </c>
      <c r="H195" s="110" t="s">
        <v>4766</v>
      </c>
      <c r="I195" s="101">
        <v>10201562</v>
      </c>
      <c r="J195" s="110">
        <v>70851117</v>
      </c>
      <c r="K195" s="110" t="s">
        <v>4763</v>
      </c>
      <c r="L195" s="110" t="s">
        <v>4782</v>
      </c>
      <c r="M195" s="28"/>
      <c r="O195" s="110" t="s">
        <v>4799</v>
      </c>
    </row>
    <row r="196" spans="1:15" ht="15.75" x14ac:dyDescent="0.25">
      <c r="A196" s="101">
        <f t="shared" ref="A196:A236" si="3">+A195+1</f>
        <v>195</v>
      </c>
      <c r="B196" s="101" t="s">
        <v>4755</v>
      </c>
      <c r="C196" s="134" t="s">
        <v>459</v>
      </c>
      <c r="D196" s="101" t="s">
        <v>207</v>
      </c>
      <c r="E196" s="101" t="s">
        <v>207</v>
      </c>
      <c r="F196" s="101" t="s">
        <v>5525</v>
      </c>
      <c r="G196" s="110" t="s">
        <v>4761</v>
      </c>
      <c r="H196" s="110" t="s">
        <v>4771</v>
      </c>
      <c r="I196" s="101">
        <v>10194670</v>
      </c>
      <c r="J196" s="110">
        <v>70851120</v>
      </c>
      <c r="K196" s="110" t="s">
        <v>4763</v>
      </c>
      <c r="L196" s="110" t="s">
        <v>4787</v>
      </c>
      <c r="M196" s="28"/>
      <c r="O196" s="110" t="s">
        <v>4804</v>
      </c>
    </row>
    <row r="197" spans="1:15" ht="15.75" x14ac:dyDescent="0.25">
      <c r="A197" s="101">
        <f t="shared" si="3"/>
        <v>196</v>
      </c>
      <c r="B197" s="101" t="s">
        <v>4755</v>
      </c>
      <c r="C197" s="134" t="s">
        <v>459</v>
      </c>
      <c r="D197" s="101" t="s">
        <v>207</v>
      </c>
      <c r="E197" s="101" t="s">
        <v>207</v>
      </c>
      <c r="F197" s="101" t="s">
        <v>5526</v>
      </c>
      <c r="G197" s="110" t="s">
        <v>4761</v>
      </c>
      <c r="H197" s="110" t="s">
        <v>4774</v>
      </c>
      <c r="I197" s="101">
        <v>10199374</v>
      </c>
      <c r="J197" s="110">
        <v>70851152</v>
      </c>
      <c r="K197" s="110" t="s">
        <v>4775</v>
      </c>
      <c r="L197" s="110" t="s">
        <v>4790</v>
      </c>
      <c r="M197" s="28"/>
      <c r="O197" s="110" t="s">
        <v>4807</v>
      </c>
    </row>
    <row r="198" spans="1:15" ht="15.75" x14ac:dyDescent="0.25">
      <c r="A198" s="101">
        <f t="shared" si="3"/>
        <v>197</v>
      </c>
      <c r="B198" s="101" t="s">
        <v>4755</v>
      </c>
      <c r="C198" s="134" t="s">
        <v>459</v>
      </c>
      <c r="D198" s="101" t="s">
        <v>207</v>
      </c>
      <c r="E198" s="101" t="s">
        <v>207</v>
      </c>
      <c r="F198" s="101" t="s">
        <v>5526</v>
      </c>
      <c r="G198" s="110" t="s">
        <v>4761</v>
      </c>
      <c r="H198" s="110" t="s">
        <v>4776</v>
      </c>
      <c r="I198" s="101">
        <v>10204368</v>
      </c>
      <c r="J198" s="110">
        <v>70851153</v>
      </c>
      <c r="K198" s="110" t="s">
        <v>4775</v>
      </c>
      <c r="L198" s="110" t="s">
        <v>4791</v>
      </c>
      <c r="M198" s="28"/>
      <c r="O198" s="110" t="s">
        <v>4808</v>
      </c>
    </row>
    <row r="199" spans="1:15" ht="15.75" x14ac:dyDescent="0.25">
      <c r="A199" s="101">
        <f t="shared" si="3"/>
        <v>198</v>
      </c>
      <c r="B199" s="101" t="s">
        <v>4755</v>
      </c>
      <c r="C199" s="134" t="s">
        <v>459</v>
      </c>
      <c r="D199" s="101" t="s">
        <v>207</v>
      </c>
      <c r="E199" s="101" t="s">
        <v>207</v>
      </c>
      <c r="F199" s="101" t="s">
        <v>5526</v>
      </c>
      <c r="G199" s="110" t="s">
        <v>4761</v>
      </c>
      <c r="H199" s="110" t="s">
        <v>4777</v>
      </c>
      <c r="I199" s="101">
        <v>10233074</v>
      </c>
      <c r="J199" s="110">
        <v>70851155</v>
      </c>
      <c r="K199" s="110" t="s">
        <v>4775</v>
      </c>
      <c r="L199" s="110" t="s">
        <v>4792</v>
      </c>
      <c r="M199" s="28"/>
      <c r="O199" s="110" t="s">
        <v>4809</v>
      </c>
    </row>
    <row r="200" spans="1:15" ht="15.75" x14ac:dyDescent="0.25">
      <c r="A200" s="101">
        <f t="shared" si="3"/>
        <v>199</v>
      </c>
      <c r="B200" s="101" t="s">
        <v>4755</v>
      </c>
      <c r="C200" s="134" t="s">
        <v>459</v>
      </c>
      <c r="D200" s="101" t="s">
        <v>207</v>
      </c>
      <c r="E200" s="101" t="s">
        <v>207</v>
      </c>
      <c r="F200" s="101" t="s">
        <v>5526</v>
      </c>
      <c r="G200" s="110" t="s">
        <v>4761</v>
      </c>
      <c r="H200" s="110" t="s">
        <v>4778</v>
      </c>
      <c r="I200" s="101">
        <v>10199386</v>
      </c>
      <c r="J200" s="110">
        <v>70851154</v>
      </c>
      <c r="K200" s="110" t="s">
        <v>4779</v>
      </c>
      <c r="L200" s="110" t="s">
        <v>4793</v>
      </c>
      <c r="M200" s="28"/>
      <c r="O200" s="110" t="s">
        <v>4810</v>
      </c>
    </row>
    <row r="201" spans="1:15" ht="15.75" x14ac:dyDescent="0.25">
      <c r="A201" s="101">
        <f t="shared" si="3"/>
        <v>200</v>
      </c>
      <c r="B201" s="101" t="s">
        <v>4755</v>
      </c>
      <c r="C201" s="134" t="s">
        <v>459</v>
      </c>
      <c r="D201" s="101" t="s">
        <v>207</v>
      </c>
      <c r="E201" s="101" t="s">
        <v>207</v>
      </c>
      <c r="F201" s="101" t="s">
        <v>5527</v>
      </c>
      <c r="G201" s="110" t="s">
        <v>4761</v>
      </c>
      <c r="H201" s="110" t="s">
        <v>4762</v>
      </c>
      <c r="I201" s="101">
        <v>10220231</v>
      </c>
      <c r="J201" s="110">
        <v>70851116</v>
      </c>
      <c r="K201" s="110" t="s">
        <v>4763</v>
      </c>
      <c r="L201" s="110" t="s">
        <v>4780</v>
      </c>
      <c r="M201" s="28"/>
      <c r="O201" s="110" t="s">
        <v>4796</v>
      </c>
    </row>
    <row r="202" spans="1:15" ht="15.75" x14ac:dyDescent="0.25">
      <c r="A202" s="101">
        <f t="shared" si="3"/>
        <v>201</v>
      </c>
      <c r="B202" s="101" t="s">
        <v>4755</v>
      </c>
      <c r="C202" s="134" t="s">
        <v>459</v>
      </c>
      <c r="D202" s="101" t="s">
        <v>207</v>
      </c>
      <c r="E202" s="101" t="s">
        <v>207</v>
      </c>
      <c r="F202" s="101" t="s">
        <v>5527</v>
      </c>
      <c r="G202" s="110" t="s">
        <v>4761</v>
      </c>
      <c r="H202" s="110" t="s">
        <v>4765</v>
      </c>
      <c r="I202" s="101">
        <v>10197038</v>
      </c>
      <c r="J202" s="110">
        <v>70851115</v>
      </c>
      <c r="K202" s="110" t="s">
        <v>4763</v>
      </c>
      <c r="L202" s="110" t="s">
        <v>4781</v>
      </c>
      <c r="M202" s="28"/>
      <c r="O202" s="110" t="s">
        <v>4798</v>
      </c>
    </row>
    <row r="203" spans="1:15" ht="15.75" x14ac:dyDescent="0.25">
      <c r="A203" s="101">
        <f t="shared" si="3"/>
        <v>202</v>
      </c>
      <c r="B203" s="101" t="s">
        <v>4755</v>
      </c>
      <c r="C203" s="134" t="s">
        <v>459</v>
      </c>
      <c r="D203" s="101" t="s">
        <v>207</v>
      </c>
      <c r="E203" s="101" t="s">
        <v>207</v>
      </c>
      <c r="F203" s="101" t="s">
        <v>5527</v>
      </c>
      <c r="G203" s="110" t="s">
        <v>4761</v>
      </c>
      <c r="H203" s="110" t="s">
        <v>4768</v>
      </c>
      <c r="I203" s="101">
        <v>10209761</v>
      </c>
      <c r="J203" s="110">
        <v>70851113</v>
      </c>
      <c r="K203" s="110" t="s">
        <v>4763</v>
      </c>
      <c r="L203" s="110" t="s">
        <v>4784</v>
      </c>
      <c r="M203" s="28"/>
      <c r="O203" s="110" t="s">
        <v>4801</v>
      </c>
    </row>
    <row r="204" spans="1:15" ht="15.75" x14ac:dyDescent="0.25">
      <c r="A204" s="101">
        <f t="shared" si="3"/>
        <v>203</v>
      </c>
      <c r="B204" s="101" t="s">
        <v>4755</v>
      </c>
      <c r="C204" s="134" t="s">
        <v>459</v>
      </c>
      <c r="D204" s="101" t="s">
        <v>207</v>
      </c>
      <c r="E204" s="101" t="s">
        <v>207</v>
      </c>
      <c r="F204" s="101" t="s">
        <v>5527</v>
      </c>
      <c r="G204" s="110" t="s">
        <v>4761</v>
      </c>
      <c r="H204" s="110" t="s">
        <v>4772</v>
      </c>
      <c r="I204" s="101">
        <v>10194068</v>
      </c>
      <c r="J204" s="110">
        <v>70851119</v>
      </c>
      <c r="K204" s="110" t="s">
        <v>4763</v>
      </c>
      <c r="L204" s="110" t="s">
        <v>4788</v>
      </c>
      <c r="M204" s="28"/>
      <c r="O204" s="110" t="s">
        <v>4805</v>
      </c>
    </row>
    <row r="205" spans="1:15" ht="15.75" x14ac:dyDescent="0.25">
      <c r="A205" s="101">
        <f t="shared" si="3"/>
        <v>204</v>
      </c>
      <c r="B205" s="101" t="s">
        <v>4755</v>
      </c>
      <c r="C205" s="134" t="s">
        <v>459</v>
      </c>
      <c r="D205" s="101" t="s">
        <v>207</v>
      </c>
      <c r="E205" s="101" t="s">
        <v>207</v>
      </c>
      <c r="F205" s="101" t="s">
        <v>5527</v>
      </c>
      <c r="G205" s="110" t="s">
        <v>4761</v>
      </c>
      <c r="H205" s="110" t="s">
        <v>4773</v>
      </c>
      <c r="I205" s="101">
        <v>10203598</v>
      </c>
      <c r="J205" s="110">
        <v>70851123</v>
      </c>
      <c r="K205" s="110" t="s">
        <v>4763</v>
      </c>
      <c r="L205" s="110" t="s">
        <v>4789</v>
      </c>
      <c r="M205" s="28"/>
      <c r="O205" s="110" t="s">
        <v>4806</v>
      </c>
    </row>
    <row r="206" spans="1:15" ht="15.75" x14ac:dyDescent="0.25">
      <c r="A206" s="101">
        <f t="shared" si="3"/>
        <v>205</v>
      </c>
      <c r="B206" s="101" t="s">
        <v>511</v>
      </c>
      <c r="C206" s="134" t="s">
        <v>459</v>
      </c>
      <c r="D206" s="101" t="s">
        <v>6170</v>
      </c>
      <c r="E206" s="101" t="s">
        <v>6178</v>
      </c>
      <c r="F206" s="101" t="s">
        <v>207</v>
      </c>
      <c r="G206" s="110" t="s">
        <v>6182</v>
      </c>
      <c r="H206" s="110" t="s">
        <v>6194</v>
      </c>
      <c r="I206" s="101"/>
      <c r="J206" s="110">
        <v>70851546</v>
      </c>
      <c r="K206" s="110" t="s">
        <v>6195</v>
      </c>
      <c r="L206" s="110" t="s">
        <v>6196</v>
      </c>
      <c r="M206" s="28"/>
      <c r="O206" s="110" t="s">
        <v>6268</v>
      </c>
    </row>
    <row r="207" spans="1:15" ht="15.75" x14ac:dyDescent="0.25">
      <c r="A207" s="101">
        <f t="shared" si="3"/>
        <v>206</v>
      </c>
      <c r="B207" s="101" t="s">
        <v>511</v>
      </c>
      <c r="C207" s="134" t="s">
        <v>459</v>
      </c>
      <c r="D207" s="101" t="s">
        <v>6170</v>
      </c>
      <c r="E207" s="101" t="s">
        <v>6178</v>
      </c>
      <c r="F207" s="101" t="s">
        <v>207</v>
      </c>
      <c r="G207" s="110" t="s">
        <v>6182</v>
      </c>
      <c r="H207" s="110" t="s">
        <v>6197</v>
      </c>
      <c r="I207" s="101"/>
      <c r="J207" s="110">
        <v>70851545</v>
      </c>
      <c r="K207" s="110" t="s">
        <v>6195</v>
      </c>
      <c r="L207" s="110" t="s">
        <v>6198</v>
      </c>
      <c r="M207" s="28"/>
      <c r="O207" s="110" t="s">
        <v>6269</v>
      </c>
    </row>
    <row r="208" spans="1:15" ht="15.75" x14ac:dyDescent="0.25">
      <c r="A208" s="101">
        <f t="shared" si="3"/>
        <v>207</v>
      </c>
      <c r="B208" s="101" t="s">
        <v>511</v>
      </c>
      <c r="C208" s="134" t="s">
        <v>459</v>
      </c>
      <c r="D208" s="101" t="s">
        <v>6170</v>
      </c>
      <c r="E208" s="101" t="s">
        <v>6178</v>
      </c>
      <c r="F208" s="101" t="s">
        <v>207</v>
      </c>
      <c r="G208" s="110" t="s">
        <v>6182</v>
      </c>
      <c r="H208" s="110" t="s">
        <v>6199</v>
      </c>
      <c r="I208" s="101"/>
      <c r="J208" s="110">
        <v>70851547</v>
      </c>
      <c r="K208" s="110" t="s">
        <v>6195</v>
      </c>
      <c r="L208" s="110" t="s">
        <v>6200</v>
      </c>
      <c r="M208" s="28"/>
      <c r="O208" s="110" t="s">
        <v>6270</v>
      </c>
    </row>
    <row r="209" spans="1:15" ht="15.75" x14ac:dyDescent="0.25">
      <c r="A209" s="101">
        <f t="shared" si="3"/>
        <v>208</v>
      </c>
      <c r="B209" s="101" t="s">
        <v>4736</v>
      </c>
      <c r="C209" s="134" t="s">
        <v>459</v>
      </c>
      <c r="D209" s="101" t="s">
        <v>5493</v>
      </c>
      <c r="E209" s="101" t="s">
        <v>5494</v>
      </c>
      <c r="F209" s="101" t="s">
        <v>207</v>
      </c>
      <c r="G209" s="110" t="s">
        <v>6183</v>
      </c>
      <c r="H209" s="110" t="s">
        <v>6201</v>
      </c>
      <c r="I209" s="101" t="s">
        <v>6202</v>
      </c>
      <c r="J209" s="110">
        <v>70851575</v>
      </c>
      <c r="K209" s="110" t="s">
        <v>6203</v>
      </c>
      <c r="L209" s="110" t="s">
        <v>6204</v>
      </c>
      <c r="M209" s="28"/>
      <c r="O209" s="110" t="s">
        <v>6271</v>
      </c>
    </row>
    <row r="210" spans="1:15" ht="15.75" x14ac:dyDescent="0.25">
      <c r="A210" s="101">
        <f t="shared" si="3"/>
        <v>209</v>
      </c>
      <c r="B210" s="101" t="s">
        <v>4736</v>
      </c>
      <c r="C210" s="134" t="s">
        <v>459</v>
      </c>
      <c r="D210" s="101" t="s">
        <v>5493</v>
      </c>
      <c r="E210" s="101" t="s">
        <v>5494</v>
      </c>
      <c r="F210" s="101" t="s">
        <v>207</v>
      </c>
      <c r="G210" s="110" t="s">
        <v>6183</v>
      </c>
      <c r="H210" s="110" t="s">
        <v>6205</v>
      </c>
      <c r="I210" s="101" t="s">
        <v>6202</v>
      </c>
      <c r="J210" s="110">
        <v>70851574</v>
      </c>
      <c r="K210" s="110" t="s">
        <v>6203</v>
      </c>
      <c r="L210" s="110" t="s">
        <v>6206</v>
      </c>
      <c r="M210" s="28"/>
      <c r="O210" s="110" t="s">
        <v>6272</v>
      </c>
    </row>
    <row r="211" spans="1:15" ht="15.75" x14ac:dyDescent="0.25">
      <c r="A211" s="101">
        <f t="shared" si="3"/>
        <v>210</v>
      </c>
      <c r="B211" s="101" t="s">
        <v>4736</v>
      </c>
      <c r="C211" s="134" t="s">
        <v>459</v>
      </c>
      <c r="D211" s="101" t="s">
        <v>5493</v>
      </c>
      <c r="E211" s="101" t="s">
        <v>5494</v>
      </c>
      <c r="F211" s="101" t="s">
        <v>207</v>
      </c>
      <c r="G211" s="110" t="s">
        <v>6183</v>
      </c>
      <c r="H211" s="110" t="s">
        <v>6207</v>
      </c>
      <c r="I211" s="101" t="s">
        <v>6202</v>
      </c>
      <c r="J211" s="110">
        <v>70851578</v>
      </c>
      <c r="K211" s="110" t="s">
        <v>6203</v>
      </c>
      <c r="L211" s="110" t="s">
        <v>6208</v>
      </c>
      <c r="M211" s="28"/>
      <c r="O211" s="110" t="s">
        <v>6273</v>
      </c>
    </row>
    <row r="212" spans="1:15" ht="15.75" x14ac:dyDescent="0.25">
      <c r="A212" s="101">
        <f t="shared" si="3"/>
        <v>211</v>
      </c>
      <c r="B212" s="101" t="s">
        <v>4736</v>
      </c>
      <c r="C212" s="134" t="s">
        <v>459</v>
      </c>
      <c r="D212" s="101" t="s">
        <v>5493</v>
      </c>
      <c r="E212" s="101" t="s">
        <v>5494</v>
      </c>
      <c r="F212" s="101" t="s">
        <v>207</v>
      </c>
      <c r="G212" s="110" t="s">
        <v>6183</v>
      </c>
      <c r="H212" s="110" t="s">
        <v>6209</v>
      </c>
      <c r="I212" s="101" t="s">
        <v>6202</v>
      </c>
      <c r="J212" s="110">
        <v>70851576</v>
      </c>
      <c r="K212" s="110" t="s">
        <v>6203</v>
      </c>
      <c r="L212" s="110" t="s">
        <v>6210</v>
      </c>
      <c r="M212" s="28"/>
      <c r="O212" s="110" t="s">
        <v>6274</v>
      </c>
    </row>
    <row r="213" spans="1:15" ht="15.75" x14ac:dyDescent="0.25">
      <c r="A213" s="101">
        <f t="shared" si="3"/>
        <v>212</v>
      </c>
      <c r="B213" s="101" t="s">
        <v>4736</v>
      </c>
      <c r="C213" s="134" t="s">
        <v>459</v>
      </c>
      <c r="D213" s="101" t="s">
        <v>5493</v>
      </c>
      <c r="E213" s="101" t="s">
        <v>5494</v>
      </c>
      <c r="F213" s="101" t="s">
        <v>207</v>
      </c>
      <c r="G213" s="110" t="s">
        <v>6183</v>
      </c>
      <c r="H213" s="110" t="s">
        <v>6211</v>
      </c>
      <c r="I213" s="101" t="s">
        <v>6202</v>
      </c>
      <c r="J213" s="110">
        <v>70851577</v>
      </c>
      <c r="K213" s="110" t="s">
        <v>6203</v>
      </c>
      <c r="L213" s="110" t="s">
        <v>6212</v>
      </c>
      <c r="M213" s="28"/>
      <c r="O213" s="110" t="s">
        <v>6275</v>
      </c>
    </row>
    <row r="214" spans="1:15" ht="15.75" x14ac:dyDescent="0.25">
      <c r="A214" s="101">
        <f t="shared" si="3"/>
        <v>213</v>
      </c>
      <c r="B214" s="101" t="s">
        <v>4736</v>
      </c>
      <c r="C214" s="134" t="s">
        <v>459</v>
      </c>
      <c r="D214" s="101" t="s">
        <v>5493</v>
      </c>
      <c r="E214" s="101" t="s">
        <v>5494</v>
      </c>
      <c r="F214" s="101" t="s">
        <v>207</v>
      </c>
      <c r="G214" s="110" t="s">
        <v>6183</v>
      </c>
      <c r="H214" s="110" t="s">
        <v>6213</v>
      </c>
      <c r="I214" s="101" t="s">
        <v>6202</v>
      </c>
      <c r="J214" s="110">
        <v>70851579</v>
      </c>
      <c r="K214" s="110" t="s">
        <v>6203</v>
      </c>
      <c r="L214" s="110" t="s">
        <v>6214</v>
      </c>
      <c r="M214" s="28"/>
      <c r="O214" s="110" t="s">
        <v>6276</v>
      </c>
    </row>
    <row r="215" spans="1:15" ht="15.75" x14ac:dyDescent="0.25">
      <c r="A215" s="101">
        <f t="shared" si="3"/>
        <v>214</v>
      </c>
      <c r="B215" s="101" t="s">
        <v>4736</v>
      </c>
      <c r="C215" s="134" t="s">
        <v>459</v>
      </c>
      <c r="D215" s="101" t="s">
        <v>5493</v>
      </c>
      <c r="E215" s="101" t="s">
        <v>5494</v>
      </c>
      <c r="F215" s="101" t="s">
        <v>207</v>
      </c>
      <c r="G215" s="110" t="s">
        <v>6183</v>
      </c>
      <c r="H215" s="110" t="s">
        <v>6215</v>
      </c>
      <c r="I215" s="101" t="s">
        <v>6202</v>
      </c>
      <c r="J215" s="110">
        <v>70851570</v>
      </c>
      <c r="K215" s="110" t="s">
        <v>6203</v>
      </c>
      <c r="L215" s="110" t="s">
        <v>6216</v>
      </c>
      <c r="M215" s="28"/>
      <c r="O215" s="110" t="s">
        <v>6277</v>
      </c>
    </row>
    <row r="216" spans="1:15" ht="15.75" x14ac:dyDescent="0.25">
      <c r="A216" s="101">
        <f t="shared" si="3"/>
        <v>215</v>
      </c>
      <c r="B216" s="101" t="s">
        <v>4736</v>
      </c>
      <c r="C216" s="134" t="s">
        <v>459</v>
      </c>
      <c r="D216" s="101" t="s">
        <v>5493</v>
      </c>
      <c r="E216" s="101" t="s">
        <v>5494</v>
      </c>
      <c r="F216" s="101" t="s">
        <v>207</v>
      </c>
      <c r="G216" s="110" t="s">
        <v>6183</v>
      </c>
      <c r="H216" s="110" t="s">
        <v>6217</v>
      </c>
      <c r="I216" s="101" t="s">
        <v>6202</v>
      </c>
      <c r="J216" s="110">
        <v>70851571</v>
      </c>
      <c r="K216" s="110" t="s">
        <v>6203</v>
      </c>
      <c r="L216" s="110" t="s">
        <v>6218</v>
      </c>
      <c r="M216" s="28"/>
      <c r="O216" s="110" t="s">
        <v>6278</v>
      </c>
    </row>
    <row r="217" spans="1:15" ht="15.75" x14ac:dyDescent="0.25">
      <c r="A217" s="101">
        <f t="shared" si="3"/>
        <v>216</v>
      </c>
      <c r="B217" s="101" t="s">
        <v>4736</v>
      </c>
      <c r="C217" s="134" t="s">
        <v>459</v>
      </c>
      <c r="D217" s="101" t="s">
        <v>5493</v>
      </c>
      <c r="E217" s="101" t="s">
        <v>5494</v>
      </c>
      <c r="F217" s="101" t="s">
        <v>207</v>
      </c>
      <c r="G217" s="110" t="s">
        <v>6183</v>
      </c>
      <c r="H217" s="110" t="s">
        <v>6219</v>
      </c>
      <c r="I217" s="101" t="s">
        <v>6202</v>
      </c>
      <c r="J217" s="110">
        <v>70851573</v>
      </c>
      <c r="K217" s="110" t="s">
        <v>6203</v>
      </c>
      <c r="L217" s="110" t="s">
        <v>6220</v>
      </c>
      <c r="M217" s="28"/>
      <c r="O217" s="110" t="s">
        <v>6279</v>
      </c>
    </row>
    <row r="218" spans="1:15" ht="15.75" x14ac:dyDescent="0.25">
      <c r="A218" s="101">
        <f t="shared" si="3"/>
        <v>217</v>
      </c>
      <c r="B218" s="101" t="s">
        <v>4736</v>
      </c>
      <c r="C218" s="134" t="s">
        <v>459</v>
      </c>
      <c r="D218" s="101" t="s">
        <v>5493</v>
      </c>
      <c r="E218" s="101" t="s">
        <v>5494</v>
      </c>
      <c r="F218" s="101" t="s">
        <v>207</v>
      </c>
      <c r="G218" s="110" t="s">
        <v>6183</v>
      </c>
      <c r="H218" s="110" t="s">
        <v>6221</v>
      </c>
      <c r="I218" s="101" t="s">
        <v>6202</v>
      </c>
      <c r="J218" s="110">
        <v>70851572</v>
      </c>
      <c r="K218" s="110" t="s">
        <v>6203</v>
      </c>
      <c r="L218" s="110" t="s">
        <v>6222</v>
      </c>
      <c r="M218" s="28"/>
      <c r="O218" s="110" t="s">
        <v>6280</v>
      </c>
    </row>
    <row r="219" spans="1:15" ht="15.75" x14ac:dyDescent="0.25">
      <c r="A219" s="101">
        <f t="shared" si="3"/>
        <v>218</v>
      </c>
      <c r="B219" s="101" t="s">
        <v>6166</v>
      </c>
      <c r="C219" s="134" t="s">
        <v>459</v>
      </c>
      <c r="D219" s="101" t="s">
        <v>6171</v>
      </c>
      <c r="E219" s="101" t="s">
        <v>6179</v>
      </c>
      <c r="F219" s="101" t="s">
        <v>207</v>
      </c>
      <c r="G219" s="110" t="s">
        <v>6183</v>
      </c>
      <c r="H219" s="110" t="s">
        <v>6223</v>
      </c>
      <c r="I219" s="101" t="s">
        <v>6202</v>
      </c>
      <c r="J219" s="110">
        <v>70851552</v>
      </c>
      <c r="K219" s="110" t="s">
        <v>6224</v>
      </c>
      <c r="L219" s="110" t="s">
        <v>6225</v>
      </c>
      <c r="M219" s="28"/>
      <c r="O219" s="110" t="s">
        <v>6281</v>
      </c>
    </row>
    <row r="220" spans="1:15" ht="15.75" x14ac:dyDescent="0.25">
      <c r="A220" s="101">
        <f t="shared" si="3"/>
        <v>219</v>
      </c>
      <c r="B220" s="101" t="s">
        <v>6166</v>
      </c>
      <c r="C220" s="134" t="s">
        <v>459</v>
      </c>
      <c r="D220" s="101" t="s">
        <v>6171</v>
      </c>
      <c r="E220" s="101" t="s">
        <v>6179</v>
      </c>
      <c r="F220" s="101" t="s">
        <v>207</v>
      </c>
      <c r="G220" s="110" t="s">
        <v>6183</v>
      </c>
      <c r="H220" s="110" t="s">
        <v>6226</v>
      </c>
      <c r="I220" s="101" t="s">
        <v>6202</v>
      </c>
      <c r="J220" s="110">
        <v>70851553</v>
      </c>
      <c r="K220" s="110" t="s">
        <v>6224</v>
      </c>
      <c r="L220" s="110" t="s">
        <v>6227</v>
      </c>
      <c r="M220" s="28"/>
      <c r="O220" s="110" t="s">
        <v>6282</v>
      </c>
    </row>
    <row r="221" spans="1:15" ht="15.75" x14ac:dyDescent="0.25">
      <c r="A221" s="101">
        <f t="shared" si="3"/>
        <v>220</v>
      </c>
      <c r="B221" s="101" t="s">
        <v>6166</v>
      </c>
      <c r="C221" s="134" t="s">
        <v>459</v>
      </c>
      <c r="D221" s="101" t="s">
        <v>6171</v>
      </c>
      <c r="E221" s="101" t="s">
        <v>6179</v>
      </c>
      <c r="F221" s="101" t="s">
        <v>207</v>
      </c>
      <c r="G221" s="110" t="s">
        <v>6183</v>
      </c>
      <c r="H221" s="110" t="s">
        <v>6228</v>
      </c>
      <c r="I221" s="101" t="s">
        <v>6202</v>
      </c>
      <c r="J221" s="110">
        <v>70851555</v>
      </c>
      <c r="K221" s="110" t="s">
        <v>6224</v>
      </c>
      <c r="L221" s="110" t="s">
        <v>6229</v>
      </c>
      <c r="M221" s="28"/>
      <c r="O221" s="110" t="s">
        <v>6283</v>
      </c>
    </row>
    <row r="222" spans="1:15" ht="15.75" x14ac:dyDescent="0.25">
      <c r="A222" s="101">
        <f t="shared" si="3"/>
        <v>221</v>
      </c>
      <c r="B222" s="101" t="s">
        <v>6166</v>
      </c>
      <c r="C222" s="134" t="s">
        <v>459</v>
      </c>
      <c r="D222" s="101" t="s">
        <v>6171</v>
      </c>
      <c r="E222" s="101" t="s">
        <v>6179</v>
      </c>
      <c r="F222" s="101" t="s">
        <v>207</v>
      </c>
      <c r="G222" s="110" t="s">
        <v>6183</v>
      </c>
      <c r="H222" s="110" t="s">
        <v>6230</v>
      </c>
      <c r="I222" s="101" t="s">
        <v>6202</v>
      </c>
      <c r="J222" s="110">
        <v>70851559</v>
      </c>
      <c r="K222" s="110" t="s">
        <v>6224</v>
      </c>
      <c r="L222" s="110" t="s">
        <v>6231</v>
      </c>
      <c r="M222" s="28"/>
      <c r="O222" s="110" t="s">
        <v>6284</v>
      </c>
    </row>
    <row r="223" spans="1:15" ht="15.75" x14ac:dyDescent="0.25">
      <c r="A223" s="101">
        <f t="shared" si="3"/>
        <v>222</v>
      </c>
      <c r="B223" s="101" t="s">
        <v>6166</v>
      </c>
      <c r="C223" s="134" t="s">
        <v>459</v>
      </c>
      <c r="D223" s="101" t="s">
        <v>6171</v>
      </c>
      <c r="E223" s="101" t="s">
        <v>6179</v>
      </c>
      <c r="F223" s="101" t="s">
        <v>207</v>
      </c>
      <c r="G223" s="110" t="s">
        <v>6183</v>
      </c>
      <c r="H223" s="110" t="s">
        <v>6232</v>
      </c>
      <c r="I223" s="101" t="s">
        <v>6202</v>
      </c>
      <c r="J223" s="110">
        <v>70851551</v>
      </c>
      <c r="K223" s="110" t="s">
        <v>6224</v>
      </c>
      <c r="L223" s="110" t="s">
        <v>6233</v>
      </c>
      <c r="M223" s="28"/>
      <c r="O223" s="110" t="s">
        <v>6285</v>
      </c>
    </row>
    <row r="224" spans="1:15" ht="15.75" x14ac:dyDescent="0.25">
      <c r="A224" s="101">
        <f t="shared" si="3"/>
        <v>223</v>
      </c>
      <c r="B224" s="101" t="s">
        <v>6166</v>
      </c>
      <c r="C224" s="134" t="s">
        <v>459</v>
      </c>
      <c r="D224" s="101" t="s">
        <v>6171</v>
      </c>
      <c r="E224" s="101" t="s">
        <v>6179</v>
      </c>
      <c r="F224" s="101" t="s">
        <v>207</v>
      </c>
      <c r="G224" s="110" t="s">
        <v>6183</v>
      </c>
      <c r="H224" s="110" t="s">
        <v>6234</v>
      </c>
      <c r="I224" s="101" t="s">
        <v>6202</v>
      </c>
      <c r="J224" s="110">
        <v>70851554</v>
      </c>
      <c r="K224" s="110" t="s">
        <v>6224</v>
      </c>
      <c r="L224" s="110" t="s">
        <v>6235</v>
      </c>
      <c r="M224" s="28"/>
      <c r="O224" s="110" t="s">
        <v>6286</v>
      </c>
    </row>
    <row r="225" spans="1:15" ht="15.75" x14ac:dyDescent="0.25">
      <c r="A225" s="101">
        <f t="shared" si="3"/>
        <v>224</v>
      </c>
      <c r="B225" s="101" t="s">
        <v>6166</v>
      </c>
      <c r="C225" s="134" t="s">
        <v>459</v>
      </c>
      <c r="D225" s="101" t="s">
        <v>6171</v>
      </c>
      <c r="E225" s="101" t="s">
        <v>6179</v>
      </c>
      <c r="F225" s="101" t="s">
        <v>207</v>
      </c>
      <c r="G225" s="110" t="s">
        <v>6183</v>
      </c>
      <c r="H225" s="110" t="s">
        <v>6236</v>
      </c>
      <c r="I225" s="101" t="s">
        <v>6202</v>
      </c>
      <c r="J225" s="110">
        <v>70851558</v>
      </c>
      <c r="K225" s="110" t="s">
        <v>6224</v>
      </c>
      <c r="L225" s="110" t="s">
        <v>6237</v>
      </c>
      <c r="M225" s="28"/>
      <c r="O225" s="110" t="s">
        <v>6287</v>
      </c>
    </row>
    <row r="226" spans="1:15" ht="15.75" x14ac:dyDescent="0.25">
      <c r="A226" s="101">
        <f t="shared" si="3"/>
        <v>225</v>
      </c>
      <c r="B226" s="101" t="s">
        <v>6166</v>
      </c>
      <c r="C226" s="134" t="s">
        <v>459</v>
      </c>
      <c r="D226" s="101" t="s">
        <v>6172</v>
      </c>
      <c r="E226" s="101" t="s">
        <v>6180</v>
      </c>
      <c r="F226" s="101" t="s">
        <v>207</v>
      </c>
      <c r="G226" s="110" t="s">
        <v>6183</v>
      </c>
      <c r="H226" s="110" t="s">
        <v>6238</v>
      </c>
      <c r="I226" s="101" t="s">
        <v>6202</v>
      </c>
      <c r="J226" s="110">
        <v>70851560</v>
      </c>
      <c r="K226" s="110" t="s">
        <v>6224</v>
      </c>
      <c r="L226" s="110" t="s">
        <v>6239</v>
      </c>
      <c r="M226" s="28"/>
      <c r="O226" s="110" t="s">
        <v>6288</v>
      </c>
    </row>
    <row r="227" spans="1:15" ht="15.75" x14ac:dyDescent="0.25">
      <c r="A227" s="101">
        <f t="shared" si="3"/>
        <v>226</v>
      </c>
      <c r="B227" s="101" t="s">
        <v>6166</v>
      </c>
      <c r="C227" s="134" t="s">
        <v>459</v>
      </c>
      <c r="D227" s="101" t="s">
        <v>6172</v>
      </c>
      <c r="E227" s="101" t="s">
        <v>6180</v>
      </c>
      <c r="F227" s="101" t="s">
        <v>207</v>
      </c>
      <c r="G227" s="110" t="s">
        <v>6183</v>
      </c>
      <c r="H227" s="110" t="s">
        <v>6240</v>
      </c>
      <c r="I227" s="101" t="s">
        <v>6202</v>
      </c>
      <c r="J227" s="110">
        <v>70851565</v>
      </c>
      <c r="K227" s="110" t="s">
        <v>6224</v>
      </c>
      <c r="L227" s="110" t="s">
        <v>6241</v>
      </c>
      <c r="M227" s="28"/>
      <c r="O227" s="110" t="s">
        <v>6289</v>
      </c>
    </row>
    <row r="228" spans="1:15" ht="15.75" x14ac:dyDescent="0.25">
      <c r="A228" s="101">
        <f t="shared" si="3"/>
        <v>227</v>
      </c>
      <c r="B228" s="101" t="s">
        <v>6166</v>
      </c>
      <c r="C228" s="134" t="s">
        <v>459</v>
      </c>
      <c r="D228" s="101" t="s">
        <v>6172</v>
      </c>
      <c r="E228" s="101" t="s">
        <v>6180</v>
      </c>
      <c r="F228" s="101" t="s">
        <v>207</v>
      </c>
      <c r="G228" s="110" t="s">
        <v>6183</v>
      </c>
      <c r="H228" s="110" t="s">
        <v>6242</v>
      </c>
      <c r="I228" s="101" t="s">
        <v>6202</v>
      </c>
      <c r="J228" s="110">
        <v>70851566</v>
      </c>
      <c r="K228" s="110" t="s">
        <v>6224</v>
      </c>
      <c r="L228" s="110" t="s">
        <v>6243</v>
      </c>
      <c r="M228" s="28"/>
      <c r="O228" s="110" t="s">
        <v>6290</v>
      </c>
    </row>
    <row r="229" spans="1:15" ht="15.75" x14ac:dyDescent="0.25">
      <c r="A229" s="101">
        <f t="shared" si="3"/>
        <v>228</v>
      </c>
      <c r="B229" s="101" t="s">
        <v>6166</v>
      </c>
      <c r="C229" s="134" t="s">
        <v>459</v>
      </c>
      <c r="D229" s="101" t="s">
        <v>6172</v>
      </c>
      <c r="E229" s="101" t="s">
        <v>6180</v>
      </c>
      <c r="F229" s="101" t="s">
        <v>207</v>
      </c>
      <c r="G229" s="110" t="s">
        <v>6183</v>
      </c>
      <c r="H229" s="110" t="s">
        <v>6244</v>
      </c>
      <c r="I229" s="101" t="s">
        <v>6202</v>
      </c>
      <c r="J229" s="110">
        <v>70851567</v>
      </c>
      <c r="K229" s="110" t="s">
        <v>6224</v>
      </c>
      <c r="L229" s="110" t="s">
        <v>6245</v>
      </c>
      <c r="M229" s="28"/>
      <c r="O229" s="110" t="s">
        <v>6291</v>
      </c>
    </row>
    <row r="230" spans="1:15" ht="15.75" x14ac:dyDescent="0.25">
      <c r="A230" s="101">
        <f t="shared" si="3"/>
        <v>229</v>
      </c>
      <c r="B230" s="101" t="s">
        <v>6166</v>
      </c>
      <c r="C230" s="134" t="s">
        <v>459</v>
      </c>
      <c r="D230" s="101" t="s">
        <v>6172</v>
      </c>
      <c r="E230" s="101" t="s">
        <v>6180</v>
      </c>
      <c r="F230" s="101" t="s">
        <v>207</v>
      </c>
      <c r="G230" s="110" t="s">
        <v>6183</v>
      </c>
      <c r="H230" s="110" t="s">
        <v>6246</v>
      </c>
      <c r="I230" s="101" t="s">
        <v>6202</v>
      </c>
      <c r="J230" s="110">
        <v>70851568</v>
      </c>
      <c r="K230" s="110" t="s">
        <v>6224</v>
      </c>
      <c r="L230" s="110" t="s">
        <v>6247</v>
      </c>
      <c r="M230" s="28"/>
      <c r="O230" s="110" t="s">
        <v>6292</v>
      </c>
    </row>
    <row r="231" spans="1:15" ht="15.75" x14ac:dyDescent="0.25">
      <c r="A231" s="101">
        <f t="shared" si="3"/>
        <v>230</v>
      </c>
      <c r="B231" s="101" t="s">
        <v>6166</v>
      </c>
      <c r="C231" s="134" t="s">
        <v>459</v>
      </c>
      <c r="D231" s="101" t="s">
        <v>6172</v>
      </c>
      <c r="E231" s="101" t="s">
        <v>6180</v>
      </c>
      <c r="F231" s="101" t="s">
        <v>207</v>
      </c>
      <c r="G231" s="110" t="s">
        <v>6183</v>
      </c>
      <c r="H231" s="110" t="s">
        <v>6248</v>
      </c>
      <c r="I231" s="101" t="s">
        <v>6202</v>
      </c>
      <c r="J231" s="110">
        <v>70851569</v>
      </c>
      <c r="K231" s="110" t="s">
        <v>6224</v>
      </c>
      <c r="L231" s="110" t="s">
        <v>6249</v>
      </c>
      <c r="M231" s="28"/>
      <c r="O231" s="110" t="s">
        <v>6293</v>
      </c>
    </row>
    <row r="232" spans="1:15" ht="15.75" x14ac:dyDescent="0.25">
      <c r="A232" s="101">
        <f t="shared" si="3"/>
        <v>231</v>
      </c>
      <c r="B232" s="101" t="s">
        <v>6166</v>
      </c>
      <c r="C232" s="134" t="s">
        <v>459</v>
      </c>
      <c r="D232" s="101" t="s">
        <v>6173</v>
      </c>
      <c r="E232" s="101" t="s">
        <v>6181</v>
      </c>
      <c r="F232" s="101" t="s">
        <v>207</v>
      </c>
      <c r="G232" s="110" t="s">
        <v>6183</v>
      </c>
      <c r="H232" s="110" t="s">
        <v>6250</v>
      </c>
      <c r="I232" s="101" t="s">
        <v>6202</v>
      </c>
      <c r="J232" s="110">
        <v>70851556</v>
      </c>
      <c r="K232" s="110" t="s">
        <v>6224</v>
      </c>
      <c r="L232" s="110" t="s">
        <v>6251</v>
      </c>
      <c r="M232" s="28"/>
      <c r="O232" s="110" t="s">
        <v>6294</v>
      </c>
    </row>
    <row r="233" spans="1:15" ht="15.75" x14ac:dyDescent="0.25">
      <c r="A233" s="101">
        <f t="shared" si="3"/>
        <v>232</v>
      </c>
      <c r="B233" s="101" t="s">
        <v>6166</v>
      </c>
      <c r="C233" s="134" t="s">
        <v>459</v>
      </c>
      <c r="D233" s="101" t="s">
        <v>6173</v>
      </c>
      <c r="E233" s="101" t="s">
        <v>6181</v>
      </c>
      <c r="F233" s="101" t="s">
        <v>207</v>
      </c>
      <c r="G233" s="110" t="s">
        <v>6183</v>
      </c>
      <c r="H233" s="110" t="s">
        <v>6252</v>
      </c>
      <c r="I233" s="101" t="s">
        <v>6202</v>
      </c>
      <c r="J233" s="110">
        <v>70851561</v>
      </c>
      <c r="K233" s="110" t="s">
        <v>6224</v>
      </c>
      <c r="L233" s="110" t="s">
        <v>6253</v>
      </c>
      <c r="M233" s="28"/>
      <c r="O233" s="110" t="s">
        <v>6295</v>
      </c>
    </row>
    <row r="234" spans="1:15" ht="15.75" x14ac:dyDescent="0.25">
      <c r="A234" s="101">
        <f t="shared" si="3"/>
        <v>233</v>
      </c>
      <c r="B234" s="101" t="s">
        <v>6166</v>
      </c>
      <c r="C234" s="134" t="s">
        <v>459</v>
      </c>
      <c r="D234" s="101" t="s">
        <v>6173</v>
      </c>
      <c r="E234" s="101" t="s">
        <v>6181</v>
      </c>
      <c r="F234" s="101" t="s">
        <v>207</v>
      </c>
      <c r="G234" s="110" t="s">
        <v>6183</v>
      </c>
      <c r="H234" s="110" t="s">
        <v>6254</v>
      </c>
      <c r="I234" s="101" t="s">
        <v>6202</v>
      </c>
      <c r="J234" s="110">
        <v>70851562</v>
      </c>
      <c r="K234" s="110" t="s">
        <v>6224</v>
      </c>
      <c r="L234" s="110" t="s">
        <v>6255</v>
      </c>
      <c r="M234" s="28"/>
      <c r="O234" s="110" t="s">
        <v>6296</v>
      </c>
    </row>
    <row r="235" spans="1:15" ht="15.75" x14ac:dyDescent="0.25">
      <c r="A235" s="101">
        <f t="shared" si="3"/>
        <v>234</v>
      </c>
      <c r="B235" s="101" t="s">
        <v>6166</v>
      </c>
      <c r="C235" s="134" t="s">
        <v>459</v>
      </c>
      <c r="D235" s="101" t="s">
        <v>6173</v>
      </c>
      <c r="E235" s="101" t="s">
        <v>6181</v>
      </c>
      <c r="F235" s="101" t="s">
        <v>207</v>
      </c>
      <c r="G235" s="110" t="s">
        <v>6183</v>
      </c>
      <c r="H235" s="110" t="s">
        <v>6256</v>
      </c>
      <c r="I235" s="101" t="s">
        <v>6202</v>
      </c>
      <c r="J235" s="110">
        <v>70851563</v>
      </c>
      <c r="K235" s="110" t="s">
        <v>6224</v>
      </c>
      <c r="L235" s="110" t="s">
        <v>6257</v>
      </c>
      <c r="M235" s="28"/>
      <c r="O235" s="110" t="s">
        <v>6297</v>
      </c>
    </row>
    <row r="236" spans="1:15" ht="15.75" x14ac:dyDescent="0.25">
      <c r="A236" s="101">
        <f t="shared" si="3"/>
        <v>235</v>
      </c>
      <c r="B236" s="101" t="s">
        <v>6166</v>
      </c>
      <c r="C236" s="134" t="s">
        <v>459</v>
      </c>
      <c r="D236" s="101" t="s">
        <v>6173</v>
      </c>
      <c r="E236" s="101" t="s">
        <v>6181</v>
      </c>
      <c r="F236" s="101" t="s">
        <v>207</v>
      </c>
      <c r="G236" s="110" t="s">
        <v>6183</v>
      </c>
      <c r="H236" s="110" t="s">
        <v>6258</v>
      </c>
      <c r="I236" s="101" t="s">
        <v>6202</v>
      </c>
      <c r="J236" s="110">
        <v>70851564</v>
      </c>
      <c r="K236" s="110" t="s">
        <v>6224</v>
      </c>
      <c r="L236" s="110" t="s">
        <v>6259</v>
      </c>
      <c r="M236" s="28"/>
      <c r="O236" s="110" t="s">
        <v>6298</v>
      </c>
    </row>
  </sheetData>
  <conditionalFormatting sqref="H1:H1048576">
    <cfRule type="duplicateValues" dxfId="33" priority="28"/>
  </conditionalFormatting>
  <conditionalFormatting sqref="H2:H236">
    <cfRule type="duplicateValues" dxfId="32" priority="35"/>
  </conditionalFormatting>
  <conditionalFormatting sqref="H21">
    <cfRule type="duplicateValues" dxfId="31" priority="14"/>
    <cfRule type="duplicateValues" dxfId="30" priority="17"/>
  </conditionalFormatting>
  <conditionalFormatting sqref="H139 H146:H164">
    <cfRule type="duplicateValues" dxfId="29" priority="32"/>
  </conditionalFormatting>
  <conditionalFormatting sqref="H146:H164 H139">
    <cfRule type="duplicateValues" dxfId="28" priority="26"/>
  </conditionalFormatting>
  <conditionalFormatting sqref="H169:H183">
    <cfRule type="duplicateValues" dxfId="27" priority="20"/>
    <cfRule type="duplicateValues" dxfId="26" priority="21"/>
  </conditionalFormatting>
  <conditionalFormatting sqref="H198:H1048576 H166:H168 H1">
    <cfRule type="duplicateValues" dxfId="25" priority="29"/>
  </conditionalFormatting>
  <conditionalFormatting sqref="I2:I236">
    <cfRule type="duplicateValues" dxfId="24" priority="51"/>
  </conditionalFormatting>
  <conditionalFormatting sqref="I3:I20 I195:I197 I22:I130">
    <cfRule type="duplicateValues" dxfId="23" priority="48"/>
  </conditionalFormatting>
  <conditionalFormatting sqref="I21">
    <cfRule type="duplicateValues" dxfId="22" priority="15"/>
    <cfRule type="duplicateValues" dxfId="21" priority="16"/>
  </conditionalFormatting>
  <conditionalFormatting sqref="I146:I164 I139">
    <cfRule type="duplicateValues" dxfId="20" priority="24"/>
  </conditionalFormatting>
  <conditionalFormatting sqref="I165">
    <cfRule type="duplicateValues" dxfId="19" priority="23"/>
  </conditionalFormatting>
  <conditionalFormatting sqref="I165:I168">
    <cfRule type="duplicateValues" dxfId="18" priority="22"/>
  </conditionalFormatting>
  <conditionalFormatting sqref="I169:I183">
    <cfRule type="duplicateValues" dxfId="17" priority="18"/>
  </conditionalFormatting>
  <conditionalFormatting sqref="I184:I194 I131:I135">
    <cfRule type="duplicateValues" dxfId="16" priority="34"/>
  </conditionalFormatting>
  <conditionalFormatting sqref="J1:J1048576">
    <cfRule type="duplicateValues" dxfId="15" priority="27"/>
  </conditionalFormatting>
  <conditionalFormatting sqref="J21">
    <cfRule type="duplicateValues" dxfId="14" priority="13"/>
  </conditionalFormatting>
  <conditionalFormatting sqref="J146:J164 J139">
    <cfRule type="duplicateValues" dxfId="13" priority="25"/>
  </conditionalFormatting>
  <conditionalFormatting sqref="J169:J183">
    <cfRule type="duplicateValues" dxfId="12" priority="19"/>
  </conditionalFormatting>
  <conditionalFormatting sqref="L2:L236">
    <cfRule type="duplicateValues" dxfId="11" priority="62"/>
  </conditionalFormatting>
  <conditionalFormatting sqref="L21">
    <cfRule type="duplicateValues" dxfId="10" priority="10"/>
  </conditionalFormatting>
  <conditionalFormatting sqref="L146:L164">
    <cfRule type="duplicateValues" dxfId="9" priority="11"/>
  </conditionalFormatting>
  <conditionalFormatting sqref="O2:O236">
    <cfRule type="duplicateValues" dxfId="8" priority="66"/>
  </conditionalFormatting>
  <conditionalFormatting sqref="O21">
    <cfRule type="duplicateValues" dxfId="7" priority="1"/>
  </conditionalFormatting>
  <conditionalFormatting sqref="O26">
    <cfRule type="duplicateValues" dxfId="6" priority="3"/>
  </conditionalFormatting>
  <conditionalFormatting sqref="O37">
    <cfRule type="duplicateValues" dxfId="5" priority="2"/>
  </conditionalFormatting>
  <conditionalFormatting sqref="O80">
    <cfRule type="duplicateValues" dxfId="4" priority="4"/>
  </conditionalFormatting>
  <conditionalFormatting sqref="O81:O93 O60:O79">
    <cfRule type="duplicateValues" dxfId="3" priority="5"/>
  </conditionalFormatting>
  <conditionalFormatting sqref="O102:O103">
    <cfRule type="duplicateValues" dxfId="2" priority="6"/>
  </conditionalFormatting>
  <conditionalFormatting sqref="O146:O164 O139">
    <cfRule type="duplicateValues" dxfId="1" priority="8"/>
  </conditionalFormatting>
  <conditionalFormatting sqref="O184:O194 O131:O135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Sep GOALS</vt:lpstr>
      <vt:lpstr>Last Month Goals</vt:lpstr>
      <vt:lpstr>Market Goals</vt:lpstr>
      <vt:lpstr>Perf by Market</vt:lpstr>
      <vt:lpstr>ShopperTrak</vt:lpstr>
      <vt:lpstr>Metro Target</vt:lpstr>
      <vt:lpstr>SmartPay</vt:lpstr>
      <vt:lpstr>MAPING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Awwab Qureshi</dc:creator>
  <cp:lastModifiedBy>Muhammad Khalil Ashraf</cp:lastModifiedBy>
  <cp:lastPrinted>2024-03-05T23:31:15Z</cp:lastPrinted>
  <dcterms:created xsi:type="dcterms:W3CDTF">2023-12-01T14:41:00Z</dcterms:created>
  <dcterms:modified xsi:type="dcterms:W3CDTF">2024-10-28T17:23:07Z</dcterms:modified>
</cp:coreProperties>
</file>