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kit/Desktop/Science Submission/Science Paper Revisions/Key Data/"/>
    </mc:Choice>
  </mc:AlternateContent>
  <bookViews>
    <workbookView xWindow="2400" yWindow="460" windowWidth="29580" windowHeight="20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U6" i="1"/>
  <c r="F4" i="1"/>
  <c r="U19" i="1"/>
  <c r="U21" i="1"/>
  <c r="N6" i="1"/>
  <c r="N19" i="1"/>
  <c r="N21" i="1"/>
  <c r="AA6" i="1"/>
  <c r="AA19" i="1"/>
  <c r="AA21" i="1"/>
  <c r="N20" i="1"/>
  <c r="G4" i="1"/>
  <c r="AI4" i="1"/>
  <c r="AI6" i="1"/>
  <c r="AH6" i="1"/>
  <c r="AH4" i="1"/>
  <c r="Q18" i="1"/>
  <c r="U7" i="1"/>
  <c r="U20" i="1"/>
  <c r="AA20" i="1"/>
  <c r="AA18" i="1"/>
  <c r="N18" i="1"/>
  <c r="AB19" i="1"/>
  <c r="V19" i="1"/>
  <c r="N17" i="1"/>
  <c r="N16" i="1"/>
  <c r="N15" i="1"/>
  <c r="N14" i="1"/>
  <c r="N13" i="1"/>
  <c r="N12" i="1"/>
  <c r="N11" i="1"/>
  <c r="N10" i="1"/>
  <c r="N9" i="1"/>
  <c r="N8" i="1"/>
  <c r="N7" i="1"/>
  <c r="G11" i="1"/>
  <c r="H11" i="1"/>
  <c r="G13" i="1"/>
  <c r="H13" i="1"/>
  <c r="G15" i="1"/>
  <c r="H15" i="1"/>
  <c r="G17" i="1"/>
  <c r="H17" i="1"/>
  <c r="G19" i="1"/>
  <c r="H1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AA7" i="1"/>
  <c r="AA8" i="1"/>
  <c r="AA9" i="1"/>
  <c r="AA10" i="1"/>
  <c r="AA11" i="1"/>
  <c r="AA12" i="1"/>
  <c r="AA13" i="1"/>
  <c r="AA14" i="1"/>
  <c r="AA15" i="1"/>
  <c r="AA16" i="1"/>
  <c r="AA17" i="1"/>
  <c r="U8" i="1"/>
  <c r="U9" i="1"/>
  <c r="U10" i="1"/>
  <c r="U11" i="1"/>
  <c r="U12" i="1"/>
  <c r="U13" i="1"/>
  <c r="U14" i="1"/>
  <c r="U15" i="1"/>
  <c r="U16" i="1"/>
  <c r="U17" i="1"/>
  <c r="U18" i="1"/>
</calcChain>
</file>

<file path=xl/sharedStrings.xml><?xml version="1.0" encoding="utf-8"?>
<sst xmlns="http://schemas.openxmlformats.org/spreadsheetml/2006/main" count="45" uniqueCount="33">
  <si>
    <t>1,2,3,5</t>
  </si>
  <si>
    <t>4,6</t>
  </si>
  <si>
    <t>3x:</t>
  </si>
  <si>
    <t>4x:</t>
  </si>
  <si>
    <t>INTRINSIC FLUORESCENCE</t>
  </si>
  <si>
    <t>SD complete</t>
  </si>
  <si>
    <t>pRS406 + pL 329</t>
  </si>
  <si>
    <t>SEM</t>
  </si>
  <si>
    <t>n=2</t>
  </si>
  <si>
    <t>n=2, mutG</t>
  </si>
  <si>
    <t>5x:</t>
  </si>
  <si>
    <t>n/a</t>
  </si>
  <si>
    <t>AVG</t>
  </si>
  <si>
    <t xml:space="preserve"> </t>
  </si>
  <si>
    <t>DOSE RESPONSES (INDUCER SIDE)</t>
  </si>
  <si>
    <t>COMPLEX SIDE</t>
  </si>
  <si>
    <t>EST [ ] (nM)</t>
  </si>
  <si>
    <t>(pRS603)</t>
  </si>
  <si>
    <t>(pRS605)</t>
  </si>
  <si>
    <t>fold change</t>
  </si>
  <si>
    <t>CONSTITUTIVE (pADH1-GFP)</t>
  </si>
  <si>
    <t>MARKER</t>
  </si>
  <si>
    <t>BASAL FLUOR:</t>
  </si>
  <si>
    <t>YPH500 in</t>
  </si>
  <si>
    <t>406 only</t>
  </si>
  <si>
    <t>EC50</t>
  </si>
  <si>
    <t>nH</t>
  </si>
  <si>
    <r>
      <t xml:space="preserve">&lt;&lt; I pointed intrinsic fluorescence to </t>
    </r>
    <r>
      <rPr>
        <b/>
        <i/>
        <sz val="12"/>
        <color theme="1"/>
        <rFont val="Calibri"/>
        <scheme val="minor"/>
      </rPr>
      <t>F4</t>
    </r>
    <r>
      <rPr>
        <sz val="12"/>
        <color theme="1"/>
        <rFont val="Calibri"/>
        <family val="2"/>
        <scheme val="minor"/>
      </rPr>
      <t xml:space="preserve"> and I get these fold changes. I will use these.</t>
    </r>
  </si>
  <si>
    <r>
      <t xml:space="preserve">&lt;&lt; </t>
    </r>
    <r>
      <rPr>
        <b/>
        <i/>
        <sz val="12"/>
        <color theme="1"/>
        <rFont val="Calibri"/>
        <scheme val="minor"/>
      </rPr>
      <t>G6</t>
    </r>
    <r>
      <rPr>
        <sz val="12"/>
        <color theme="1"/>
        <rFont val="Calibri"/>
        <family val="2"/>
        <scheme val="minor"/>
      </rPr>
      <t xml:space="preserve"> points to a blank cell in the fold change calculations</t>
    </r>
  </si>
  <si>
    <t>Atc [ ] (ng/mL)</t>
  </si>
  <si>
    <t>a (activation)</t>
  </si>
  <si>
    <t>c (basal)</t>
  </si>
  <si>
    <t>fold change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</si>
</sst>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b/>
      <i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rgb="FF0000FF"/>
      <name val="Calibri"/>
      <scheme val="minor"/>
    </font>
    <font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2" xfId="0" applyFont="1" applyBorder="1"/>
    <xf numFmtId="0" fontId="4" fillId="0" borderId="4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0" xfId="0" applyFont="1" applyBorder="1" applyAlignment="1">
      <alignment horizontal="left"/>
    </xf>
    <xf numFmtId="0" fontId="4" fillId="0" borderId="4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6" fillId="0" borderId="7" xfId="0" applyFont="1" applyBorder="1" applyAlignment="1">
      <alignment horizontal="left"/>
    </xf>
    <xf numFmtId="0" fontId="0" fillId="0" borderId="7" xfId="0" applyBorder="1"/>
    <xf numFmtId="0" fontId="4" fillId="0" borderId="8" xfId="0" applyFont="1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1" fillId="0" borderId="6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horizontal="right"/>
    </xf>
    <xf numFmtId="0" fontId="1" fillId="0" borderId="5" xfId="0" applyFont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5" xfId="0" applyFont="1" applyBorder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2" xfId="0" applyFont="1" applyBorder="1"/>
    <xf numFmtId="0" fontId="4" fillId="0" borderId="6" xfId="0" applyFont="1" applyBorder="1" applyAlignment="1">
      <alignment horizontal="right"/>
    </xf>
    <xf numFmtId="0" fontId="0" fillId="0" borderId="0" xfId="0" applyFont="1" applyBorder="1"/>
    <xf numFmtId="0" fontId="4" fillId="0" borderId="6" xfId="0" applyFont="1" applyFill="1" applyBorder="1" applyAlignment="1">
      <alignment horizontal="right"/>
    </xf>
    <xf numFmtId="0" fontId="7" fillId="0" borderId="0" xfId="0" applyFont="1" applyBorder="1"/>
    <xf numFmtId="0" fontId="0" fillId="0" borderId="0" xfId="0" applyFont="1" applyBorder="1" applyAlignment="1">
      <alignment horizontal="center"/>
    </xf>
    <xf numFmtId="0" fontId="9" fillId="0" borderId="0" xfId="0" applyFont="1" applyBorder="1"/>
    <xf numFmtId="164" fontId="0" fillId="2" borderId="0" xfId="0" applyNumberFormat="1" applyFill="1" applyBorder="1"/>
    <xf numFmtId="164" fontId="0" fillId="2" borderId="5" xfId="0" applyNumberFormat="1" applyFill="1" applyBorder="1" applyAlignment="1">
      <alignment horizontal="left"/>
    </xf>
    <xf numFmtId="0" fontId="0" fillId="0" borderId="6" xfId="0" applyFill="1" applyBorder="1"/>
    <xf numFmtId="165" fontId="9" fillId="0" borderId="6" xfId="0" applyNumberFormat="1" applyFont="1" applyFill="1" applyBorder="1"/>
    <xf numFmtId="2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 applyAlignment="1">
      <alignment horizontal="center"/>
    </xf>
    <xf numFmtId="0" fontId="5" fillId="0" borderId="5" xfId="0" applyFont="1" applyBorder="1"/>
    <xf numFmtId="0" fontId="8" fillId="0" borderId="0" xfId="0" applyFont="1" applyBorder="1"/>
    <xf numFmtId="16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2" borderId="5" xfId="0" applyNumberFormat="1" applyFill="1" applyBorder="1"/>
    <xf numFmtId="0" fontId="5" fillId="0" borderId="5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8" xfId="0" applyFont="1" applyFill="1" applyBorder="1"/>
    <xf numFmtId="0" fontId="0" fillId="0" borderId="5" xfId="0" applyFill="1" applyBorder="1"/>
    <xf numFmtId="0" fontId="4" fillId="0" borderId="0" xfId="0" applyFont="1" applyAlignment="1">
      <alignment horizontal="center"/>
    </xf>
    <xf numFmtId="164" fontId="10" fillId="0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164" fontId="11" fillId="0" borderId="0" xfId="0" applyNumberFormat="1" applyFont="1" applyFill="1" applyBorder="1"/>
    <xf numFmtId="164" fontId="11" fillId="0" borderId="5" xfId="0" applyNumberFormat="1" applyFont="1" applyFill="1" applyBorder="1" applyAlignment="1">
      <alignment horizontal="left"/>
    </xf>
    <xf numFmtId="0" fontId="0" fillId="3" borderId="0" xfId="0" applyFill="1" applyBorder="1"/>
    <xf numFmtId="0" fontId="10" fillId="3" borderId="1" xfId="0" applyFont="1" applyFill="1" applyBorder="1" applyAlignment="1">
      <alignment horizontal="left"/>
    </xf>
    <xf numFmtId="0" fontId="0" fillId="3" borderId="2" xfId="0" applyFill="1" applyBorder="1"/>
    <xf numFmtId="164" fontId="10" fillId="3" borderId="2" xfId="0" applyNumberFormat="1" applyFont="1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8" xfId="0" applyFill="1" applyBorder="1"/>
    <xf numFmtId="0" fontId="10" fillId="0" borderId="6" xfId="0" applyFont="1" applyFill="1" applyBorder="1" applyAlignment="1">
      <alignment horizontal="left"/>
    </xf>
    <xf numFmtId="11" fontId="0" fillId="0" borderId="0" xfId="0" applyNumberFormat="1" applyBorder="1"/>
    <xf numFmtId="0" fontId="4" fillId="2" borderId="0" xfId="0" applyFont="1" applyFill="1" applyBorder="1" applyAlignment="1">
      <alignment horizontal="center"/>
    </xf>
    <xf numFmtId="0" fontId="0" fillId="0" borderId="1" xfId="0" applyBorder="1"/>
    <xf numFmtId="0" fontId="4" fillId="0" borderId="6" xfId="0" applyFont="1" applyBorder="1"/>
    <xf numFmtId="0" fontId="11" fillId="0" borderId="6" xfId="0" applyFont="1" applyBorder="1"/>
    <xf numFmtId="0" fontId="0" fillId="3" borderId="1" xfId="0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9" xfId="0" applyNumberFormat="1" applyFill="1" applyBorder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7"/>
  <sheetViews>
    <sheetView tabSelected="1" workbookViewId="0">
      <selection activeCell="N6" sqref="N6"/>
    </sheetView>
  </sheetViews>
  <sheetFormatPr baseColWidth="10" defaultRowHeight="16" x14ac:dyDescent="0.2"/>
  <cols>
    <col min="2" max="2" width="13" customWidth="1"/>
    <col min="3" max="3" width="7.83203125" customWidth="1"/>
    <col min="4" max="4" width="4.6640625" customWidth="1"/>
    <col min="5" max="5" width="4.5" customWidth="1"/>
    <col min="6" max="6" width="4.6640625" customWidth="1"/>
    <col min="7" max="7" width="5" customWidth="1"/>
    <col min="8" max="8" width="6" customWidth="1"/>
    <col min="9" max="9" width="4.5" customWidth="1"/>
    <col min="10" max="10" width="12.83203125" customWidth="1"/>
    <col min="11" max="11" width="6.33203125" customWidth="1"/>
    <col min="12" max="13" width="5.1640625" bestFit="1" customWidth="1"/>
    <col min="14" max="14" width="8.83203125" bestFit="1" customWidth="1"/>
    <col min="15" max="15" width="6.83203125" bestFit="1" customWidth="1"/>
    <col min="16" max="16" width="6.5" customWidth="1"/>
    <col min="17" max="17" width="10.6640625" bestFit="1" customWidth="1"/>
    <col min="18" max="18" width="5.5" customWidth="1"/>
    <col min="19" max="19" width="5.83203125" bestFit="1" customWidth="1"/>
    <col min="20" max="20" width="6.83203125" bestFit="1" customWidth="1"/>
    <col min="21" max="21" width="7.6640625" bestFit="1" customWidth="1"/>
    <col min="22" max="22" width="5.83203125" bestFit="1" customWidth="1"/>
    <col min="23" max="23" width="5.1640625" bestFit="1" customWidth="1"/>
    <col min="24" max="24" width="6.1640625" customWidth="1"/>
    <col min="25" max="25" width="5.1640625" bestFit="1" customWidth="1"/>
    <col min="26" max="26" width="6.83203125" bestFit="1" customWidth="1"/>
    <col min="27" max="27" width="9.1640625" bestFit="1" customWidth="1"/>
    <col min="28" max="28" width="8.5" customWidth="1"/>
    <col min="29" max="29" width="4.6640625" customWidth="1"/>
    <col min="31" max="33" width="5.1640625" bestFit="1" customWidth="1"/>
    <col min="34" max="34" width="7.6640625" bestFit="1" customWidth="1"/>
    <col min="35" max="35" width="7.5" bestFit="1" customWidth="1"/>
  </cols>
  <sheetData>
    <row r="1" spans="2:35" ht="17" thickBot="1" x14ac:dyDescent="0.25"/>
    <row r="2" spans="2:35" x14ac:dyDescent="0.2">
      <c r="B2" s="12" t="s">
        <v>4</v>
      </c>
      <c r="C2" s="13"/>
      <c r="D2" s="13"/>
      <c r="E2" s="13"/>
      <c r="F2" s="13"/>
      <c r="G2" s="14"/>
      <c r="J2" s="25" t="s">
        <v>14</v>
      </c>
      <c r="K2" s="13"/>
      <c r="L2" s="13"/>
      <c r="M2" s="13"/>
      <c r="N2" s="13"/>
      <c r="O2" s="13"/>
      <c r="P2" s="13"/>
      <c r="Q2" s="81"/>
      <c r="R2" s="13"/>
      <c r="S2" s="13"/>
      <c r="T2" s="13"/>
      <c r="U2" s="13"/>
      <c r="V2" s="13"/>
      <c r="W2" s="13"/>
      <c r="X2" s="13"/>
      <c r="Y2" s="13"/>
      <c r="Z2" s="13"/>
      <c r="AA2" s="28"/>
      <c r="AB2" s="14"/>
      <c r="AD2" s="25" t="s">
        <v>20</v>
      </c>
      <c r="AE2" s="1"/>
      <c r="AF2" s="1"/>
      <c r="AG2" s="13"/>
      <c r="AH2" s="53"/>
      <c r="AI2" s="54"/>
    </row>
    <row r="3" spans="2:35" x14ac:dyDescent="0.2">
      <c r="B3" s="5"/>
      <c r="C3" s="24">
        <v>1</v>
      </c>
      <c r="D3" s="24">
        <v>2</v>
      </c>
      <c r="E3" s="24">
        <v>3</v>
      </c>
      <c r="F3" s="19" t="s">
        <v>12</v>
      </c>
      <c r="G3" s="48" t="s">
        <v>7</v>
      </c>
      <c r="J3" s="5"/>
      <c r="K3" s="4"/>
      <c r="L3" s="4"/>
      <c r="M3" s="4"/>
      <c r="N3" s="4"/>
      <c r="O3" s="4"/>
      <c r="P3" s="4"/>
      <c r="Q3" s="5"/>
      <c r="R3" s="4"/>
      <c r="S3" s="4"/>
      <c r="T3" s="4"/>
      <c r="U3" s="4"/>
      <c r="V3" s="4"/>
      <c r="W3" s="4"/>
      <c r="X3" s="4"/>
      <c r="Y3" s="4"/>
      <c r="Z3" s="4"/>
      <c r="AA3" s="23"/>
      <c r="AB3" s="15"/>
      <c r="AD3" s="5"/>
      <c r="AE3" s="4"/>
      <c r="AF3" s="4"/>
      <c r="AG3" s="4"/>
      <c r="AH3" s="52" t="s">
        <v>12</v>
      </c>
      <c r="AI3" s="56" t="s">
        <v>7</v>
      </c>
    </row>
    <row r="4" spans="2:35" x14ac:dyDescent="0.2">
      <c r="B4" s="17" t="s">
        <v>23</v>
      </c>
      <c r="C4" s="23">
        <v>75</v>
      </c>
      <c r="D4" s="23">
        <v>69</v>
      </c>
      <c r="E4" s="23">
        <v>65</v>
      </c>
      <c r="F4" s="46">
        <f>AVERAGE(B4:D4)</f>
        <v>72</v>
      </c>
      <c r="G4" s="50">
        <f>(STDEV(B4:D4))/1.73201</f>
        <v>2.4495474547602409</v>
      </c>
      <c r="J4" s="58" t="s">
        <v>21</v>
      </c>
      <c r="K4" s="49" t="s">
        <v>6</v>
      </c>
      <c r="L4" s="4"/>
      <c r="M4" s="4"/>
      <c r="N4" s="4"/>
      <c r="O4" s="20"/>
      <c r="P4" s="4"/>
      <c r="Q4" s="82"/>
      <c r="R4" s="49">
        <v>702</v>
      </c>
      <c r="S4" s="49" t="s">
        <v>17</v>
      </c>
      <c r="T4" s="4"/>
      <c r="U4" s="4"/>
      <c r="V4" s="4"/>
      <c r="W4" s="4"/>
      <c r="X4" s="49">
        <v>704</v>
      </c>
      <c r="Y4" s="49" t="s">
        <v>18</v>
      </c>
      <c r="Z4" s="4"/>
      <c r="AA4" s="29"/>
      <c r="AB4" s="21"/>
      <c r="AD4" s="2">
        <v>703</v>
      </c>
      <c r="AE4" s="35">
        <v>6493</v>
      </c>
      <c r="AF4" s="35">
        <v>6629</v>
      </c>
      <c r="AG4" s="35">
        <v>5691</v>
      </c>
      <c r="AH4" s="45">
        <f>AVERAGE(AE4:AG4)</f>
        <v>6271</v>
      </c>
      <c r="AI4" s="55">
        <f>(STDEV(AE4:AG4))/1.73201</f>
        <v>292.65230041853926</v>
      </c>
    </row>
    <row r="5" spans="2:35" x14ac:dyDescent="0.2">
      <c r="B5" s="17" t="s">
        <v>5</v>
      </c>
      <c r="C5" s="23"/>
      <c r="D5" s="23"/>
      <c r="E5" s="23"/>
      <c r="F5" s="4"/>
      <c r="G5" s="61"/>
      <c r="J5" s="59" t="s">
        <v>29</v>
      </c>
      <c r="K5" s="24">
        <v>1</v>
      </c>
      <c r="L5" s="24">
        <v>2</v>
      </c>
      <c r="M5" s="24">
        <v>3</v>
      </c>
      <c r="N5" s="52" t="s">
        <v>12</v>
      </c>
      <c r="O5" s="52" t="s">
        <v>7</v>
      </c>
      <c r="P5" s="4"/>
      <c r="Q5" s="34" t="s">
        <v>16</v>
      </c>
      <c r="R5" s="24">
        <v>1</v>
      </c>
      <c r="S5" s="24">
        <v>2</v>
      </c>
      <c r="T5" s="24">
        <v>3</v>
      </c>
      <c r="U5" s="52" t="s">
        <v>12</v>
      </c>
      <c r="V5" s="52" t="s">
        <v>7</v>
      </c>
      <c r="W5" s="4"/>
      <c r="X5" s="24">
        <v>1</v>
      </c>
      <c r="Y5" s="24">
        <v>2</v>
      </c>
      <c r="Z5" s="24">
        <v>3</v>
      </c>
      <c r="AA5" s="52" t="s">
        <v>12</v>
      </c>
      <c r="AB5" s="48" t="s">
        <v>7</v>
      </c>
      <c r="AD5" s="34" t="s">
        <v>17</v>
      </c>
      <c r="AE5" s="3"/>
      <c r="AF5" s="4"/>
      <c r="AG5" s="4"/>
      <c r="AH5" s="4"/>
      <c r="AI5" s="15"/>
    </row>
    <row r="6" spans="2:35" ht="17" thickBot="1" x14ac:dyDescent="0.25">
      <c r="B6" s="16"/>
      <c r="C6" s="10"/>
      <c r="D6" s="10"/>
      <c r="E6" s="10"/>
      <c r="F6" s="10"/>
      <c r="G6" s="60"/>
      <c r="J6" s="42">
        <v>1000</v>
      </c>
      <c r="K6" s="39">
        <v>2434</v>
      </c>
      <c r="L6" s="39">
        <v>2689</v>
      </c>
      <c r="M6" s="39">
        <v>2673</v>
      </c>
      <c r="N6" s="44">
        <f t="shared" ref="N6:N18" si="0">AVERAGE(K6:M6)</f>
        <v>2598.6666666666665</v>
      </c>
      <c r="O6" s="40">
        <f t="shared" ref="O6:O19" si="1">(STDEV(K6:M6))/1.73201</f>
        <v>82.464729110201617</v>
      </c>
      <c r="P6" s="4"/>
      <c r="Q6" s="5">
        <v>25</v>
      </c>
      <c r="R6" s="4">
        <v>9215</v>
      </c>
      <c r="S6" s="4">
        <v>9339</v>
      </c>
      <c r="T6" s="4">
        <v>8938</v>
      </c>
      <c r="U6" s="47">
        <f t="shared" ref="U6:U19" si="2">AVERAGE(R6:T6)</f>
        <v>9164</v>
      </c>
      <c r="V6" s="40">
        <f t="shared" ref="V6:V18" si="3">(STDEV(R6:T6))/1.73201</f>
        <v>118.536894744923</v>
      </c>
      <c r="W6" s="4"/>
      <c r="X6" s="4">
        <v>4433</v>
      </c>
      <c r="Y6" s="4">
        <v>4494</v>
      </c>
      <c r="Z6" s="4">
        <v>4520</v>
      </c>
      <c r="AA6" s="47">
        <f t="shared" ref="AA6:AA18" si="4">AVERAGE(X6:Z6)</f>
        <v>4482.333333333333</v>
      </c>
      <c r="AB6" s="41">
        <f t="shared" ref="AB6:AB18" si="5">(STDEV(X6:Z6))/1.73201</f>
        <v>25.78389232758656</v>
      </c>
      <c r="AD6" s="7">
        <v>705</v>
      </c>
      <c r="AE6" s="32">
        <v>3591</v>
      </c>
      <c r="AF6" s="35">
        <v>2934</v>
      </c>
      <c r="AG6" s="35">
        <v>4120</v>
      </c>
      <c r="AH6" s="45">
        <f>AVERAGE(AE6:AG6)</f>
        <v>3548.3333333333335</v>
      </c>
      <c r="AI6" s="55">
        <f>(STDEV(AE6:AG6))/1.73201</f>
        <v>343.04079841946066</v>
      </c>
    </row>
    <row r="7" spans="2:35" ht="17" thickBot="1" x14ac:dyDescent="0.25">
      <c r="J7" s="43">
        <v>500</v>
      </c>
      <c r="K7" s="39">
        <v>2571</v>
      </c>
      <c r="L7" s="39">
        <v>2705</v>
      </c>
      <c r="M7" s="39">
        <v>2636</v>
      </c>
      <c r="N7" s="44">
        <f t="shared" si="0"/>
        <v>2637.3333333333335</v>
      </c>
      <c r="O7" s="40">
        <f t="shared" si="1"/>
        <v>38.689123913836731</v>
      </c>
      <c r="P7" s="4"/>
      <c r="Q7" s="5">
        <v>12.5</v>
      </c>
      <c r="R7" s="4">
        <v>8478</v>
      </c>
      <c r="S7" s="4">
        <v>9147</v>
      </c>
      <c r="T7" s="27">
        <v>8641</v>
      </c>
      <c r="U7" s="47">
        <f t="shared" si="2"/>
        <v>8755.3333333333339</v>
      </c>
      <c r="V7" s="40">
        <f t="shared" si="3"/>
        <v>201.41174066777828</v>
      </c>
      <c r="W7" s="4"/>
      <c r="X7" s="4">
        <v>4275</v>
      </c>
      <c r="Y7" s="4">
        <v>4326</v>
      </c>
      <c r="Z7" s="27">
        <v>4380</v>
      </c>
      <c r="AA7" s="47">
        <f t="shared" si="4"/>
        <v>4327</v>
      </c>
      <c r="AB7" s="41">
        <f t="shared" si="5"/>
        <v>30.315727028885689</v>
      </c>
      <c r="AD7" s="57" t="s">
        <v>18</v>
      </c>
      <c r="AE7" s="9"/>
      <c r="AF7" s="10"/>
      <c r="AG7" s="10"/>
      <c r="AH7" s="10"/>
      <c r="AI7" s="11"/>
    </row>
    <row r="8" spans="2:35" x14ac:dyDescent="0.2">
      <c r="B8" s="25" t="s">
        <v>15</v>
      </c>
      <c r="C8" s="33"/>
      <c r="D8" s="33"/>
      <c r="E8" s="13"/>
      <c r="F8" s="13"/>
      <c r="G8" s="13"/>
      <c r="H8" s="14"/>
      <c r="J8" s="43">
        <v>250</v>
      </c>
      <c r="K8" s="39">
        <v>2413</v>
      </c>
      <c r="L8" s="39">
        <v>2350</v>
      </c>
      <c r="M8" s="39">
        <v>2749</v>
      </c>
      <c r="N8" s="44">
        <f t="shared" si="0"/>
        <v>2504</v>
      </c>
      <c r="O8" s="40">
        <f t="shared" si="1"/>
        <v>123.84555992437912</v>
      </c>
      <c r="P8" s="4"/>
      <c r="Q8" s="5">
        <v>6.25</v>
      </c>
      <c r="R8" s="4">
        <v>8238</v>
      </c>
      <c r="S8" s="4">
        <v>8854</v>
      </c>
      <c r="T8" s="27">
        <v>8832</v>
      </c>
      <c r="U8" s="47">
        <f t="shared" si="2"/>
        <v>8641.3333333333339</v>
      </c>
      <c r="V8" s="40">
        <f t="shared" si="3"/>
        <v>201.77139567228429</v>
      </c>
      <c r="W8" s="4"/>
      <c r="X8" s="4">
        <v>4339</v>
      </c>
      <c r="Y8" s="4">
        <v>4323</v>
      </c>
      <c r="Z8" s="27">
        <v>4456</v>
      </c>
      <c r="AA8" s="47">
        <f t="shared" si="4"/>
        <v>4372.666666666667</v>
      </c>
      <c r="AB8" s="41">
        <f t="shared" si="5"/>
        <v>41.922872743531158</v>
      </c>
    </row>
    <row r="9" spans="2:35" x14ac:dyDescent="0.2">
      <c r="B9" s="17" t="s">
        <v>24</v>
      </c>
      <c r="C9" s="18"/>
      <c r="D9" s="19" t="s">
        <v>22</v>
      </c>
      <c r="E9" s="4"/>
      <c r="F9" s="4"/>
      <c r="G9" s="18"/>
      <c r="H9" s="30"/>
      <c r="J9" s="43">
        <v>125</v>
      </c>
      <c r="K9" s="39">
        <v>2012</v>
      </c>
      <c r="L9" s="39">
        <v>2084</v>
      </c>
      <c r="M9" s="39">
        <v>1922</v>
      </c>
      <c r="N9" s="44">
        <f t="shared" si="0"/>
        <v>2006</v>
      </c>
      <c r="O9" s="40">
        <f t="shared" si="1"/>
        <v>46.862602150571938</v>
      </c>
      <c r="P9" s="4"/>
      <c r="Q9" s="5">
        <v>3.125</v>
      </c>
      <c r="R9" s="4">
        <v>7912</v>
      </c>
      <c r="S9" s="4">
        <v>8479</v>
      </c>
      <c r="T9" s="27">
        <v>7402</v>
      </c>
      <c r="U9" s="47">
        <f t="shared" si="2"/>
        <v>7931</v>
      </c>
      <c r="V9" s="40">
        <f t="shared" si="3"/>
        <v>311.05555632188998</v>
      </c>
      <c r="W9" s="4"/>
      <c r="X9" s="4">
        <v>4034</v>
      </c>
      <c r="Y9" s="4">
        <v>4133</v>
      </c>
      <c r="Z9" s="27">
        <v>4213</v>
      </c>
      <c r="AA9" s="47">
        <f t="shared" si="4"/>
        <v>4126.666666666667</v>
      </c>
      <c r="AB9" s="41">
        <f t="shared" si="5"/>
        <v>51.771009298720813</v>
      </c>
    </row>
    <row r="10" spans="2:35" x14ac:dyDescent="0.2">
      <c r="B10" s="5"/>
      <c r="C10" s="18"/>
      <c r="D10" s="62">
        <v>1</v>
      </c>
      <c r="E10" s="62">
        <v>2</v>
      </c>
      <c r="F10" s="62">
        <v>3</v>
      </c>
      <c r="G10" s="19" t="s">
        <v>12</v>
      </c>
      <c r="H10" s="48" t="s">
        <v>7</v>
      </c>
      <c r="J10" s="43">
        <v>62.5</v>
      </c>
      <c r="K10" s="39">
        <v>1470</v>
      </c>
      <c r="L10" s="39">
        <v>1432</v>
      </c>
      <c r="M10" s="39">
        <v>1561</v>
      </c>
      <c r="N10" s="44">
        <f t="shared" si="0"/>
        <v>1487.6666666666667</v>
      </c>
      <c r="O10" s="40">
        <f t="shared" si="1"/>
        <v>38.273317093116283</v>
      </c>
      <c r="P10" s="4"/>
      <c r="Q10" s="5">
        <v>1.5625</v>
      </c>
      <c r="R10" s="4">
        <v>6502</v>
      </c>
      <c r="S10" s="4">
        <v>6972</v>
      </c>
      <c r="T10" s="4">
        <v>6715</v>
      </c>
      <c r="U10" s="47">
        <f t="shared" si="2"/>
        <v>6729.666666666667</v>
      </c>
      <c r="V10" s="40">
        <f t="shared" si="3"/>
        <v>135.87855270852887</v>
      </c>
      <c r="W10" s="4"/>
      <c r="X10" s="4">
        <v>3415</v>
      </c>
      <c r="Y10" s="4">
        <v>3475</v>
      </c>
      <c r="Z10" s="27">
        <v>3839</v>
      </c>
      <c r="AA10" s="47">
        <f t="shared" si="4"/>
        <v>3576.3333333333335</v>
      </c>
      <c r="AB10" s="41">
        <f t="shared" si="5"/>
        <v>132.47366291276998</v>
      </c>
    </row>
    <row r="11" spans="2:35" x14ac:dyDescent="0.2">
      <c r="B11" s="34" t="s">
        <v>8</v>
      </c>
      <c r="C11" s="3" t="s">
        <v>0</v>
      </c>
      <c r="D11" s="38">
        <v>234</v>
      </c>
      <c r="E11" s="23">
        <v>215</v>
      </c>
      <c r="F11" s="23">
        <v>229</v>
      </c>
      <c r="G11" s="46">
        <f>AVERAGE(D11:F11)</f>
        <v>226</v>
      </c>
      <c r="H11" s="50">
        <f>(STDEV(D11:F11))/1.73201</f>
        <v>5.6863746755481221</v>
      </c>
      <c r="J11" s="43">
        <v>31.25</v>
      </c>
      <c r="K11" s="39">
        <v>651</v>
      </c>
      <c r="L11" s="39">
        <v>950</v>
      </c>
      <c r="M11" s="39">
        <v>867</v>
      </c>
      <c r="N11" s="44">
        <f t="shared" si="0"/>
        <v>822.66666666666663</v>
      </c>
      <c r="O11" s="40">
        <f t="shared" si="1"/>
        <v>89.116882029585824</v>
      </c>
      <c r="P11" s="4"/>
      <c r="Q11" s="5">
        <v>0.78125</v>
      </c>
      <c r="R11" s="4">
        <v>3628</v>
      </c>
      <c r="S11" s="4">
        <v>5022</v>
      </c>
      <c r="T11" s="4">
        <v>3245</v>
      </c>
      <c r="U11" s="47">
        <f t="shared" si="2"/>
        <v>3965</v>
      </c>
      <c r="V11" s="40">
        <f t="shared" si="3"/>
        <v>539.95376761623595</v>
      </c>
      <c r="W11" s="4"/>
      <c r="X11" s="4">
        <v>2543</v>
      </c>
      <c r="Y11" s="4">
        <v>2723</v>
      </c>
      <c r="Z11" s="27">
        <v>3120</v>
      </c>
      <c r="AA11" s="47">
        <f t="shared" si="4"/>
        <v>2795.3333333333335</v>
      </c>
      <c r="AB11" s="41">
        <f t="shared" si="5"/>
        <v>170.45081434280522</v>
      </c>
    </row>
    <row r="12" spans="2:35" x14ac:dyDescent="0.2">
      <c r="B12" s="8"/>
      <c r="C12" s="4"/>
      <c r="D12" s="38"/>
      <c r="E12" s="23"/>
      <c r="F12" s="23"/>
      <c r="G12" s="46"/>
      <c r="H12" s="51"/>
      <c r="J12" s="43">
        <v>15.625</v>
      </c>
      <c r="K12" s="39">
        <v>442</v>
      </c>
      <c r="L12" s="39">
        <v>471</v>
      </c>
      <c r="M12" s="39">
        <v>444</v>
      </c>
      <c r="N12" s="44">
        <f t="shared" si="0"/>
        <v>452.33333333333331</v>
      </c>
      <c r="O12" s="40">
        <f t="shared" si="1"/>
        <v>9.3513937473466022</v>
      </c>
      <c r="P12" s="4"/>
      <c r="Q12" s="5">
        <v>0.39062000000000002</v>
      </c>
      <c r="R12" s="4">
        <v>3050</v>
      </c>
      <c r="S12" s="4">
        <v>3426</v>
      </c>
      <c r="T12" s="4">
        <v>2562</v>
      </c>
      <c r="U12" s="47">
        <f t="shared" si="2"/>
        <v>3012.6666666666665</v>
      </c>
      <c r="V12" s="40">
        <f t="shared" si="3"/>
        <v>250.11875627573738</v>
      </c>
      <c r="W12" s="4"/>
      <c r="X12" s="4">
        <v>1671</v>
      </c>
      <c r="Y12" s="4">
        <v>1806</v>
      </c>
      <c r="Z12" s="4">
        <v>2341</v>
      </c>
      <c r="AA12" s="47">
        <f t="shared" si="4"/>
        <v>1939.3333333333333</v>
      </c>
      <c r="AB12" s="41">
        <f t="shared" si="5"/>
        <v>204.58433462071628</v>
      </c>
    </row>
    <row r="13" spans="2:35" x14ac:dyDescent="0.2">
      <c r="B13" s="34" t="s">
        <v>9</v>
      </c>
      <c r="C13" s="3" t="s">
        <v>1</v>
      </c>
      <c r="D13" s="38">
        <v>289</v>
      </c>
      <c r="E13" s="23">
        <v>252</v>
      </c>
      <c r="F13" s="23">
        <v>236</v>
      </c>
      <c r="G13" s="46">
        <f>AVERAGE(D13:F13)</f>
        <v>259</v>
      </c>
      <c r="H13" s="50">
        <f>(STDEV(D13:F13))/1.73201</f>
        <v>15.695379609896232</v>
      </c>
      <c r="J13" s="43">
        <v>7.8125</v>
      </c>
      <c r="K13" s="39">
        <v>298</v>
      </c>
      <c r="L13" s="39">
        <v>290</v>
      </c>
      <c r="M13" s="39">
        <v>310</v>
      </c>
      <c r="N13" s="44">
        <f t="shared" si="0"/>
        <v>299.33333333333331</v>
      </c>
      <c r="O13" s="40">
        <f t="shared" si="1"/>
        <v>5.8120021903420502</v>
      </c>
      <c r="P13" s="4"/>
      <c r="Q13" s="5">
        <v>0.19531000000000001</v>
      </c>
      <c r="R13" s="4">
        <v>952</v>
      </c>
      <c r="S13" s="4">
        <v>1418</v>
      </c>
      <c r="T13" s="27">
        <v>1865</v>
      </c>
      <c r="U13" s="47">
        <f t="shared" si="2"/>
        <v>1411.6666666666667</v>
      </c>
      <c r="V13" s="40">
        <f t="shared" si="3"/>
        <v>263.58563102561362</v>
      </c>
      <c r="W13" s="4"/>
      <c r="X13" s="4">
        <v>769</v>
      </c>
      <c r="Y13" s="4">
        <v>809</v>
      </c>
      <c r="Z13" s="4">
        <v>1091</v>
      </c>
      <c r="AA13" s="47">
        <f t="shared" si="4"/>
        <v>889.66666666666663</v>
      </c>
      <c r="AB13" s="41">
        <f t="shared" si="5"/>
        <v>101.32914151339412</v>
      </c>
    </row>
    <row r="14" spans="2:35" x14ac:dyDescent="0.2">
      <c r="B14" s="5"/>
      <c r="C14" s="4"/>
      <c r="D14" s="38"/>
      <c r="E14" s="23"/>
      <c r="F14" s="23"/>
      <c r="G14" s="46"/>
      <c r="H14" s="51"/>
      <c r="J14" s="43">
        <v>3.90625</v>
      </c>
      <c r="K14" s="39">
        <v>267</v>
      </c>
      <c r="L14" s="39">
        <v>251</v>
      </c>
      <c r="M14" s="39">
        <v>250</v>
      </c>
      <c r="N14" s="44">
        <f t="shared" si="0"/>
        <v>256</v>
      </c>
      <c r="O14" s="40">
        <f t="shared" si="1"/>
        <v>5.507700310142237</v>
      </c>
      <c r="P14" s="4"/>
      <c r="Q14" s="5">
        <v>9.7659999999999997E-2</v>
      </c>
      <c r="R14" s="4">
        <v>649</v>
      </c>
      <c r="S14" s="4">
        <v>669</v>
      </c>
      <c r="T14" s="4">
        <v>965</v>
      </c>
      <c r="U14" s="47">
        <f t="shared" si="2"/>
        <v>761</v>
      </c>
      <c r="V14" s="40">
        <f t="shared" si="3"/>
        <v>102.1656750739068</v>
      </c>
      <c r="W14" s="4"/>
      <c r="X14" s="4">
        <v>542</v>
      </c>
      <c r="Y14" s="4">
        <v>428</v>
      </c>
      <c r="Z14" s="4">
        <v>783</v>
      </c>
      <c r="AA14" s="47">
        <f t="shared" si="4"/>
        <v>584.33333333333337</v>
      </c>
      <c r="AB14" s="41">
        <f t="shared" si="5"/>
        <v>104.64524405960951</v>
      </c>
    </row>
    <row r="15" spans="2:35" x14ac:dyDescent="0.2">
      <c r="B15" s="36" t="s">
        <v>2</v>
      </c>
      <c r="C15" s="6">
        <v>7</v>
      </c>
      <c r="D15" s="38">
        <v>308</v>
      </c>
      <c r="E15" s="23">
        <v>387</v>
      </c>
      <c r="F15" s="23">
        <v>391</v>
      </c>
      <c r="G15" s="46">
        <f>AVERAGE(D15:F15)</f>
        <v>362</v>
      </c>
      <c r="H15" s="50">
        <f>(STDEV(D15:F15))/1.73201</f>
        <v>27.025316801793178</v>
      </c>
      <c r="J15" s="43">
        <v>1.95312</v>
      </c>
      <c r="K15" s="39">
        <v>166</v>
      </c>
      <c r="L15" s="39">
        <v>159</v>
      </c>
      <c r="M15" s="39">
        <v>178</v>
      </c>
      <c r="N15" s="44">
        <f t="shared" si="0"/>
        <v>167.66666666666666</v>
      </c>
      <c r="O15" s="40">
        <f t="shared" si="1"/>
        <v>5.5479030357405845</v>
      </c>
      <c r="P15" s="4"/>
      <c r="Q15" s="5">
        <v>4.8829999999999998E-2</v>
      </c>
      <c r="R15" s="4">
        <v>409</v>
      </c>
      <c r="S15" s="4">
        <v>435</v>
      </c>
      <c r="T15" s="4">
        <v>760</v>
      </c>
      <c r="U15" s="47">
        <f t="shared" si="2"/>
        <v>534.66666666666663</v>
      </c>
      <c r="V15" s="40">
        <f t="shared" si="3"/>
        <v>112.91905031584329</v>
      </c>
      <c r="W15" s="4"/>
      <c r="X15" s="4">
        <v>363</v>
      </c>
      <c r="Y15" s="4">
        <v>415</v>
      </c>
      <c r="Z15" s="4">
        <v>523</v>
      </c>
      <c r="AA15" s="47">
        <f t="shared" si="4"/>
        <v>433.66666666666669</v>
      </c>
      <c r="AB15" s="41">
        <f t="shared" si="5"/>
        <v>47.122702348686573</v>
      </c>
    </row>
    <row r="16" spans="2:35" x14ac:dyDescent="0.2">
      <c r="B16" s="8"/>
      <c r="C16" s="4"/>
      <c r="D16" s="38"/>
      <c r="E16" s="23"/>
      <c r="F16" s="23"/>
      <c r="G16" s="46"/>
      <c r="H16" s="51"/>
      <c r="J16" s="43">
        <v>0.97655999999999998</v>
      </c>
      <c r="K16" s="39">
        <v>255</v>
      </c>
      <c r="L16" s="39">
        <v>149</v>
      </c>
      <c r="M16" s="39">
        <v>139</v>
      </c>
      <c r="N16" s="44">
        <f t="shared" si="0"/>
        <v>181</v>
      </c>
      <c r="O16" s="40">
        <f t="shared" si="1"/>
        <v>37.113316158655429</v>
      </c>
      <c r="P16" s="4"/>
      <c r="Q16" s="5">
        <v>2.4410000000000001E-2</v>
      </c>
      <c r="R16" s="4">
        <v>338</v>
      </c>
      <c r="S16" s="4">
        <v>381</v>
      </c>
      <c r="T16" s="27">
        <v>418</v>
      </c>
      <c r="U16" s="47">
        <f t="shared" si="2"/>
        <v>379</v>
      </c>
      <c r="V16" s="40">
        <f t="shared" si="3"/>
        <v>23.116195887053308</v>
      </c>
      <c r="W16" s="4"/>
      <c r="X16" s="4">
        <v>394</v>
      </c>
      <c r="Y16" s="4">
        <v>310</v>
      </c>
      <c r="Z16" s="27">
        <v>318</v>
      </c>
      <c r="AA16" s="47">
        <f t="shared" si="4"/>
        <v>340.66666666666669</v>
      </c>
      <c r="AB16" s="41">
        <f t="shared" si="5"/>
        <v>26.767110506619474</v>
      </c>
    </row>
    <row r="17" spans="2:29" x14ac:dyDescent="0.2">
      <c r="B17" s="34" t="s">
        <v>3</v>
      </c>
      <c r="C17" s="6">
        <v>8</v>
      </c>
      <c r="D17" s="38">
        <v>334</v>
      </c>
      <c r="E17" s="23">
        <v>359</v>
      </c>
      <c r="F17" s="23">
        <v>329</v>
      </c>
      <c r="G17" s="46">
        <f>AVERAGE(D17:F17)</f>
        <v>340.66666666666669</v>
      </c>
      <c r="H17" s="50">
        <f>(STDEV(D17:F17))/1.73201</f>
        <v>9.2798259065026141</v>
      </c>
      <c r="J17" s="43">
        <v>0.48827999999999999</v>
      </c>
      <c r="K17" s="39">
        <v>170</v>
      </c>
      <c r="L17" s="39">
        <v>128</v>
      </c>
      <c r="M17" s="39">
        <v>172</v>
      </c>
      <c r="N17" s="44">
        <f t="shared" si="0"/>
        <v>156.66666666666666</v>
      </c>
      <c r="O17" s="40">
        <f t="shared" si="1"/>
        <v>14.345294506447622</v>
      </c>
      <c r="P17" s="4"/>
      <c r="Q17" s="5">
        <v>1.221E-2</v>
      </c>
      <c r="R17" s="4">
        <v>560</v>
      </c>
      <c r="S17" s="4">
        <v>311</v>
      </c>
      <c r="T17" s="27">
        <v>392</v>
      </c>
      <c r="U17" s="47">
        <f t="shared" si="2"/>
        <v>421</v>
      </c>
      <c r="V17" s="40">
        <f t="shared" si="3"/>
        <v>73.329757779497911</v>
      </c>
      <c r="W17" s="4"/>
      <c r="X17" s="4">
        <v>202</v>
      </c>
      <c r="Y17" s="4">
        <v>242</v>
      </c>
      <c r="Z17" s="27">
        <v>381</v>
      </c>
      <c r="AA17" s="47">
        <f t="shared" si="4"/>
        <v>275</v>
      </c>
      <c r="AB17" s="41">
        <f t="shared" si="5"/>
        <v>54.244557169499195</v>
      </c>
    </row>
    <row r="18" spans="2:29" x14ac:dyDescent="0.2">
      <c r="B18" s="8"/>
      <c r="C18" s="6"/>
      <c r="D18" s="24"/>
      <c r="E18" s="23"/>
      <c r="F18" s="23"/>
      <c r="G18" s="46"/>
      <c r="H18" s="51"/>
      <c r="J18" s="43">
        <v>0.24414</v>
      </c>
      <c r="K18" s="39">
        <v>174</v>
      </c>
      <c r="L18" s="39">
        <v>145</v>
      </c>
      <c r="M18" s="39">
        <v>182</v>
      </c>
      <c r="N18" s="44">
        <f t="shared" si="0"/>
        <v>167</v>
      </c>
      <c r="O18" s="40">
        <f t="shared" si="1"/>
        <v>11.240075019157963</v>
      </c>
      <c r="P18" s="4"/>
      <c r="Q18" s="5">
        <f>Q17/2</f>
        <v>6.1050000000000002E-3</v>
      </c>
      <c r="R18" s="4">
        <v>398</v>
      </c>
      <c r="S18" s="4">
        <v>264</v>
      </c>
      <c r="T18" s="27">
        <v>381</v>
      </c>
      <c r="U18" s="47">
        <f t="shared" si="2"/>
        <v>347.66666666666669</v>
      </c>
      <c r="V18" s="40">
        <f t="shared" si="3"/>
        <v>42.121190760788828</v>
      </c>
      <c r="W18" s="4"/>
      <c r="X18" s="4">
        <v>216</v>
      </c>
      <c r="Y18" s="4">
        <v>275</v>
      </c>
      <c r="Z18" s="27">
        <v>298</v>
      </c>
      <c r="AA18" s="47">
        <f t="shared" si="4"/>
        <v>263</v>
      </c>
      <c r="AB18" s="41">
        <f t="shared" si="5"/>
        <v>24.420512563503213</v>
      </c>
    </row>
    <row r="19" spans="2:29" x14ac:dyDescent="0.2">
      <c r="B19" s="34" t="s">
        <v>10</v>
      </c>
      <c r="C19" s="37" t="s">
        <v>11</v>
      </c>
      <c r="D19" s="23">
        <v>407</v>
      </c>
      <c r="E19" s="23">
        <v>284</v>
      </c>
      <c r="F19" s="23">
        <v>289</v>
      </c>
      <c r="G19" s="46">
        <f>AVERAGE(D19:F19)</f>
        <v>326.66666666666669</v>
      </c>
      <c r="H19" s="50">
        <f>(STDEV(D19:F19))/1.73201</f>
        <v>40.193538880269649</v>
      </c>
      <c r="J19" s="5">
        <v>0</v>
      </c>
      <c r="K19" s="4">
        <v>152</v>
      </c>
      <c r="L19" s="4">
        <v>137</v>
      </c>
      <c r="M19" s="27">
        <v>139</v>
      </c>
      <c r="N19" s="44">
        <f t="shared" ref="N19" si="6">AVERAGE(K19:M19)</f>
        <v>142.66666666666666</v>
      </c>
      <c r="O19" s="40">
        <f t="shared" si="1"/>
        <v>4.7023561152921038</v>
      </c>
      <c r="P19" s="4"/>
      <c r="Q19" s="5">
        <v>0</v>
      </c>
      <c r="R19" s="4">
        <v>289</v>
      </c>
      <c r="S19" s="4">
        <v>307</v>
      </c>
      <c r="T19" s="4">
        <v>301</v>
      </c>
      <c r="U19" s="80">
        <f t="shared" si="2"/>
        <v>299</v>
      </c>
      <c r="V19" s="40">
        <f t="shared" ref="V19" si="7">(STDEV(R19:T19))/1.73201</f>
        <v>5.291627294248693</v>
      </c>
      <c r="W19" s="18"/>
      <c r="X19" s="4">
        <v>267</v>
      </c>
      <c r="Y19" s="4">
        <v>289</v>
      </c>
      <c r="Z19" s="4">
        <v>244</v>
      </c>
      <c r="AA19" s="47">
        <f t="shared" ref="AA19" si="8">AVERAGE(X19:Z19)</f>
        <v>266.66666666666669</v>
      </c>
      <c r="AB19" s="41">
        <f t="shared" ref="AB19" si="9">(STDEV(X19:Z19))/1.73201</f>
        <v>12.991756269103657</v>
      </c>
    </row>
    <row r="20" spans="2:29" ht="17" thickBot="1" x14ac:dyDescent="0.25">
      <c r="B20" s="16"/>
      <c r="C20" s="10"/>
      <c r="D20" s="10"/>
      <c r="E20" s="10"/>
      <c r="F20" s="10"/>
      <c r="G20" s="10"/>
      <c r="H20" s="22"/>
      <c r="J20" s="78" t="s">
        <v>19</v>
      </c>
      <c r="K20" s="64"/>
      <c r="L20" s="64"/>
      <c r="M20" s="64"/>
      <c r="N20" s="63">
        <f>(N6-G6)/(N19-G6)</f>
        <v>18.214953271028037</v>
      </c>
      <c r="O20" s="64"/>
      <c r="P20" s="64"/>
      <c r="Q20" s="83"/>
      <c r="R20" s="64"/>
      <c r="S20" s="65"/>
      <c r="T20" s="64"/>
      <c r="U20" s="63">
        <f>(U7-G6)/(U19-G6)</f>
        <v>29.282051282051285</v>
      </c>
      <c r="V20" s="66"/>
      <c r="W20" s="65"/>
      <c r="X20" s="65"/>
      <c r="Y20" s="65"/>
      <c r="Z20" s="65"/>
      <c r="AA20" s="63">
        <f>(AA6-G6)/(AA19-G6)</f>
        <v>16.808749999999996</v>
      </c>
      <c r="AB20" s="67"/>
      <c r="AC20" t="s">
        <v>28</v>
      </c>
    </row>
    <row r="21" spans="2:29" x14ac:dyDescent="0.2">
      <c r="J21" s="69" t="s">
        <v>32</v>
      </c>
      <c r="K21" s="70"/>
      <c r="L21" s="70"/>
      <c r="M21" s="70"/>
      <c r="N21" s="71">
        <f>(N6-F4)/(N19-F4)</f>
        <v>35.754716981132077</v>
      </c>
      <c r="O21" s="70"/>
      <c r="P21" s="70"/>
      <c r="Q21" s="84"/>
      <c r="R21" s="70"/>
      <c r="S21" s="70"/>
      <c r="T21" s="70"/>
      <c r="U21" s="71">
        <f>(U6-F4)/(U19-F4)</f>
        <v>40.052863436123346</v>
      </c>
      <c r="V21" s="70"/>
      <c r="W21" s="70"/>
      <c r="X21" s="70"/>
      <c r="Y21" s="70"/>
      <c r="Z21" s="70"/>
      <c r="AA21" s="71">
        <f>(AA6-F4)/(AA19-F4)</f>
        <v>22.655821917808215</v>
      </c>
      <c r="AB21" s="72"/>
      <c r="AC21" t="s">
        <v>27</v>
      </c>
    </row>
    <row r="22" spans="2:29" x14ac:dyDescent="0.2">
      <c r="J22" s="73" t="s">
        <v>30</v>
      </c>
      <c r="K22" s="68"/>
      <c r="L22" s="68"/>
      <c r="M22" s="68"/>
      <c r="N22" s="85">
        <v>2523.3000000000002</v>
      </c>
      <c r="O22" s="85"/>
      <c r="P22" s="85"/>
      <c r="Q22" s="86"/>
      <c r="R22" s="85"/>
      <c r="S22" s="85"/>
      <c r="T22" s="85"/>
      <c r="U22" s="85">
        <v>8841.9</v>
      </c>
      <c r="V22" s="85"/>
      <c r="W22" s="85"/>
      <c r="X22" s="85"/>
      <c r="Y22" s="85"/>
      <c r="Z22" s="85"/>
      <c r="AA22" s="85">
        <v>4194.3</v>
      </c>
      <c r="AB22" s="74"/>
    </row>
    <row r="23" spans="2:29" x14ac:dyDescent="0.2">
      <c r="J23" s="73" t="s">
        <v>31</v>
      </c>
      <c r="K23" s="68"/>
      <c r="L23" s="68"/>
      <c r="M23" s="68"/>
      <c r="N23" s="85">
        <v>99.5642</v>
      </c>
      <c r="O23" s="85"/>
      <c r="P23" s="85"/>
      <c r="Q23" s="86"/>
      <c r="R23" s="85"/>
      <c r="S23" s="85"/>
      <c r="T23" s="85"/>
      <c r="U23" s="85">
        <v>271.84379999999999</v>
      </c>
      <c r="V23" s="85"/>
      <c r="W23" s="85"/>
      <c r="X23" s="85"/>
      <c r="Y23" s="85"/>
      <c r="Z23" s="85"/>
      <c r="AA23" s="85">
        <v>193.64570000000001</v>
      </c>
      <c r="AB23" s="74"/>
    </row>
    <row r="24" spans="2:29" x14ac:dyDescent="0.2">
      <c r="J24" s="73" t="s">
        <v>25</v>
      </c>
      <c r="K24" s="68"/>
      <c r="L24" s="68"/>
      <c r="M24" s="68"/>
      <c r="N24" s="85">
        <v>60.734099999999998</v>
      </c>
      <c r="O24" s="85"/>
      <c r="P24" s="85"/>
      <c r="Q24" s="86"/>
      <c r="R24" s="85"/>
      <c r="S24" s="85"/>
      <c r="T24" s="85"/>
      <c r="U24" s="85">
        <v>0.85470000000000002</v>
      </c>
      <c r="V24" s="85"/>
      <c r="W24" s="85"/>
      <c r="X24" s="85"/>
      <c r="Y24" s="85"/>
      <c r="Z24" s="85"/>
      <c r="AA24" s="85">
        <v>0.57289999999999996</v>
      </c>
      <c r="AB24" s="74"/>
    </row>
    <row r="25" spans="2:29" ht="17" thickBot="1" x14ac:dyDescent="0.25">
      <c r="I25" s="4"/>
      <c r="J25" s="75" t="s">
        <v>26</v>
      </c>
      <c r="K25" s="76"/>
      <c r="L25" s="76"/>
      <c r="M25" s="76"/>
      <c r="N25" s="87">
        <v>1.5336000000000001</v>
      </c>
      <c r="O25" s="87"/>
      <c r="P25" s="87"/>
      <c r="Q25" s="88"/>
      <c r="R25" s="87"/>
      <c r="S25" s="87"/>
      <c r="T25" s="87"/>
      <c r="U25" s="87">
        <v>1.3399000000000001</v>
      </c>
      <c r="V25" s="87"/>
      <c r="W25" s="87"/>
      <c r="X25" s="87"/>
      <c r="Y25" s="87"/>
      <c r="Z25" s="87"/>
      <c r="AA25" s="87">
        <v>1.4061999999999999</v>
      </c>
      <c r="AB25" s="77"/>
    </row>
    <row r="26" spans="2:29" x14ac:dyDescent="0.2">
      <c r="I26" s="4"/>
      <c r="J26" s="4"/>
      <c r="K26" s="4"/>
      <c r="L26" s="4"/>
      <c r="M26" s="4" t="s">
        <v>13</v>
      </c>
      <c r="N26" s="79"/>
      <c r="O26" s="4"/>
      <c r="P26" s="4"/>
      <c r="R26" s="4"/>
      <c r="S26" s="4"/>
      <c r="T26" s="4"/>
      <c r="U26" s="4"/>
      <c r="V26" s="4"/>
      <c r="W26" s="4"/>
      <c r="X26" s="4"/>
      <c r="Y26" s="23"/>
      <c r="Z26" s="4"/>
    </row>
    <row r="27" spans="2:29" x14ac:dyDescent="0.2">
      <c r="X27" s="26"/>
    </row>
    <row r="28" spans="2:29" x14ac:dyDescent="0.2">
      <c r="J28" s="19"/>
      <c r="P28" s="4"/>
      <c r="W28" s="26"/>
    </row>
    <row r="29" spans="2:29" x14ac:dyDescent="0.2">
      <c r="O29" s="4"/>
      <c r="P29" s="4"/>
      <c r="W29" s="26"/>
    </row>
    <row r="30" spans="2:29" x14ac:dyDescent="0.2">
      <c r="O30" s="4"/>
      <c r="P30" s="4"/>
      <c r="W30" s="26"/>
    </row>
    <row r="31" spans="2:29" x14ac:dyDescent="0.2">
      <c r="O31" s="4"/>
      <c r="P31" s="4"/>
      <c r="W31" s="26"/>
    </row>
    <row r="32" spans="2:29" x14ac:dyDescent="0.2">
      <c r="O32" s="4"/>
      <c r="P32" s="4"/>
      <c r="W32" s="26"/>
    </row>
    <row r="33" spans="2:16" x14ac:dyDescent="0.2">
      <c r="O33" s="4"/>
      <c r="P33" s="4"/>
    </row>
    <row r="34" spans="2:16" x14ac:dyDescent="0.2">
      <c r="O34" s="4"/>
      <c r="P34" s="4"/>
    </row>
    <row r="35" spans="2:16" x14ac:dyDescent="0.2">
      <c r="O35" s="4"/>
      <c r="P35" s="4"/>
    </row>
    <row r="39" spans="2:16" x14ac:dyDescent="0.2">
      <c r="B39" s="20"/>
      <c r="C39" s="4"/>
      <c r="D39" s="4"/>
      <c r="E39" s="4"/>
      <c r="F39" s="4"/>
      <c r="G39" s="4"/>
    </row>
    <row r="40" spans="2:16" x14ac:dyDescent="0.2">
      <c r="B40" s="31"/>
    </row>
    <row r="42" spans="2:16" x14ac:dyDescent="0.2">
      <c r="B42" s="4"/>
      <c r="C42" s="4"/>
      <c r="D42" s="4"/>
      <c r="E42" s="4"/>
      <c r="F42" s="4"/>
      <c r="G42" s="4"/>
    </row>
    <row r="43" spans="2:16" x14ac:dyDescent="0.2">
      <c r="B43" s="4"/>
      <c r="C43" s="4"/>
      <c r="D43" s="4"/>
      <c r="E43" s="4"/>
      <c r="F43" s="4"/>
      <c r="G43" s="4"/>
    </row>
    <row r="44" spans="2:16" x14ac:dyDescent="0.2">
      <c r="B44" s="4"/>
      <c r="C44" s="4"/>
      <c r="D44" s="4"/>
      <c r="E44" s="4"/>
      <c r="F44" s="4"/>
      <c r="G44" s="4"/>
    </row>
    <row r="45" spans="2:16" x14ac:dyDescent="0.2">
      <c r="B45" s="4"/>
      <c r="C45" s="4"/>
      <c r="D45" s="4"/>
      <c r="E45" s="4"/>
      <c r="F45" s="4"/>
      <c r="G45" s="4"/>
    </row>
    <row r="46" spans="2:16" x14ac:dyDescent="0.2">
      <c r="B46" s="4"/>
      <c r="C46" s="4"/>
      <c r="D46" s="4"/>
      <c r="E46" s="4"/>
      <c r="F46" s="4"/>
      <c r="G46" s="4"/>
    </row>
    <row r="47" spans="2:16" x14ac:dyDescent="0.2">
      <c r="B47" s="4"/>
      <c r="C47" s="4"/>
      <c r="D47" s="4"/>
      <c r="E47" s="4"/>
      <c r="F47" s="4"/>
      <c r="G47" s="4"/>
    </row>
  </sheetData>
  <conditionalFormatting sqref="O39:S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:S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Bashor</dc:creator>
  <cp:lastModifiedBy>Nikit Patel</cp:lastModifiedBy>
  <dcterms:created xsi:type="dcterms:W3CDTF">2016-06-06T00:21:24Z</dcterms:created>
  <dcterms:modified xsi:type="dcterms:W3CDTF">2018-10-29T22:49:08Z</dcterms:modified>
</cp:coreProperties>
</file>