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New" sheetId="2" state="visible" r:id="rId3"/>
    <sheet name="Sheet2" sheetId="3" state="visible" r:id="rId4"/>
    <sheet name="Sheet4" sheetId="4" state="visible" r:id="rId5"/>
    <sheet name="Sheet3" sheetId="5" state="visible" r:id="rId6"/>
    <sheet name="Sheet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<sst xmlns="http://schemas.openxmlformats.org/spreadsheetml/2006/main" count="655" uniqueCount="159">
  <si>
    <t xml:space="preserve">Debit</t>
  </si>
  <si>
    <t xml:space="preserve">Credit</t>
  </si>
  <si>
    <t xml:space="preserve">Date</t>
  </si>
  <si>
    <t xml:space="preserve">KC</t>
  </si>
  <si>
    <t xml:space="preserve">Bishal</t>
  </si>
  <si>
    <t xml:space="preserve">Swarup</t>
  </si>
  <si>
    <t xml:space="preserve">Sukanta</t>
  </si>
  <si>
    <t xml:space="preserve">Total</t>
  </si>
  <si>
    <t xml:space="preserve">particulars</t>
  </si>
  <si>
    <t xml:space="preserve">paid</t>
  </si>
  <si>
    <t xml:space="preserve">potato and egg</t>
  </si>
  <si>
    <t xml:space="preserve">Y</t>
  </si>
  <si>
    <t xml:space="preserve">rice</t>
  </si>
  <si>
    <t xml:space="preserve">CLOSED BILL</t>
  </si>
  <si>
    <t xml:space="preserve">vegetables</t>
  </si>
  <si>
    <t xml:space="preserve">egg</t>
  </si>
  <si>
    <t xml:space="preserve">flipkart supermart</t>
  </si>
  <si>
    <t xml:space="preserve">chicken</t>
  </si>
  <si>
    <t xml:space="preserve">ration</t>
  </si>
  <si>
    <t xml:space="preserve">fish</t>
  </si>
  <si>
    <t xml:space="preserve">total</t>
  </si>
  <si>
    <t xml:space="preserve">DEBIT</t>
  </si>
  <si>
    <t xml:space="preserve">CREDIT</t>
  </si>
  <si>
    <t xml:space="preserve">potato</t>
  </si>
  <si>
    <t xml:space="preserve">N</t>
  </si>
  <si>
    <t xml:space="preserve">dhaniya</t>
  </si>
  <si>
    <t xml:space="preserve">Name</t>
  </si>
  <si>
    <t xml:space="preserve">Expenses</t>
  </si>
  <si>
    <t xml:space="preserve">Paid</t>
  </si>
  <si>
    <t xml:space="preserve">Net</t>
  </si>
  <si>
    <t xml:space="preserve">maggi</t>
  </si>
  <si>
    <t xml:space="preserve">NA</t>
  </si>
  <si>
    <t xml:space="preserve">donation</t>
  </si>
  <si>
    <t xml:space="preserve">sabji</t>
  </si>
  <si>
    <t xml:space="preserve">electricity</t>
  </si>
  <si>
    <t xml:space="preserve"> </t>
  </si>
  <si>
    <t xml:space="preserve">alu chiloni</t>
  </si>
  <si>
    <t xml:space="preserve">grocery</t>
  </si>
  <si>
    <t xml:space="preserve">  </t>
  </si>
  <si>
    <t xml:space="preserve">gocery</t>
  </si>
  <si>
    <t xml:space="preserve">Fish</t>
  </si>
  <si>
    <t xml:space="preserve">fish+sabji</t>
  </si>
  <si>
    <t xml:space="preserve">atta</t>
  </si>
  <si>
    <t xml:space="preserve">oil sabji</t>
  </si>
  <si>
    <t xml:space="preserve">chicken party</t>
  </si>
  <si>
    <t xml:space="preserve">surf</t>
  </si>
  <si>
    <t xml:space="preserve">bread</t>
  </si>
  <si>
    <t xml:space="preserve">grocerry(flipkart)</t>
  </si>
  <si>
    <t xml:space="preserve">cornflakes</t>
  </si>
  <si>
    <t xml:space="preserve">flipkart bishal</t>
  </si>
  <si>
    <t xml:space="preserve">onion</t>
  </si>
  <si>
    <t xml:space="preserve">sabji </t>
  </si>
  <si>
    <t xml:space="preserve">saak</t>
  </si>
  <si>
    <t xml:space="preserve">oil(fkart)</t>
  </si>
  <si>
    <t xml:space="preserve">fish+chicken</t>
  </si>
  <si>
    <t xml:space="preserve">Electricity</t>
  </si>
  <si>
    <t xml:space="preserve">aloo</t>
  </si>
  <si>
    <t xml:space="preserve">egg(bishal)</t>
  </si>
  <si>
    <t xml:space="preserve">daal</t>
  </si>
  <si>
    <t xml:space="preserve">sabji+chicken</t>
  </si>
  <si>
    <t xml:space="preserve">GAS</t>
  </si>
  <si>
    <t xml:space="preserve">big bajar</t>
  </si>
  <si>
    <t xml:space="preserve">biscuit</t>
  </si>
  <si>
    <t xml:space="preserve">milk</t>
  </si>
  <si>
    <t xml:space="preserve">jolkia n dhaniya</t>
  </si>
  <si>
    <t xml:space="preserve">auto+burger</t>
  </si>
  <si>
    <t xml:space="preserve">flipkart</t>
  </si>
  <si>
    <t xml:space="preserve">kalful</t>
  </si>
  <si>
    <t xml:space="preserve">soap</t>
  </si>
  <si>
    <t xml:space="preserve">kc-bishal</t>
  </si>
  <si>
    <t xml:space="preserve">y</t>
  </si>
  <si>
    <t xml:space="preserve">PUJA DONATION</t>
  </si>
  <si>
    <t xml:space="preserve">Sunday market</t>
  </si>
  <si>
    <t xml:space="preserve">Tea and Busicuit</t>
  </si>
  <si>
    <t xml:space="preserve">electricals</t>
  </si>
  <si>
    <t xml:space="preserve">banana</t>
  </si>
  <si>
    <t xml:space="preserve">travel</t>
  </si>
  <si>
    <t xml:space="preserve">TCS paw kimma susm</t>
  </si>
  <si>
    <t xml:space="preserve">ghee</t>
  </si>
  <si>
    <t xml:space="preserve">brinjal</t>
  </si>
  <si>
    <t xml:space="preserve">orange</t>
  </si>
  <si>
    <t xml:space="preserve">food at tcs down</t>
  </si>
  <si>
    <t xml:space="preserve">omlet paw at tcs</t>
  </si>
  <si>
    <t xml:space="preserve">food at tcs</t>
  </si>
  <si>
    <t xml:space="preserve">sabji+haldi</t>
  </si>
  <si>
    <t xml:space="preserve">banana+graphs</t>
  </si>
  <si>
    <t xml:space="preserve">sak</t>
  </si>
  <si>
    <t xml:space="preserve">hair cream</t>
  </si>
  <si>
    <t xml:space="preserve">faviquick</t>
  </si>
  <si>
    <t xml:space="preserve">food+arrier</t>
  </si>
  <si>
    <t xml:space="preserve">travel from priyanuj</t>
  </si>
  <si>
    <t xml:space="preserve">Amazon</t>
  </si>
  <si>
    <t xml:space="preserve">amazon orange sukanta excluded</t>
  </si>
  <si>
    <t xml:space="preserve">Amazon Egg</t>
  </si>
  <si>
    <t xml:space="preserve">Amazon Guava</t>
  </si>
  <si>
    <t xml:space="preserve">Milk</t>
  </si>
  <si>
    <t xml:space="preserve">ic</t>
  </si>
  <si>
    <t xml:space="preserve">Rice</t>
  </si>
  <si>
    <t xml:space="preserve">lighter and sabji</t>
  </si>
  <si>
    <t xml:space="preserve">internet</t>
  </si>
  <si>
    <t xml:space="preserve">travel from tcs office+cig</t>
  </si>
  <si>
    <t xml:space="preserve">fooat at tcs</t>
  </si>
  <si>
    <t xml:space="preserve">cash given</t>
  </si>
  <si>
    <t xml:space="preserve">sirf</t>
  </si>
  <si>
    <t xml:space="preserve">daali</t>
  </si>
  <si>
    <t xml:space="preserve">travel from tcs office</t>
  </si>
  <si>
    <t xml:space="preserve">travel to tcs</t>
  </si>
  <si>
    <t xml:space="preserve">travel from tcs</t>
  </si>
  <si>
    <t xml:space="preserve">chicken butter</t>
  </si>
  <si>
    <t xml:space="preserve">onion+masala</t>
  </si>
  <si>
    <t xml:space="preserve">food at metro</t>
  </si>
  <si>
    <t xml:space="preserve">metro boys</t>
  </si>
  <si>
    <t xml:space="preserve">taken from bishal</t>
  </si>
  <si>
    <t xml:space="preserve">train ticket</t>
  </si>
  <si>
    <t xml:space="preserve">auto from beach to metro</t>
  </si>
  <si>
    <t xml:space="preserve">full kobi</t>
  </si>
  <si>
    <t xml:space="preserve">hair cut, gillet,cig</t>
  </si>
  <si>
    <t xml:space="preserve">copy+pen</t>
  </si>
  <si>
    <t xml:space="preserve">sabji+travel</t>
  </si>
  <si>
    <t xml:space="preserve">black grapes</t>
  </si>
  <si>
    <t xml:space="preserve">bus</t>
  </si>
  <si>
    <t xml:space="preserve">daali + oil</t>
  </si>
  <si>
    <t xml:space="preserve">soap+biscuit</t>
  </si>
  <si>
    <t xml:space="preserve">water</t>
  </si>
  <si>
    <t xml:space="preserve">kobi</t>
  </si>
  <si>
    <t xml:space="preserve">cooker</t>
  </si>
  <si>
    <t xml:space="preserve">travel from to tcs</t>
  </si>
  <si>
    <t xml:space="preserve">travel at tcs</t>
  </si>
  <si>
    <t xml:space="preserve">cash given and expense</t>
  </si>
  <si>
    <t xml:space="preserve">auto</t>
  </si>
  <si>
    <t xml:space="preserve">Bus</t>
  </si>
  <si>
    <t xml:space="preserve">Auto</t>
  </si>
  <si>
    <t xml:space="preserve">Auto to TCS</t>
  </si>
  <si>
    <t xml:space="preserve">aalu piyaj</t>
  </si>
  <si>
    <t xml:space="preserve">masala</t>
  </si>
  <si>
    <t xml:space="preserve">Auto from market</t>
  </si>
  <si>
    <t xml:space="preserve">auto+food at TCs</t>
  </si>
  <si>
    <t xml:space="preserve">salt</t>
  </si>
  <si>
    <t xml:space="preserve">colgate</t>
  </si>
  <si>
    <t xml:space="preserve">gas bill (bill date 19 march)</t>
  </si>
  <si>
    <t xml:space="preserve">tcs food</t>
  </si>
  <si>
    <t xml:space="preserve">alu+dhania</t>
  </si>
  <si>
    <t xml:space="preserve">oil</t>
  </si>
  <si>
    <t xml:space="preserve">rice+sabji</t>
  </si>
  <si>
    <t xml:space="preserve">maggie</t>
  </si>
  <si>
    <t xml:space="preserve">susmita</t>
  </si>
  <si>
    <t xml:space="preserve">sanitizer</t>
  </si>
  <si>
    <t xml:space="preserve">sabji+masala</t>
  </si>
  <si>
    <t xml:space="preserve">sabji+fruits</t>
  </si>
  <si>
    <t xml:space="preserve">cigret</t>
  </si>
  <si>
    <t xml:space="preserve">vir dish wash</t>
  </si>
  <si>
    <t xml:space="preserve">butter</t>
  </si>
  <si>
    <t xml:space="preserve">paneer</t>
  </si>
  <si>
    <t xml:space="preserve">oil+sabji</t>
  </si>
  <si>
    <t xml:space="preserve">bread butter</t>
  </si>
  <si>
    <t xml:space="preserve">bread+potato+banana</t>
  </si>
  <si>
    <t xml:space="preserve">pizza (Sus Mush)</t>
  </si>
  <si>
    <t xml:space="preserve">Paneer + sabji</t>
  </si>
  <si>
    <t xml:space="preserve">Egg + chips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</si>
</sst>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8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2D050"/>
        <bgColor rgb="FFA9D18E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ADB9CA"/>
        <bgColor rgb="FFA9D18E"/>
      </patternFill>
    </fill>
    <fill>
      <patternFill patternType="solid">
        <fgColor rgb="FFA9D18E"/>
        <bgColor rgb="FF92D05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7" min="7" style="0" width="15.66"/>
    <col collapsed="false" customWidth="true" hidden="false" outlineLevel="0" max="16" min="16" style="0" width="11.89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J1" s="1" t="s">
        <v>1</v>
      </c>
      <c r="K1" s="1"/>
      <c r="L1" s="1"/>
      <c r="M1" s="1"/>
      <c r="N1" s="1"/>
    </row>
    <row r="2" customFormat="false" ht="14.4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J2" s="0" t="s">
        <v>3</v>
      </c>
      <c r="K2" s="0" t="s">
        <v>4</v>
      </c>
      <c r="L2" s="0" t="s">
        <v>5</v>
      </c>
      <c r="M2" s="0" t="s">
        <v>6</v>
      </c>
      <c r="N2" s="0" t="s">
        <v>9</v>
      </c>
    </row>
    <row r="3" customFormat="false" ht="14.4" hidden="false" customHeight="false" outlineLevel="0" collapsed="false">
      <c r="A3" s="2" t="n">
        <v>43798</v>
      </c>
      <c r="B3" s="0" t="n">
        <f aca="false">F3/4</f>
        <v>13</v>
      </c>
      <c r="C3" s="0" t="n">
        <f aca="false">F3/4</f>
        <v>13</v>
      </c>
      <c r="D3" s="0" t="n">
        <f aca="false">F3/4</f>
        <v>13</v>
      </c>
      <c r="E3" s="0" t="n">
        <f aca="false">F3/4</f>
        <v>13</v>
      </c>
      <c r="F3" s="0" t="n">
        <f aca="false">36+16</f>
        <v>52</v>
      </c>
      <c r="G3" s="0" t="s">
        <v>10</v>
      </c>
      <c r="J3" s="0" t="n">
        <v>52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4.4" hidden="false" customHeight="false" outlineLevel="0" collapsed="false">
      <c r="A4" s="2" t="n">
        <v>43799</v>
      </c>
      <c r="B4" s="0" t="n">
        <f aca="false">F4/4</f>
        <v>61.25</v>
      </c>
      <c r="C4" s="0" t="n">
        <f aca="false">F4/4</f>
        <v>61.25</v>
      </c>
      <c r="D4" s="0" t="n">
        <f aca="false">F4/4</f>
        <v>61.25</v>
      </c>
      <c r="E4" s="0" t="n">
        <f aca="false">F4/4</f>
        <v>61.25</v>
      </c>
      <c r="F4" s="0" t="n">
        <f aca="false">160+55+30</f>
        <v>245</v>
      </c>
      <c r="G4" s="0" t="s">
        <v>12</v>
      </c>
      <c r="J4" s="0" t="n">
        <v>0</v>
      </c>
      <c r="K4" s="0" t="n">
        <v>0</v>
      </c>
      <c r="L4" s="0" t="n">
        <v>0</v>
      </c>
      <c r="M4" s="0" t="n">
        <v>245</v>
      </c>
      <c r="N4" s="0" t="s">
        <v>11</v>
      </c>
      <c r="O4" s="3" t="s">
        <v>13</v>
      </c>
      <c r="P4" s="3"/>
      <c r="Q4" s="3"/>
      <c r="R4" s="3"/>
      <c r="S4" s="3"/>
    </row>
    <row r="5" customFormat="false" ht="14.4" hidden="false" customHeight="false" outlineLevel="0" collapsed="false">
      <c r="A5" s="2" t="n">
        <v>43799</v>
      </c>
      <c r="B5" s="0" t="n">
        <v>55</v>
      </c>
      <c r="C5" s="0" t="n">
        <v>55</v>
      </c>
      <c r="D5" s="0" t="n">
        <v>55</v>
      </c>
      <c r="E5" s="0" t="n">
        <v>15</v>
      </c>
      <c r="F5" s="0" t="n">
        <v>180</v>
      </c>
      <c r="G5" s="0" t="s">
        <v>14</v>
      </c>
      <c r="J5" s="0" t="n">
        <v>0</v>
      </c>
      <c r="K5" s="0" t="n">
        <v>180</v>
      </c>
      <c r="L5" s="0" t="n">
        <v>0</v>
      </c>
      <c r="M5" s="0" t="n">
        <v>0</v>
      </c>
      <c r="N5" s="0" t="s">
        <v>11</v>
      </c>
      <c r="O5" s="3"/>
      <c r="P5" s="3"/>
      <c r="Q5" s="3"/>
      <c r="R5" s="3"/>
      <c r="S5" s="3"/>
    </row>
    <row r="6" customFormat="false" ht="14.4" hidden="false" customHeight="false" outlineLevel="0" collapsed="false">
      <c r="A6" s="2" t="n">
        <v>43800</v>
      </c>
      <c r="B6" s="0" t="n">
        <f aca="false">F6/4</f>
        <v>15</v>
      </c>
      <c r="C6" s="0" t="n">
        <f aca="false">F6/4</f>
        <v>15</v>
      </c>
      <c r="D6" s="0" t="n">
        <f aca="false">F6/4</f>
        <v>15</v>
      </c>
      <c r="E6" s="0" t="n">
        <f aca="false">F6/4</f>
        <v>15</v>
      </c>
      <c r="F6" s="0" t="n">
        <v>60</v>
      </c>
      <c r="G6" s="0" t="s">
        <v>15</v>
      </c>
      <c r="J6" s="0" t="n">
        <v>0</v>
      </c>
      <c r="K6" s="0" t="n">
        <v>0</v>
      </c>
      <c r="L6" s="0" t="n">
        <v>60</v>
      </c>
      <c r="M6" s="0" t="n">
        <v>0</v>
      </c>
      <c r="N6" s="0" t="s">
        <v>11</v>
      </c>
      <c r="O6" s="3"/>
      <c r="P6" s="3"/>
      <c r="Q6" s="3"/>
      <c r="R6" s="3"/>
      <c r="S6" s="3"/>
    </row>
    <row r="7" customFormat="false" ht="14.4" hidden="false" customHeight="false" outlineLevel="0" collapsed="false">
      <c r="A7" s="2" t="n">
        <v>43802</v>
      </c>
      <c r="B7" s="0" t="n">
        <f aca="false">F7/4</f>
        <v>114.25</v>
      </c>
      <c r="C7" s="0" t="n">
        <f aca="false">F7/4</f>
        <v>114.25</v>
      </c>
      <c r="D7" s="0" t="n">
        <f aca="false">F7/4</f>
        <v>114.25</v>
      </c>
      <c r="E7" s="0" t="n">
        <f aca="false">F7/4</f>
        <v>114.25</v>
      </c>
      <c r="F7" s="0" t="n">
        <f aca="false">646-189</f>
        <v>457</v>
      </c>
      <c r="G7" s="0" t="s">
        <v>16</v>
      </c>
      <c r="J7" s="0" t="n">
        <v>457</v>
      </c>
      <c r="K7" s="0" t="n">
        <v>0</v>
      </c>
      <c r="L7" s="0" t="n">
        <v>0</v>
      </c>
      <c r="M7" s="0" t="n">
        <v>0</v>
      </c>
      <c r="N7" s="0" t="s">
        <v>11</v>
      </c>
      <c r="O7" s="3"/>
      <c r="P7" s="3"/>
      <c r="Q7" s="3"/>
      <c r="R7" s="3"/>
      <c r="S7" s="3"/>
    </row>
    <row r="8" customFormat="false" ht="14.4" hidden="false" customHeight="false" outlineLevel="0" collapsed="false">
      <c r="A8" s="2" t="n">
        <v>43801</v>
      </c>
      <c r="B8" s="0" t="n">
        <f aca="false">F8/4</f>
        <v>42</v>
      </c>
      <c r="C8" s="0" t="n">
        <f aca="false">F8/4</f>
        <v>42</v>
      </c>
      <c r="D8" s="0" t="n">
        <f aca="false">F8/4</f>
        <v>42</v>
      </c>
      <c r="E8" s="0" t="n">
        <f aca="false">F8/4</f>
        <v>42</v>
      </c>
      <c r="F8" s="0" t="n">
        <v>168</v>
      </c>
      <c r="G8" s="0" t="s">
        <v>17</v>
      </c>
      <c r="J8" s="0" t="n">
        <v>0</v>
      </c>
      <c r="K8" s="0" t="n">
        <v>0</v>
      </c>
      <c r="L8" s="0" t="n">
        <v>168</v>
      </c>
      <c r="M8" s="0" t="n">
        <v>0</v>
      </c>
      <c r="N8" s="0" t="s">
        <v>11</v>
      </c>
      <c r="O8" s="3"/>
      <c r="P8" s="3"/>
      <c r="Q8" s="3"/>
      <c r="R8" s="3"/>
      <c r="S8" s="3"/>
    </row>
    <row r="9" customFormat="false" ht="14.4" hidden="false" customHeight="false" outlineLevel="0" collapsed="false">
      <c r="A9" s="2" t="n">
        <v>43802</v>
      </c>
      <c r="B9" s="0" t="n">
        <f aca="false">F9/4</f>
        <v>65</v>
      </c>
      <c r="C9" s="0" t="n">
        <f aca="false">F9/4</f>
        <v>65</v>
      </c>
      <c r="D9" s="0" t="n">
        <f aca="false">F9/4</f>
        <v>65</v>
      </c>
      <c r="E9" s="0" t="n">
        <f aca="false">F9/4</f>
        <v>65</v>
      </c>
      <c r="F9" s="0" t="n">
        <v>260</v>
      </c>
      <c r="G9" s="0" t="s">
        <v>17</v>
      </c>
      <c r="J9" s="0" t="n">
        <v>260</v>
      </c>
      <c r="K9" s="0" t="n">
        <v>0</v>
      </c>
      <c r="L9" s="0" t="n">
        <v>0</v>
      </c>
      <c r="M9" s="0" t="n">
        <v>0</v>
      </c>
      <c r="N9" s="0" t="s">
        <v>11</v>
      </c>
      <c r="O9" s="3"/>
      <c r="P9" s="3"/>
      <c r="Q9" s="3"/>
      <c r="R9" s="3"/>
      <c r="S9" s="3"/>
    </row>
    <row r="10" customFormat="false" ht="14.4" hidden="false" customHeight="false" outlineLevel="0" collapsed="false">
      <c r="A10" s="2" t="n">
        <v>43803</v>
      </c>
      <c r="B10" s="0" t="n">
        <v>12</v>
      </c>
      <c r="C10" s="0" t="n">
        <v>12</v>
      </c>
      <c r="D10" s="0" t="n">
        <v>12</v>
      </c>
      <c r="E10" s="0" t="n">
        <v>12</v>
      </c>
      <c r="F10" s="0" t="n">
        <v>48</v>
      </c>
      <c r="G10" s="0" t="s">
        <v>15</v>
      </c>
      <c r="J10" s="0" t="n">
        <v>0</v>
      </c>
      <c r="K10" s="0" t="n">
        <v>0</v>
      </c>
      <c r="L10" s="0" t="n">
        <v>0</v>
      </c>
      <c r="M10" s="0" t="n">
        <v>48</v>
      </c>
      <c r="N10" s="0" t="s">
        <v>11</v>
      </c>
      <c r="O10" s="3"/>
      <c r="P10" s="3"/>
      <c r="Q10" s="3"/>
      <c r="R10" s="3"/>
      <c r="S10" s="3"/>
    </row>
    <row r="11" customFormat="false" ht="14.4" hidden="false" customHeight="false" outlineLevel="0" collapsed="false">
      <c r="A11" s="2" t="n">
        <v>43803</v>
      </c>
      <c r="B11" s="0" t="n">
        <f aca="false">F11/4</f>
        <v>94.25</v>
      </c>
      <c r="C11" s="0" t="n">
        <f aca="false">F11/4</f>
        <v>94.25</v>
      </c>
      <c r="D11" s="0" t="n">
        <f aca="false">F11/4</f>
        <v>94.25</v>
      </c>
      <c r="E11" s="0" t="n">
        <f aca="false">F11/4</f>
        <v>94.25</v>
      </c>
      <c r="F11" s="0" t="n">
        <f aca="false">50+15+20+292</f>
        <v>377</v>
      </c>
      <c r="G11" s="0" t="s">
        <v>18</v>
      </c>
      <c r="J11" s="0" t="n">
        <f aca="false">50+15+20</f>
        <v>85</v>
      </c>
      <c r="K11" s="0" t="n">
        <v>292</v>
      </c>
      <c r="L11" s="0" t="n">
        <v>0</v>
      </c>
      <c r="M11" s="0" t="n">
        <v>0</v>
      </c>
      <c r="N11" s="0" t="s">
        <v>11</v>
      </c>
    </row>
    <row r="12" customFormat="false" ht="14.4" hidden="false" customHeight="false" outlineLevel="0" collapsed="false">
      <c r="A12" s="2" t="n">
        <v>43803</v>
      </c>
      <c r="B12" s="0" t="n">
        <f aca="false">F12/4</f>
        <v>19.25</v>
      </c>
      <c r="C12" s="0" t="n">
        <f aca="false">F12/4</f>
        <v>19.25</v>
      </c>
      <c r="D12" s="0" t="n">
        <f aca="false">F12/4</f>
        <v>19.25</v>
      </c>
      <c r="E12" s="0" t="n">
        <f aca="false">F12/4</f>
        <v>19.25</v>
      </c>
      <c r="F12" s="0" t="n">
        <v>77</v>
      </c>
      <c r="G12" s="0" t="s">
        <v>19</v>
      </c>
      <c r="J12" s="0" t="n">
        <v>0</v>
      </c>
      <c r="K12" s="0" t="n">
        <v>77</v>
      </c>
      <c r="L12" s="0" t="n">
        <v>0</v>
      </c>
      <c r="M12" s="0" t="n">
        <v>0</v>
      </c>
      <c r="N12" s="0" t="s">
        <v>11</v>
      </c>
      <c r="Q12" s="0" t="n">
        <f aca="false">549-491</f>
        <v>58</v>
      </c>
    </row>
    <row r="13" customFormat="false" ht="14.4" hidden="false" customHeight="false" outlineLevel="0" collapsed="false">
      <c r="B13" s="0" t="n">
        <f aca="false">F13/4</f>
        <v>0</v>
      </c>
      <c r="C13" s="0" t="n">
        <f aca="false">F13/4</f>
        <v>0</v>
      </c>
      <c r="D13" s="0" t="n">
        <f aca="false">F13/4</f>
        <v>0</v>
      </c>
      <c r="E13" s="0" t="n">
        <f aca="false">F13/4</f>
        <v>0</v>
      </c>
      <c r="S13" s="0" t="n">
        <f aca="false">854-491</f>
        <v>363</v>
      </c>
    </row>
    <row r="14" customFormat="false" ht="14.4" hidden="false" customHeight="false" outlineLevel="0" collapsed="false">
      <c r="B14" s="0" t="n">
        <f aca="false">F14/4</f>
        <v>0</v>
      </c>
      <c r="C14" s="0" t="n">
        <f aca="false">F14/4</f>
        <v>0</v>
      </c>
      <c r="D14" s="0" t="n">
        <f aca="false">F14/4</f>
        <v>0</v>
      </c>
      <c r="E14" s="0" t="n">
        <f aca="false">F14/4</f>
        <v>0</v>
      </c>
      <c r="I14" s="0" t="s">
        <v>7</v>
      </c>
      <c r="J14" s="0" t="n">
        <f aca="false">SUM(J3:J12)</f>
        <v>854</v>
      </c>
      <c r="K14" s="0" t="n">
        <f aca="false">SUM(K3:K12)</f>
        <v>549</v>
      </c>
      <c r="L14" s="0" t="n">
        <f aca="false">SUM(L3:L12)</f>
        <v>228</v>
      </c>
      <c r="M14" s="0" t="n">
        <f aca="false">SUM(M3:M12)</f>
        <v>293</v>
      </c>
    </row>
    <row r="15" customFormat="false" ht="14.4" hidden="false" customHeight="false" outlineLevel="0" collapsed="false">
      <c r="B15" s="0" t="n">
        <f aca="false">F15/4</f>
        <v>0</v>
      </c>
      <c r="C15" s="0" t="n">
        <f aca="false">F15/4</f>
        <v>0</v>
      </c>
      <c r="D15" s="0" t="n">
        <f aca="false">F15/4</f>
        <v>0</v>
      </c>
      <c r="E15" s="0" t="n">
        <f aca="false">F15/4</f>
        <v>0</v>
      </c>
    </row>
    <row r="16" customFormat="false" ht="14.4" hidden="false" customHeight="false" outlineLevel="0" collapsed="false">
      <c r="B16" s="0" t="n">
        <f aca="false">F16/4</f>
        <v>0</v>
      </c>
      <c r="C16" s="0" t="n">
        <f aca="false">F16/4</f>
        <v>0</v>
      </c>
      <c r="D16" s="0" t="n">
        <f aca="false">F16/4</f>
        <v>0</v>
      </c>
      <c r="E16" s="0" t="n">
        <f aca="false">F16/4</f>
        <v>0</v>
      </c>
      <c r="T16" s="0" t="n">
        <v>158</v>
      </c>
    </row>
    <row r="17" customFormat="false" ht="14.4" hidden="false" customHeight="false" outlineLevel="0" collapsed="false">
      <c r="B17" s="0" t="n">
        <f aca="false">F17/4</f>
        <v>0</v>
      </c>
      <c r="C17" s="0" t="n">
        <f aca="false">F17/4</f>
        <v>0</v>
      </c>
      <c r="D17" s="0" t="n">
        <f aca="false">F17/4</f>
        <v>0</v>
      </c>
      <c r="E17" s="0" t="n">
        <f aca="false">F17/4</f>
        <v>0</v>
      </c>
      <c r="T17" s="0" t="n">
        <f aca="false">489-220</f>
        <v>269</v>
      </c>
    </row>
    <row r="18" customFormat="false" ht="14.4" hidden="false" customHeight="false" outlineLevel="0" collapsed="false">
      <c r="B18" s="0" t="n">
        <f aca="false">F18/4</f>
        <v>0</v>
      </c>
      <c r="D18" s="0" t="n">
        <f aca="false">F18/4</f>
        <v>0</v>
      </c>
      <c r="E18" s="0" t="n">
        <f aca="false">F18/4</f>
        <v>0</v>
      </c>
      <c r="T18" s="0" t="n">
        <f aca="false">SUM(T16:T17)</f>
        <v>427</v>
      </c>
    </row>
    <row r="19" customFormat="false" ht="14.4" hidden="false" customHeight="false" outlineLevel="0" collapsed="false">
      <c r="B19" s="0" t="n">
        <f aca="false">F19/4</f>
        <v>0</v>
      </c>
      <c r="D19" s="0" t="n">
        <f aca="false">F19/4</f>
        <v>0</v>
      </c>
      <c r="E19" s="0" t="n">
        <f aca="false">F19/4</f>
        <v>0</v>
      </c>
    </row>
    <row r="20" customFormat="false" ht="14.4" hidden="false" customHeight="false" outlineLevel="0" collapsed="false">
      <c r="D20" s="0" t="n">
        <f aca="false">F20/4</f>
        <v>0</v>
      </c>
      <c r="E20" s="0" t="n">
        <f aca="false">F20/4</f>
        <v>0</v>
      </c>
    </row>
    <row r="21" customFormat="false" ht="14.4" hidden="false" customHeight="false" outlineLevel="0" collapsed="false">
      <c r="E21" s="0" t="n">
        <f aca="false">F21/4</f>
        <v>0</v>
      </c>
      <c r="K21" s="0" t="n">
        <f aca="false">J14+K14+L14+M14</f>
        <v>1924</v>
      </c>
    </row>
    <row r="22" customFormat="false" ht="14.4" hidden="false" customHeight="false" outlineLevel="0" collapsed="false">
      <c r="E22" s="0" t="n">
        <f aca="false">F22/4</f>
        <v>0</v>
      </c>
      <c r="L22" s="0" t="n">
        <f aca="false">K21/4</f>
        <v>481</v>
      </c>
      <c r="R22" s="0" t="n">
        <f aca="false">491-228</f>
        <v>263</v>
      </c>
    </row>
    <row r="23" customFormat="false" ht="14.4" hidden="false" customHeight="false" outlineLevel="0" collapsed="false">
      <c r="P23" s="0" t="n">
        <f aca="false">479/8</f>
        <v>59.875</v>
      </c>
    </row>
    <row r="25" customFormat="false" ht="14.4" hidden="false" customHeight="false" outlineLevel="0" collapsed="false">
      <c r="A25" s="0" t="s">
        <v>20</v>
      </c>
      <c r="B25" s="0" t="n">
        <f aca="false">SUM(B3:B22)</f>
        <v>491</v>
      </c>
      <c r="C25" s="0" t="n">
        <f aca="false">SUM(C3:C22)</f>
        <v>491</v>
      </c>
      <c r="D25" s="0" t="n">
        <f aca="false">SUM(D3:D22)</f>
        <v>491</v>
      </c>
      <c r="E25" s="0" t="n">
        <f aca="false">SUM(E3:E22)</f>
        <v>451</v>
      </c>
      <c r="F25" s="0" t="n">
        <f aca="false">SUM(F3:F22)</f>
        <v>1924</v>
      </c>
    </row>
  </sheetData>
  <mergeCells count="3">
    <mergeCell ref="A1:E1"/>
    <mergeCell ref="J1:N1"/>
    <mergeCell ref="O4:S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Q6" activeCellId="0" sqref="Q6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9.21"/>
    <col collapsed="false" customWidth="true" hidden="false" outlineLevel="0" max="6" min="2" style="0" width="9"/>
    <col collapsed="false" customWidth="true" hidden="false" outlineLevel="0" max="7" min="7" style="0" width="10.66"/>
    <col collapsed="false" customWidth="true" hidden="false" outlineLevel="0" max="13" min="10" style="0" width="9"/>
    <col collapsed="false" customWidth="true" hidden="false" outlineLevel="0" max="17" min="17" style="0" width="11.77"/>
    <col collapsed="false" customWidth="true" hidden="false" outlineLevel="0" max="18" min="18" style="0" width="12.78"/>
    <col collapsed="false" customWidth="true" hidden="false" outlineLevel="0" max="19" min="19" style="0" width="9.11"/>
    <col collapsed="false" customWidth="true" hidden="false" outlineLevel="0" max="20" min="20" style="0" width="11.77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  <c r="O1" s="7"/>
      <c r="P1" s="8"/>
      <c r="Q1" s="8"/>
      <c r="R1" s="8"/>
      <c r="S1" s="8"/>
      <c r="T1" s="8"/>
      <c r="U1" s="8"/>
      <c r="V1" s="8"/>
    </row>
    <row r="2" customFormat="false" ht="15.6" hidden="false" customHeight="false" outlineLevel="0" collapsed="false">
      <c r="A2" s="9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O2" s="7"/>
      <c r="P2" s="8"/>
      <c r="Q2" s="8"/>
      <c r="R2" s="8"/>
      <c r="S2" s="8"/>
      <c r="T2" s="8"/>
      <c r="U2" s="8"/>
      <c r="V2" s="8"/>
    </row>
    <row r="3" customFormat="false" ht="15.6" hidden="false" customHeight="false" outlineLevel="0" collapsed="false">
      <c r="A3" s="16" t="n">
        <v>43805</v>
      </c>
      <c r="B3" s="10" t="n">
        <f aca="false">F3/4</f>
        <v>7.5</v>
      </c>
      <c r="C3" s="11" t="n">
        <f aca="false">F3/4</f>
        <v>7.5</v>
      </c>
      <c r="D3" s="12" t="n">
        <f aca="false">F3/4</f>
        <v>7.5</v>
      </c>
      <c r="E3" s="13" t="n">
        <f aca="false">F3/4</f>
        <v>7.5</v>
      </c>
      <c r="F3" s="14" t="n">
        <v>30</v>
      </c>
      <c r="G3" s="15" t="s">
        <v>23</v>
      </c>
      <c r="H3" s="5"/>
      <c r="I3" s="5"/>
      <c r="J3" s="10" t="n">
        <v>30</v>
      </c>
      <c r="K3" s="11" t="n">
        <v>0</v>
      </c>
      <c r="L3" s="12" t="n">
        <v>0</v>
      </c>
      <c r="M3" s="13" t="n">
        <v>0</v>
      </c>
      <c r="N3" s="14" t="s">
        <v>24</v>
      </c>
      <c r="O3" s="7"/>
      <c r="P3" s="8"/>
      <c r="Q3" s="8"/>
      <c r="R3" s="8"/>
      <c r="S3" s="8"/>
      <c r="T3" s="8"/>
      <c r="U3" s="8"/>
      <c r="V3" s="8"/>
    </row>
    <row r="4" customFormat="false" ht="15.6" hidden="false" customHeight="false" outlineLevel="0" collapsed="false">
      <c r="A4" s="16" t="n">
        <v>43805</v>
      </c>
      <c r="B4" s="10" t="n">
        <f aca="false">F4/4</f>
        <v>1.25</v>
      </c>
      <c r="C4" s="11" t="n">
        <f aca="false">F4/4</f>
        <v>1.25</v>
      </c>
      <c r="D4" s="12" t="n">
        <f aca="false">F4/4</f>
        <v>1.25</v>
      </c>
      <c r="E4" s="13" t="n">
        <f aca="false">F4/4</f>
        <v>1.25</v>
      </c>
      <c r="F4" s="14" t="n">
        <v>5</v>
      </c>
      <c r="G4" s="15" t="s">
        <v>25</v>
      </c>
      <c r="H4" s="5"/>
      <c r="I4" s="5"/>
      <c r="J4" s="10" t="n">
        <v>0</v>
      </c>
      <c r="K4" s="11" t="n">
        <v>0</v>
      </c>
      <c r="L4" s="12" t="n">
        <v>0</v>
      </c>
      <c r="M4" s="13" t="n">
        <v>5</v>
      </c>
      <c r="N4" s="14" t="s">
        <v>24</v>
      </c>
      <c r="O4" s="7"/>
      <c r="P4" s="8"/>
      <c r="Q4" s="8"/>
      <c r="R4" s="8"/>
      <c r="S4" s="8"/>
      <c r="T4" s="8"/>
      <c r="U4" s="8"/>
      <c r="V4" s="8"/>
    </row>
    <row r="5" customFormat="false" ht="15.6" hidden="false" customHeight="false" outlineLevel="0" collapsed="false">
      <c r="A5" s="16" t="n">
        <v>43807</v>
      </c>
      <c r="B5" s="10" t="n">
        <f aca="false">F5/4</f>
        <v>97.5</v>
      </c>
      <c r="C5" s="11" t="n">
        <f aca="false">F5/4</f>
        <v>97.5</v>
      </c>
      <c r="D5" s="12" t="n">
        <f aca="false">F5/4</f>
        <v>97.5</v>
      </c>
      <c r="E5" s="13" t="n">
        <f aca="false">F5/4</f>
        <v>97.5</v>
      </c>
      <c r="F5" s="14" t="n">
        <f aca="false">160+130+90+10</f>
        <v>390</v>
      </c>
      <c r="G5" s="15" t="s">
        <v>18</v>
      </c>
      <c r="H5" s="5"/>
      <c r="I5" s="5"/>
      <c r="J5" s="10" t="n">
        <v>0</v>
      </c>
      <c r="K5" s="11" t="n">
        <v>0</v>
      </c>
      <c r="L5" s="12" t="n">
        <v>0</v>
      </c>
      <c r="M5" s="13" t="n">
        <v>390</v>
      </c>
      <c r="N5" s="14" t="s">
        <v>24</v>
      </c>
      <c r="O5" s="7"/>
      <c r="P5" s="8"/>
      <c r="Q5" s="8"/>
      <c r="R5" s="8"/>
      <c r="S5" s="8"/>
      <c r="T5" s="8"/>
      <c r="U5" s="8"/>
      <c r="V5" s="8"/>
    </row>
    <row r="6" customFormat="false" ht="18" hidden="false" customHeight="false" outlineLevel="0" collapsed="false">
      <c r="A6" s="16" t="n">
        <v>43807</v>
      </c>
      <c r="B6" s="10" t="n">
        <f aca="false">F6/4+6</f>
        <v>24</v>
      </c>
      <c r="C6" s="11" t="n">
        <v>0</v>
      </c>
      <c r="D6" s="12" t="n">
        <v>24</v>
      </c>
      <c r="E6" s="13" t="n">
        <v>24</v>
      </c>
      <c r="F6" s="14" t="n">
        <v>72</v>
      </c>
      <c r="G6" s="15" t="s">
        <v>15</v>
      </c>
      <c r="H6" s="5"/>
      <c r="I6" s="5"/>
      <c r="J6" s="10" t="n">
        <v>0</v>
      </c>
      <c r="K6" s="11" t="n">
        <v>0</v>
      </c>
      <c r="L6" s="12" t="n">
        <v>0</v>
      </c>
      <c r="M6" s="13" t="n">
        <v>72</v>
      </c>
      <c r="N6" s="14" t="s">
        <v>24</v>
      </c>
      <c r="O6" s="7"/>
      <c r="P6" s="8"/>
      <c r="Q6" s="17" t="s">
        <v>26</v>
      </c>
      <c r="R6" s="17" t="s">
        <v>27</v>
      </c>
      <c r="S6" s="17" t="s">
        <v>28</v>
      </c>
      <c r="T6" s="17" t="s">
        <v>29</v>
      </c>
      <c r="U6" s="8"/>
      <c r="V6" s="8"/>
    </row>
    <row r="7" customFormat="false" ht="18" hidden="false" customHeight="false" outlineLevel="0" collapsed="false">
      <c r="A7" s="16" t="n">
        <v>43807</v>
      </c>
      <c r="B7" s="10" t="n">
        <v>0</v>
      </c>
      <c r="C7" s="11" t="n">
        <v>0</v>
      </c>
      <c r="D7" s="12" t="n">
        <v>44.5</v>
      </c>
      <c r="E7" s="13" t="n">
        <v>44.5</v>
      </c>
      <c r="F7" s="14" t="n">
        <v>89</v>
      </c>
      <c r="G7" s="15" t="s">
        <v>30</v>
      </c>
      <c r="H7" s="5"/>
      <c r="I7" s="5"/>
      <c r="J7" s="10" t="n">
        <v>0</v>
      </c>
      <c r="K7" s="11" t="n">
        <v>0</v>
      </c>
      <c r="L7" s="12" t="n">
        <v>0</v>
      </c>
      <c r="M7" s="13" t="n">
        <v>89</v>
      </c>
      <c r="N7" s="14" t="s">
        <v>24</v>
      </c>
      <c r="O7" s="7"/>
      <c r="P7" s="8"/>
      <c r="Q7" s="17" t="s">
        <v>4</v>
      </c>
      <c r="R7" s="17" t="n">
        <f aca="false">SUM(C3:C32)</f>
        <v>1317.5</v>
      </c>
      <c r="S7" s="17" t="n">
        <f aca="false">SUM(K3:K32)</f>
        <v>1265</v>
      </c>
      <c r="T7" s="17" t="n">
        <f aca="false">R7-S7</f>
        <v>52.5</v>
      </c>
      <c r="U7" s="8"/>
      <c r="V7" s="8"/>
    </row>
    <row r="8" customFormat="false" ht="18" hidden="false" customHeight="false" outlineLevel="0" collapsed="false">
      <c r="A8" s="9" t="s">
        <v>31</v>
      </c>
      <c r="B8" s="10" t="n">
        <v>25</v>
      </c>
      <c r="C8" s="11" t="n">
        <f aca="false">F8/4</f>
        <v>25</v>
      </c>
      <c r="D8" s="12" t="n">
        <f aca="false">F8/4</f>
        <v>25</v>
      </c>
      <c r="E8" s="13" t="n">
        <f aca="false">F8/4</f>
        <v>25</v>
      </c>
      <c r="F8" s="14" t="n">
        <v>100</v>
      </c>
      <c r="G8" s="15" t="s">
        <v>32</v>
      </c>
      <c r="H8" s="5"/>
      <c r="I8" s="5"/>
      <c r="J8" s="10"/>
      <c r="K8" s="11" t="n">
        <v>100</v>
      </c>
      <c r="L8" s="12"/>
      <c r="M8" s="13"/>
      <c r="N8" s="14" t="s">
        <v>24</v>
      </c>
      <c r="O8" s="7"/>
      <c r="P8" s="8"/>
      <c r="Q8" s="17" t="s">
        <v>3</v>
      </c>
      <c r="R8" s="17" t="n">
        <f aca="false">SUM(B3:B32)</f>
        <v>1434.83</v>
      </c>
      <c r="S8" s="17" t="n">
        <f aca="false">SUM(J3:J32)</f>
        <v>2465</v>
      </c>
      <c r="T8" s="17" t="n">
        <f aca="false">R8-S8</f>
        <v>-1030.17</v>
      </c>
      <c r="U8" s="8"/>
      <c r="V8" s="8"/>
    </row>
    <row r="9" customFormat="false" ht="18" hidden="false" customHeight="false" outlineLevel="0" collapsed="false">
      <c r="A9" s="16" t="n">
        <v>43808</v>
      </c>
      <c r="B9" s="10" t="n">
        <f aca="false">F9/4</f>
        <v>8.75</v>
      </c>
      <c r="C9" s="11" t="n">
        <f aca="false">F9/4</f>
        <v>8.75</v>
      </c>
      <c r="D9" s="12" t="n">
        <f aca="false">F9/4</f>
        <v>8.75</v>
      </c>
      <c r="E9" s="13" t="n">
        <f aca="false">F9/4</f>
        <v>8.75</v>
      </c>
      <c r="F9" s="14" t="n">
        <v>35</v>
      </c>
      <c r="G9" s="15" t="s">
        <v>23</v>
      </c>
      <c r="H9" s="5"/>
      <c r="I9" s="5"/>
      <c r="J9" s="10" t="n">
        <v>35</v>
      </c>
      <c r="K9" s="11" t="n">
        <v>0</v>
      </c>
      <c r="L9" s="12" t="n">
        <v>0</v>
      </c>
      <c r="M9" s="13" t="n">
        <v>0</v>
      </c>
      <c r="N9" s="14" t="s">
        <v>24</v>
      </c>
      <c r="O9" s="7"/>
      <c r="P9" s="8"/>
      <c r="Q9" s="17" t="s">
        <v>6</v>
      </c>
      <c r="R9" s="17" t="n">
        <f aca="false">SUM(E3:E32)</f>
        <v>1479.33</v>
      </c>
      <c r="S9" s="17" t="n">
        <f aca="false">SUM(M3:M32)</f>
        <v>1975</v>
      </c>
      <c r="T9" s="17" t="n">
        <f aca="false">R9-S9</f>
        <v>-495.67</v>
      </c>
      <c r="U9" s="8"/>
      <c r="V9" s="8"/>
    </row>
    <row r="10" customFormat="false" ht="18" hidden="false" customHeight="false" outlineLevel="0" collapsed="false">
      <c r="A10" s="16" t="n">
        <v>43808</v>
      </c>
      <c r="B10" s="10" t="n">
        <f aca="false">F10/4</f>
        <v>47.5</v>
      </c>
      <c r="C10" s="11" t="n">
        <f aca="false">F10/4</f>
        <v>47.5</v>
      </c>
      <c r="D10" s="12" t="n">
        <f aca="false">F10/4</f>
        <v>47.5</v>
      </c>
      <c r="E10" s="13" t="n">
        <f aca="false">F10/4</f>
        <v>47.5</v>
      </c>
      <c r="F10" s="14" t="n">
        <v>190</v>
      </c>
      <c r="G10" s="15" t="s">
        <v>33</v>
      </c>
      <c r="H10" s="5"/>
      <c r="I10" s="5"/>
      <c r="J10" s="10" t="n">
        <v>190</v>
      </c>
      <c r="K10" s="11" t="n">
        <v>0</v>
      </c>
      <c r="L10" s="12" t="n">
        <v>0</v>
      </c>
      <c r="M10" s="13" t="n">
        <v>0</v>
      </c>
      <c r="N10" s="14" t="s">
        <v>24</v>
      </c>
      <c r="O10" s="7"/>
      <c r="P10" s="8"/>
      <c r="Q10" s="17" t="s">
        <v>5</v>
      </c>
      <c r="R10" s="17" t="n">
        <f aca="false">SUM(D3:D32)</f>
        <v>1479.33</v>
      </c>
      <c r="S10" s="17" t="n">
        <f aca="false">SUM(L3:L32)</f>
        <v>6</v>
      </c>
      <c r="T10" s="17" t="n">
        <f aca="false">R10-S10</f>
        <v>1473.33</v>
      </c>
      <c r="U10" s="8"/>
      <c r="V10" s="8"/>
    </row>
    <row r="11" customFormat="false" ht="18" hidden="false" customHeight="false" outlineLevel="0" collapsed="false">
      <c r="A11" s="16" t="n">
        <v>43809</v>
      </c>
      <c r="B11" s="10" t="n">
        <f aca="false">F11/4</f>
        <v>116.25</v>
      </c>
      <c r="C11" s="11" t="n">
        <f aca="false">F11/4</f>
        <v>116.25</v>
      </c>
      <c r="D11" s="12" t="n">
        <f aca="false">F11/4</f>
        <v>116.25</v>
      </c>
      <c r="E11" s="13" t="n">
        <f aca="false">F11/4</f>
        <v>116.25</v>
      </c>
      <c r="F11" s="14" t="n">
        <v>465</v>
      </c>
      <c r="G11" s="15" t="s">
        <v>18</v>
      </c>
      <c r="H11" s="5"/>
      <c r="I11" s="5"/>
      <c r="J11" s="10" t="n">
        <v>0</v>
      </c>
      <c r="K11" s="11" t="n">
        <v>0</v>
      </c>
      <c r="L11" s="12" t="n">
        <v>0</v>
      </c>
      <c r="M11" s="13" t="n">
        <v>465</v>
      </c>
      <c r="N11" s="14" t="s">
        <v>24</v>
      </c>
      <c r="O11" s="7"/>
      <c r="P11" s="8"/>
      <c r="Q11" s="17"/>
      <c r="R11" s="17"/>
      <c r="S11" s="17"/>
      <c r="T11" s="8"/>
      <c r="U11" s="8"/>
      <c r="V11" s="8"/>
    </row>
    <row r="12" customFormat="false" ht="18" hidden="false" customHeight="false" outlineLevel="0" collapsed="false">
      <c r="A12" s="16" t="n">
        <v>43809</v>
      </c>
      <c r="B12" s="10" t="n">
        <f aca="false">F12/3</f>
        <v>12</v>
      </c>
      <c r="C12" s="11" t="n">
        <v>0</v>
      </c>
      <c r="D12" s="12" t="n">
        <v>12</v>
      </c>
      <c r="E12" s="13" t="n">
        <v>12</v>
      </c>
      <c r="F12" s="14" t="n">
        <v>36</v>
      </c>
      <c r="G12" s="15" t="s">
        <v>15</v>
      </c>
      <c r="H12" s="5"/>
      <c r="I12" s="5"/>
      <c r="J12" s="10" t="n">
        <v>36</v>
      </c>
      <c r="K12" s="11" t="n">
        <v>0</v>
      </c>
      <c r="L12" s="12" t="n">
        <v>0</v>
      </c>
      <c r="M12" s="13" t="n">
        <v>0</v>
      </c>
      <c r="N12" s="14" t="s">
        <v>24</v>
      </c>
      <c r="O12" s="7"/>
      <c r="P12" s="8"/>
      <c r="Q12" s="17" t="s">
        <v>7</v>
      </c>
      <c r="R12" s="17" t="n">
        <f aca="false">SUM(R7:R10)</f>
        <v>5710.99</v>
      </c>
      <c r="S12" s="17" t="n">
        <f aca="false">SUM(S7:S10)</f>
        <v>5711</v>
      </c>
      <c r="T12" s="17" t="n">
        <f aca="false">SUM(T7:T10)</f>
        <v>-0.0100000000002183</v>
      </c>
      <c r="U12" s="8"/>
      <c r="V12" s="8"/>
    </row>
    <row r="13" customFormat="false" ht="18" hidden="false" customHeight="false" outlineLevel="0" collapsed="false">
      <c r="A13" s="16" t="n">
        <v>43811</v>
      </c>
      <c r="B13" s="10" t="n">
        <f aca="false">F13/4</f>
        <v>77.5</v>
      </c>
      <c r="C13" s="11" t="n">
        <f aca="false">F13/4</f>
        <v>77.5</v>
      </c>
      <c r="D13" s="12" t="n">
        <f aca="false">F13/4</f>
        <v>77.5</v>
      </c>
      <c r="E13" s="13" t="n">
        <f aca="false">F13/4</f>
        <v>77.5</v>
      </c>
      <c r="F13" s="14" t="n">
        <v>310</v>
      </c>
      <c r="G13" s="15" t="s">
        <v>34</v>
      </c>
      <c r="H13" s="5"/>
      <c r="I13" s="5"/>
      <c r="J13" s="10" t="n">
        <v>310</v>
      </c>
      <c r="K13" s="11" t="n">
        <v>0</v>
      </c>
      <c r="L13" s="12" t="n">
        <v>0</v>
      </c>
      <c r="M13" s="13" t="n">
        <v>0</v>
      </c>
      <c r="N13" s="14" t="s">
        <v>24</v>
      </c>
      <c r="O13" s="7" t="s">
        <v>35</v>
      </c>
      <c r="P13" s="8"/>
      <c r="Q13" s="17"/>
      <c r="R13" s="17"/>
      <c r="S13" s="17"/>
      <c r="T13" s="8"/>
      <c r="U13" s="8"/>
      <c r="V13" s="8"/>
    </row>
    <row r="14" customFormat="false" ht="18" hidden="false" customHeight="false" outlineLevel="0" collapsed="false">
      <c r="A14" s="16" t="n">
        <v>43811</v>
      </c>
      <c r="B14" s="10" t="n">
        <f aca="false">F14/4</f>
        <v>2.5</v>
      </c>
      <c r="C14" s="11" t="n">
        <f aca="false">F14/4</f>
        <v>2.5</v>
      </c>
      <c r="D14" s="12" t="n">
        <f aca="false">F14/4</f>
        <v>2.5</v>
      </c>
      <c r="E14" s="13" t="n">
        <f aca="false">F14/4</f>
        <v>2.5</v>
      </c>
      <c r="F14" s="14" t="n">
        <v>10</v>
      </c>
      <c r="G14" s="15" t="s">
        <v>36</v>
      </c>
      <c r="H14" s="5"/>
      <c r="I14" s="5"/>
      <c r="J14" s="10" t="n">
        <v>0</v>
      </c>
      <c r="K14" s="11" t="n">
        <v>0</v>
      </c>
      <c r="L14" s="12" t="n">
        <v>0</v>
      </c>
      <c r="M14" s="13" t="n">
        <v>10</v>
      </c>
      <c r="N14" s="14" t="s">
        <v>24</v>
      </c>
      <c r="O14" s="7"/>
      <c r="P14" s="8"/>
      <c r="Q14" s="17"/>
      <c r="R14" s="17"/>
      <c r="S14" s="17"/>
      <c r="T14" s="8"/>
      <c r="U14" s="8"/>
      <c r="V14" s="8"/>
    </row>
    <row r="15" customFormat="false" ht="18" hidden="false" customHeight="false" outlineLevel="0" collapsed="false">
      <c r="A15" s="16" t="n">
        <v>43813</v>
      </c>
      <c r="B15" s="10" t="n">
        <f aca="false">F15/4</f>
        <v>27.5</v>
      </c>
      <c r="C15" s="11" t="n">
        <f aca="false">F15/4</f>
        <v>27.5</v>
      </c>
      <c r="D15" s="12" t="n">
        <f aca="false">F15/4</f>
        <v>27.5</v>
      </c>
      <c r="E15" s="13" t="n">
        <f aca="false">F15/4</f>
        <v>27.5</v>
      </c>
      <c r="F15" s="14" t="n">
        <v>110</v>
      </c>
      <c r="G15" s="15" t="s">
        <v>33</v>
      </c>
      <c r="H15" s="5"/>
      <c r="I15" s="5"/>
      <c r="J15" s="10" t="n">
        <v>110</v>
      </c>
      <c r="K15" s="11" t="n">
        <v>0</v>
      </c>
      <c r="L15" s="12" t="n">
        <v>0</v>
      </c>
      <c r="M15" s="13" t="n">
        <v>0</v>
      </c>
      <c r="N15" s="14" t="s">
        <v>24</v>
      </c>
      <c r="O15" s="7"/>
      <c r="P15" s="8"/>
      <c r="Q15" s="17"/>
      <c r="R15" s="17"/>
      <c r="S15" s="17"/>
      <c r="T15" s="8"/>
      <c r="U15" s="8"/>
      <c r="V15" s="8"/>
    </row>
    <row r="16" customFormat="false" ht="15.6" hidden="false" customHeight="false" outlineLevel="0" collapsed="false">
      <c r="A16" s="16" t="n">
        <v>43813</v>
      </c>
      <c r="B16" s="10" t="n">
        <v>12</v>
      </c>
      <c r="C16" s="11" t="n">
        <v>0</v>
      </c>
      <c r="D16" s="12" t="n">
        <v>12</v>
      </c>
      <c r="E16" s="13" t="n">
        <v>12</v>
      </c>
      <c r="F16" s="14" t="n">
        <v>36</v>
      </c>
      <c r="G16" s="15" t="s">
        <v>15</v>
      </c>
      <c r="H16" s="5"/>
      <c r="I16" s="5"/>
      <c r="J16" s="10" t="n">
        <v>36</v>
      </c>
      <c r="K16" s="11" t="n">
        <v>0</v>
      </c>
      <c r="L16" s="12" t="n">
        <v>0</v>
      </c>
      <c r="M16" s="13" t="n">
        <v>0</v>
      </c>
      <c r="N16" s="14" t="s">
        <v>24</v>
      </c>
      <c r="O16" s="7"/>
      <c r="P16" s="8"/>
      <c r="Q16" s="8"/>
      <c r="R16" s="8" t="n">
        <f aca="false">1473-495</f>
        <v>978</v>
      </c>
      <c r="S16" s="8"/>
      <c r="T16" s="8"/>
      <c r="U16" s="8"/>
      <c r="V16" s="8"/>
    </row>
    <row r="17" customFormat="false" ht="15.6" hidden="false" customHeight="false" outlineLevel="0" collapsed="false">
      <c r="A17" s="16" t="n">
        <v>43813</v>
      </c>
      <c r="B17" s="10" t="n">
        <f aca="false">F17/4</f>
        <v>110</v>
      </c>
      <c r="C17" s="11" t="n">
        <f aca="false">F17/4</f>
        <v>110</v>
      </c>
      <c r="D17" s="12" t="n">
        <f aca="false">F17/4</f>
        <v>110</v>
      </c>
      <c r="E17" s="13" t="n">
        <f aca="false">F17/4</f>
        <v>110</v>
      </c>
      <c r="F17" s="14" t="n">
        <v>440</v>
      </c>
      <c r="G17" s="15" t="s">
        <v>37</v>
      </c>
      <c r="H17" s="5"/>
      <c r="I17" s="5"/>
      <c r="J17" s="10" t="n">
        <v>440</v>
      </c>
      <c r="K17" s="11" t="n">
        <v>0</v>
      </c>
      <c r="L17" s="12" t="n">
        <v>0</v>
      </c>
      <c r="M17" s="13" t="n">
        <v>0</v>
      </c>
      <c r="N17" s="14" t="s">
        <v>24</v>
      </c>
      <c r="O17" s="7"/>
      <c r="P17" s="8"/>
      <c r="Q17" s="8"/>
      <c r="R17" s="8"/>
      <c r="S17" s="8"/>
      <c r="T17" s="8"/>
      <c r="U17" s="8"/>
      <c r="V17" s="8"/>
    </row>
    <row r="18" customFormat="false" ht="14.4" hidden="false" customHeight="false" outlineLevel="0" collapsed="false">
      <c r="A18" s="18" t="n">
        <v>43814</v>
      </c>
      <c r="B18" s="7" t="n">
        <f aca="false">F18/4</f>
        <v>81.25</v>
      </c>
      <c r="C18" s="7" t="n">
        <f aca="false">F18/4</f>
        <v>81.25</v>
      </c>
      <c r="D18" s="7" t="n">
        <f aca="false">F18/4</f>
        <v>81.25</v>
      </c>
      <c r="E18" s="7" t="n">
        <f aca="false">F18/4</f>
        <v>81.25</v>
      </c>
      <c r="F18" s="7" t="n">
        <v>325</v>
      </c>
      <c r="G18" s="7" t="s">
        <v>33</v>
      </c>
      <c r="H18" s="7"/>
      <c r="I18" s="7"/>
      <c r="J18" s="7" t="n">
        <v>275</v>
      </c>
      <c r="K18" s="7" t="n">
        <v>50</v>
      </c>
      <c r="L18" s="7" t="n">
        <v>0</v>
      </c>
      <c r="M18" s="7" t="n">
        <v>0</v>
      </c>
      <c r="N18" s="7" t="s">
        <v>24</v>
      </c>
      <c r="O18" s="7"/>
      <c r="P18" s="8"/>
      <c r="Q18" s="8"/>
      <c r="R18" s="8"/>
      <c r="S18" s="8"/>
      <c r="T18" s="8"/>
      <c r="U18" s="8"/>
      <c r="V18" s="8"/>
    </row>
    <row r="19" customFormat="false" ht="14.4" hidden="false" customHeight="false" outlineLevel="0" collapsed="false">
      <c r="A19" s="18" t="n">
        <v>43814</v>
      </c>
      <c r="B19" s="7" t="n">
        <f aca="false">F19/4</f>
        <v>7.5</v>
      </c>
      <c r="C19" s="7" t="n">
        <f aca="false">F19/4</f>
        <v>7.5</v>
      </c>
      <c r="D19" s="7" t="n">
        <f aca="false">F19/4</f>
        <v>7.5</v>
      </c>
      <c r="E19" s="7" t="n">
        <f aca="false">F19/4</f>
        <v>7.5</v>
      </c>
      <c r="F19" s="7" t="n">
        <v>30</v>
      </c>
      <c r="G19" s="7" t="s">
        <v>23</v>
      </c>
      <c r="H19" s="7"/>
      <c r="I19" s="7"/>
      <c r="J19" s="7" t="n">
        <v>0</v>
      </c>
      <c r="K19" s="7" t="n">
        <v>0</v>
      </c>
      <c r="L19" s="7" t="n">
        <v>0</v>
      </c>
      <c r="M19" s="7" t="n">
        <v>30</v>
      </c>
      <c r="N19" s="7" t="s">
        <v>24</v>
      </c>
      <c r="O19" s="7"/>
      <c r="P19" s="8"/>
      <c r="Q19" s="8"/>
      <c r="R19" s="8"/>
      <c r="S19" s="8"/>
      <c r="T19" s="8"/>
      <c r="U19" s="8"/>
      <c r="V19" s="8"/>
    </row>
    <row r="20" customFormat="false" ht="14.4" hidden="false" customHeight="false" outlineLevel="0" collapsed="false">
      <c r="A20" s="18" t="n">
        <v>43816</v>
      </c>
      <c r="B20" s="7" t="n">
        <f aca="false">F20/4</f>
        <v>11.25</v>
      </c>
      <c r="C20" s="7" t="n">
        <f aca="false">F20/4</f>
        <v>11.25</v>
      </c>
      <c r="D20" s="7" t="n">
        <f aca="false">F20/4</f>
        <v>11.25</v>
      </c>
      <c r="E20" s="7" t="n">
        <f aca="false">F20/4</f>
        <v>11.25</v>
      </c>
      <c r="F20" s="7" t="n">
        <v>45</v>
      </c>
      <c r="G20" s="7" t="s">
        <v>23</v>
      </c>
      <c r="H20" s="7"/>
      <c r="I20" s="7"/>
      <c r="J20" s="7" t="n">
        <v>45</v>
      </c>
      <c r="K20" s="7" t="n">
        <v>0</v>
      </c>
      <c r="L20" s="7" t="n">
        <v>0</v>
      </c>
      <c r="M20" s="7" t="n">
        <v>0</v>
      </c>
      <c r="N20" s="7" t="s">
        <v>24</v>
      </c>
      <c r="O20" s="7"/>
      <c r="P20" s="8"/>
      <c r="Q20" s="8"/>
      <c r="R20" s="8" t="n">
        <v>0</v>
      </c>
      <c r="S20" s="8" t="s">
        <v>38</v>
      </c>
      <c r="T20" s="8"/>
      <c r="U20" s="8"/>
      <c r="V20" s="8"/>
    </row>
    <row r="21" customFormat="false" ht="14.4" hidden="false" customHeight="false" outlineLevel="0" collapsed="false">
      <c r="A21" s="18" t="n">
        <v>43816</v>
      </c>
      <c r="B21" s="7" t="n">
        <f aca="false">F21/4</f>
        <v>213.5</v>
      </c>
      <c r="C21" s="7" t="n">
        <f aca="false">F21/4</f>
        <v>213.5</v>
      </c>
      <c r="D21" s="7" t="n">
        <f aca="false">F21/4</f>
        <v>213.5</v>
      </c>
      <c r="E21" s="7" t="n">
        <f aca="false">F21/4</f>
        <v>213.5</v>
      </c>
      <c r="F21" s="7" t="n">
        <v>854</v>
      </c>
      <c r="G21" s="7" t="s">
        <v>12</v>
      </c>
      <c r="H21" s="7"/>
      <c r="I21" s="7"/>
      <c r="J21" s="7" t="n">
        <v>0</v>
      </c>
      <c r="K21" s="7" t="n">
        <v>0</v>
      </c>
      <c r="L21" s="7" t="n">
        <v>0</v>
      </c>
      <c r="M21" s="7" t="n">
        <v>854</v>
      </c>
      <c r="N21" s="7" t="s">
        <v>24</v>
      </c>
      <c r="O21" s="7"/>
      <c r="P21" s="8"/>
      <c r="Q21" s="8"/>
      <c r="R21" s="8"/>
      <c r="S21" s="8"/>
      <c r="T21" s="8"/>
      <c r="U21" s="8"/>
      <c r="V21" s="8"/>
    </row>
    <row r="22" customFormat="false" ht="14.4" hidden="false" customHeight="false" outlineLevel="0" collapsed="false">
      <c r="A22" s="18" t="n">
        <v>43816</v>
      </c>
      <c r="B22" s="7" t="n">
        <v>6</v>
      </c>
      <c r="C22" s="7" t="n">
        <v>0</v>
      </c>
      <c r="D22" s="7" t="n">
        <v>6</v>
      </c>
      <c r="E22" s="7" t="n">
        <v>6</v>
      </c>
      <c r="F22" s="7" t="n">
        <v>18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18</v>
      </c>
      <c r="N22" s="7" t="s">
        <v>24</v>
      </c>
      <c r="O22" s="7"/>
      <c r="P22" s="8"/>
      <c r="Q22" s="8"/>
      <c r="R22" s="8"/>
      <c r="S22" s="8"/>
      <c r="T22" s="8"/>
      <c r="U22" s="8"/>
      <c r="V22" s="8"/>
    </row>
    <row r="23" customFormat="false" ht="14.4" hidden="false" customHeight="false" outlineLevel="0" collapsed="false">
      <c r="A23" s="18" t="n">
        <v>43816</v>
      </c>
      <c r="B23" s="7" t="n">
        <f aca="false">F23/4</f>
        <v>25</v>
      </c>
      <c r="C23" s="7" t="n">
        <f aca="false">F23/4</f>
        <v>25</v>
      </c>
      <c r="D23" s="7" t="n">
        <f aca="false">F23/4</f>
        <v>25</v>
      </c>
      <c r="E23" s="7" t="n">
        <f aca="false">F23/4</f>
        <v>25</v>
      </c>
      <c r="F23" s="7" t="n">
        <v>100</v>
      </c>
      <c r="G23" s="7" t="s">
        <v>17</v>
      </c>
      <c r="H23" s="7"/>
      <c r="I23" s="7"/>
      <c r="J23" s="7" t="n">
        <v>100</v>
      </c>
      <c r="K23" s="7" t="n">
        <v>0</v>
      </c>
      <c r="L23" s="7" t="n">
        <v>0</v>
      </c>
      <c r="M23" s="7" t="n">
        <v>0</v>
      </c>
      <c r="N23" s="7" t="s">
        <v>24</v>
      </c>
      <c r="O23" s="7"/>
      <c r="P23" s="8"/>
      <c r="Q23" s="8"/>
      <c r="R23" s="8"/>
      <c r="S23" s="8"/>
      <c r="T23" s="8"/>
      <c r="U23" s="8"/>
      <c r="V23" s="8"/>
    </row>
    <row r="24" customFormat="false" ht="14.4" hidden="false" customHeight="false" outlineLevel="0" collapsed="false">
      <c r="A24" s="18" t="n">
        <v>43816</v>
      </c>
      <c r="B24" s="7" t="n">
        <v>16</v>
      </c>
      <c r="C24" s="7" t="n">
        <v>0</v>
      </c>
      <c r="D24" s="7" t="n">
        <v>16</v>
      </c>
      <c r="E24" s="7" t="n">
        <v>16</v>
      </c>
      <c r="F24" s="7" t="n">
        <v>48</v>
      </c>
      <c r="G24" s="7" t="s">
        <v>15</v>
      </c>
      <c r="H24" s="7"/>
      <c r="I24" s="7"/>
      <c r="J24" s="7" t="n">
        <v>48</v>
      </c>
      <c r="K24" s="7" t="n">
        <v>0</v>
      </c>
      <c r="L24" s="7" t="n">
        <v>0</v>
      </c>
      <c r="M24" s="7" t="n">
        <v>0</v>
      </c>
      <c r="N24" s="7" t="s">
        <v>24</v>
      </c>
      <c r="O24" s="7"/>
      <c r="P24" s="8"/>
      <c r="Q24" s="8"/>
      <c r="R24" s="8"/>
      <c r="S24" s="8"/>
      <c r="T24" s="8"/>
      <c r="U24" s="8"/>
      <c r="V24" s="8"/>
    </row>
    <row r="25" customFormat="false" ht="14.4" hidden="false" customHeight="false" outlineLevel="0" collapsed="false">
      <c r="A25" s="18" t="n">
        <v>43816</v>
      </c>
      <c r="B25" s="7" t="n">
        <f aca="false">F25/4</f>
        <v>41.5</v>
      </c>
      <c r="C25" s="7" t="n">
        <f aca="false">F25/4</f>
        <v>41.5</v>
      </c>
      <c r="D25" s="7" t="n">
        <f aca="false">F25/4</f>
        <v>41.5</v>
      </c>
      <c r="E25" s="7" t="n">
        <f aca="false">F25/4</f>
        <v>41.5</v>
      </c>
      <c r="F25" s="7" t="n">
        <v>166</v>
      </c>
      <c r="G25" s="7" t="s">
        <v>33</v>
      </c>
      <c r="H25" s="7"/>
      <c r="I25" s="7"/>
      <c r="J25" s="7" t="n">
        <v>140</v>
      </c>
      <c r="K25" s="7" t="n">
        <v>20</v>
      </c>
      <c r="L25" s="7" t="n">
        <v>6</v>
      </c>
      <c r="M25" s="7" t="n">
        <v>0</v>
      </c>
      <c r="N25" s="7" t="s">
        <v>24</v>
      </c>
      <c r="O25" s="7"/>
      <c r="P25" s="8"/>
      <c r="Q25" s="8"/>
      <c r="R25" s="8"/>
      <c r="S25" s="8"/>
      <c r="T25" s="8"/>
      <c r="U25" s="8"/>
      <c r="V25" s="8"/>
    </row>
    <row r="26" customFormat="false" ht="14.4" hidden="false" customHeight="false" outlineLevel="0" collapsed="false">
      <c r="A26" s="18" t="n">
        <v>43818</v>
      </c>
      <c r="B26" s="7" t="n">
        <f aca="false">F26/4</f>
        <v>253.75</v>
      </c>
      <c r="C26" s="7" t="n">
        <f aca="false">F26/4</f>
        <v>253.75</v>
      </c>
      <c r="D26" s="7" t="n">
        <f aca="false">F26/4</f>
        <v>253.75</v>
      </c>
      <c r="E26" s="7" t="n">
        <f aca="false">F26/4</f>
        <v>253.75</v>
      </c>
      <c r="F26" s="7" t="n">
        <v>1015</v>
      </c>
      <c r="G26" s="7" t="s">
        <v>39</v>
      </c>
      <c r="H26" s="7"/>
      <c r="I26" s="7"/>
      <c r="J26" s="7" t="n">
        <v>0</v>
      </c>
      <c r="K26" s="7" t="n">
        <v>1015</v>
      </c>
      <c r="L26" s="7" t="n">
        <v>0</v>
      </c>
      <c r="M26" s="7" t="n">
        <v>0</v>
      </c>
      <c r="N26" s="7" t="s">
        <v>24</v>
      </c>
      <c r="O26" s="7"/>
      <c r="P26" s="8"/>
      <c r="Q26" s="8"/>
      <c r="R26" s="8"/>
      <c r="S26" s="8"/>
      <c r="T26" s="8"/>
      <c r="U26" s="8"/>
      <c r="V26" s="8"/>
    </row>
    <row r="27" customFormat="false" ht="14.4" hidden="false" customHeight="false" outlineLevel="0" collapsed="false">
      <c r="A27" s="18" t="n">
        <v>43818</v>
      </c>
      <c r="B27" s="7" t="n">
        <f aca="false">F27/4</f>
        <v>20</v>
      </c>
      <c r="C27" s="7" t="n">
        <f aca="false">F27/4</f>
        <v>20</v>
      </c>
      <c r="D27" s="7" t="n">
        <f aca="false">F27/4</f>
        <v>20</v>
      </c>
      <c r="E27" s="7" t="n">
        <f aca="false">F27/4</f>
        <v>20</v>
      </c>
      <c r="F27" s="7" t="n">
        <v>80</v>
      </c>
      <c r="G27" s="7" t="s">
        <v>40</v>
      </c>
      <c r="H27" s="7"/>
      <c r="I27" s="7"/>
      <c r="J27" s="7" t="n">
        <v>0</v>
      </c>
      <c r="K27" s="7" t="n">
        <v>80</v>
      </c>
      <c r="L27" s="7" t="n">
        <v>0</v>
      </c>
      <c r="M27" s="7" t="n">
        <v>0</v>
      </c>
      <c r="N27" s="7" t="s">
        <v>24</v>
      </c>
      <c r="O27" s="7"/>
      <c r="P27" s="8"/>
      <c r="Q27" s="8"/>
      <c r="R27" s="8"/>
      <c r="S27" s="8"/>
      <c r="T27" s="8"/>
      <c r="U27" s="8"/>
      <c r="V27" s="8"/>
    </row>
    <row r="28" customFormat="false" ht="14.4" hidden="false" customHeight="false" outlineLevel="0" collapsed="false">
      <c r="A28" s="18" t="n">
        <v>43819</v>
      </c>
      <c r="B28" s="7" t="n">
        <f aca="false">F28/4</f>
        <v>61.25</v>
      </c>
      <c r="C28" s="7" t="n">
        <f aca="false">F28/4</f>
        <v>61.25</v>
      </c>
      <c r="D28" s="7" t="n">
        <f aca="false">F28/4</f>
        <v>61.25</v>
      </c>
      <c r="E28" s="7" t="n">
        <f aca="false">F28/4</f>
        <v>61.25</v>
      </c>
      <c r="F28" s="7" t="n">
        <v>245</v>
      </c>
      <c r="G28" s="7" t="s">
        <v>41</v>
      </c>
      <c r="H28" s="7"/>
      <c r="I28" s="7"/>
      <c r="J28" s="7" t="n">
        <v>245</v>
      </c>
      <c r="K28" s="7" t="n">
        <v>0</v>
      </c>
      <c r="L28" s="7" t="n">
        <v>0</v>
      </c>
      <c r="M28" s="7" t="n">
        <v>0</v>
      </c>
      <c r="N28" s="7" t="s">
        <v>24</v>
      </c>
      <c r="O28" s="7"/>
      <c r="P28" s="8"/>
      <c r="Q28" s="8"/>
      <c r="R28" s="8"/>
      <c r="S28" s="8"/>
      <c r="T28" s="8"/>
      <c r="U28" s="8"/>
      <c r="V28" s="8"/>
    </row>
    <row r="29" customFormat="false" ht="14.4" hidden="false" customHeight="false" outlineLevel="0" collapsed="false">
      <c r="A29" s="18" t="n">
        <v>43821</v>
      </c>
      <c r="B29" s="7" t="n">
        <f aca="false">42/3</f>
        <v>14</v>
      </c>
      <c r="C29" s="7" t="n">
        <v>0</v>
      </c>
      <c r="D29" s="7" t="n">
        <v>14</v>
      </c>
      <c r="E29" s="7" t="n">
        <v>14</v>
      </c>
      <c r="F29" s="7" t="n">
        <v>42</v>
      </c>
      <c r="G29" s="7" t="s">
        <v>15</v>
      </c>
      <c r="H29" s="7"/>
      <c r="I29" s="7"/>
      <c r="J29" s="7" t="n">
        <v>0</v>
      </c>
      <c r="K29" s="7" t="n">
        <v>0</v>
      </c>
      <c r="L29" s="7" t="n">
        <v>0</v>
      </c>
      <c r="M29" s="7" t="n">
        <v>42</v>
      </c>
      <c r="N29" s="7" t="s">
        <v>24</v>
      </c>
      <c r="O29" s="7"/>
      <c r="P29" s="8"/>
      <c r="Q29" s="8"/>
      <c r="R29" s="8"/>
      <c r="S29" s="8"/>
      <c r="T29" s="8"/>
      <c r="U29" s="8"/>
      <c r="V29" s="8"/>
    </row>
    <row r="30" customFormat="false" ht="14.4" hidden="false" customHeight="false" outlineLevel="0" collapsed="false">
      <c r="A30" s="18" t="n">
        <v>43821</v>
      </c>
      <c r="B30" s="7" t="n">
        <v>33.33</v>
      </c>
      <c r="C30" s="7" t="n">
        <v>0</v>
      </c>
      <c r="D30" s="7" t="n">
        <v>33.33</v>
      </c>
      <c r="E30" s="7" t="n">
        <v>33.33</v>
      </c>
      <c r="F30" s="7" t="n">
        <v>100</v>
      </c>
      <c r="G30" s="7" t="s">
        <v>42</v>
      </c>
      <c r="H30" s="7"/>
      <c r="I30" s="7"/>
      <c r="J30" s="7" t="n">
        <v>100</v>
      </c>
      <c r="K30" s="7" t="n">
        <v>0</v>
      </c>
      <c r="L30" s="7" t="n">
        <v>0</v>
      </c>
      <c r="M30" s="7" t="n">
        <v>0</v>
      </c>
      <c r="N30" s="7" t="s">
        <v>24</v>
      </c>
      <c r="O30" s="7"/>
      <c r="P30" s="8"/>
      <c r="Q30" s="8"/>
      <c r="R30" s="8"/>
      <c r="S30" s="8"/>
      <c r="T30" s="8"/>
      <c r="U30" s="8"/>
      <c r="V30" s="8"/>
    </row>
    <row r="31" customFormat="false" ht="14.4" hidden="false" customHeight="false" outlineLevel="0" collapsed="false">
      <c r="A31" s="18" t="n">
        <v>43821</v>
      </c>
      <c r="B31" s="7" t="n">
        <f aca="false">F31/4</f>
        <v>56.25</v>
      </c>
      <c r="C31" s="7" t="n">
        <f aca="false">F31/4</f>
        <v>56.25</v>
      </c>
      <c r="D31" s="7" t="n">
        <f aca="false">F31/4</f>
        <v>56.25</v>
      </c>
      <c r="E31" s="7" t="n">
        <f aca="false">F31/4</f>
        <v>56.25</v>
      </c>
      <c r="F31" s="7" t="n">
        <v>225</v>
      </c>
      <c r="G31" s="7" t="s">
        <v>43</v>
      </c>
      <c r="H31" s="7"/>
      <c r="I31" s="7"/>
      <c r="J31" s="7" t="n">
        <v>225</v>
      </c>
      <c r="K31" s="7" t="n">
        <v>0</v>
      </c>
      <c r="L31" s="7" t="n">
        <v>0</v>
      </c>
      <c r="M31" s="7" t="n">
        <v>0</v>
      </c>
      <c r="N31" s="7" t="s">
        <v>24</v>
      </c>
      <c r="O31" s="7"/>
      <c r="P31" s="8"/>
      <c r="Q31" s="8"/>
      <c r="R31" s="8"/>
      <c r="S31" s="8"/>
      <c r="T31" s="8"/>
      <c r="U31" s="8"/>
      <c r="V31" s="8"/>
    </row>
    <row r="32" customFormat="false" ht="14.4" hidden="false" customHeight="false" outlineLevel="0" collapsed="false">
      <c r="A32" s="18" t="n">
        <v>43822</v>
      </c>
      <c r="B32" s="7" t="n">
        <f aca="false">F32/4</f>
        <v>25</v>
      </c>
      <c r="C32" s="7" t="n">
        <f aca="false">F32/4</f>
        <v>25</v>
      </c>
      <c r="D32" s="7" t="n">
        <f aca="false">F32/4</f>
        <v>25</v>
      </c>
      <c r="E32" s="7" t="n">
        <f aca="false">F32/4</f>
        <v>25</v>
      </c>
      <c r="F32" s="7" t="n">
        <v>100</v>
      </c>
      <c r="G32" s="7" t="s">
        <v>33</v>
      </c>
      <c r="H32" s="7"/>
      <c r="I32" s="7"/>
      <c r="J32" s="7" t="n">
        <v>100</v>
      </c>
      <c r="K32" s="7" t="n">
        <v>0</v>
      </c>
      <c r="L32" s="7" t="n">
        <v>0</v>
      </c>
      <c r="M32" s="7" t="n">
        <v>0</v>
      </c>
      <c r="N32" s="7" t="s">
        <v>24</v>
      </c>
      <c r="O32" s="7"/>
      <c r="P32" s="8"/>
      <c r="Q32" s="8"/>
      <c r="R32" s="8"/>
      <c r="S32" s="8"/>
      <c r="T32" s="8"/>
      <c r="U32" s="8"/>
      <c r="V32" s="8"/>
    </row>
    <row r="33" customFormat="false" ht="14.4" hidden="false" customHeight="false" outlineLevel="0" collapsed="false">
      <c r="A33" s="7"/>
      <c r="B33" s="7" t="n">
        <f aca="false">SUM(B3:B32)</f>
        <v>1434.83</v>
      </c>
      <c r="C33" s="7" t="n">
        <f aca="false">SUM(C3:C32)</f>
        <v>1317.5</v>
      </c>
      <c r="D33" s="7" t="n">
        <f aca="false">SUM(D3:D32)</f>
        <v>1479.33</v>
      </c>
      <c r="E33" s="7" t="n">
        <f aca="false">SUM(E3:E32)</f>
        <v>1479.33</v>
      </c>
      <c r="F33" s="7" t="n">
        <f aca="false">SUM(F3:F32)</f>
        <v>5711</v>
      </c>
      <c r="G33" s="7" t="n">
        <f aca="false">SUM(G3:G17)</f>
        <v>0</v>
      </c>
      <c r="H33" s="7" t="n">
        <f aca="false">SUM(H3:H17)</f>
        <v>0</v>
      </c>
      <c r="I33" s="7" t="n">
        <f aca="false">SUM(I3:I17)</f>
        <v>0</v>
      </c>
      <c r="J33" s="7" t="n">
        <f aca="false">SUM(J3:J32)</f>
        <v>2465</v>
      </c>
      <c r="K33" s="7" t="n">
        <f aca="false">SUM(K3:K32)</f>
        <v>1265</v>
      </c>
      <c r="L33" s="7" t="n">
        <f aca="false">SUM(L3:L32)</f>
        <v>6</v>
      </c>
      <c r="M33" s="7" t="n">
        <f aca="false">SUM(M3:M32)</f>
        <v>1975</v>
      </c>
      <c r="N33" s="7"/>
      <c r="O33" s="7"/>
      <c r="P33" s="8"/>
      <c r="Q33" s="8"/>
      <c r="R33" s="8"/>
      <c r="S33" s="8"/>
      <c r="T33" s="8"/>
      <c r="U33" s="8"/>
      <c r="V33" s="8"/>
    </row>
    <row r="34" customFormat="false" ht="14.4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</row>
    <row r="35" customFormat="false" ht="14.4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</row>
    <row r="36" customFormat="false" ht="14.4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</row>
    <row r="37" customFormat="false" ht="14.4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</row>
    <row r="38" customFormat="false" ht="14.4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</row>
    <row r="39" customFormat="false" ht="14.4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</row>
    <row r="40" customFormat="false" ht="14.4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</row>
    <row r="41" customFormat="false" ht="14.4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</row>
    <row r="42" customFormat="false" ht="14.4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4.4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4.4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4.4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4.4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4.4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4.4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4.4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4.4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4.4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4.4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4.4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4.4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4.4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4.4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4.4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4.4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4.4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4.4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4.4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4.4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4.4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4.4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4.4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4.4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4.4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4.4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4.4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" activeCellId="0" sqref="Q3"/>
    </sheetView>
  </sheetViews>
  <sheetFormatPr defaultColWidth="8.6875" defaultRowHeight="14.4" zeroHeight="false" outlineLevelRow="0" outlineLevelCol="0"/>
  <cols>
    <col collapsed="false" customWidth="true" hidden="false" outlineLevel="0" max="1" min="1" style="2" width="8.33"/>
    <col collapsed="false" customWidth="true" hidden="false" outlineLevel="0" max="7" min="7" style="0" width="11.77"/>
    <col collapsed="false" customWidth="true" hidden="false" outlineLevel="0" max="17" min="17" style="0" width="9.33"/>
    <col collapsed="false" customWidth="true" hidden="false" outlineLevel="0" max="18" min="18" style="0" width="10.45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</row>
    <row r="2" customFormat="false" ht="15.6" hidden="false" customHeight="false" outlineLevel="0" collapsed="false">
      <c r="A2" s="16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U2" s="0" t="n">
        <f aca="false">1434+209+160</f>
        <v>1803</v>
      </c>
    </row>
    <row r="3" customFormat="false" ht="18" hidden="false" customHeight="false" outlineLevel="0" collapsed="false">
      <c r="A3" s="18" t="n">
        <v>43824</v>
      </c>
      <c r="B3" s="7" t="n">
        <f aca="false">65/3</f>
        <v>21.6666666666667</v>
      </c>
      <c r="C3" s="7" t="n">
        <v>0</v>
      </c>
      <c r="D3" s="7" t="n">
        <v>21.6667</v>
      </c>
      <c r="E3" s="7" t="n">
        <v>21.667</v>
      </c>
      <c r="F3" s="7" t="n">
        <v>65</v>
      </c>
      <c r="G3" s="7" t="s">
        <v>15</v>
      </c>
      <c r="H3" s="7"/>
      <c r="I3" s="7"/>
      <c r="J3" s="7" t="n">
        <v>0</v>
      </c>
      <c r="K3" s="7" t="n">
        <v>0</v>
      </c>
      <c r="L3" s="7" t="n">
        <v>65</v>
      </c>
      <c r="M3" s="7" t="n">
        <v>0</v>
      </c>
      <c r="N3" s="7" t="s">
        <v>11</v>
      </c>
      <c r="Q3" s="17" t="s">
        <v>26</v>
      </c>
      <c r="R3" s="17" t="s">
        <v>27</v>
      </c>
      <c r="S3" s="17" t="s">
        <v>28</v>
      </c>
      <c r="T3" s="17" t="s">
        <v>29</v>
      </c>
    </row>
    <row r="4" customFormat="false" ht="18" hidden="false" customHeight="false" outlineLevel="0" collapsed="false">
      <c r="A4" s="18" t="n">
        <v>43825</v>
      </c>
      <c r="B4" s="7" t="n">
        <f aca="false">280/4</f>
        <v>70</v>
      </c>
      <c r="C4" s="7" t="n">
        <f aca="false">280/4</f>
        <v>70</v>
      </c>
      <c r="D4" s="7" t="n">
        <f aca="false">280/4</f>
        <v>70</v>
      </c>
      <c r="E4" s="7" t="n">
        <f aca="false">280/4</f>
        <v>70</v>
      </c>
      <c r="F4" s="7" t="n">
        <v>280</v>
      </c>
      <c r="G4" s="7" t="s">
        <v>41</v>
      </c>
      <c r="H4" s="7"/>
      <c r="I4" s="7"/>
      <c r="J4" s="7" t="n">
        <v>0</v>
      </c>
      <c r="K4" s="7" t="n">
        <v>280</v>
      </c>
      <c r="L4" s="7" t="n">
        <v>0</v>
      </c>
      <c r="M4" s="7" t="n">
        <v>0</v>
      </c>
      <c r="N4" s="7" t="s">
        <v>11</v>
      </c>
      <c r="Q4" s="17" t="s">
        <v>4</v>
      </c>
      <c r="R4" s="17" t="n">
        <f aca="false">SUM(C3:C28)</f>
        <v>1338.663</v>
      </c>
      <c r="S4" s="17" t="n">
        <f aca="false">SUM(K3:K28)</f>
        <v>280</v>
      </c>
      <c r="T4" s="17" t="n">
        <f aca="false">R4-S4</f>
        <v>1058.663</v>
      </c>
    </row>
    <row r="5" customFormat="false" ht="18" hidden="false" customHeight="false" outlineLevel="0" collapsed="false">
      <c r="A5" s="18" t="n">
        <v>43823</v>
      </c>
      <c r="B5" s="7" t="n">
        <f aca="false">360/6</f>
        <v>60</v>
      </c>
      <c r="C5" s="7" t="n">
        <f aca="false">360/6</f>
        <v>60</v>
      </c>
      <c r="D5" s="7" t="n">
        <f aca="false">360/6</f>
        <v>60</v>
      </c>
      <c r="E5" s="7" t="n">
        <f aca="false">360/6</f>
        <v>60</v>
      </c>
      <c r="F5" s="7" t="n">
        <v>240</v>
      </c>
      <c r="G5" s="7" t="s">
        <v>44</v>
      </c>
      <c r="H5" s="7"/>
      <c r="I5" s="7"/>
      <c r="J5" s="7" t="n">
        <v>0</v>
      </c>
      <c r="K5" s="7" t="n">
        <v>0</v>
      </c>
      <c r="L5" s="7" t="n">
        <v>240</v>
      </c>
      <c r="M5" s="7" t="n">
        <v>0</v>
      </c>
      <c r="N5" s="7" t="s">
        <v>11</v>
      </c>
      <c r="Q5" s="17" t="s">
        <v>3</v>
      </c>
      <c r="R5" s="17" t="n">
        <f aca="false">SUM(B3:B28)</f>
        <v>1112.66333333333</v>
      </c>
      <c r="S5" s="17" t="n">
        <f aca="false">SUM(J3:J28)</f>
        <v>2801</v>
      </c>
      <c r="T5" s="17" t="n">
        <f aca="false">R5-S5</f>
        <v>-1688.33666666667</v>
      </c>
    </row>
    <row r="6" customFormat="false" ht="18" hidden="false" customHeight="false" outlineLevel="0" collapsed="false">
      <c r="A6" s="18" t="n">
        <v>43827</v>
      </c>
      <c r="B6" s="7" t="n">
        <v>30</v>
      </c>
      <c r="C6" s="7" t="n">
        <v>30</v>
      </c>
      <c r="D6" s="7" t="n">
        <v>30</v>
      </c>
      <c r="E6" s="7" t="n">
        <v>0</v>
      </c>
      <c r="F6" s="7" t="n">
        <v>90</v>
      </c>
      <c r="G6" s="7" t="s">
        <v>19</v>
      </c>
      <c r="H6" s="7"/>
      <c r="I6" s="7"/>
      <c r="J6" s="7" t="n">
        <v>90</v>
      </c>
      <c r="K6" s="7" t="n">
        <v>0</v>
      </c>
      <c r="L6" s="7" t="n">
        <v>0</v>
      </c>
      <c r="M6" s="7" t="n">
        <v>0</v>
      </c>
      <c r="N6" s="7" t="s">
        <v>11</v>
      </c>
      <c r="Q6" s="17" t="s">
        <v>6</v>
      </c>
      <c r="R6" s="17" t="n">
        <f aca="false">SUM(E3:E28)</f>
        <v>922.497</v>
      </c>
      <c r="S6" s="17" t="n">
        <f aca="false">SUM(M3:M28)</f>
        <v>852</v>
      </c>
      <c r="T6" s="17" t="n">
        <f aca="false">R6-S6</f>
        <v>70.497</v>
      </c>
    </row>
    <row r="7" customFormat="false" ht="18" hidden="false" customHeight="false" outlineLevel="0" collapsed="false">
      <c r="A7" s="18" t="n">
        <v>43827</v>
      </c>
      <c r="B7" s="7" t="n">
        <f aca="false">350/4</f>
        <v>87.5</v>
      </c>
      <c r="C7" s="7" t="n">
        <f aca="false">350/4</f>
        <v>87.5</v>
      </c>
      <c r="D7" s="7" t="n">
        <f aca="false">350/4</f>
        <v>87.5</v>
      </c>
      <c r="E7" s="7" t="n">
        <f aca="false">350/4</f>
        <v>87.5</v>
      </c>
      <c r="F7" s="7" t="n">
        <v>350</v>
      </c>
      <c r="G7" s="7" t="s">
        <v>33</v>
      </c>
      <c r="H7" s="7"/>
      <c r="I7" s="7"/>
      <c r="J7" s="7" t="n">
        <v>350</v>
      </c>
      <c r="K7" s="7" t="n">
        <v>0</v>
      </c>
      <c r="L7" s="7" t="n">
        <v>0</v>
      </c>
      <c r="M7" s="7" t="n">
        <v>0</v>
      </c>
      <c r="N7" s="7" t="s">
        <v>11</v>
      </c>
      <c r="Q7" s="17" t="s">
        <v>5</v>
      </c>
      <c r="R7" s="17" t="n">
        <f aca="false">SUM(D3:D28)</f>
        <v>984.1597</v>
      </c>
      <c r="S7" s="17" t="n">
        <f aca="false">SUM(L3:L28)</f>
        <v>425</v>
      </c>
      <c r="T7" s="17" t="n">
        <f aca="false">R7-S7</f>
        <v>559.1597</v>
      </c>
    </row>
    <row r="8" customFormat="false" ht="18" hidden="false" customHeight="false" outlineLevel="0" collapsed="false">
      <c r="A8" s="18" t="n">
        <v>43827</v>
      </c>
      <c r="B8" s="7" t="n">
        <v>30</v>
      </c>
      <c r="C8" s="7" t="n">
        <v>20</v>
      </c>
      <c r="D8" s="7" t="n">
        <v>10</v>
      </c>
      <c r="E8" s="7" t="n">
        <v>0</v>
      </c>
      <c r="F8" s="7" t="n">
        <v>60</v>
      </c>
      <c r="G8" s="7" t="s">
        <v>45</v>
      </c>
      <c r="H8" s="7"/>
      <c r="I8" s="7"/>
      <c r="J8" s="7" t="n">
        <v>60</v>
      </c>
      <c r="K8" s="7" t="n">
        <v>0</v>
      </c>
      <c r="L8" s="7" t="n">
        <v>0</v>
      </c>
      <c r="M8" s="7" t="n">
        <v>0</v>
      </c>
      <c r="N8" s="7" t="s">
        <v>11</v>
      </c>
      <c r="Q8" s="17"/>
      <c r="R8" s="17"/>
      <c r="S8" s="17"/>
      <c r="T8" s="8"/>
    </row>
    <row r="9" customFormat="false" ht="18" hidden="false" customHeight="false" outlineLevel="0" collapsed="false">
      <c r="A9" s="18" t="n">
        <v>43829</v>
      </c>
      <c r="B9" s="7" t="n">
        <f aca="false">105/4</f>
        <v>26.25</v>
      </c>
      <c r="C9" s="7" t="n">
        <f aca="false">105/4</f>
        <v>26.25</v>
      </c>
      <c r="D9" s="7" t="n">
        <f aca="false">105/4</f>
        <v>26.25</v>
      </c>
      <c r="E9" s="7" t="n">
        <f aca="false">105/4</f>
        <v>26.25</v>
      </c>
      <c r="F9" s="7" t="n">
        <v>105</v>
      </c>
      <c r="G9" s="7" t="s">
        <v>33</v>
      </c>
      <c r="H9" s="7"/>
      <c r="I9" s="7"/>
      <c r="J9" s="7" t="n">
        <v>5</v>
      </c>
      <c r="K9" s="7" t="n">
        <v>0</v>
      </c>
      <c r="L9" s="7" t="n">
        <v>100</v>
      </c>
      <c r="M9" s="7" t="n">
        <v>0</v>
      </c>
      <c r="N9" s="7" t="s">
        <v>11</v>
      </c>
      <c r="Q9" s="17" t="s">
        <v>7</v>
      </c>
      <c r="R9" s="17" t="n">
        <f aca="false">SUM(R4:R7)</f>
        <v>4357.98303333333</v>
      </c>
      <c r="S9" s="17" t="n">
        <f aca="false">SUM(S4:S7)</f>
        <v>4358</v>
      </c>
      <c r="T9" s="17" t="n">
        <f aca="false">SUM(T4:T7)</f>
        <v>-0.0169666666668036</v>
      </c>
    </row>
    <row r="10" customFormat="false" ht="14.4" hidden="false" customHeight="false" outlineLevel="0" collapsed="false">
      <c r="A10" s="18" t="n">
        <v>43831</v>
      </c>
      <c r="B10" s="7" t="n">
        <f aca="false">F10/3</f>
        <v>33.3333333333333</v>
      </c>
      <c r="C10" s="7" t="n">
        <v>0</v>
      </c>
      <c r="D10" s="7" t="n">
        <v>33.33</v>
      </c>
      <c r="E10" s="7" t="n">
        <v>33.33</v>
      </c>
      <c r="F10" s="7" t="n">
        <v>100</v>
      </c>
      <c r="G10" s="7" t="s">
        <v>17</v>
      </c>
      <c r="H10" s="7"/>
      <c r="I10" s="7"/>
      <c r="J10" s="7" t="n">
        <v>100</v>
      </c>
      <c r="K10" s="7" t="n">
        <v>0</v>
      </c>
      <c r="L10" s="7" t="n">
        <v>0</v>
      </c>
      <c r="M10" s="7" t="n">
        <v>0</v>
      </c>
      <c r="N10" s="7" t="s">
        <v>11</v>
      </c>
    </row>
    <row r="11" customFormat="false" ht="14.4" hidden="false" customHeight="false" outlineLevel="0" collapsed="false">
      <c r="A11" s="18" t="n">
        <v>43831</v>
      </c>
      <c r="B11" s="7" t="n">
        <v>5</v>
      </c>
      <c r="C11" s="7" t="n">
        <v>5</v>
      </c>
      <c r="D11" s="7" t="n">
        <v>5</v>
      </c>
      <c r="E11" s="7" t="n">
        <v>5</v>
      </c>
      <c r="F11" s="7" t="n">
        <v>20</v>
      </c>
      <c r="G11" s="7" t="s">
        <v>33</v>
      </c>
      <c r="H11" s="7"/>
      <c r="I11" s="7"/>
      <c r="J11" s="7" t="n">
        <v>20</v>
      </c>
      <c r="K11" s="7" t="n">
        <v>0</v>
      </c>
      <c r="L11" s="7" t="n">
        <v>0</v>
      </c>
      <c r="M11" s="7" t="n">
        <v>0</v>
      </c>
      <c r="N11" s="7" t="s">
        <v>11</v>
      </c>
    </row>
    <row r="12" customFormat="false" ht="14.4" hidden="false" customHeight="false" outlineLevel="0" collapsed="false">
      <c r="A12" s="18" t="n">
        <v>43832</v>
      </c>
      <c r="B12" s="7" t="n">
        <v>24</v>
      </c>
      <c r="C12" s="7" t="n">
        <v>24</v>
      </c>
      <c r="D12" s="7" t="n">
        <v>24</v>
      </c>
      <c r="E12" s="7" t="n">
        <v>24</v>
      </c>
      <c r="F12" s="7" t="n">
        <v>96</v>
      </c>
      <c r="G12" s="7" t="s">
        <v>33</v>
      </c>
      <c r="H12" s="7"/>
      <c r="I12" s="7"/>
      <c r="J12" s="7" t="n">
        <v>0</v>
      </c>
      <c r="K12" s="7" t="n">
        <v>0</v>
      </c>
      <c r="L12" s="7" t="n">
        <v>0</v>
      </c>
      <c r="M12" s="7" t="n">
        <v>96</v>
      </c>
      <c r="N12" s="7" t="s">
        <v>11</v>
      </c>
    </row>
    <row r="13" customFormat="false" ht="14.4" hidden="false" customHeight="false" outlineLevel="0" collapsed="false">
      <c r="A13" s="18" t="n">
        <v>43832</v>
      </c>
      <c r="B13" s="7" t="n">
        <v>20</v>
      </c>
      <c r="C13" s="7" t="n">
        <v>0</v>
      </c>
      <c r="D13" s="7" t="n">
        <v>20</v>
      </c>
      <c r="E13" s="7" t="n">
        <v>20</v>
      </c>
      <c r="F13" s="7" t="n">
        <v>60</v>
      </c>
      <c r="G13" s="7" t="s">
        <v>15</v>
      </c>
      <c r="H13" s="7"/>
      <c r="I13" s="7"/>
      <c r="J13" s="7" t="n">
        <v>0</v>
      </c>
      <c r="K13" s="7" t="n">
        <v>0</v>
      </c>
      <c r="L13" s="7" t="n">
        <v>0</v>
      </c>
      <c r="M13" s="7" t="n">
        <v>60</v>
      </c>
      <c r="N13" s="7" t="s">
        <v>11</v>
      </c>
    </row>
    <row r="14" customFormat="false" ht="14.4" hidden="false" customHeight="false" outlineLevel="0" collapsed="false">
      <c r="A14" s="18" t="n">
        <v>43833</v>
      </c>
      <c r="B14" s="7" t="n">
        <f aca="false">F14/4</f>
        <v>200</v>
      </c>
      <c r="C14" s="7" t="n">
        <v>200</v>
      </c>
      <c r="D14" s="7" t="n">
        <v>200</v>
      </c>
      <c r="E14" s="7" t="n">
        <v>200</v>
      </c>
      <c r="F14" s="7" t="n">
        <v>800</v>
      </c>
      <c r="G14" s="7" t="s">
        <v>12</v>
      </c>
      <c r="H14" s="7"/>
      <c r="I14" s="7"/>
      <c r="J14" s="7" t="n">
        <v>800</v>
      </c>
      <c r="K14" s="7" t="n">
        <v>0</v>
      </c>
      <c r="L14" s="7" t="n">
        <v>0</v>
      </c>
      <c r="M14" s="7" t="n">
        <v>0</v>
      </c>
      <c r="N14" s="7" t="s">
        <v>11</v>
      </c>
    </row>
    <row r="15" customFormat="false" ht="14.4" hidden="false" customHeight="false" outlineLevel="0" collapsed="false">
      <c r="A15" s="18" t="n">
        <v>43833</v>
      </c>
      <c r="B15" s="7" t="n">
        <f aca="false">250/4</f>
        <v>62.5</v>
      </c>
      <c r="C15" s="7" t="n">
        <v>62.5</v>
      </c>
      <c r="D15" s="7" t="n">
        <v>62.5</v>
      </c>
      <c r="E15" s="7" t="n">
        <v>62.5</v>
      </c>
      <c r="F15" s="7" t="n">
        <v>250</v>
      </c>
      <c r="G15" s="7" t="s">
        <v>33</v>
      </c>
      <c r="H15" s="7"/>
      <c r="I15" s="7"/>
      <c r="J15" s="7" t="n">
        <v>250</v>
      </c>
      <c r="K15" s="7" t="n">
        <v>0</v>
      </c>
      <c r="L15" s="7" t="n">
        <v>0</v>
      </c>
      <c r="M15" s="7" t="n">
        <v>0</v>
      </c>
      <c r="N15" s="7" t="s">
        <v>11</v>
      </c>
    </row>
    <row r="16" customFormat="false" ht="14.4" hidden="false" customHeight="false" outlineLevel="0" collapsed="false">
      <c r="A16" s="18" t="n">
        <v>43833</v>
      </c>
      <c r="B16" s="7" t="n">
        <f aca="false">25/3</f>
        <v>8.33333333333333</v>
      </c>
      <c r="C16" s="7" t="n">
        <v>8.333</v>
      </c>
      <c r="D16" s="7" t="n">
        <v>8.333</v>
      </c>
      <c r="E16" s="7" t="n">
        <v>0</v>
      </c>
      <c r="F16" s="7" t="n">
        <v>25</v>
      </c>
      <c r="G16" s="7" t="s">
        <v>46</v>
      </c>
      <c r="H16" s="7"/>
      <c r="I16" s="7"/>
      <c r="J16" s="7" t="n">
        <v>25</v>
      </c>
      <c r="K16" s="7" t="n">
        <v>0</v>
      </c>
      <c r="L16" s="7" t="n">
        <v>0</v>
      </c>
      <c r="M16" s="7" t="n">
        <v>0</v>
      </c>
      <c r="N16" s="7" t="s">
        <v>11</v>
      </c>
    </row>
    <row r="17" customFormat="false" ht="14.4" hidden="false" customHeight="false" outlineLevel="0" collapsed="false">
      <c r="A17" s="18" t="n">
        <v>43836</v>
      </c>
      <c r="B17" s="7" t="n">
        <f aca="false">50/4</f>
        <v>12.5</v>
      </c>
      <c r="C17" s="7" t="n">
        <v>12.5</v>
      </c>
      <c r="D17" s="7" t="n">
        <v>12.5</v>
      </c>
      <c r="E17" s="7" t="n">
        <v>12.5</v>
      </c>
      <c r="F17" s="7" t="n">
        <v>50</v>
      </c>
      <c r="G17" s="7" t="s">
        <v>33</v>
      </c>
      <c r="H17" s="7"/>
      <c r="I17" s="7"/>
      <c r="J17" s="7" t="n">
        <v>50</v>
      </c>
      <c r="K17" s="7" t="n">
        <v>0</v>
      </c>
      <c r="L17" s="7" t="n">
        <v>0</v>
      </c>
      <c r="M17" s="7" t="n">
        <v>0</v>
      </c>
      <c r="N17" s="7" t="s">
        <v>11</v>
      </c>
    </row>
    <row r="18" customFormat="false" ht="14.4" hidden="false" customHeight="false" outlineLevel="0" collapsed="false">
      <c r="A18" s="18" t="n">
        <v>43836</v>
      </c>
      <c r="B18" s="7" t="n">
        <f aca="false">158/4</f>
        <v>39.5</v>
      </c>
      <c r="C18" s="7" t="n">
        <f aca="false">158/4</f>
        <v>39.5</v>
      </c>
      <c r="D18" s="7" t="n">
        <f aca="false">158/4</f>
        <v>39.5</v>
      </c>
      <c r="E18" s="7" t="n">
        <f aca="false">158/4</f>
        <v>39.5</v>
      </c>
      <c r="F18" s="7" t="n">
        <v>158</v>
      </c>
      <c r="G18" s="7" t="s">
        <v>47</v>
      </c>
      <c r="H18" s="7"/>
      <c r="I18" s="7"/>
      <c r="J18" s="7" t="n">
        <v>158</v>
      </c>
      <c r="K18" s="7" t="n">
        <v>0</v>
      </c>
      <c r="L18" s="7" t="n">
        <v>0</v>
      </c>
      <c r="M18" s="7" t="n">
        <v>0</v>
      </c>
      <c r="N18" s="7" t="s">
        <v>11</v>
      </c>
    </row>
    <row r="19" customFormat="false" ht="14.4" hidden="false" customHeight="false" outlineLevel="0" collapsed="false">
      <c r="A19" s="18" t="n">
        <v>43836</v>
      </c>
      <c r="B19" s="7" t="n">
        <f aca="false">217/2</f>
        <v>108.5</v>
      </c>
      <c r="C19" s="7" t="n">
        <v>108.5</v>
      </c>
      <c r="D19" s="7" t="n">
        <v>0</v>
      </c>
      <c r="E19" s="7" t="n">
        <v>0</v>
      </c>
      <c r="F19" s="7" t="n">
        <v>217</v>
      </c>
      <c r="G19" s="7" t="s">
        <v>48</v>
      </c>
      <c r="H19" s="7"/>
      <c r="I19" s="7"/>
      <c r="J19" s="7" t="n">
        <v>217</v>
      </c>
      <c r="K19" s="7" t="n">
        <v>0</v>
      </c>
      <c r="L19" s="7" t="n">
        <v>0</v>
      </c>
      <c r="M19" s="7" t="n">
        <v>0</v>
      </c>
      <c r="N19" s="7" t="s">
        <v>11</v>
      </c>
      <c r="R19" s="0" t="n">
        <v>71</v>
      </c>
      <c r="S19" s="0" t="n">
        <v>560</v>
      </c>
    </row>
    <row r="20" customFormat="false" ht="14.4" hidden="false" customHeight="false" outlineLevel="0" collapsed="false">
      <c r="A20" s="18" t="n">
        <v>43836</v>
      </c>
      <c r="B20" s="7" t="n">
        <v>0</v>
      </c>
      <c r="C20" s="7" t="n">
        <f aca="false">9+120+9+9+33+151</f>
        <v>331</v>
      </c>
      <c r="D20" s="7" t="n">
        <v>0</v>
      </c>
      <c r="E20" s="7" t="n">
        <v>0</v>
      </c>
      <c r="F20" s="7" t="n">
        <v>331</v>
      </c>
      <c r="G20" s="7" t="s">
        <v>49</v>
      </c>
      <c r="H20" s="7"/>
      <c r="I20" s="7"/>
      <c r="J20" s="7" t="n">
        <v>331</v>
      </c>
      <c r="K20" s="7" t="n">
        <v>0</v>
      </c>
      <c r="L20" s="7" t="n">
        <v>0</v>
      </c>
      <c r="M20" s="7" t="n">
        <v>0</v>
      </c>
      <c r="N20" s="7" t="s">
        <v>11</v>
      </c>
    </row>
    <row r="21" customFormat="false" ht="14.4" hidden="false" customHeight="false" outlineLevel="0" collapsed="false">
      <c r="A21" s="18" t="n">
        <v>43839</v>
      </c>
      <c r="B21" s="7" t="n">
        <v>56.25</v>
      </c>
      <c r="C21" s="7" t="n">
        <v>56.25</v>
      </c>
      <c r="D21" s="7" t="n">
        <v>56.25</v>
      </c>
      <c r="E21" s="7" t="n">
        <v>56.25</v>
      </c>
      <c r="F21" s="7" t="n">
        <f aca="false">90+165-30</f>
        <v>225</v>
      </c>
      <c r="G21" s="7" t="s">
        <v>33</v>
      </c>
      <c r="H21" s="7"/>
      <c r="I21" s="7"/>
      <c r="J21" s="7" t="n">
        <v>25</v>
      </c>
      <c r="K21" s="7" t="n">
        <v>0</v>
      </c>
      <c r="L21" s="7" t="n">
        <v>0</v>
      </c>
      <c r="M21" s="7" t="n">
        <v>200</v>
      </c>
      <c r="N21" s="7" t="s">
        <v>11</v>
      </c>
    </row>
    <row r="22" customFormat="false" ht="14.4" hidden="false" customHeight="false" outlineLevel="0" collapsed="false">
      <c r="A22" s="18" t="n">
        <v>43841</v>
      </c>
      <c r="B22" s="7" t="n">
        <v>20</v>
      </c>
      <c r="C22" s="7" t="n">
        <v>0</v>
      </c>
      <c r="D22" s="7" t="n">
        <v>20</v>
      </c>
      <c r="E22" s="7" t="n">
        <v>20</v>
      </c>
      <c r="F22" s="7" t="n">
        <v>60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60</v>
      </c>
      <c r="N22" s="7" t="s">
        <v>11</v>
      </c>
    </row>
    <row r="23" customFormat="false" ht="14.4" hidden="false" customHeight="false" outlineLevel="0" collapsed="false">
      <c r="A23" s="18" t="n">
        <v>43841</v>
      </c>
      <c r="B23" s="7" t="n">
        <v>5</v>
      </c>
      <c r="C23" s="7" t="n">
        <v>5</v>
      </c>
      <c r="D23" s="7" t="n">
        <v>5</v>
      </c>
      <c r="E23" s="7" t="n">
        <v>5</v>
      </c>
      <c r="F23" s="7" t="n">
        <v>20</v>
      </c>
      <c r="G23" s="7" t="s">
        <v>50</v>
      </c>
      <c r="H23" s="7"/>
      <c r="I23" s="7"/>
      <c r="J23" s="7" t="n">
        <v>0</v>
      </c>
      <c r="K23" s="7" t="n">
        <v>0</v>
      </c>
      <c r="L23" s="7" t="n">
        <v>20</v>
      </c>
      <c r="M23" s="7" t="n">
        <v>0</v>
      </c>
      <c r="N23" s="7" t="s">
        <v>11</v>
      </c>
    </row>
    <row r="24" customFormat="false" ht="14.4" hidden="false" customHeight="false" outlineLevel="0" collapsed="false">
      <c r="A24" s="18" t="n">
        <v>43842</v>
      </c>
      <c r="B24" s="7" t="n">
        <v>72.5</v>
      </c>
      <c r="C24" s="7" t="n">
        <v>72.5</v>
      </c>
      <c r="D24" s="7" t="n">
        <v>72.5</v>
      </c>
      <c r="E24" s="7" t="n">
        <v>72.5</v>
      </c>
      <c r="F24" s="7" t="n">
        <v>290</v>
      </c>
      <c r="G24" s="7" t="s">
        <v>51</v>
      </c>
      <c r="H24" s="7"/>
      <c r="I24" s="7"/>
      <c r="J24" s="7" t="n">
        <v>0</v>
      </c>
      <c r="K24" s="7" t="n">
        <v>0</v>
      </c>
      <c r="L24" s="7" t="n">
        <v>0</v>
      </c>
      <c r="M24" s="7" t="n">
        <v>290</v>
      </c>
      <c r="N24" s="7" t="s">
        <v>11</v>
      </c>
    </row>
    <row r="25" customFormat="false" ht="14.4" hidden="false" customHeight="false" outlineLevel="0" collapsed="false">
      <c r="A25" s="18" t="n">
        <v>43842</v>
      </c>
      <c r="B25" s="7" t="n">
        <v>13.33</v>
      </c>
      <c r="C25" s="7" t="n">
        <v>13.33</v>
      </c>
      <c r="D25" s="7" t="n">
        <v>13.33</v>
      </c>
      <c r="E25" s="7" t="n">
        <v>0</v>
      </c>
      <c r="F25" s="7" t="n">
        <v>40</v>
      </c>
      <c r="G25" s="7" t="s">
        <v>52</v>
      </c>
      <c r="H25" s="7"/>
      <c r="I25" s="7"/>
      <c r="J25" s="7" t="n">
        <v>0</v>
      </c>
      <c r="K25" s="7" t="n">
        <v>0</v>
      </c>
      <c r="L25" s="7" t="n">
        <v>0</v>
      </c>
      <c r="M25" s="7" t="n">
        <v>40</v>
      </c>
      <c r="N25" s="7" t="s">
        <v>11</v>
      </c>
      <c r="T25" s="0" t="n">
        <f aca="false">99+12+22</f>
        <v>133</v>
      </c>
    </row>
    <row r="26" customFormat="false" ht="14.4" hidden="false" customHeight="false" outlineLevel="0" collapsed="false">
      <c r="A26" s="18" t="n">
        <v>43843</v>
      </c>
      <c r="B26" s="7" t="n">
        <v>26.5</v>
      </c>
      <c r="C26" s="7" t="n">
        <v>26.5</v>
      </c>
      <c r="D26" s="7" t="n">
        <v>26.5</v>
      </c>
      <c r="E26" s="7" t="n">
        <v>26.5</v>
      </c>
      <c r="F26" s="7" t="n">
        <v>106</v>
      </c>
      <c r="G26" s="7" t="s">
        <v>53</v>
      </c>
      <c r="H26" s="7"/>
      <c r="I26" s="7"/>
      <c r="J26" s="7" t="n">
        <v>0</v>
      </c>
      <c r="K26" s="7" t="n">
        <v>0</v>
      </c>
      <c r="L26" s="7" t="n">
        <v>0</v>
      </c>
      <c r="M26" s="7" t="n">
        <v>106</v>
      </c>
      <c r="N26" s="7" t="s">
        <v>11</v>
      </c>
      <c r="T26" s="0" t="n">
        <f aca="false">75</f>
        <v>75</v>
      </c>
    </row>
    <row r="27" customFormat="false" ht="14.4" hidden="false" customHeight="false" outlineLevel="0" collapsed="false">
      <c r="A27" s="18" t="n">
        <v>43844</v>
      </c>
      <c r="B27" s="7" t="n">
        <v>55</v>
      </c>
      <c r="C27" s="7" t="n">
        <v>55</v>
      </c>
      <c r="D27" s="7" t="n">
        <v>55</v>
      </c>
      <c r="E27" s="7" t="n">
        <v>55</v>
      </c>
      <c r="F27" s="7" t="n">
        <f aca="false">55*4</f>
        <v>220</v>
      </c>
      <c r="G27" s="7" t="s">
        <v>54</v>
      </c>
      <c r="H27" s="7"/>
      <c r="I27" s="7"/>
      <c r="J27" s="7" t="n">
        <v>220</v>
      </c>
      <c r="K27" s="7" t="n">
        <v>0</v>
      </c>
      <c r="L27" s="7" t="n">
        <v>0</v>
      </c>
      <c r="M27" s="7" t="n">
        <v>0</v>
      </c>
      <c r="N27" s="7" t="s">
        <v>11</v>
      </c>
      <c r="T27" s="0" t="n">
        <v>140</v>
      </c>
    </row>
    <row r="28" customFormat="false" ht="14.4" hidden="false" customHeight="false" outlineLevel="0" collapsed="false">
      <c r="A28" s="18" t="n">
        <v>43844</v>
      </c>
      <c r="B28" s="7" t="n">
        <v>25</v>
      </c>
      <c r="C28" s="7" t="n">
        <v>25</v>
      </c>
      <c r="D28" s="7" t="n">
        <v>25</v>
      </c>
      <c r="E28" s="7" t="n">
        <v>25</v>
      </c>
      <c r="F28" s="7" t="n">
        <v>100</v>
      </c>
      <c r="G28" s="7" t="s">
        <v>33</v>
      </c>
      <c r="H28" s="7"/>
      <c r="I28" s="7"/>
      <c r="J28" s="7" t="n">
        <v>100</v>
      </c>
      <c r="K28" s="7" t="n">
        <v>0</v>
      </c>
      <c r="L28" s="7" t="n">
        <v>0</v>
      </c>
      <c r="M28" s="7" t="n">
        <v>0</v>
      </c>
      <c r="N28" s="7" t="s">
        <v>11</v>
      </c>
      <c r="T28" s="0" t="n">
        <v>80</v>
      </c>
    </row>
    <row r="29" customFormat="false" ht="14.4" hidden="false" customHeight="false" outlineLevel="0" collapsed="false">
      <c r="A29" s="1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T29" s="0" t="n">
        <v>279</v>
      </c>
    </row>
    <row r="30" customFormat="false" ht="14.4" hidden="false" customHeight="false" outlineLevel="0" collapsed="false">
      <c r="A30" s="18" t="n">
        <v>43845</v>
      </c>
      <c r="B30" s="7" t="n">
        <f aca="false">460/4</f>
        <v>115</v>
      </c>
      <c r="C30" s="7" t="n">
        <f aca="false">460/4</f>
        <v>115</v>
      </c>
      <c r="D30" s="7" t="n">
        <f aca="false">460/4</f>
        <v>115</v>
      </c>
      <c r="E30" s="7" t="n">
        <f aca="false">460/4</f>
        <v>115</v>
      </c>
      <c r="F30" s="7" t="n">
        <v>460</v>
      </c>
      <c r="G30" s="7" t="s">
        <v>55</v>
      </c>
      <c r="H30" s="7"/>
      <c r="I30" s="7"/>
      <c r="J30" s="7" t="n">
        <v>0</v>
      </c>
      <c r="K30" s="7" t="n">
        <v>460</v>
      </c>
      <c r="L30" s="7" t="n">
        <v>0</v>
      </c>
      <c r="M30" s="7" t="n">
        <v>0</v>
      </c>
      <c r="N30" s="7" t="s">
        <v>11</v>
      </c>
      <c r="T30" s="0" t="n">
        <v>370</v>
      </c>
    </row>
    <row r="31" customFormat="false" ht="14.4" hidden="false" customHeight="false" outlineLevel="0" collapsed="false">
      <c r="A31" s="18" t="n">
        <v>43845</v>
      </c>
      <c r="B31" s="7" t="n">
        <v>2.5</v>
      </c>
      <c r="C31" s="7" t="n">
        <v>2.5</v>
      </c>
      <c r="D31" s="7" t="n">
        <v>2.5</v>
      </c>
      <c r="E31" s="7" t="n">
        <v>2.5</v>
      </c>
      <c r="F31" s="7" t="n">
        <v>10</v>
      </c>
      <c r="G31" s="7" t="s">
        <v>56</v>
      </c>
      <c r="H31" s="7"/>
      <c r="I31" s="7"/>
      <c r="J31" s="7" t="n">
        <v>0</v>
      </c>
      <c r="K31" s="7" t="n">
        <v>0</v>
      </c>
      <c r="L31" s="7" t="n">
        <v>0</v>
      </c>
      <c r="M31" s="7" t="n">
        <v>10</v>
      </c>
      <c r="N31" s="7" t="s">
        <v>11</v>
      </c>
      <c r="T31" s="0" t="n">
        <f aca="false">SUM(T25:T30)</f>
        <v>1077</v>
      </c>
    </row>
    <row r="32" customFormat="false" ht="14.4" hidden="false" customHeight="false" outlineLevel="0" collapsed="false">
      <c r="A32" s="18" t="n">
        <v>43845</v>
      </c>
      <c r="B32" s="7" t="n">
        <v>12</v>
      </c>
      <c r="C32" s="7" t="n">
        <v>0</v>
      </c>
      <c r="D32" s="7" t="n">
        <v>12</v>
      </c>
      <c r="E32" s="7" t="n">
        <v>12</v>
      </c>
      <c r="F32" s="7" t="n">
        <v>36</v>
      </c>
      <c r="G32" s="7" t="s">
        <v>15</v>
      </c>
      <c r="H32" s="7"/>
      <c r="I32" s="7"/>
      <c r="J32" s="7" t="n">
        <v>0</v>
      </c>
      <c r="K32" s="7" t="n">
        <v>0</v>
      </c>
      <c r="L32" s="7" t="n">
        <v>0</v>
      </c>
      <c r="M32" s="7" t="n">
        <v>36</v>
      </c>
      <c r="N32" s="7" t="s">
        <v>11</v>
      </c>
    </row>
    <row r="33" customFormat="false" ht="14.4" hidden="false" customHeight="false" outlineLevel="0" collapsed="false">
      <c r="A33" s="18" t="n">
        <v>43846</v>
      </c>
      <c r="B33" s="7" t="n">
        <v>17.5</v>
      </c>
      <c r="C33" s="7" t="n">
        <v>17.5</v>
      </c>
      <c r="D33" s="7" t="n">
        <v>17.5</v>
      </c>
      <c r="E33" s="7" t="n">
        <v>17.5</v>
      </c>
      <c r="F33" s="7" t="n">
        <v>70</v>
      </c>
      <c r="G33" s="7" t="s">
        <v>33</v>
      </c>
      <c r="H33" s="7"/>
      <c r="I33" s="7"/>
      <c r="J33" s="7" t="n">
        <v>0</v>
      </c>
      <c r="K33" s="7" t="n">
        <v>0</v>
      </c>
      <c r="L33" s="7" t="n">
        <v>0</v>
      </c>
      <c r="M33" s="7" t="n">
        <v>70</v>
      </c>
      <c r="N33" s="7" t="s">
        <v>11</v>
      </c>
    </row>
    <row r="34" customFormat="false" ht="14.4" hidden="false" customHeight="false" outlineLevel="0" collapsed="false">
      <c r="A34" s="18" t="n">
        <v>43846</v>
      </c>
      <c r="B34" s="7" t="n">
        <v>41.67</v>
      </c>
      <c r="C34" s="7" t="n">
        <v>0</v>
      </c>
      <c r="D34" s="7" t="n">
        <v>41.67</v>
      </c>
      <c r="E34" s="7" t="n">
        <v>41.67</v>
      </c>
      <c r="F34" s="7" t="n">
        <v>125</v>
      </c>
      <c r="G34" s="7" t="s">
        <v>15</v>
      </c>
      <c r="H34" s="7"/>
      <c r="I34" s="7"/>
      <c r="J34" s="7" t="n">
        <v>0</v>
      </c>
      <c r="K34" s="7" t="n">
        <v>0</v>
      </c>
      <c r="L34" s="7" t="n">
        <v>0</v>
      </c>
      <c r="M34" s="7" t="n">
        <v>125</v>
      </c>
      <c r="N34" s="7" t="s">
        <v>11</v>
      </c>
    </row>
    <row r="35" customFormat="false" ht="14.4" hidden="false" customHeight="false" outlineLevel="0" collapsed="false">
      <c r="A35" s="18" t="n">
        <v>43846</v>
      </c>
      <c r="B35" s="7" t="n">
        <v>0</v>
      </c>
      <c r="C35" s="7" t="n">
        <v>24</v>
      </c>
      <c r="D35" s="7" t="n">
        <v>0</v>
      </c>
      <c r="E35" s="7" t="n">
        <v>0</v>
      </c>
      <c r="F35" s="7" t="n">
        <v>24</v>
      </c>
      <c r="G35" s="7" t="s">
        <v>57</v>
      </c>
      <c r="H35" s="7"/>
      <c r="I35" s="7"/>
      <c r="J35" s="7" t="n">
        <v>8</v>
      </c>
      <c r="K35" s="7" t="n">
        <v>0</v>
      </c>
      <c r="L35" s="7" t="n">
        <v>8</v>
      </c>
      <c r="M35" s="7" t="n">
        <v>8</v>
      </c>
      <c r="N35" s="7" t="s">
        <v>11</v>
      </c>
      <c r="R35" s="0" t="n">
        <f aca="false">SUM(C30:C45)</f>
        <v>785.416666666667</v>
      </c>
    </row>
    <row r="36" customFormat="false" ht="14.4" hidden="false" customHeight="false" outlineLevel="0" collapsed="false">
      <c r="A36" s="18" t="n">
        <v>43847</v>
      </c>
      <c r="B36" s="7" t="n">
        <v>30</v>
      </c>
      <c r="C36" s="7" t="n">
        <v>30</v>
      </c>
      <c r="D36" s="7" t="n">
        <v>30</v>
      </c>
      <c r="E36" s="7" t="n">
        <v>30</v>
      </c>
      <c r="F36" s="7" t="n">
        <v>120</v>
      </c>
      <c r="G36" s="7" t="s">
        <v>33</v>
      </c>
      <c r="H36" s="7"/>
      <c r="I36" s="7"/>
      <c r="J36" s="7" t="n">
        <v>0</v>
      </c>
      <c r="K36" s="7" t="n">
        <v>120</v>
      </c>
      <c r="L36" s="7" t="n">
        <v>0</v>
      </c>
      <c r="M36" s="7" t="n">
        <v>0</v>
      </c>
      <c r="N36" s="7" t="s">
        <v>11</v>
      </c>
    </row>
    <row r="37" customFormat="false" ht="14.4" hidden="false" customHeight="false" outlineLevel="0" collapsed="false">
      <c r="A37" s="18" t="n">
        <v>43849</v>
      </c>
      <c r="B37" s="7" t="n">
        <v>50</v>
      </c>
      <c r="C37" s="7" t="n">
        <v>50</v>
      </c>
      <c r="D37" s="7" t="n">
        <v>50</v>
      </c>
      <c r="E37" s="7" t="n">
        <v>50</v>
      </c>
      <c r="F37" s="7" t="n">
        <v>200</v>
      </c>
      <c r="G37" s="7" t="s">
        <v>58</v>
      </c>
      <c r="H37" s="7"/>
      <c r="I37" s="7"/>
      <c r="J37" s="7" t="n">
        <v>200</v>
      </c>
      <c r="K37" s="7" t="n">
        <v>0</v>
      </c>
      <c r="L37" s="7" t="n">
        <v>0</v>
      </c>
      <c r="M37" s="7" t="n">
        <v>0</v>
      </c>
      <c r="N37" s="7" t="s">
        <v>11</v>
      </c>
      <c r="T37" s="0" t="n">
        <f aca="false">279+370+109</f>
        <v>758</v>
      </c>
    </row>
    <row r="38" customFormat="false" ht="14.4" hidden="false" customHeight="false" outlineLevel="0" collapsed="false">
      <c r="A38" s="18" t="n">
        <v>43849</v>
      </c>
      <c r="B38" s="7" t="n">
        <f aca="false">55/3</f>
        <v>18.3333333333333</v>
      </c>
      <c r="C38" s="7" t="n">
        <v>0</v>
      </c>
      <c r="D38" s="7" t="n">
        <v>18.33</v>
      </c>
      <c r="E38" s="7" t="n">
        <v>18.33</v>
      </c>
      <c r="F38" s="7" t="n">
        <v>55</v>
      </c>
      <c r="G38" s="7" t="s">
        <v>46</v>
      </c>
      <c r="H38" s="7"/>
      <c r="I38" s="7"/>
      <c r="J38" s="7" t="n">
        <v>0</v>
      </c>
      <c r="K38" s="7" t="n">
        <v>0</v>
      </c>
      <c r="L38" s="7" t="n">
        <v>0</v>
      </c>
      <c r="M38" s="7" t="n">
        <v>55</v>
      </c>
      <c r="N38" s="7" t="s">
        <v>11</v>
      </c>
    </row>
    <row r="39" customFormat="false" ht="14.4" hidden="false" customHeight="false" outlineLevel="0" collapsed="false">
      <c r="A39" s="18" t="n">
        <v>43851</v>
      </c>
      <c r="B39" s="7" t="n">
        <f aca="false">365/4</f>
        <v>91.25</v>
      </c>
      <c r="C39" s="7" t="n">
        <f aca="false">365/4</f>
        <v>91.25</v>
      </c>
      <c r="D39" s="7" t="n">
        <f aca="false">365/4</f>
        <v>91.25</v>
      </c>
      <c r="E39" s="7" t="n">
        <f aca="false">365/4</f>
        <v>91.25</v>
      </c>
      <c r="F39" s="7" t="n">
        <v>365</v>
      </c>
      <c r="G39" s="7" t="s">
        <v>59</v>
      </c>
      <c r="H39" s="7"/>
      <c r="I39" s="7"/>
      <c r="J39" s="7" t="n">
        <v>0</v>
      </c>
      <c r="K39" s="7" t="n">
        <v>0</v>
      </c>
      <c r="L39" s="7" t="n">
        <v>365</v>
      </c>
      <c r="M39" s="7" t="n">
        <v>0</v>
      </c>
      <c r="N39" s="7" t="s">
        <v>11</v>
      </c>
    </row>
    <row r="40" customFormat="false" ht="14.4" hidden="false" customHeight="false" outlineLevel="0" collapsed="false">
      <c r="A40" s="18" t="n">
        <v>43851</v>
      </c>
      <c r="B40" s="7" t="n">
        <f aca="false">521/4</f>
        <v>130.25</v>
      </c>
      <c r="C40" s="7" t="n">
        <f aca="false">521/4</f>
        <v>130.25</v>
      </c>
      <c r="D40" s="7" t="n">
        <f aca="false">521/4</f>
        <v>130.25</v>
      </c>
      <c r="E40" s="7" t="n">
        <f aca="false">521/4</f>
        <v>130.25</v>
      </c>
      <c r="F40" s="7" t="n">
        <v>521</v>
      </c>
      <c r="G40" s="7" t="s">
        <v>60</v>
      </c>
      <c r="H40" s="7"/>
      <c r="I40" s="7"/>
      <c r="J40" s="7" t="n">
        <v>521</v>
      </c>
      <c r="K40" s="7" t="n">
        <v>0</v>
      </c>
      <c r="L40" s="7" t="n">
        <v>0</v>
      </c>
      <c r="M40" s="7" t="n">
        <v>0</v>
      </c>
      <c r="N40" s="7" t="s">
        <v>11</v>
      </c>
      <c r="T40" s="0" t="n">
        <f aca="false">280+369</f>
        <v>649</v>
      </c>
    </row>
    <row r="41" customFormat="false" ht="14.4" hidden="false" customHeight="false" outlineLevel="0" collapsed="false">
      <c r="A41" s="18" t="n">
        <v>43853</v>
      </c>
      <c r="B41" s="7" t="n">
        <f aca="false">800/3</f>
        <v>266.666666666667</v>
      </c>
      <c r="C41" s="7" t="n">
        <f aca="false">800/3</f>
        <v>266.666666666667</v>
      </c>
      <c r="D41" s="7" t="n">
        <f aca="false">800/3</f>
        <v>266.666666666667</v>
      </c>
      <c r="E41" s="7" t="n">
        <v>0</v>
      </c>
      <c r="F41" s="7" t="n">
        <v>800</v>
      </c>
      <c r="G41" s="7" t="s">
        <v>12</v>
      </c>
      <c r="H41" s="7"/>
      <c r="I41" s="7"/>
      <c r="J41" s="7" t="n">
        <v>0</v>
      </c>
      <c r="K41" s="7" t="n">
        <v>0</v>
      </c>
      <c r="L41" s="7" t="n">
        <v>0</v>
      </c>
      <c r="M41" s="7" t="n">
        <v>800</v>
      </c>
      <c r="N41" s="7" t="s">
        <v>11</v>
      </c>
    </row>
    <row r="42" customFormat="false" ht="14.4" hidden="false" customHeight="false" outlineLevel="0" collapsed="false">
      <c r="A42" s="18" t="n">
        <v>43854</v>
      </c>
      <c r="B42" s="7" t="n">
        <f aca="false">133/4</f>
        <v>33.25</v>
      </c>
      <c r="C42" s="7" t="n">
        <f aca="false">133/4</f>
        <v>33.25</v>
      </c>
      <c r="D42" s="7" t="n">
        <f aca="false">133/4</f>
        <v>33.25</v>
      </c>
      <c r="E42" s="7" t="n">
        <f aca="false">133/4</f>
        <v>33.25</v>
      </c>
      <c r="F42" s="7" t="n">
        <v>133</v>
      </c>
      <c r="G42" s="7" t="s">
        <v>61</v>
      </c>
      <c r="H42" s="7"/>
      <c r="I42" s="7"/>
      <c r="J42" s="7" t="n">
        <v>133</v>
      </c>
      <c r="K42" s="7" t="n">
        <v>0</v>
      </c>
      <c r="L42" s="7" t="n">
        <v>0</v>
      </c>
      <c r="M42" s="7" t="n">
        <v>0</v>
      </c>
      <c r="N42" s="7" t="s">
        <v>11</v>
      </c>
      <c r="T42" s="0" t="n">
        <f aca="false">649+109</f>
        <v>758</v>
      </c>
    </row>
    <row r="43" customFormat="false" ht="14.4" hidden="false" customHeight="false" outlineLevel="0" collapsed="false">
      <c r="A43" s="18" t="n">
        <v>43854</v>
      </c>
      <c r="B43" s="7" t="n">
        <v>25</v>
      </c>
      <c r="C43" s="7" t="n">
        <v>0</v>
      </c>
      <c r="D43" s="7" t="n">
        <v>25</v>
      </c>
      <c r="E43" s="7" t="n">
        <v>25</v>
      </c>
      <c r="F43" s="7" t="n">
        <v>75</v>
      </c>
      <c r="G43" s="7" t="s">
        <v>62</v>
      </c>
      <c r="H43" s="7"/>
      <c r="I43" s="7"/>
      <c r="J43" s="7" t="n">
        <v>75</v>
      </c>
      <c r="K43" s="7" t="n">
        <v>0</v>
      </c>
      <c r="L43" s="7" t="n">
        <v>0</v>
      </c>
      <c r="M43" s="7" t="n">
        <v>0</v>
      </c>
      <c r="N43" s="7" t="s">
        <v>11</v>
      </c>
    </row>
    <row r="44" customFormat="false" ht="14.4" hidden="false" customHeight="false" outlineLevel="0" collapsed="false">
      <c r="A44" s="18" t="n">
        <v>43854</v>
      </c>
      <c r="B44" s="7" t="n">
        <f aca="false">3*14</f>
        <v>42</v>
      </c>
      <c r="C44" s="7" t="n">
        <v>0</v>
      </c>
      <c r="D44" s="7" t="n">
        <f aca="false">14*5</f>
        <v>70</v>
      </c>
      <c r="E44" s="7" t="n">
        <v>28</v>
      </c>
      <c r="F44" s="7" t="n">
        <f aca="false">SUM(B44:E44)</f>
        <v>140</v>
      </c>
      <c r="G44" s="7" t="s">
        <v>63</v>
      </c>
      <c r="H44" s="7"/>
      <c r="I44" s="7"/>
      <c r="J44" s="7" t="n">
        <v>140</v>
      </c>
      <c r="K44" s="7" t="n">
        <v>0</v>
      </c>
      <c r="L44" s="7" t="n">
        <v>0</v>
      </c>
      <c r="M44" s="7" t="n">
        <v>0</v>
      </c>
      <c r="N44" s="7" t="s">
        <v>11</v>
      </c>
    </row>
    <row r="45" customFormat="false" ht="14.4" hidden="false" customHeight="false" outlineLevel="0" collapsed="false">
      <c r="A45" s="18" t="n">
        <v>43853</v>
      </c>
      <c r="B45" s="7" t="n">
        <v>25</v>
      </c>
      <c r="C45" s="7" t="n">
        <v>25</v>
      </c>
      <c r="D45" s="7" t="n">
        <v>25</v>
      </c>
      <c r="E45" s="7" t="n">
        <v>25</v>
      </c>
      <c r="F45" s="7" t="n">
        <v>100</v>
      </c>
      <c r="G45" s="7" t="s">
        <v>40</v>
      </c>
      <c r="H45" s="7"/>
      <c r="I45" s="7"/>
      <c r="J45" s="7" t="n">
        <v>0</v>
      </c>
      <c r="K45" s="7" t="n">
        <v>100</v>
      </c>
      <c r="L45" s="7" t="n">
        <v>0</v>
      </c>
      <c r="M45" s="7" t="n">
        <v>0</v>
      </c>
      <c r="N45" s="7" t="s">
        <v>11</v>
      </c>
    </row>
    <row r="46" customFormat="false" ht="14.4" hidden="false" customHeight="false" outlineLevel="0" collapsed="false">
      <c r="A46" s="18" t="n">
        <v>43854</v>
      </c>
      <c r="B46" s="7" t="n">
        <v>40</v>
      </c>
      <c r="C46" s="7" t="n">
        <v>5</v>
      </c>
      <c r="D46" s="7" t="n">
        <v>40</v>
      </c>
      <c r="E46" s="7" t="n">
        <v>40</v>
      </c>
      <c r="F46" s="7" t="n">
        <v>125</v>
      </c>
      <c r="G46" s="7" t="s">
        <v>15</v>
      </c>
      <c r="H46" s="7"/>
      <c r="I46" s="7"/>
      <c r="J46" s="7" t="n">
        <v>125</v>
      </c>
      <c r="K46" s="7" t="n">
        <v>0</v>
      </c>
      <c r="L46" s="7" t="n">
        <v>0</v>
      </c>
      <c r="M46" s="7" t="n">
        <v>0</v>
      </c>
      <c r="N46" s="7" t="s">
        <v>11</v>
      </c>
    </row>
    <row r="47" customFormat="false" ht="14.4" hidden="false" customHeight="false" outlineLevel="0" collapsed="false">
      <c r="A47" s="18" t="n">
        <v>43854</v>
      </c>
      <c r="B47" s="7" t="n">
        <v>5</v>
      </c>
      <c r="C47" s="7" t="n">
        <v>5</v>
      </c>
      <c r="D47" s="7" t="n">
        <v>5</v>
      </c>
      <c r="E47" s="7" t="n">
        <v>5</v>
      </c>
      <c r="F47" s="7" t="n">
        <v>20</v>
      </c>
      <c r="G47" s="7" t="s">
        <v>64</v>
      </c>
      <c r="H47" s="7"/>
      <c r="I47" s="7"/>
      <c r="J47" s="7" t="n">
        <v>0</v>
      </c>
      <c r="K47" s="7" t="n">
        <v>0</v>
      </c>
      <c r="L47" s="7" t="n">
        <v>0</v>
      </c>
      <c r="M47" s="7" t="n">
        <v>20</v>
      </c>
      <c r="N47" s="7" t="s">
        <v>11</v>
      </c>
    </row>
    <row r="48" customFormat="false" ht="14.4" hidden="false" customHeight="false" outlineLevel="0" collapsed="false">
      <c r="A48" s="18" t="n">
        <v>43855</v>
      </c>
      <c r="B48" s="7" t="n">
        <v>48</v>
      </c>
      <c r="C48" s="7" t="n">
        <v>48</v>
      </c>
      <c r="D48" s="7" t="n">
        <f aca="false">2*48</f>
        <v>96</v>
      </c>
      <c r="E48" s="7" t="n">
        <v>0</v>
      </c>
      <c r="F48" s="7" t="n">
        <f aca="false">SUM(B48:D48)</f>
        <v>192</v>
      </c>
      <c r="G48" s="7" t="s">
        <v>19</v>
      </c>
      <c r="H48" s="7"/>
      <c r="I48" s="7"/>
      <c r="J48" s="7" t="n">
        <v>192</v>
      </c>
      <c r="K48" s="7" t="n">
        <v>0</v>
      </c>
      <c r="L48" s="7" t="n">
        <v>0</v>
      </c>
      <c r="M48" s="7" t="n">
        <v>0</v>
      </c>
      <c r="N48" s="7" t="s">
        <v>11</v>
      </c>
    </row>
    <row r="49" customFormat="false" ht="14.4" hidden="false" customHeight="false" outlineLevel="0" collapsed="false">
      <c r="A49" s="18" t="n">
        <v>43858</v>
      </c>
      <c r="B49" s="7" t="n">
        <v>0</v>
      </c>
      <c r="C49" s="7" t="n">
        <v>55</v>
      </c>
      <c r="D49" s="7" t="n">
        <v>0</v>
      </c>
      <c r="E49" s="7" t="n">
        <v>0</v>
      </c>
      <c r="F49" s="7" t="n">
        <v>55</v>
      </c>
      <c r="G49" s="7" t="s">
        <v>65</v>
      </c>
      <c r="H49" s="7"/>
      <c r="I49" s="7"/>
      <c r="J49" s="7" t="n">
        <v>55</v>
      </c>
      <c r="K49" s="7" t="n">
        <v>0</v>
      </c>
      <c r="L49" s="7" t="n">
        <v>0</v>
      </c>
      <c r="M49" s="7" t="n">
        <v>0</v>
      </c>
      <c r="N49" s="7" t="s">
        <v>11</v>
      </c>
    </row>
    <row r="50" customFormat="false" ht="14.4" hidden="false" customHeight="false" outlineLevel="0" collapsed="false">
      <c r="A50" s="18" t="n">
        <v>43857</v>
      </c>
      <c r="B50" s="7" t="n">
        <v>11</v>
      </c>
      <c r="C50" s="7" t="n">
        <v>11</v>
      </c>
      <c r="D50" s="7" t="n">
        <v>11</v>
      </c>
      <c r="E50" s="7" t="n">
        <v>11</v>
      </c>
      <c r="F50" s="7" t="n">
        <v>44</v>
      </c>
      <c r="G50" s="7" t="s">
        <v>66</v>
      </c>
      <c r="H50" s="7"/>
      <c r="I50" s="7"/>
      <c r="J50" s="7" t="n">
        <v>0</v>
      </c>
      <c r="K50" s="7" t="n">
        <v>44</v>
      </c>
      <c r="L50" s="7" t="n">
        <v>0</v>
      </c>
      <c r="M50" s="7" t="n">
        <v>0</v>
      </c>
      <c r="N50" s="7" t="s">
        <v>11</v>
      </c>
    </row>
    <row r="51" customFormat="false" ht="14.4" hidden="false" customHeight="false" outlineLevel="0" collapsed="false">
      <c r="A51" s="18" t="n">
        <v>43855</v>
      </c>
      <c r="B51" s="7" t="n">
        <f aca="false">451/4</f>
        <v>112.75</v>
      </c>
      <c r="C51" s="7" t="n">
        <f aca="false">451/4</f>
        <v>112.75</v>
      </c>
      <c r="D51" s="7" t="n">
        <f aca="false">451/4</f>
        <v>112.75</v>
      </c>
      <c r="E51" s="7" t="n">
        <f aca="false">451/4</f>
        <v>112.75</v>
      </c>
      <c r="F51" s="7" t="n">
        <v>451</v>
      </c>
      <c r="G51" s="7" t="s">
        <v>33</v>
      </c>
      <c r="H51" s="7"/>
      <c r="I51" s="7"/>
      <c r="J51" s="7" t="n">
        <v>451</v>
      </c>
      <c r="K51" s="7" t="n">
        <v>0</v>
      </c>
      <c r="L51" s="7" t="n">
        <v>0</v>
      </c>
      <c r="M51" s="7" t="n">
        <v>0</v>
      </c>
      <c r="N51" s="7" t="s">
        <v>11</v>
      </c>
    </row>
    <row r="52" customFormat="false" ht="14.4" hidden="false" customHeight="false" outlineLevel="0" collapsed="false">
      <c r="A52" s="18" t="n">
        <v>43855</v>
      </c>
      <c r="B52" s="7" t="n">
        <v>10</v>
      </c>
      <c r="C52" s="7" t="n">
        <v>10</v>
      </c>
      <c r="D52" s="7" t="n">
        <v>10</v>
      </c>
      <c r="E52" s="7" t="n">
        <v>0</v>
      </c>
      <c r="F52" s="7" t="n">
        <v>30</v>
      </c>
      <c r="G52" s="7" t="s">
        <v>67</v>
      </c>
      <c r="H52" s="7"/>
      <c r="I52" s="7"/>
      <c r="J52" s="7" t="n">
        <v>30</v>
      </c>
      <c r="K52" s="7" t="n">
        <v>0</v>
      </c>
      <c r="L52" s="7" t="n">
        <v>0</v>
      </c>
      <c r="M52" s="7" t="n">
        <v>0</v>
      </c>
      <c r="N52" s="7" t="s">
        <v>11</v>
      </c>
    </row>
    <row r="53" customFormat="false" ht="18" hidden="false" customHeight="false" outlineLevel="0" collapsed="false">
      <c r="A53" s="18" t="n">
        <v>43855</v>
      </c>
      <c r="B53" s="7" t="n">
        <v>0</v>
      </c>
      <c r="C53" s="7" t="n">
        <v>0</v>
      </c>
      <c r="D53" s="7" t="n">
        <v>67</v>
      </c>
      <c r="E53" s="7" t="n">
        <v>0</v>
      </c>
      <c r="F53" s="7" t="n">
        <v>67</v>
      </c>
      <c r="G53" s="7" t="s">
        <v>68</v>
      </c>
      <c r="H53" s="7"/>
      <c r="I53" s="7"/>
      <c r="J53" s="7" t="n">
        <v>0</v>
      </c>
      <c r="K53" s="7" t="n">
        <v>67</v>
      </c>
      <c r="L53" s="7" t="n">
        <v>0</v>
      </c>
      <c r="M53" s="7" t="n">
        <v>0</v>
      </c>
      <c r="N53" s="7" t="s">
        <v>11</v>
      </c>
      <c r="Q53" s="17" t="s">
        <v>26</v>
      </c>
      <c r="R53" s="17" t="s">
        <v>27</v>
      </c>
      <c r="S53" s="17" t="s">
        <v>28</v>
      </c>
      <c r="T53" s="17" t="s">
        <v>29</v>
      </c>
    </row>
    <row r="54" customFormat="false" ht="18" hidden="false" customHeight="false" outlineLevel="0" collapsed="false">
      <c r="A54" s="18" t="n">
        <v>43858</v>
      </c>
      <c r="B54" s="7" t="n">
        <v>0</v>
      </c>
      <c r="C54" s="7" t="n">
        <v>128</v>
      </c>
      <c r="D54" s="7" t="n">
        <v>0</v>
      </c>
      <c r="E54" s="7" t="n">
        <v>0</v>
      </c>
      <c r="F54" s="7" t="n">
        <v>128</v>
      </c>
      <c r="G54" s="7" t="s">
        <v>69</v>
      </c>
      <c r="H54" s="7"/>
      <c r="I54" s="7"/>
      <c r="J54" s="7" t="n">
        <v>128</v>
      </c>
      <c r="K54" s="7" t="n">
        <v>0</v>
      </c>
      <c r="L54" s="7" t="n">
        <v>0</v>
      </c>
      <c r="M54" s="7" t="n">
        <v>0</v>
      </c>
      <c r="N54" s="7" t="s">
        <v>11</v>
      </c>
      <c r="Q54" s="17" t="s">
        <v>4</v>
      </c>
      <c r="R54" s="7" t="n">
        <f aca="false">SUM(C30:C54)</f>
        <v>1160.16666666667</v>
      </c>
      <c r="S54" s="17" t="n">
        <f aca="false">SUM(K56)</f>
        <v>791</v>
      </c>
      <c r="T54" s="17" t="n">
        <f aca="false">R54-S54</f>
        <v>369.166666666667</v>
      </c>
    </row>
    <row r="55" customFormat="false" ht="18" hidden="false" customHeight="false" outlineLevel="0" collapsed="false">
      <c r="A55" s="1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Q55" s="17" t="s">
        <v>3</v>
      </c>
      <c r="R55" s="17" t="n">
        <f aca="false">SUM(B56)</f>
        <v>1127.17</v>
      </c>
      <c r="S55" s="17" t="n">
        <f aca="false">SUM(J56)</f>
        <v>2058</v>
      </c>
      <c r="T55" s="17" t="n">
        <f aca="false">R55-S55</f>
        <v>-930.83</v>
      </c>
    </row>
    <row r="56" customFormat="false" ht="18" hidden="false" customHeight="false" outlineLevel="0" collapsed="false">
      <c r="A56" s="18"/>
      <c r="B56" s="7" t="n">
        <f aca="false">SUM(B30:B54)</f>
        <v>1127.17</v>
      </c>
      <c r="C56" s="7" t="n">
        <f aca="false">SUM(C30:C54)</f>
        <v>1160.16666666667</v>
      </c>
      <c r="D56" s="7" t="n">
        <f aca="false">SUM(D30:D54)</f>
        <v>1270.16666666667</v>
      </c>
      <c r="E56" s="7" t="n">
        <f aca="false">SUM(E30:E54)</f>
        <v>788.5</v>
      </c>
      <c r="F56" s="7" t="n">
        <f aca="false">SUM(F30:F54)</f>
        <v>4346</v>
      </c>
      <c r="G56" s="7" t="n">
        <f aca="false">SUM(G30:G54)</f>
        <v>0</v>
      </c>
      <c r="H56" s="7" t="n">
        <f aca="false">SUM(H30:H54)</f>
        <v>0</v>
      </c>
      <c r="I56" s="7" t="n">
        <f aca="false">SUM(I30:I54)</f>
        <v>0</v>
      </c>
      <c r="J56" s="7" t="n">
        <f aca="false">SUM(J30:J54)</f>
        <v>2058</v>
      </c>
      <c r="K56" s="7" t="n">
        <f aca="false">SUM(K30:K54)</f>
        <v>791</v>
      </c>
      <c r="L56" s="7" t="n">
        <f aca="false">SUM(L30:L54)</f>
        <v>373</v>
      </c>
      <c r="M56" s="7" t="n">
        <f aca="false">SUM(M30:M54)</f>
        <v>1124</v>
      </c>
      <c r="N56" s="7"/>
      <c r="Q56" s="17" t="s">
        <v>6</v>
      </c>
      <c r="R56" s="17" t="n">
        <f aca="false">SUM(E56)</f>
        <v>788.5</v>
      </c>
      <c r="S56" s="17" t="n">
        <f aca="false">SUM(M56)</f>
        <v>1124</v>
      </c>
      <c r="T56" s="17" t="n">
        <f aca="false">R56-S56</f>
        <v>-335.5</v>
      </c>
    </row>
    <row r="57" customFormat="false" ht="18" hidden="false" customHeight="false" outlineLevel="0" collapsed="false">
      <c r="A57" s="1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Q57" s="17" t="s">
        <v>5</v>
      </c>
      <c r="R57" s="17" t="n">
        <f aca="false">SUM(D56)</f>
        <v>1270.16666666667</v>
      </c>
      <c r="S57" s="17" t="n">
        <f aca="false">SUM(L56)</f>
        <v>373</v>
      </c>
      <c r="T57" s="17" t="n">
        <f aca="false">R57-S57</f>
        <v>897.166666666667</v>
      </c>
    </row>
    <row r="58" customFormat="false" ht="18" hidden="false" customHeight="false" outlineLevel="0" collapsed="false">
      <c r="A58" s="1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Q58" s="17"/>
      <c r="R58" s="17"/>
      <c r="S58" s="17"/>
      <c r="T58" s="8"/>
    </row>
    <row r="59" customFormat="false" ht="18" hidden="false" customHeight="false" outlineLevel="0" collapsed="false">
      <c r="A59" s="1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Q59" s="17" t="s">
        <v>7</v>
      </c>
      <c r="R59" s="17" t="n">
        <f aca="false">SUM(R54:R57)</f>
        <v>4346.00333333333</v>
      </c>
      <c r="S59" s="17" t="n">
        <f aca="false">SUM(S54:S57)</f>
        <v>4346</v>
      </c>
      <c r="T59" s="17" t="n">
        <f aca="false">SUM(T54:T57)</f>
        <v>0.00333333333355768</v>
      </c>
    </row>
    <row r="60" customFormat="false" ht="14.4" hidden="false" customHeight="false" outlineLevel="0" collapsed="false">
      <c r="A60" s="1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customFormat="false" ht="14.4" hidden="false" customHeight="false" outlineLevel="0" collapsed="false">
      <c r="A61" s="1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customFormat="false" ht="14.4" hidden="false" customHeight="false" outlineLevel="0" collapsed="false">
      <c r="A62" s="1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customFormat="false" ht="14.4" hidden="false" customHeight="false" outlineLevel="0" collapsed="false">
      <c r="A63" s="1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customFormat="false" ht="14.4" hidden="false" customHeight="false" outlineLevel="0" collapsed="false">
      <c r="A64" s="1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customFormat="false" ht="14.4" hidden="false" customHeight="false" outlineLevel="0" collapsed="false">
      <c r="A65" s="1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customFormat="false" ht="14.4" hidden="false" customHeight="false" outlineLevel="0" collapsed="false">
      <c r="A66" s="1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customFormat="false" ht="14.4" hidden="false" customHeight="false" outlineLevel="0" collapsed="false">
      <c r="A67" s="1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customFormat="false" ht="14.4" hidden="false" customHeight="false" outlineLevel="0" collapsed="false">
      <c r="A68" s="1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customFormat="false" ht="14.4" hidden="false" customHeight="false" outlineLevel="0" collapsed="false">
      <c r="A69" s="1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customFormat="false" ht="14.4" hidden="false" customHeight="false" outlineLevel="0" collapsed="false">
      <c r="A70" s="1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customFormat="false" ht="14.4" hidden="false" customHeight="false" outlineLevel="0" collapsed="false">
      <c r="A71" s="1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customFormat="false" ht="14.4" hidden="false" customHeight="false" outlineLevel="0" collapsed="false">
      <c r="A72" s="1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customFormat="false" ht="14.4" hidden="false" customHeight="false" outlineLevel="0" collapsed="false">
      <c r="A73" s="1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customFormat="false" ht="14.4" hidden="false" customHeight="false" outlineLevel="0" collapsed="false">
      <c r="A74" s="1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customFormat="false" ht="14.4" hidden="false" customHeight="false" outlineLevel="0" collapsed="false">
      <c r="A75" s="1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customFormat="false" ht="14.4" hidden="false" customHeight="false" outlineLevel="0" collapsed="false">
      <c r="A76" s="1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customFormat="false" ht="14.4" hidden="false" customHeight="false" outlineLevel="0" collapsed="false">
      <c r="A77" s="1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customFormat="false" ht="14.4" hidden="false" customHeight="false" outlineLevel="0" collapsed="false">
      <c r="A78" s="1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customFormat="false" ht="14.4" hidden="false" customHeight="false" outlineLevel="0" collapsed="false">
      <c r="A79" s="1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customFormat="false" ht="14.4" hidden="false" customHeight="false" outlineLevel="0" collapsed="false">
      <c r="A80" s="1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customFormat="false" ht="14.4" hidden="false" customHeight="false" outlineLevel="0" collapsed="false">
      <c r="A81" s="1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customFormat="false" ht="14.4" hidden="false" customHeight="false" outlineLevel="0" collapsed="false">
      <c r="A82" s="1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customFormat="false" ht="14.4" hidden="false" customHeight="false" outlineLevel="0" collapsed="false">
      <c r="A83" s="1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customFormat="false" ht="14.4" hidden="false" customHeight="false" outlineLevel="0" collapsed="false">
      <c r="A84" s="1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customFormat="false" ht="14.4" hidden="false" customHeight="false" outlineLevel="0" collapsed="false">
      <c r="A85" s="1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customFormat="false" ht="14.4" hidden="false" customHeight="false" outlineLevel="0" collapsed="false">
      <c r="A86" s="1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customFormat="false" ht="14.4" hidden="false" customHeight="false" outlineLevel="0" collapsed="false">
      <c r="A87" s="1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customFormat="false" ht="14.4" hidden="false" customHeight="false" outlineLevel="0" collapsed="false">
      <c r="A88" s="1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customFormat="false" ht="14.4" hidden="false" customHeight="false" outlineLevel="0" collapsed="false">
      <c r="A89" s="1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customFormat="false" ht="14.4" hidden="false" customHeight="false" outlineLevel="0" collapsed="false">
      <c r="A90" s="1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customFormat="false" ht="14.4" hidden="false" customHeight="false" outlineLevel="0" collapsed="false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customFormat="false" ht="14.4" hidden="false" customHeight="false" outlineLevel="0" collapsed="false">
      <c r="A92" s="1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customFormat="false" ht="14.4" hidden="false" customHeight="false" outlineLevel="0" collapsed="false">
      <c r="A93" s="1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1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P83" activeCellId="0" sqref="P83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8.44"/>
    <col collapsed="false" customWidth="true" hidden="false" outlineLevel="0" max="7" min="7" style="0" width="14.88"/>
    <col collapsed="false" customWidth="true" hidden="false" outlineLevel="0" max="15" min="15" style="0" width="16.67"/>
    <col collapsed="false" customWidth="true" hidden="false" outlineLevel="0" max="17" min="17" style="0" width="15.78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4.4" hidden="false" customHeight="false" outlineLevel="0" collapsed="false">
      <c r="A2" s="2" t="n">
        <v>43859</v>
      </c>
      <c r="B2" s="0" t="n">
        <f aca="false">30/4</f>
        <v>7.5</v>
      </c>
      <c r="C2" s="0" t="n">
        <f aca="false">30/4</f>
        <v>7.5</v>
      </c>
      <c r="D2" s="0" t="n">
        <f aca="false">30/4</f>
        <v>7.5</v>
      </c>
      <c r="E2" s="0" t="n">
        <f aca="false">30/4</f>
        <v>7.5</v>
      </c>
      <c r="F2" s="0" t="n">
        <v>30</v>
      </c>
      <c r="G2" s="0" t="s">
        <v>50</v>
      </c>
      <c r="J2" s="0" t="n">
        <v>0</v>
      </c>
      <c r="K2" s="0" t="n">
        <v>0</v>
      </c>
      <c r="L2" s="0" t="n">
        <v>30</v>
      </c>
      <c r="M2" s="0" t="n">
        <v>0</v>
      </c>
      <c r="N2" s="0" t="s">
        <v>70</v>
      </c>
    </row>
    <row r="3" customFormat="false" ht="14.4" hidden="false" customHeight="false" outlineLevel="0" collapsed="false">
      <c r="A3" s="2" t="n">
        <v>43859</v>
      </c>
      <c r="B3" s="0" t="n">
        <f aca="false">50/4</f>
        <v>12.5</v>
      </c>
      <c r="C3" s="0" t="n">
        <f aca="false">50/4</f>
        <v>12.5</v>
      </c>
      <c r="D3" s="0" t="n">
        <f aca="false">50/4</f>
        <v>12.5</v>
      </c>
      <c r="E3" s="0" t="n">
        <f aca="false">50/4</f>
        <v>12.5</v>
      </c>
      <c r="F3" s="0" t="n">
        <v>50</v>
      </c>
      <c r="G3" s="0" t="s">
        <v>71</v>
      </c>
      <c r="J3" s="0" t="n">
        <v>50</v>
      </c>
      <c r="K3" s="0" t="n">
        <v>0</v>
      </c>
      <c r="L3" s="0" t="n">
        <v>0</v>
      </c>
      <c r="M3" s="0" t="n">
        <v>0</v>
      </c>
      <c r="N3" s="0" t="s">
        <v>70</v>
      </c>
    </row>
    <row r="4" customFormat="false" ht="14.4" hidden="false" customHeight="false" outlineLevel="0" collapsed="false">
      <c r="A4" s="2" t="n">
        <v>43863</v>
      </c>
      <c r="B4" s="0" t="n">
        <f aca="false">394/4</f>
        <v>98.5</v>
      </c>
      <c r="C4" s="0" t="n">
        <f aca="false">394/4</f>
        <v>98.5</v>
      </c>
      <c r="D4" s="0" t="n">
        <f aca="false">394/4</f>
        <v>98.5</v>
      </c>
      <c r="E4" s="0" t="n">
        <f aca="false">394/4</f>
        <v>98.5</v>
      </c>
      <c r="F4" s="0" t="n">
        <f aca="false">469-65-10</f>
        <v>394</v>
      </c>
      <c r="G4" s="0" t="s">
        <v>72</v>
      </c>
      <c r="J4" s="0" t="n">
        <v>394</v>
      </c>
      <c r="K4" s="0" t="n">
        <v>0</v>
      </c>
      <c r="L4" s="0" t="n">
        <v>0</v>
      </c>
      <c r="M4" s="0" t="n">
        <v>0</v>
      </c>
      <c r="N4" s="0" t="s">
        <v>70</v>
      </c>
    </row>
    <row r="5" customFormat="false" ht="14.4" hidden="false" customHeight="false" outlineLevel="0" collapsed="false">
      <c r="A5" s="2" t="n">
        <v>43863</v>
      </c>
      <c r="B5" s="0" t="n">
        <f aca="false">75/2</f>
        <v>37.5</v>
      </c>
      <c r="C5" s="0" t="n">
        <v>0</v>
      </c>
      <c r="D5" s="0" t="n">
        <v>37.5</v>
      </c>
      <c r="E5" s="0" t="n">
        <v>0</v>
      </c>
      <c r="F5" s="0" t="n">
        <v>75</v>
      </c>
      <c r="G5" s="0" t="s">
        <v>73</v>
      </c>
      <c r="J5" s="0" t="n">
        <v>75</v>
      </c>
      <c r="K5" s="0" t="n">
        <v>0</v>
      </c>
      <c r="L5" s="0" t="n">
        <v>0</v>
      </c>
      <c r="M5" s="0" t="n">
        <v>0</v>
      </c>
      <c r="N5" s="0" t="s">
        <v>70</v>
      </c>
    </row>
    <row r="6" customFormat="false" ht="14.4" hidden="false" customHeight="false" outlineLevel="0" collapsed="false">
      <c r="A6" s="2" t="n">
        <v>43863</v>
      </c>
      <c r="B6" s="0" t="n">
        <f aca="false">250/4</f>
        <v>62.5</v>
      </c>
      <c r="C6" s="0" t="n">
        <f aca="false">250/4</f>
        <v>62.5</v>
      </c>
      <c r="D6" s="0" t="n">
        <f aca="false">250/4</f>
        <v>62.5</v>
      </c>
      <c r="E6" s="0" t="n">
        <f aca="false">250/4</f>
        <v>62.5</v>
      </c>
      <c r="F6" s="0" t="n">
        <v>250</v>
      </c>
      <c r="G6" s="0" t="s">
        <v>74</v>
      </c>
      <c r="J6" s="0" t="n">
        <v>250</v>
      </c>
      <c r="K6" s="0" t="n">
        <v>0</v>
      </c>
      <c r="L6" s="0" t="n">
        <v>0</v>
      </c>
      <c r="M6" s="0" t="n">
        <v>0</v>
      </c>
      <c r="N6" s="0" t="s">
        <v>70</v>
      </c>
    </row>
    <row r="7" customFormat="false" ht="14.4" hidden="false" customHeight="false" outlineLevel="0" collapsed="false">
      <c r="A7" s="2" t="n">
        <v>43863</v>
      </c>
      <c r="B7" s="0" t="n">
        <f aca="false">175/4</f>
        <v>43.75</v>
      </c>
      <c r="C7" s="0" t="n">
        <f aca="false">175/4</f>
        <v>43.75</v>
      </c>
      <c r="D7" s="0" t="n">
        <f aca="false">175/4</f>
        <v>43.75</v>
      </c>
      <c r="E7" s="0" t="n">
        <f aca="false">175/4</f>
        <v>43.75</v>
      </c>
      <c r="F7" s="0" t="n">
        <v>175</v>
      </c>
      <c r="G7" s="0" t="s">
        <v>33</v>
      </c>
      <c r="J7" s="0" t="n">
        <v>175</v>
      </c>
      <c r="K7" s="0" t="n">
        <v>0</v>
      </c>
      <c r="L7" s="0" t="n">
        <v>0</v>
      </c>
      <c r="M7" s="0" t="n">
        <v>0</v>
      </c>
      <c r="N7" s="0" t="s">
        <v>70</v>
      </c>
      <c r="R7" s="0" t="n">
        <v>45</v>
      </c>
    </row>
    <row r="8" customFormat="false" ht="14.4" hidden="false" customHeight="false" outlineLevel="0" collapsed="false">
      <c r="A8" s="2" t="n">
        <v>43863</v>
      </c>
      <c r="B8" s="0" t="n">
        <v>10</v>
      </c>
      <c r="C8" s="0" t="n">
        <v>10</v>
      </c>
      <c r="D8" s="0" t="n">
        <v>0</v>
      </c>
      <c r="E8" s="0" t="n">
        <v>0</v>
      </c>
      <c r="F8" s="0" t="n">
        <v>20</v>
      </c>
      <c r="G8" s="0" t="s">
        <v>75</v>
      </c>
      <c r="J8" s="0" t="n">
        <v>20</v>
      </c>
      <c r="K8" s="0" t="n">
        <v>0</v>
      </c>
      <c r="L8" s="0" t="n">
        <v>0</v>
      </c>
      <c r="M8" s="0" t="n">
        <v>0</v>
      </c>
      <c r="N8" s="0" t="s">
        <v>70</v>
      </c>
      <c r="R8" s="0" t="n">
        <v>15</v>
      </c>
    </row>
    <row r="9" customFormat="false" ht="14.4" hidden="false" customHeight="false" outlineLevel="0" collapsed="false">
      <c r="A9" s="2" t="n">
        <v>43863</v>
      </c>
      <c r="B9" s="0" t="n">
        <v>0</v>
      </c>
      <c r="C9" s="0" t="n">
        <v>30</v>
      </c>
      <c r="D9" s="0" t="n">
        <v>30</v>
      </c>
      <c r="E9" s="0" t="n">
        <v>30</v>
      </c>
      <c r="F9" s="0" t="n">
        <v>90</v>
      </c>
      <c r="G9" s="0" t="s">
        <v>17</v>
      </c>
      <c r="J9" s="0" t="n">
        <v>90</v>
      </c>
      <c r="K9" s="0" t="n">
        <v>0</v>
      </c>
      <c r="L9" s="0" t="n">
        <v>0</v>
      </c>
      <c r="M9" s="0" t="n">
        <v>0</v>
      </c>
      <c r="N9" s="0" t="s">
        <v>70</v>
      </c>
    </row>
    <row r="10" customFormat="false" ht="14.4" hidden="false" customHeight="false" outlineLevel="0" collapsed="false">
      <c r="A10" s="2" t="n">
        <v>43861</v>
      </c>
      <c r="B10" s="0" t="n">
        <f aca="false">125/4</f>
        <v>31.25</v>
      </c>
      <c r="C10" s="0" t="n">
        <f aca="false">125/4</f>
        <v>31.25</v>
      </c>
      <c r="D10" s="0" t="n">
        <f aca="false">125/4</f>
        <v>31.25</v>
      </c>
      <c r="E10" s="0" t="n">
        <f aca="false">125/4</f>
        <v>31.25</v>
      </c>
      <c r="F10" s="0" t="n">
        <v>125</v>
      </c>
      <c r="G10" s="0" t="s">
        <v>33</v>
      </c>
      <c r="J10" s="0" t="n">
        <v>25</v>
      </c>
      <c r="K10" s="0" t="n">
        <v>0</v>
      </c>
      <c r="L10" s="0" t="n">
        <v>100</v>
      </c>
      <c r="M10" s="0" t="n">
        <v>0</v>
      </c>
      <c r="N10" s="0" t="s">
        <v>70</v>
      </c>
    </row>
    <row r="11" customFormat="false" ht="14.4" hidden="false" customHeight="false" outlineLevel="0" collapsed="false">
      <c r="A11" s="2" t="n">
        <v>43861</v>
      </c>
      <c r="B11" s="0" t="n">
        <v>20</v>
      </c>
      <c r="C11" s="0" t="n">
        <v>20</v>
      </c>
      <c r="D11" s="0" t="n">
        <v>20</v>
      </c>
      <c r="E11" s="0" t="n">
        <v>0</v>
      </c>
      <c r="F11" s="0" t="n">
        <v>60</v>
      </c>
      <c r="G11" s="0" t="s">
        <v>76</v>
      </c>
      <c r="J11" s="0" t="n">
        <v>0</v>
      </c>
      <c r="K11" s="0" t="n">
        <v>11</v>
      </c>
      <c r="L11" s="0" t="n">
        <v>49</v>
      </c>
      <c r="M11" s="0" t="n">
        <v>0</v>
      </c>
      <c r="N11" s="0" t="s">
        <v>70</v>
      </c>
    </row>
    <row r="12" customFormat="false" ht="14.4" hidden="false" customHeight="false" outlineLevel="0" collapsed="false">
      <c r="A12" s="2" t="n">
        <v>43860</v>
      </c>
      <c r="B12" s="0" t="n">
        <v>0</v>
      </c>
      <c r="C12" s="0" t="n">
        <v>25</v>
      </c>
      <c r="D12" s="0" t="n">
        <v>0</v>
      </c>
      <c r="E12" s="0" t="n">
        <v>0</v>
      </c>
      <c r="F12" s="0" t="n">
        <v>25</v>
      </c>
      <c r="G12" s="0" t="s">
        <v>76</v>
      </c>
      <c r="J12" s="0" t="n">
        <v>0</v>
      </c>
      <c r="K12" s="0" t="n">
        <v>0</v>
      </c>
      <c r="L12" s="0" t="n">
        <v>25</v>
      </c>
      <c r="M12" s="0" t="n">
        <v>0</v>
      </c>
      <c r="N12" s="0" t="s">
        <v>70</v>
      </c>
    </row>
    <row r="13" customFormat="false" ht="14.4" hidden="false" customHeight="false" outlineLevel="0" collapsed="false">
      <c r="A13" s="2" t="n">
        <v>43861</v>
      </c>
      <c r="B13" s="0" t="n">
        <v>40</v>
      </c>
      <c r="C13" s="0" t="n">
        <v>0</v>
      </c>
      <c r="D13" s="0" t="n">
        <v>0</v>
      </c>
      <c r="E13" s="0" t="n">
        <v>0</v>
      </c>
      <c r="F13" s="0" t="n">
        <v>40</v>
      </c>
      <c r="G13" s="0" t="s">
        <v>75</v>
      </c>
      <c r="J13" s="0" t="n">
        <v>0</v>
      </c>
      <c r="K13" s="0" t="n">
        <v>0</v>
      </c>
      <c r="L13" s="0" t="n">
        <v>40</v>
      </c>
      <c r="M13" s="0" t="n">
        <v>0</v>
      </c>
      <c r="N13" s="0" t="s">
        <v>70</v>
      </c>
    </row>
    <row r="14" customFormat="false" ht="14.4" hidden="false" customHeight="false" outlineLevel="0" collapsed="false">
      <c r="A14" s="2" t="n">
        <v>43860</v>
      </c>
      <c r="B14" s="0" t="n">
        <f aca="false">30/4</f>
        <v>7.5</v>
      </c>
      <c r="C14" s="0" t="n">
        <f aca="false">30/4</f>
        <v>7.5</v>
      </c>
      <c r="D14" s="0" t="n">
        <f aca="false">30/4</f>
        <v>7.5</v>
      </c>
      <c r="E14" s="0" t="n">
        <f aca="false">30/4</f>
        <v>7.5</v>
      </c>
      <c r="F14" s="0" t="n">
        <v>30</v>
      </c>
      <c r="G14" s="0" t="s">
        <v>33</v>
      </c>
      <c r="J14" s="0" t="n">
        <v>0</v>
      </c>
      <c r="K14" s="0" t="n">
        <v>0</v>
      </c>
      <c r="L14" s="0" t="n">
        <v>30</v>
      </c>
      <c r="M14" s="0" t="n">
        <v>0</v>
      </c>
      <c r="N14" s="0" t="s">
        <v>70</v>
      </c>
    </row>
    <row r="15" customFormat="false" ht="14.4" hidden="false" customHeight="false" outlineLevel="0" collapsed="false">
      <c r="A15" s="2" t="n">
        <v>43859</v>
      </c>
      <c r="B15" s="0" t="n">
        <v>0</v>
      </c>
      <c r="C15" s="0" t="n">
        <v>65</v>
      </c>
      <c r="D15" s="0" t="n">
        <v>0</v>
      </c>
      <c r="E15" s="0" t="n">
        <v>0</v>
      </c>
      <c r="F15" s="0" t="n">
        <v>65</v>
      </c>
      <c r="G15" s="0" t="s">
        <v>77</v>
      </c>
      <c r="J15" s="0" t="n">
        <v>65</v>
      </c>
      <c r="K15" s="0" t="n">
        <v>0</v>
      </c>
      <c r="L15" s="0" t="n">
        <v>0</v>
      </c>
      <c r="M15" s="0" t="n">
        <v>0</v>
      </c>
      <c r="N15" s="0" t="s">
        <v>70</v>
      </c>
    </row>
    <row r="16" customFormat="false" ht="14.4" hidden="false" customHeight="false" outlineLevel="0" collapsed="false">
      <c r="A16" s="2" t="n">
        <v>43863</v>
      </c>
      <c r="B16" s="0" t="n">
        <v>140</v>
      </c>
      <c r="C16" s="0" t="n">
        <v>0</v>
      </c>
      <c r="D16" s="0" t="n">
        <v>140</v>
      </c>
      <c r="E16" s="0" t="n">
        <v>140</v>
      </c>
      <c r="F16" s="0" t="n">
        <v>420</v>
      </c>
      <c r="G16" s="0" t="s">
        <v>78</v>
      </c>
      <c r="J16" s="0" t="n">
        <v>0</v>
      </c>
      <c r="K16" s="0" t="n">
        <v>0</v>
      </c>
      <c r="L16" s="0" t="n">
        <v>0</v>
      </c>
      <c r="M16" s="0" t="n">
        <v>420</v>
      </c>
      <c r="N16" s="0" t="s">
        <v>70</v>
      </c>
    </row>
    <row r="17" customFormat="false" ht="14.4" hidden="false" customHeight="false" outlineLevel="0" collapsed="false">
      <c r="A17" s="2" t="n">
        <v>43863</v>
      </c>
      <c r="B17" s="0" t="n">
        <v>4.75</v>
      </c>
      <c r="C17" s="0" t="n">
        <v>4.75</v>
      </c>
      <c r="D17" s="0" t="n">
        <v>4.75</v>
      </c>
      <c r="E17" s="0" t="n">
        <v>4.75</v>
      </c>
      <c r="F17" s="0" t="n">
        <v>19</v>
      </c>
      <c r="G17" s="0" t="s">
        <v>79</v>
      </c>
      <c r="J17" s="0" t="n">
        <v>0</v>
      </c>
      <c r="K17" s="0" t="n">
        <v>0</v>
      </c>
      <c r="L17" s="0" t="n">
        <v>0</v>
      </c>
      <c r="M17" s="0" t="n">
        <v>19</v>
      </c>
      <c r="N17" s="0" t="s">
        <v>70</v>
      </c>
    </row>
    <row r="18" customFormat="false" ht="14.4" hidden="false" customHeight="false" outlineLevel="0" collapsed="false">
      <c r="A18" s="2" t="n">
        <v>43863</v>
      </c>
      <c r="B18" s="0" t="n">
        <v>29.5</v>
      </c>
      <c r="C18" s="0" t="n">
        <v>0</v>
      </c>
      <c r="D18" s="0" t="n">
        <v>0</v>
      </c>
      <c r="E18" s="0" t="n">
        <v>29.5</v>
      </c>
      <c r="F18" s="0" t="n">
        <v>59</v>
      </c>
      <c r="G18" s="0" t="s">
        <v>80</v>
      </c>
      <c r="J18" s="0" t="n">
        <v>0</v>
      </c>
      <c r="K18" s="0" t="n">
        <v>0</v>
      </c>
      <c r="L18" s="0" t="n">
        <v>0</v>
      </c>
      <c r="M18" s="0" t="n">
        <v>59</v>
      </c>
      <c r="N18" s="0" t="s">
        <v>70</v>
      </c>
    </row>
    <row r="19" customFormat="false" ht="14.4" hidden="false" customHeight="false" outlineLevel="0" collapsed="false">
      <c r="A19" s="2" t="n">
        <v>43864</v>
      </c>
      <c r="B19" s="0" t="n">
        <f aca="false">87/3</f>
        <v>29</v>
      </c>
      <c r="C19" s="0" t="n">
        <f aca="false">87/3</f>
        <v>29</v>
      </c>
      <c r="D19" s="0" t="n">
        <f aca="false">87/3</f>
        <v>29</v>
      </c>
      <c r="E19" s="0" t="n">
        <v>0</v>
      </c>
      <c r="F19" s="0" t="n">
        <v>87</v>
      </c>
      <c r="G19" s="0" t="s">
        <v>76</v>
      </c>
      <c r="J19" s="0" t="n">
        <v>87</v>
      </c>
      <c r="K19" s="0" t="n">
        <v>0</v>
      </c>
      <c r="L19" s="0" t="n">
        <v>0</v>
      </c>
      <c r="M19" s="0" t="n">
        <v>0</v>
      </c>
      <c r="N19" s="0" t="s">
        <v>70</v>
      </c>
    </row>
    <row r="20" customFormat="false" ht="14.4" hidden="false" customHeight="false" outlineLevel="0" collapsed="false">
      <c r="A20" s="2" t="n">
        <v>43865</v>
      </c>
      <c r="B20" s="0" t="n">
        <f aca="false">45/3</f>
        <v>15</v>
      </c>
      <c r="C20" s="0" t="n">
        <f aca="false">45/3</f>
        <v>15</v>
      </c>
      <c r="D20" s="0" t="n">
        <f aca="false">45/3</f>
        <v>15</v>
      </c>
      <c r="E20" s="0" t="n">
        <v>0</v>
      </c>
      <c r="F20" s="0" t="n">
        <v>45</v>
      </c>
      <c r="G20" s="0" t="s">
        <v>76</v>
      </c>
      <c r="J20" s="0" t="n">
        <v>45</v>
      </c>
      <c r="K20" s="0" t="n">
        <v>0</v>
      </c>
      <c r="L20" s="0" t="n">
        <v>0</v>
      </c>
      <c r="M20" s="0" t="n">
        <v>0</v>
      </c>
      <c r="N20" s="0" t="s">
        <v>70</v>
      </c>
    </row>
    <row r="21" customFormat="false" ht="14.4" hidden="false" customHeight="false" outlineLevel="0" collapsed="false">
      <c r="A21" s="2" t="n">
        <v>43866</v>
      </c>
      <c r="B21" s="0" t="n">
        <f aca="false">75/3</f>
        <v>25</v>
      </c>
      <c r="C21" s="0" t="n">
        <f aca="false">75/3</f>
        <v>25</v>
      </c>
      <c r="D21" s="0" t="n">
        <f aca="false">75/3</f>
        <v>25</v>
      </c>
      <c r="E21" s="0" t="n">
        <v>0</v>
      </c>
      <c r="F21" s="0" t="n">
        <f aca="false">45+30</f>
        <v>75</v>
      </c>
      <c r="G21" s="0" t="s">
        <v>76</v>
      </c>
      <c r="J21" s="0" t="n">
        <v>75</v>
      </c>
      <c r="K21" s="0" t="n">
        <v>0</v>
      </c>
      <c r="L21" s="0" t="n">
        <v>0</v>
      </c>
      <c r="M21" s="0" t="n">
        <v>0</v>
      </c>
      <c r="N21" s="0" t="s">
        <v>70</v>
      </c>
    </row>
    <row r="22" customFormat="false" ht="14.4" hidden="false" customHeight="false" outlineLevel="0" collapsed="false">
      <c r="A22" s="2" t="n">
        <v>43866</v>
      </c>
      <c r="B22" s="0" t="n">
        <f aca="false">30/4</f>
        <v>7.5</v>
      </c>
      <c r="C22" s="0" t="n">
        <f aca="false">30/4</f>
        <v>7.5</v>
      </c>
      <c r="D22" s="0" t="n">
        <f aca="false">30/4</f>
        <v>7.5</v>
      </c>
      <c r="E22" s="0" t="n">
        <f aca="false">30/4</f>
        <v>7.5</v>
      </c>
      <c r="F22" s="0" t="n">
        <v>30</v>
      </c>
      <c r="G22" s="0" t="s">
        <v>33</v>
      </c>
      <c r="J22" s="0" t="n">
        <v>30</v>
      </c>
      <c r="K22" s="0" t="n">
        <v>0</v>
      </c>
      <c r="L22" s="0" t="n">
        <v>0</v>
      </c>
      <c r="M22" s="0" t="n">
        <v>0</v>
      </c>
      <c r="N22" s="0" t="s">
        <v>70</v>
      </c>
    </row>
    <row r="23" customFormat="false" ht="14.4" hidden="false" customHeight="false" outlineLevel="0" collapsed="false">
      <c r="A23" s="2" t="n">
        <v>43865</v>
      </c>
      <c r="B23" s="0" t="n">
        <v>30</v>
      </c>
      <c r="C23" s="0" t="n">
        <v>32</v>
      </c>
      <c r="D23" s="0" t="n">
        <v>57</v>
      </c>
      <c r="E23" s="0" t="n">
        <v>0</v>
      </c>
      <c r="F23" s="0" t="n">
        <f aca="false">SUM(B23:E23)</f>
        <v>119</v>
      </c>
      <c r="G23" s="0" t="s">
        <v>81</v>
      </c>
      <c r="J23" s="0" t="n">
        <v>119</v>
      </c>
      <c r="K23" s="0" t="n">
        <v>0</v>
      </c>
      <c r="L23" s="0" t="n">
        <v>0</v>
      </c>
      <c r="M23" s="0" t="n">
        <v>0</v>
      </c>
      <c r="N23" s="0" t="s">
        <v>70</v>
      </c>
    </row>
    <row r="24" customFormat="false" ht="14.4" hidden="false" customHeight="false" outlineLevel="0" collapsed="false">
      <c r="A24" s="2" t="n">
        <v>43867</v>
      </c>
      <c r="B24" s="0" t="n">
        <f aca="false">75/3</f>
        <v>25</v>
      </c>
      <c r="C24" s="0" t="n">
        <f aca="false">75/3</f>
        <v>25</v>
      </c>
      <c r="D24" s="0" t="n">
        <f aca="false">75/3</f>
        <v>25</v>
      </c>
      <c r="E24" s="0" t="n">
        <v>0</v>
      </c>
      <c r="F24" s="0" t="n">
        <f aca="false">45+30</f>
        <v>75</v>
      </c>
      <c r="G24" s="0" t="s">
        <v>76</v>
      </c>
      <c r="J24" s="0" t="n">
        <v>75</v>
      </c>
      <c r="K24" s="0" t="n">
        <v>0</v>
      </c>
      <c r="L24" s="0" t="n">
        <v>0</v>
      </c>
      <c r="M24" s="0" t="n">
        <v>0</v>
      </c>
      <c r="N24" s="0" t="s">
        <v>70</v>
      </c>
    </row>
    <row r="25" customFormat="false" ht="14.4" hidden="false" customHeight="false" outlineLevel="0" collapsed="false">
      <c r="A25" s="2" t="n">
        <v>43867</v>
      </c>
      <c r="B25" s="0" t="n">
        <v>24</v>
      </c>
      <c r="C25" s="0" t="n">
        <v>24</v>
      </c>
      <c r="D25" s="0" t="n">
        <v>24</v>
      </c>
      <c r="E25" s="0" t="n">
        <v>0</v>
      </c>
      <c r="F25" s="0" t="n">
        <v>72</v>
      </c>
      <c r="G25" s="0" t="s">
        <v>81</v>
      </c>
      <c r="J25" s="0" t="n">
        <v>0</v>
      </c>
      <c r="K25" s="0" t="n">
        <v>0</v>
      </c>
      <c r="L25" s="0" t="n">
        <v>72</v>
      </c>
      <c r="M25" s="0" t="n">
        <v>0</v>
      </c>
      <c r="N25" s="0" t="s">
        <v>70</v>
      </c>
    </row>
    <row r="26" customFormat="false" ht="14.4" hidden="false" customHeight="false" outlineLevel="0" collapsed="false">
      <c r="A26" s="2" t="n">
        <v>43867</v>
      </c>
      <c r="B26" s="0" t="n">
        <f aca="false">160/4</f>
        <v>40</v>
      </c>
      <c r="C26" s="0" t="n">
        <f aca="false">160/4</f>
        <v>40</v>
      </c>
      <c r="D26" s="0" t="n">
        <f aca="false">160/4</f>
        <v>40</v>
      </c>
      <c r="E26" s="0" t="n">
        <f aca="false">160/4</f>
        <v>40</v>
      </c>
      <c r="F26" s="0" t="n">
        <v>160</v>
      </c>
      <c r="G26" s="0" t="s">
        <v>33</v>
      </c>
      <c r="J26" s="0" t="n">
        <v>160</v>
      </c>
      <c r="K26" s="0" t="n">
        <v>0</v>
      </c>
      <c r="L26" s="0" t="n">
        <v>0</v>
      </c>
      <c r="M26" s="0" t="n">
        <v>0</v>
      </c>
      <c r="N26" s="0" t="s">
        <v>70</v>
      </c>
    </row>
    <row r="27" customFormat="false" ht="14.4" hidden="false" customHeight="false" outlineLevel="0" collapsed="false">
      <c r="A27" s="2" t="n">
        <v>43867</v>
      </c>
      <c r="B27" s="0" t="n">
        <f aca="false">40/3</f>
        <v>13.3333333333333</v>
      </c>
      <c r="C27" s="0" t="n">
        <f aca="false">40/3</f>
        <v>13.3333333333333</v>
      </c>
      <c r="D27" s="0" t="n">
        <f aca="false">40/3</f>
        <v>13.3333333333333</v>
      </c>
      <c r="E27" s="0" t="n">
        <v>0</v>
      </c>
      <c r="F27" s="0" t="n">
        <v>40</v>
      </c>
      <c r="G27" s="0" t="s">
        <v>75</v>
      </c>
      <c r="J27" s="0" t="n">
        <v>40</v>
      </c>
      <c r="K27" s="0" t="n">
        <v>0</v>
      </c>
      <c r="L27" s="0" t="n">
        <v>0</v>
      </c>
      <c r="M27" s="0" t="n">
        <v>0</v>
      </c>
      <c r="N27" s="0" t="s">
        <v>70</v>
      </c>
    </row>
    <row r="28" customFormat="false" ht="14.4" hidden="false" customHeight="false" outlineLevel="0" collapsed="false">
      <c r="A28" s="2" t="n">
        <v>43868</v>
      </c>
      <c r="B28" s="0" t="n">
        <f aca="false">76/3</f>
        <v>25.3333333333333</v>
      </c>
      <c r="C28" s="0" t="n">
        <f aca="false">76/3</f>
        <v>25.3333333333333</v>
      </c>
      <c r="D28" s="0" t="n">
        <f aca="false">76/3</f>
        <v>25.3333333333333</v>
      </c>
      <c r="E28" s="0" t="n">
        <v>0</v>
      </c>
      <c r="F28" s="0" t="n">
        <f aca="false">41+35</f>
        <v>76</v>
      </c>
      <c r="G28" s="0" t="s">
        <v>76</v>
      </c>
      <c r="J28" s="0" t="n">
        <v>76</v>
      </c>
      <c r="K28" s="0" t="n">
        <v>0</v>
      </c>
      <c r="L28" s="0" t="n">
        <v>0</v>
      </c>
      <c r="M28" s="0" t="n">
        <v>0</v>
      </c>
      <c r="N28" s="0" t="s">
        <v>70</v>
      </c>
    </row>
    <row r="29" customFormat="false" ht="14.4" hidden="false" customHeight="false" outlineLevel="0" collapsed="false">
      <c r="A29" s="2" t="n">
        <v>43868</v>
      </c>
      <c r="B29" s="0" t="n">
        <f aca="false">12*2+8</f>
        <v>32</v>
      </c>
      <c r="C29" s="0" t="n">
        <v>0</v>
      </c>
      <c r="D29" s="0" t="n">
        <f aca="false">52-32</f>
        <v>20</v>
      </c>
      <c r="E29" s="0" t="n">
        <v>0</v>
      </c>
      <c r="F29" s="0" t="n">
        <v>52</v>
      </c>
      <c r="G29" s="0" t="s">
        <v>81</v>
      </c>
      <c r="J29" s="0" t="n">
        <v>52</v>
      </c>
      <c r="K29" s="0" t="n">
        <v>0</v>
      </c>
      <c r="L29" s="0" t="n">
        <v>0</v>
      </c>
      <c r="M29" s="0" t="n">
        <v>0</v>
      </c>
      <c r="N29" s="0" t="s">
        <v>70</v>
      </c>
    </row>
    <row r="30" customFormat="false" ht="14.4" hidden="false" customHeight="false" outlineLevel="0" collapsed="false">
      <c r="A30" s="2" t="n">
        <v>43871</v>
      </c>
      <c r="B30" s="0" t="n">
        <f aca="false">80/3</f>
        <v>26.6666666666667</v>
      </c>
      <c r="C30" s="0" t="n">
        <f aca="false">80/3</f>
        <v>26.6666666666667</v>
      </c>
      <c r="D30" s="0" t="n">
        <f aca="false">80/3</f>
        <v>26.6666666666667</v>
      </c>
      <c r="E30" s="0" t="n">
        <v>0</v>
      </c>
      <c r="F30" s="0" t="n">
        <f aca="false">35+45</f>
        <v>80</v>
      </c>
      <c r="G30" s="0" t="s">
        <v>76</v>
      </c>
      <c r="J30" s="0" t="n">
        <v>80</v>
      </c>
      <c r="K30" s="0" t="n">
        <v>0</v>
      </c>
      <c r="L30" s="0" t="n">
        <v>0</v>
      </c>
      <c r="M30" s="0" t="n">
        <v>0</v>
      </c>
      <c r="N30" s="0" t="s">
        <v>70</v>
      </c>
    </row>
    <row r="31" customFormat="false" ht="14.4" hidden="false" customHeight="false" outlineLevel="0" collapsed="false">
      <c r="A31" s="2" t="n">
        <v>43871</v>
      </c>
      <c r="B31" s="0" t="n">
        <v>15</v>
      </c>
      <c r="C31" s="0" t="n">
        <v>24</v>
      </c>
      <c r="D31" s="0" t="n">
        <v>0</v>
      </c>
      <c r="E31" s="0" t="n">
        <v>0</v>
      </c>
      <c r="F31" s="0" t="n">
        <v>39</v>
      </c>
      <c r="G31" s="0" t="s">
        <v>82</v>
      </c>
      <c r="J31" s="0" t="n">
        <v>39</v>
      </c>
      <c r="K31" s="0" t="n">
        <v>0</v>
      </c>
      <c r="L31" s="0" t="n">
        <v>0</v>
      </c>
      <c r="M31" s="0" t="n">
        <v>0</v>
      </c>
      <c r="N31" s="0" t="s">
        <v>70</v>
      </c>
    </row>
    <row r="32" customFormat="false" ht="14.4" hidden="false" customHeight="false" outlineLevel="0" collapsed="false">
      <c r="A32" s="2" t="n">
        <v>43872</v>
      </c>
      <c r="B32" s="0" t="n">
        <f aca="false">80/3</f>
        <v>26.6666666666667</v>
      </c>
      <c r="C32" s="0" t="n">
        <f aca="false">80/3</f>
        <v>26.6666666666667</v>
      </c>
      <c r="D32" s="0" t="n">
        <f aca="false">80/3</f>
        <v>26.6666666666667</v>
      </c>
      <c r="E32" s="0" t="n">
        <v>0</v>
      </c>
      <c r="F32" s="0" t="n">
        <f aca="false">45+35</f>
        <v>80</v>
      </c>
      <c r="G32" s="0" t="s">
        <v>76</v>
      </c>
      <c r="J32" s="0" t="n">
        <v>45</v>
      </c>
      <c r="K32" s="0" t="n">
        <v>0</v>
      </c>
      <c r="L32" s="0" t="n">
        <v>35</v>
      </c>
      <c r="M32" s="0" t="n">
        <v>0</v>
      </c>
      <c r="N32" s="0" t="s">
        <v>70</v>
      </c>
    </row>
    <row r="33" customFormat="false" ht="14.4" hidden="false" customHeight="false" outlineLevel="0" collapsed="false">
      <c r="A33" s="2" t="n">
        <v>43873</v>
      </c>
      <c r="B33" s="0" t="n">
        <v>40</v>
      </c>
      <c r="C33" s="0" t="n">
        <v>0</v>
      </c>
      <c r="D33" s="0" t="n">
        <v>40</v>
      </c>
      <c r="E33" s="0" t="n">
        <v>0</v>
      </c>
      <c r="F33" s="0" t="n">
        <f aca="false">45+35</f>
        <v>80</v>
      </c>
      <c r="G33" s="0" t="s">
        <v>76</v>
      </c>
      <c r="J33" s="0" t="n">
        <v>80</v>
      </c>
      <c r="K33" s="0" t="n">
        <v>0</v>
      </c>
      <c r="L33" s="0" t="n">
        <v>0</v>
      </c>
      <c r="M33" s="0" t="n">
        <v>0</v>
      </c>
      <c r="N33" s="0" t="s">
        <v>70</v>
      </c>
    </row>
    <row r="34" customFormat="false" ht="14.4" hidden="false" customHeight="false" outlineLevel="0" collapsed="false">
      <c r="A34" s="2" t="n">
        <v>43873</v>
      </c>
      <c r="B34" s="0" t="n">
        <v>10</v>
      </c>
      <c r="C34" s="0" t="n">
        <v>0</v>
      </c>
      <c r="D34" s="0" t="n">
        <v>10</v>
      </c>
      <c r="E34" s="0" t="n">
        <v>0</v>
      </c>
      <c r="F34" s="0" t="n">
        <v>20</v>
      </c>
      <c r="G34" s="0" t="s">
        <v>76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70</v>
      </c>
    </row>
    <row r="35" customFormat="false" ht="14.4" hidden="false" customHeight="false" outlineLevel="0" collapsed="false">
      <c r="A35" s="2" t="n">
        <v>43873</v>
      </c>
      <c r="B35" s="0" t="n">
        <v>15</v>
      </c>
      <c r="C35" s="0" t="n">
        <v>0</v>
      </c>
      <c r="D35" s="0" t="n">
        <v>15</v>
      </c>
      <c r="E35" s="0" t="n">
        <v>0</v>
      </c>
      <c r="F35" s="0" t="n">
        <v>30</v>
      </c>
      <c r="G35" s="0" t="s">
        <v>83</v>
      </c>
      <c r="J35" s="0" t="n">
        <v>30</v>
      </c>
      <c r="K35" s="0" t="n">
        <v>0</v>
      </c>
      <c r="L35" s="0" t="n">
        <v>0</v>
      </c>
      <c r="M35" s="0" t="n">
        <v>0</v>
      </c>
      <c r="N35" s="0" t="s">
        <v>70</v>
      </c>
    </row>
    <row r="36" customFormat="false" ht="14.4" hidden="false" customHeight="false" outlineLevel="0" collapsed="false">
      <c r="A36" s="2" t="n">
        <v>43872</v>
      </c>
      <c r="B36" s="0" t="n">
        <f aca="false">97/4</f>
        <v>24.25</v>
      </c>
      <c r="C36" s="0" t="n">
        <f aca="false">97/4</f>
        <v>24.25</v>
      </c>
      <c r="D36" s="0" t="n">
        <f aca="false">97/4</f>
        <v>24.25</v>
      </c>
      <c r="E36" s="0" t="n">
        <f aca="false">97/4</f>
        <v>24.25</v>
      </c>
      <c r="F36" s="0" t="n">
        <v>97</v>
      </c>
      <c r="G36" s="0" t="s">
        <v>84</v>
      </c>
      <c r="J36" s="0" t="n">
        <v>0</v>
      </c>
      <c r="K36" s="0" t="n">
        <v>0</v>
      </c>
      <c r="L36" s="0" t="n">
        <v>0</v>
      </c>
      <c r="M36" s="0" t="n">
        <v>97</v>
      </c>
      <c r="N36" s="0" t="s">
        <v>70</v>
      </c>
    </row>
    <row r="37" customFormat="false" ht="14.4" hidden="false" customHeight="false" outlineLevel="0" collapsed="false">
      <c r="A37" s="2" t="n">
        <v>43873</v>
      </c>
      <c r="B37" s="0" t="n">
        <v>45</v>
      </c>
      <c r="C37" s="0" t="n">
        <v>45</v>
      </c>
      <c r="D37" s="0" t="n">
        <v>0</v>
      </c>
      <c r="E37" s="0" t="n">
        <v>0</v>
      </c>
      <c r="F37" s="0" t="n">
        <v>90</v>
      </c>
      <c r="G37" s="0" t="s">
        <v>85</v>
      </c>
      <c r="J37" s="0" t="n">
        <v>0</v>
      </c>
      <c r="K37" s="0" t="n">
        <v>90</v>
      </c>
      <c r="L37" s="0" t="n">
        <v>0</v>
      </c>
      <c r="M37" s="0" t="n">
        <v>0</v>
      </c>
      <c r="N37" s="0" t="s">
        <v>70</v>
      </c>
    </row>
    <row r="38" customFormat="false" ht="14.4" hidden="false" customHeight="false" outlineLevel="0" collapsed="false">
      <c r="A38" s="2" t="n">
        <v>43873</v>
      </c>
      <c r="B38" s="0" t="n">
        <f aca="false">10/3</f>
        <v>3.33333333333333</v>
      </c>
      <c r="C38" s="0" t="n">
        <f aca="false">10/3</f>
        <v>3.33333333333333</v>
      </c>
      <c r="D38" s="0" t="n">
        <f aca="false">10/3</f>
        <v>3.33333333333333</v>
      </c>
      <c r="E38" s="0" t="n">
        <v>0</v>
      </c>
      <c r="F38" s="0" t="n">
        <v>10</v>
      </c>
      <c r="G38" s="0" t="s">
        <v>86</v>
      </c>
      <c r="J38" s="0" t="n">
        <v>0</v>
      </c>
      <c r="K38" s="0" t="n">
        <v>10</v>
      </c>
      <c r="L38" s="0" t="n">
        <v>0</v>
      </c>
      <c r="M38" s="0" t="n">
        <v>0</v>
      </c>
      <c r="N38" s="0" t="s">
        <v>70</v>
      </c>
    </row>
    <row r="39" customFormat="false" ht="14.4" hidden="false" customHeight="false" outlineLevel="0" collapsed="false">
      <c r="A39" s="2" t="n">
        <v>43873</v>
      </c>
      <c r="B39" s="0" t="n">
        <v>67</v>
      </c>
      <c r="C39" s="0" t="n">
        <v>0</v>
      </c>
      <c r="D39" s="0" t="n">
        <v>0</v>
      </c>
      <c r="E39" s="0" t="n">
        <v>0</v>
      </c>
      <c r="F39" s="0" t="n">
        <v>67</v>
      </c>
      <c r="G39" s="0" t="s">
        <v>87</v>
      </c>
      <c r="J39" s="0" t="n">
        <v>0</v>
      </c>
      <c r="K39" s="0" t="n">
        <v>67</v>
      </c>
      <c r="L39" s="0" t="n">
        <v>0</v>
      </c>
      <c r="M39" s="0" t="n">
        <v>0</v>
      </c>
      <c r="N39" s="0" t="s">
        <v>70</v>
      </c>
    </row>
    <row r="40" customFormat="false" ht="14.4" hidden="false" customHeight="false" outlineLevel="0" collapsed="false">
      <c r="A40" s="2" t="n">
        <v>43874</v>
      </c>
      <c r="B40" s="0" t="n">
        <v>25</v>
      </c>
      <c r="C40" s="0" t="n">
        <v>25</v>
      </c>
      <c r="D40" s="0" t="n">
        <v>25</v>
      </c>
      <c r="E40" s="0" t="n">
        <v>25</v>
      </c>
      <c r="F40" s="0" t="n">
        <v>100</v>
      </c>
      <c r="G40" s="0" t="s">
        <v>33</v>
      </c>
      <c r="J40" s="0" t="n">
        <v>100</v>
      </c>
      <c r="K40" s="0" t="n">
        <v>0</v>
      </c>
      <c r="L40" s="0" t="n">
        <v>0</v>
      </c>
      <c r="M40" s="0" t="n">
        <v>0</v>
      </c>
      <c r="N40" s="0" t="s">
        <v>70</v>
      </c>
    </row>
    <row r="41" customFormat="false" ht="14.4" hidden="false" customHeight="false" outlineLevel="0" collapsed="false">
      <c r="A41" s="2" t="n">
        <v>43874</v>
      </c>
      <c r="B41" s="0" t="n">
        <v>0</v>
      </c>
      <c r="C41" s="0" t="n">
        <v>20</v>
      </c>
      <c r="D41" s="0" t="n">
        <v>0</v>
      </c>
      <c r="E41" s="0" t="n">
        <v>0</v>
      </c>
      <c r="F41" s="0" t="n">
        <v>20</v>
      </c>
      <c r="G41" s="0" t="s">
        <v>88</v>
      </c>
      <c r="J41" s="0" t="n">
        <v>20</v>
      </c>
      <c r="K41" s="0" t="n">
        <v>0</v>
      </c>
      <c r="L41" s="0" t="n">
        <v>0</v>
      </c>
      <c r="M41" s="0" t="n">
        <v>0</v>
      </c>
      <c r="N41" s="0" t="s">
        <v>70</v>
      </c>
    </row>
    <row r="42" customFormat="false" ht="14.4" hidden="false" customHeight="false" outlineLevel="0" collapsed="false">
      <c r="A42" s="2" t="n">
        <v>43874</v>
      </c>
      <c r="B42" s="0" t="n">
        <f aca="false">45/3+31/2</f>
        <v>30.5</v>
      </c>
      <c r="C42" s="0" t="n">
        <f aca="false">45/3+31/2</f>
        <v>30.5</v>
      </c>
      <c r="D42" s="0" t="n">
        <f aca="false">45/3</f>
        <v>15</v>
      </c>
      <c r="E42" s="0" t="n">
        <v>0</v>
      </c>
      <c r="F42" s="0" t="n">
        <f aca="false">45+31</f>
        <v>76</v>
      </c>
      <c r="G42" s="0" t="s">
        <v>76</v>
      </c>
      <c r="J42" s="0" t="n">
        <v>75</v>
      </c>
      <c r="K42" s="0" t="n">
        <v>1</v>
      </c>
      <c r="L42" s="0" t="n">
        <v>0</v>
      </c>
      <c r="M42" s="0" t="n">
        <v>0</v>
      </c>
      <c r="N42" s="0" t="s">
        <v>70</v>
      </c>
    </row>
    <row r="43" customFormat="false" ht="14.4" hidden="false" customHeight="false" outlineLevel="0" collapsed="false">
      <c r="A43" s="2" t="n">
        <v>43874</v>
      </c>
      <c r="B43" s="0" t="n">
        <v>0</v>
      </c>
      <c r="C43" s="0" t="n">
        <v>0</v>
      </c>
      <c r="D43" s="0" t="n">
        <f aca="false">15+30</f>
        <v>45</v>
      </c>
      <c r="E43" s="0" t="n">
        <v>0</v>
      </c>
      <c r="F43" s="0" t="n">
        <v>45</v>
      </c>
      <c r="G43" s="0" t="s">
        <v>89</v>
      </c>
      <c r="J43" s="0" t="n">
        <v>45</v>
      </c>
      <c r="K43" s="0" t="n">
        <v>0</v>
      </c>
      <c r="L43" s="0" t="n">
        <v>0</v>
      </c>
      <c r="M43" s="0" t="n">
        <v>0</v>
      </c>
      <c r="N43" s="0" t="s">
        <v>70</v>
      </c>
    </row>
    <row r="44" customFormat="false" ht="14.4" hidden="false" customHeight="false" outlineLevel="0" collapsed="false">
      <c r="A44" s="2" t="n">
        <v>43875</v>
      </c>
      <c r="B44" s="0" t="n">
        <v>25</v>
      </c>
      <c r="C44" s="0" t="n">
        <v>0</v>
      </c>
      <c r="D44" s="0" t="n">
        <v>25</v>
      </c>
      <c r="E44" s="0" t="n">
        <v>0</v>
      </c>
      <c r="F44" s="0" t="n">
        <v>50</v>
      </c>
      <c r="G44" s="0" t="s">
        <v>90</v>
      </c>
      <c r="J44" s="0" t="n">
        <v>30</v>
      </c>
      <c r="K44" s="0" t="n">
        <v>0</v>
      </c>
      <c r="L44" s="0" t="n">
        <v>20</v>
      </c>
      <c r="M44" s="0" t="n">
        <v>0</v>
      </c>
      <c r="N44" s="0" t="s">
        <v>70</v>
      </c>
    </row>
    <row r="45" customFormat="false" ht="14.4" hidden="false" customHeight="false" outlineLevel="0" collapsed="false">
      <c r="A45" s="2" t="n">
        <v>43875</v>
      </c>
      <c r="B45" s="0" t="n">
        <v>15</v>
      </c>
      <c r="C45" s="0" t="n">
        <v>15</v>
      </c>
      <c r="D45" s="0" t="n">
        <v>15</v>
      </c>
      <c r="E45" s="0" t="n">
        <v>0</v>
      </c>
      <c r="F45" s="0" t="n">
        <v>45</v>
      </c>
      <c r="G45" s="0" t="s">
        <v>76</v>
      </c>
      <c r="J45" s="0" t="n">
        <v>45</v>
      </c>
      <c r="K45" s="0" t="n">
        <v>0</v>
      </c>
      <c r="L45" s="0" t="n">
        <v>0</v>
      </c>
      <c r="M45" s="0" t="n">
        <v>0</v>
      </c>
      <c r="N45" s="0" t="s">
        <v>70</v>
      </c>
    </row>
    <row r="46" customFormat="false" ht="14.4" hidden="false" customHeight="false" outlineLevel="0" collapsed="false">
      <c r="A46" s="2" t="n">
        <v>43875</v>
      </c>
      <c r="B46" s="0" t="n">
        <f aca="false">576/4</f>
        <v>144</v>
      </c>
      <c r="C46" s="0" t="n">
        <f aca="false">576/4</f>
        <v>144</v>
      </c>
      <c r="D46" s="0" t="n">
        <f aca="false">576/4</f>
        <v>144</v>
      </c>
      <c r="E46" s="0" t="n">
        <f aca="false">576/4</f>
        <v>144</v>
      </c>
      <c r="F46" s="0" t="n">
        <v>576</v>
      </c>
      <c r="G46" s="0" t="s">
        <v>91</v>
      </c>
      <c r="J46" s="0" t="n">
        <v>0</v>
      </c>
      <c r="K46" s="0" t="n">
        <v>576</v>
      </c>
      <c r="L46" s="0" t="n">
        <v>0</v>
      </c>
      <c r="M46" s="0" t="n">
        <v>0</v>
      </c>
      <c r="N46" s="0" t="s">
        <v>70</v>
      </c>
      <c r="O46" s="0" t="s">
        <v>92</v>
      </c>
    </row>
    <row r="47" customFormat="false" ht="14.4" hidden="false" customHeight="false" outlineLevel="0" collapsed="false">
      <c r="A47" s="2" t="n">
        <v>43876</v>
      </c>
      <c r="B47" s="0" t="n">
        <v>0</v>
      </c>
      <c r="C47" s="0" t="n">
        <v>0</v>
      </c>
      <c r="D47" s="0" t="n">
        <v>0</v>
      </c>
      <c r="E47" s="0" t="n">
        <v>172</v>
      </c>
      <c r="F47" s="0" t="n">
        <v>172</v>
      </c>
      <c r="G47" s="0" t="s">
        <v>93</v>
      </c>
      <c r="J47" s="0" t="n">
        <v>0</v>
      </c>
      <c r="K47" s="0" t="n">
        <v>172</v>
      </c>
      <c r="L47" s="0" t="n">
        <v>0</v>
      </c>
      <c r="M47" s="0" t="n">
        <v>0</v>
      </c>
      <c r="N47" s="0" t="s">
        <v>70</v>
      </c>
    </row>
    <row r="48" customFormat="false" ht="14.4" hidden="false" customHeight="false" outlineLevel="0" collapsed="false">
      <c r="A48" s="2" t="n">
        <v>43877</v>
      </c>
      <c r="B48" s="0" t="n">
        <f aca="false">F48/2</f>
        <v>18.5</v>
      </c>
      <c r="C48" s="0" t="n">
        <v>18.5</v>
      </c>
      <c r="D48" s="0" t="n">
        <v>0</v>
      </c>
      <c r="E48" s="0" t="n">
        <v>0</v>
      </c>
      <c r="F48" s="0" t="n">
        <v>37</v>
      </c>
      <c r="G48" s="0" t="s">
        <v>94</v>
      </c>
      <c r="J48" s="0" t="n">
        <v>0</v>
      </c>
      <c r="K48" s="0" t="n">
        <v>37</v>
      </c>
      <c r="L48" s="0" t="n">
        <v>0</v>
      </c>
      <c r="M48" s="0" t="n">
        <v>0</v>
      </c>
      <c r="N48" s="0" t="s">
        <v>70</v>
      </c>
    </row>
    <row r="49" customFormat="false" ht="14.4" hidden="false" customHeight="false" outlineLevel="0" collapsed="false">
      <c r="A49" s="2" t="n">
        <v>43872</v>
      </c>
      <c r="B49" s="0" t="n">
        <v>0</v>
      </c>
      <c r="C49" s="0" t="n">
        <v>0</v>
      </c>
      <c r="D49" s="0" t="n">
        <f aca="false">14*4</f>
        <v>56</v>
      </c>
      <c r="E49" s="0" t="n">
        <v>0</v>
      </c>
      <c r="F49" s="0" t="n">
        <v>56</v>
      </c>
      <c r="G49" s="0" t="s">
        <v>95</v>
      </c>
      <c r="J49" s="0" t="n">
        <v>0</v>
      </c>
      <c r="K49" s="0" t="n">
        <v>56</v>
      </c>
      <c r="L49" s="0" t="n">
        <v>0</v>
      </c>
      <c r="M49" s="0" t="n">
        <v>0</v>
      </c>
      <c r="N49" s="0" t="s">
        <v>70</v>
      </c>
    </row>
    <row r="50" customFormat="false" ht="14.4" hidden="false" customHeight="false" outlineLevel="0" collapsed="false">
      <c r="A50" s="2" t="n">
        <v>43875</v>
      </c>
      <c r="B50" s="0" t="n">
        <f aca="false">40/3</f>
        <v>13.3333333333333</v>
      </c>
      <c r="C50" s="0" t="n">
        <f aca="false">40/3</f>
        <v>13.3333333333333</v>
      </c>
      <c r="D50" s="0" t="n">
        <f aca="false">40/3</f>
        <v>13.3333333333333</v>
      </c>
      <c r="E50" s="0" t="n">
        <v>0</v>
      </c>
      <c r="F50" s="0" t="n">
        <v>40</v>
      </c>
      <c r="G50" s="0" t="s">
        <v>33</v>
      </c>
      <c r="J50" s="0" t="n">
        <v>0</v>
      </c>
      <c r="K50" s="0" t="n">
        <v>40</v>
      </c>
      <c r="L50" s="0" t="n">
        <v>0</v>
      </c>
      <c r="M50" s="0" t="n">
        <v>0</v>
      </c>
      <c r="N50" s="0" t="s">
        <v>70</v>
      </c>
    </row>
    <row r="51" customFormat="false" ht="14.4" hidden="false" customHeight="false" outlineLevel="0" collapsed="false">
      <c r="A51" s="2" t="n">
        <v>43877</v>
      </c>
      <c r="B51" s="0" t="n">
        <v>0</v>
      </c>
      <c r="C51" s="0" t="n">
        <v>40</v>
      </c>
      <c r="D51" s="0" t="n">
        <v>40</v>
      </c>
      <c r="E51" s="0" t="n">
        <v>40</v>
      </c>
      <c r="F51" s="0" t="n">
        <v>120</v>
      </c>
      <c r="G51" s="0" t="s">
        <v>17</v>
      </c>
      <c r="J51" s="0" t="n">
        <v>0</v>
      </c>
      <c r="K51" s="0" t="n">
        <v>120</v>
      </c>
      <c r="L51" s="0" t="n">
        <v>0</v>
      </c>
      <c r="M51" s="0" t="n">
        <v>0</v>
      </c>
      <c r="N51" s="0" t="s">
        <v>70</v>
      </c>
    </row>
    <row r="52" customFormat="false" ht="14.4" hidden="false" customHeight="false" outlineLevel="0" collapsed="false">
      <c r="A52" s="2" t="n">
        <v>43877</v>
      </c>
      <c r="B52" s="0" t="n">
        <v>0</v>
      </c>
      <c r="C52" s="0" t="n">
        <v>25</v>
      </c>
      <c r="D52" s="0" t="n">
        <v>25</v>
      </c>
      <c r="E52" s="0" t="n">
        <v>0</v>
      </c>
      <c r="F52" s="0" t="n">
        <v>50</v>
      </c>
      <c r="G52" s="0" t="s">
        <v>96</v>
      </c>
      <c r="J52" s="0" t="n">
        <v>0</v>
      </c>
      <c r="K52" s="0" t="n">
        <v>50</v>
      </c>
      <c r="L52" s="0" t="n">
        <v>0</v>
      </c>
      <c r="M52" s="0" t="n">
        <v>0</v>
      </c>
      <c r="N52" s="0" t="s">
        <v>70</v>
      </c>
    </row>
    <row r="53" customFormat="false" ht="14.4" hidden="false" customHeight="false" outlineLevel="0" collapsed="false">
      <c r="A53" s="2" t="n">
        <v>43877</v>
      </c>
      <c r="B53" s="0" t="n">
        <v>44</v>
      </c>
      <c r="C53" s="0" t="n">
        <v>44</v>
      </c>
      <c r="D53" s="0" t="n">
        <v>44</v>
      </c>
      <c r="E53" s="0" t="n">
        <v>0</v>
      </c>
      <c r="F53" s="0" t="n">
        <v>132</v>
      </c>
      <c r="G53" s="0" t="s">
        <v>97</v>
      </c>
      <c r="J53" s="0" t="n">
        <v>0</v>
      </c>
      <c r="K53" s="0" t="n">
        <v>132</v>
      </c>
      <c r="L53" s="0" t="n">
        <v>0</v>
      </c>
      <c r="M53" s="0" t="n">
        <v>0</v>
      </c>
      <c r="N53" s="0" t="s">
        <v>70</v>
      </c>
    </row>
    <row r="54" customFormat="false" ht="14.4" hidden="false" customHeight="false" outlineLevel="0" collapsed="false">
      <c r="A54" s="2" t="n">
        <v>43877</v>
      </c>
      <c r="B54" s="0" t="n">
        <v>42.5</v>
      </c>
      <c r="C54" s="0" t="n">
        <v>42.5</v>
      </c>
      <c r="D54" s="0" t="n">
        <v>42.5</v>
      </c>
      <c r="E54" s="0" t="n">
        <v>42.5</v>
      </c>
      <c r="F54" s="0" t="n">
        <v>170</v>
      </c>
      <c r="G54" s="0" t="s">
        <v>98</v>
      </c>
      <c r="J54" s="0" t="n">
        <v>0</v>
      </c>
      <c r="K54" s="0" t="n">
        <v>0</v>
      </c>
      <c r="L54" s="0" t="n">
        <v>0</v>
      </c>
      <c r="M54" s="0" t="n">
        <v>170</v>
      </c>
      <c r="N54" s="0" t="s">
        <v>70</v>
      </c>
    </row>
    <row r="55" customFormat="false" ht="14.4" hidden="false" customHeight="false" outlineLevel="0" collapsed="false">
      <c r="A55" s="2" t="n">
        <v>43877</v>
      </c>
      <c r="B55" s="0" t="n">
        <v>752.25</v>
      </c>
      <c r="C55" s="0" t="n">
        <v>752.25</v>
      </c>
      <c r="D55" s="0" t="n">
        <v>752.25</v>
      </c>
      <c r="E55" s="0" t="n">
        <v>752.25</v>
      </c>
      <c r="F55" s="0" t="n">
        <v>3009</v>
      </c>
      <c r="G55" s="0" t="s">
        <v>99</v>
      </c>
      <c r="J55" s="0" t="n">
        <v>0</v>
      </c>
      <c r="K55" s="0" t="n">
        <v>0</v>
      </c>
      <c r="L55" s="0" t="n">
        <v>0</v>
      </c>
      <c r="M55" s="0" t="n">
        <v>3009</v>
      </c>
      <c r="N55" s="0" t="s">
        <v>70</v>
      </c>
    </row>
    <row r="56" customFormat="false" ht="14.4" hidden="false" customHeight="false" outlineLevel="0" collapsed="false">
      <c r="A56" s="2" t="n">
        <v>43878</v>
      </c>
      <c r="B56" s="0" t="n">
        <f aca="false">40/3</f>
        <v>13.3333333333333</v>
      </c>
      <c r="C56" s="0" t="n">
        <f aca="false">40/3</f>
        <v>13.3333333333333</v>
      </c>
      <c r="D56" s="0" t="n">
        <f aca="false">40/3+10</f>
        <v>23.3333333333333</v>
      </c>
      <c r="E56" s="0" t="n">
        <v>0</v>
      </c>
      <c r="F56" s="0" t="n">
        <v>50</v>
      </c>
      <c r="G56" s="0" t="s">
        <v>100</v>
      </c>
      <c r="J56" s="0" t="n">
        <v>50</v>
      </c>
      <c r="K56" s="0" t="n">
        <v>0</v>
      </c>
      <c r="L56" s="0" t="n">
        <v>0</v>
      </c>
      <c r="M56" s="0" t="n">
        <v>0</v>
      </c>
      <c r="N56" s="0" t="s">
        <v>70</v>
      </c>
    </row>
    <row r="57" customFormat="false" ht="14.4" hidden="false" customHeight="false" outlineLevel="0" collapsed="false">
      <c r="A57" s="2" t="n">
        <v>43878</v>
      </c>
      <c r="B57" s="0" t="n">
        <v>30</v>
      </c>
      <c r="C57" s="0" t="n">
        <v>0</v>
      </c>
      <c r="D57" s="0" t="n">
        <v>0</v>
      </c>
      <c r="E57" s="0" t="n">
        <v>0</v>
      </c>
      <c r="F57" s="0" t="n">
        <v>30</v>
      </c>
      <c r="G57" s="0" t="s">
        <v>83</v>
      </c>
      <c r="J57" s="0" t="n">
        <v>0</v>
      </c>
      <c r="K57" s="0" t="n">
        <v>0</v>
      </c>
      <c r="L57" s="0" t="n">
        <v>30</v>
      </c>
      <c r="M57" s="0" t="n">
        <v>0</v>
      </c>
      <c r="N57" s="0" t="s">
        <v>70</v>
      </c>
    </row>
    <row r="58" customFormat="false" ht="14.4" hidden="false" customHeight="false" outlineLevel="0" collapsed="false">
      <c r="A58" s="2" t="n">
        <v>43879</v>
      </c>
      <c r="B58" s="0" t="n">
        <v>19</v>
      </c>
      <c r="C58" s="0" t="n">
        <v>42</v>
      </c>
      <c r="D58" s="0" t="n">
        <v>20</v>
      </c>
      <c r="E58" s="0" t="n">
        <v>0</v>
      </c>
      <c r="F58" s="0" t="n">
        <f aca="false">19+42+20</f>
        <v>81</v>
      </c>
      <c r="G58" s="0" t="s">
        <v>101</v>
      </c>
      <c r="J58" s="0" t="n">
        <v>81</v>
      </c>
      <c r="K58" s="0" t="n">
        <v>0</v>
      </c>
      <c r="L58" s="0" t="n">
        <v>0</v>
      </c>
      <c r="M58" s="0" t="n">
        <v>0</v>
      </c>
      <c r="N58" s="0" t="s">
        <v>70</v>
      </c>
    </row>
    <row r="59" customFormat="false" ht="14.4" hidden="false" customHeight="false" outlineLevel="0" collapsed="false">
      <c r="A59" s="2" t="n">
        <v>43879</v>
      </c>
      <c r="B59" s="0" t="n">
        <v>0</v>
      </c>
      <c r="C59" s="0" t="n">
        <v>0</v>
      </c>
      <c r="D59" s="0" t="n">
        <v>50</v>
      </c>
      <c r="E59" s="0" t="n">
        <v>0</v>
      </c>
      <c r="F59" s="0" t="n">
        <v>50</v>
      </c>
      <c r="G59" s="0" t="s">
        <v>102</v>
      </c>
      <c r="J59" s="0" t="n">
        <v>50</v>
      </c>
      <c r="K59" s="0" t="n">
        <v>0</v>
      </c>
      <c r="L59" s="0" t="n">
        <v>0</v>
      </c>
      <c r="M59" s="0" t="n">
        <v>0</v>
      </c>
      <c r="N59" s="0" t="s">
        <v>70</v>
      </c>
    </row>
    <row r="60" customFormat="false" ht="14.4" hidden="false" customHeight="false" outlineLevel="0" collapsed="false">
      <c r="A60" s="2" t="n">
        <v>43879</v>
      </c>
      <c r="B60" s="0" t="n">
        <v>10</v>
      </c>
      <c r="C60" s="0" t="n">
        <v>10</v>
      </c>
      <c r="D60" s="0" t="n">
        <v>10</v>
      </c>
      <c r="E60" s="0" t="n">
        <v>10</v>
      </c>
      <c r="F60" s="0" t="n">
        <v>40</v>
      </c>
      <c r="G60" s="0" t="s">
        <v>33</v>
      </c>
      <c r="J60" s="0" t="n">
        <v>0</v>
      </c>
      <c r="K60" s="0" t="n">
        <v>0</v>
      </c>
      <c r="L60" s="0" t="n">
        <v>40</v>
      </c>
      <c r="M60" s="0" t="n">
        <v>0</v>
      </c>
      <c r="N60" s="0" t="s">
        <v>70</v>
      </c>
    </row>
    <row r="61" customFormat="false" ht="14.4" hidden="false" customHeight="false" outlineLevel="0" collapsed="false">
      <c r="A61" s="2" t="n">
        <v>43880</v>
      </c>
      <c r="B61" s="0" t="n">
        <f aca="false">44+6</f>
        <v>50</v>
      </c>
      <c r="C61" s="0" t="n">
        <f aca="false">25+4+15</f>
        <v>44</v>
      </c>
      <c r="D61" s="0" t="n">
        <v>46</v>
      </c>
      <c r="E61" s="0" t="n">
        <v>0</v>
      </c>
      <c r="F61" s="0" t="n">
        <f aca="false">SUM(B61:D61)</f>
        <v>140</v>
      </c>
      <c r="G61" s="0" t="s">
        <v>83</v>
      </c>
      <c r="J61" s="0" t="n">
        <v>140</v>
      </c>
      <c r="K61" s="0" t="n">
        <v>0</v>
      </c>
      <c r="L61" s="0" t="n">
        <v>0</v>
      </c>
      <c r="M61" s="0" t="n">
        <v>0</v>
      </c>
      <c r="N61" s="0" t="s">
        <v>70</v>
      </c>
    </row>
    <row r="62" customFormat="false" ht="14.4" hidden="false" customHeight="false" outlineLevel="0" collapsed="false">
      <c r="A62" s="2" t="n">
        <v>43880</v>
      </c>
      <c r="B62" s="0" t="n">
        <v>44</v>
      </c>
      <c r="C62" s="0" t="n">
        <v>44</v>
      </c>
      <c r="D62" s="0" t="n">
        <v>44</v>
      </c>
      <c r="E62" s="0" t="n">
        <v>0</v>
      </c>
      <c r="F62" s="0" t="n">
        <v>132</v>
      </c>
      <c r="G62" s="0" t="s">
        <v>12</v>
      </c>
      <c r="J62" s="0" t="n">
        <v>132</v>
      </c>
      <c r="K62" s="0" t="n">
        <v>0</v>
      </c>
      <c r="L62" s="0" t="n">
        <v>0</v>
      </c>
      <c r="M62" s="0" t="n">
        <v>0</v>
      </c>
      <c r="N62" s="0" t="s">
        <v>70</v>
      </c>
    </row>
    <row r="63" customFormat="false" ht="14.4" hidden="false" customHeight="false" outlineLevel="0" collapsed="false">
      <c r="A63" s="2" t="n">
        <v>43880</v>
      </c>
      <c r="B63" s="0" t="n">
        <v>10</v>
      </c>
      <c r="C63" s="0" t="n">
        <v>0</v>
      </c>
      <c r="D63" s="0" t="n">
        <v>0</v>
      </c>
      <c r="F63" s="0" t="n">
        <v>10</v>
      </c>
      <c r="G63" s="0" t="s">
        <v>103</v>
      </c>
      <c r="J63" s="0" t="n">
        <v>10</v>
      </c>
      <c r="K63" s="0" t="n">
        <v>0</v>
      </c>
      <c r="L63" s="0" t="n">
        <v>0</v>
      </c>
      <c r="M63" s="0" t="n">
        <v>0</v>
      </c>
      <c r="N63" s="0" t="s">
        <v>70</v>
      </c>
    </row>
    <row r="64" customFormat="false" ht="14.4" hidden="false" customHeight="false" outlineLevel="0" collapsed="false">
      <c r="A64" s="2" t="n">
        <v>43880</v>
      </c>
      <c r="B64" s="0" t="n">
        <v>30</v>
      </c>
      <c r="C64" s="0" t="n">
        <v>30</v>
      </c>
      <c r="D64" s="0" t="n">
        <v>30</v>
      </c>
      <c r="E64" s="0" t="n">
        <v>0</v>
      </c>
      <c r="F64" s="0" t="n">
        <v>90</v>
      </c>
      <c r="G64" s="0" t="s">
        <v>12</v>
      </c>
      <c r="J64" s="0" t="n">
        <v>0</v>
      </c>
      <c r="K64" s="0" t="n">
        <v>0</v>
      </c>
      <c r="L64" s="0" t="n">
        <v>0</v>
      </c>
      <c r="M64" s="0" t="n">
        <v>90</v>
      </c>
      <c r="N64" s="0" t="s">
        <v>70</v>
      </c>
    </row>
    <row r="65" customFormat="false" ht="14.4" hidden="false" customHeight="false" outlineLevel="0" collapsed="false">
      <c r="A65" s="2" t="n">
        <v>43881</v>
      </c>
      <c r="B65" s="0" t="n">
        <v>30</v>
      </c>
      <c r="C65" s="0" t="n">
        <v>30</v>
      </c>
      <c r="D65" s="0" t="n">
        <v>30</v>
      </c>
      <c r="E65" s="0" t="n">
        <v>30</v>
      </c>
      <c r="F65" s="0" t="n">
        <v>120</v>
      </c>
      <c r="G65" s="0" t="s">
        <v>104</v>
      </c>
      <c r="J65" s="0" t="n">
        <v>120</v>
      </c>
      <c r="K65" s="0" t="n">
        <v>0</v>
      </c>
      <c r="L65" s="0" t="n">
        <v>0</v>
      </c>
      <c r="M65" s="0" t="n">
        <v>0</v>
      </c>
      <c r="N65" s="0" t="s">
        <v>70</v>
      </c>
    </row>
    <row r="66" customFormat="false" ht="14.4" hidden="false" customHeight="false" outlineLevel="0" collapsed="false">
      <c r="A66" s="2" t="n">
        <v>43881</v>
      </c>
      <c r="B66" s="0" t="n">
        <f aca="false">3.5*6</f>
        <v>21</v>
      </c>
      <c r="C66" s="0" t="n">
        <v>6</v>
      </c>
      <c r="D66" s="0" t="n">
        <f aca="false">2.5*6</f>
        <v>15</v>
      </c>
      <c r="E66" s="0" t="n">
        <v>0</v>
      </c>
      <c r="F66" s="0" t="n">
        <f aca="false">SUM(B66:D66)</f>
        <v>42</v>
      </c>
      <c r="G66" s="0" t="s">
        <v>15</v>
      </c>
      <c r="J66" s="0" t="n">
        <v>0</v>
      </c>
      <c r="K66" s="0" t="n">
        <v>0</v>
      </c>
      <c r="L66" s="0" t="n">
        <v>0</v>
      </c>
      <c r="M66" s="0" t="n">
        <v>42</v>
      </c>
      <c r="N66" s="0" t="s">
        <v>70</v>
      </c>
    </row>
    <row r="67" customFormat="false" ht="14.4" hidden="false" customHeight="false" outlineLevel="0" collapsed="false">
      <c r="A67" s="2" t="n">
        <v>43881</v>
      </c>
      <c r="B67" s="0" t="n">
        <f aca="false">38/3</f>
        <v>12.6666666666667</v>
      </c>
      <c r="C67" s="0" t="n">
        <f aca="false">38/3</f>
        <v>12.6666666666667</v>
      </c>
      <c r="D67" s="0" t="n">
        <f aca="false">38/3</f>
        <v>12.6666666666667</v>
      </c>
      <c r="E67" s="0" t="n">
        <v>0</v>
      </c>
      <c r="F67" s="0" t="n">
        <v>38</v>
      </c>
      <c r="G67" s="0" t="s">
        <v>105</v>
      </c>
      <c r="J67" s="0" t="n">
        <v>38</v>
      </c>
      <c r="K67" s="0" t="n">
        <v>0</v>
      </c>
      <c r="L67" s="0" t="n">
        <v>0</v>
      </c>
      <c r="M67" s="0" t="n">
        <v>0</v>
      </c>
      <c r="N67" s="0" t="s">
        <v>70</v>
      </c>
    </row>
    <row r="68" customFormat="false" ht="14.4" hidden="false" customHeight="false" outlineLevel="0" collapsed="false">
      <c r="A68" s="2" t="n">
        <v>43882</v>
      </c>
      <c r="B68" s="0" t="n">
        <f aca="false">45/3</f>
        <v>15</v>
      </c>
      <c r="C68" s="0" t="n">
        <f aca="false">45/3</f>
        <v>15</v>
      </c>
      <c r="D68" s="0" t="n">
        <f aca="false">45/3</f>
        <v>15</v>
      </c>
      <c r="E68" s="0" t="n">
        <v>0</v>
      </c>
      <c r="F68" s="0" t="n">
        <v>45</v>
      </c>
      <c r="G68" s="0" t="s">
        <v>106</v>
      </c>
      <c r="J68" s="0" t="n">
        <v>45</v>
      </c>
      <c r="K68" s="0" t="n">
        <v>0</v>
      </c>
      <c r="L68" s="0" t="n">
        <v>0</v>
      </c>
      <c r="M68" s="0" t="n">
        <v>0</v>
      </c>
      <c r="N68" s="0" t="s">
        <v>70</v>
      </c>
    </row>
    <row r="69" customFormat="false" ht="14.4" hidden="false" customHeight="false" outlineLevel="0" collapsed="false">
      <c r="A69" s="2" t="n">
        <v>43882</v>
      </c>
      <c r="B69" s="0" t="n">
        <f aca="false">32/3</f>
        <v>10.6666666666667</v>
      </c>
      <c r="C69" s="0" t="n">
        <f aca="false">B69*2</f>
        <v>21.3333333333333</v>
      </c>
      <c r="D69" s="0" t="n">
        <v>0</v>
      </c>
      <c r="E69" s="0" t="n">
        <v>0</v>
      </c>
      <c r="F69" s="0" t="n">
        <v>32</v>
      </c>
      <c r="G69" s="0" t="s">
        <v>107</v>
      </c>
      <c r="J69" s="0" t="n">
        <v>32</v>
      </c>
      <c r="K69" s="0" t="n">
        <v>0</v>
      </c>
      <c r="L69" s="0" t="n">
        <v>0</v>
      </c>
      <c r="M69" s="0" t="n">
        <v>0</v>
      </c>
      <c r="N69" s="0" t="s">
        <v>70</v>
      </c>
    </row>
    <row r="70" customFormat="false" ht="14.4" hidden="false" customHeight="false" outlineLevel="0" collapsed="false">
      <c r="A70" s="2" t="n">
        <v>43883</v>
      </c>
      <c r="B70" s="0" t="n">
        <f aca="false">248/4</f>
        <v>62</v>
      </c>
      <c r="C70" s="0" t="n">
        <f aca="false">248/4</f>
        <v>62</v>
      </c>
      <c r="D70" s="0" t="n">
        <f aca="false">248/4</f>
        <v>62</v>
      </c>
      <c r="E70" s="0" t="n">
        <f aca="false">248/4</f>
        <v>62</v>
      </c>
      <c r="F70" s="0" t="n">
        <v>248</v>
      </c>
      <c r="G70" s="0" t="s">
        <v>108</v>
      </c>
      <c r="J70" s="0" t="n">
        <v>0</v>
      </c>
      <c r="K70" s="0" t="n">
        <v>0</v>
      </c>
      <c r="L70" s="0" t="n">
        <v>0</v>
      </c>
      <c r="M70" s="0" t="n">
        <v>248</v>
      </c>
      <c r="N70" s="0" t="s">
        <v>70</v>
      </c>
    </row>
    <row r="71" customFormat="false" ht="14.4" hidden="false" customHeight="false" outlineLevel="0" collapsed="false">
      <c r="A71" s="2" t="n">
        <v>43883</v>
      </c>
      <c r="B71" s="0" t="n">
        <f aca="false">48/4</f>
        <v>12</v>
      </c>
      <c r="C71" s="0" t="n">
        <f aca="false">48/4</f>
        <v>12</v>
      </c>
      <c r="D71" s="0" t="n">
        <f aca="false">48/4</f>
        <v>12</v>
      </c>
      <c r="E71" s="0" t="n">
        <f aca="false">48/4</f>
        <v>12</v>
      </c>
      <c r="F71" s="0" t="n">
        <v>48</v>
      </c>
      <c r="G71" s="0" t="s">
        <v>109</v>
      </c>
      <c r="J71" s="0" t="n">
        <v>0</v>
      </c>
      <c r="K71" s="0" t="n">
        <v>48</v>
      </c>
      <c r="L71" s="0" t="n">
        <v>0</v>
      </c>
      <c r="M71" s="0" t="n">
        <v>0</v>
      </c>
      <c r="N71" s="0" t="s">
        <v>70</v>
      </c>
    </row>
    <row r="72" customFormat="false" ht="14.4" hidden="false" customHeight="false" outlineLevel="0" collapsed="false">
      <c r="A72" s="2" t="n">
        <v>43883</v>
      </c>
      <c r="B72" s="0" t="n">
        <v>25</v>
      </c>
      <c r="C72" s="0" t="n">
        <v>25</v>
      </c>
      <c r="D72" s="0" t="n">
        <v>0</v>
      </c>
      <c r="E72" s="0" t="n">
        <v>0</v>
      </c>
      <c r="F72" s="0" t="n">
        <v>50</v>
      </c>
      <c r="G72" s="0" t="s">
        <v>75</v>
      </c>
      <c r="J72" s="0" t="n">
        <v>0</v>
      </c>
      <c r="K72" s="0" t="n">
        <v>50</v>
      </c>
      <c r="L72" s="0" t="n">
        <v>0</v>
      </c>
      <c r="M72" s="0" t="n">
        <v>0</v>
      </c>
      <c r="N72" s="0" t="s">
        <v>70</v>
      </c>
    </row>
    <row r="73" customFormat="false" ht="14.4" hidden="false" customHeight="false" outlineLevel="0" collapsed="false">
      <c r="A73" s="2" t="n">
        <v>43883</v>
      </c>
      <c r="B73" s="0" t="n">
        <v>46.5</v>
      </c>
      <c r="C73" s="0" t="n">
        <v>73</v>
      </c>
      <c r="D73" s="0" t="n">
        <f aca="false">93/2</f>
        <v>46.5</v>
      </c>
      <c r="E73" s="0" t="n">
        <v>0</v>
      </c>
      <c r="F73" s="0" t="n">
        <f aca="false">SUM(B73:D73)</f>
        <v>166</v>
      </c>
      <c r="G73" s="0" t="s">
        <v>110</v>
      </c>
      <c r="J73" s="0" t="n">
        <v>166</v>
      </c>
      <c r="K73" s="0" t="n">
        <v>0</v>
      </c>
      <c r="L73" s="0" t="n">
        <v>0</v>
      </c>
      <c r="M73" s="0" t="n">
        <v>0</v>
      </c>
      <c r="N73" s="0" t="s">
        <v>70</v>
      </c>
    </row>
    <row r="74" customFormat="false" ht="14.4" hidden="false" customHeight="false" outlineLevel="0" collapsed="false">
      <c r="A74" s="2" t="n">
        <v>43883</v>
      </c>
      <c r="B74" s="0" t="n">
        <v>40</v>
      </c>
      <c r="C74" s="0" t="n">
        <v>40</v>
      </c>
      <c r="D74" s="0" t="n">
        <v>40</v>
      </c>
      <c r="E74" s="0" t="n">
        <v>40</v>
      </c>
      <c r="F74" s="0" t="n">
        <v>160</v>
      </c>
      <c r="G74" s="0" t="s">
        <v>111</v>
      </c>
      <c r="J74" s="0" t="n">
        <v>160</v>
      </c>
      <c r="K74" s="0" t="n">
        <v>0</v>
      </c>
      <c r="L74" s="0" t="n">
        <v>0</v>
      </c>
      <c r="M74" s="0" t="n">
        <v>0</v>
      </c>
      <c r="N74" s="0" t="s">
        <v>70</v>
      </c>
    </row>
    <row r="75" customFormat="false" ht="14.4" hidden="false" customHeight="false" outlineLevel="0" collapsed="false">
      <c r="A75" s="2" t="n">
        <v>43883</v>
      </c>
      <c r="B75" s="0" t="n">
        <v>100</v>
      </c>
      <c r="C75" s="0" t="n">
        <v>0</v>
      </c>
      <c r="D75" s="0" t="n">
        <v>0</v>
      </c>
      <c r="E75" s="0" t="n">
        <v>0</v>
      </c>
      <c r="F75" s="0" t="n">
        <v>100</v>
      </c>
      <c r="G75" s="0" t="s">
        <v>112</v>
      </c>
      <c r="J75" s="0" t="n">
        <v>0</v>
      </c>
      <c r="K75" s="0" t="n">
        <v>100</v>
      </c>
      <c r="L75" s="0" t="n">
        <v>0</v>
      </c>
      <c r="M75" s="0" t="n">
        <v>0</v>
      </c>
      <c r="N75" s="0" t="s">
        <v>70</v>
      </c>
    </row>
    <row r="76" customFormat="false" ht="14.4" hidden="false" customHeight="false" outlineLevel="0" collapsed="false">
      <c r="A76" s="2" t="n">
        <v>43883</v>
      </c>
      <c r="B76" s="0" t="n">
        <v>10</v>
      </c>
      <c r="C76" s="0" t="n">
        <v>5</v>
      </c>
      <c r="D76" s="0" t="n">
        <v>5</v>
      </c>
      <c r="E76" s="0" t="n">
        <v>0</v>
      </c>
      <c r="F76" s="0" t="n">
        <v>20</v>
      </c>
      <c r="G76" s="0" t="s">
        <v>113</v>
      </c>
      <c r="J76" s="0" t="n">
        <v>20</v>
      </c>
      <c r="K76" s="0" t="n">
        <v>0</v>
      </c>
      <c r="L76" s="0" t="n">
        <v>0</v>
      </c>
      <c r="M76" s="0" t="n">
        <v>0</v>
      </c>
      <c r="N76" s="0" t="s">
        <v>70</v>
      </c>
    </row>
    <row r="77" customFormat="false" ht="14.4" hidden="false" customHeight="false" outlineLevel="0" collapsed="false">
      <c r="A77" s="2" t="n">
        <v>43883</v>
      </c>
      <c r="B77" s="0" t="n">
        <v>6</v>
      </c>
      <c r="C77" s="0" t="n">
        <v>6</v>
      </c>
      <c r="D77" s="0" t="n">
        <v>6</v>
      </c>
      <c r="E77" s="0" t="n">
        <v>0</v>
      </c>
      <c r="F77" s="0" t="n">
        <v>18</v>
      </c>
      <c r="G77" s="0" t="s">
        <v>114</v>
      </c>
      <c r="J77" s="0" t="n">
        <v>18</v>
      </c>
      <c r="K77" s="0" t="n">
        <v>0</v>
      </c>
      <c r="L77" s="0" t="n">
        <v>0</v>
      </c>
      <c r="M77" s="0" t="n">
        <v>0</v>
      </c>
      <c r="N77" s="0" t="s">
        <v>70</v>
      </c>
    </row>
    <row r="78" customFormat="false" ht="14.4" hidden="false" customHeight="false" outlineLevel="0" collapsed="false">
      <c r="A78" s="2" t="n">
        <v>43884</v>
      </c>
      <c r="B78" s="0" t="n">
        <f aca="false">30/4</f>
        <v>7.5</v>
      </c>
      <c r="C78" s="0" t="n">
        <f aca="false">30/4</f>
        <v>7.5</v>
      </c>
      <c r="D78" s="0" t="n">
        <f aca="false">30/4</f>
        <v>7.5</v>
      </c>
      <c r="E78" s="0" t="n">
        <f aca="false">30/4</f>
        <v>7.5</v>
      </c>
      <c r="F78" s="0" t="n">
        <v>30</v>
      </c>
      <c r="G78" s="0" t="s">
        <v>115</v>
      </c>
      <c r="J78" s="0" t="n">
        <v>30</v>
      </c>
      <c r="K78" s="0" t="n">
        <v>0</v>
      </c>
      <c r="L78" s="0" t="n">
        <v>0</v>
      </c>
      <c r="M78" s="0" t="n">
        <v>0</v>
      </c>
      <c r="N78" s="0" t="s">
        <v>70</v>
      </c>
    </row>
    <row r="79" customFormat="false" ht="14.4" hidden="false" customHeight="false" outlineLevel="0" collapsed="false">
      <c r="A79" s="2" t="n">
        <v>43884</v>
      </c>
      <c r="B79" s="0" t="n">
        <f aca="false">140/4</f>
        <v>35</v>
      </c>
      <c r="C79" s="0" t="n">
        <f aca="false">140/4</f>
        <v>35</v>
      </c>
      <c r="D79" s="0" t="n">
        <f aca="false">140/4</f>
        <v>35</v>
      </c>
      <c r="E79" s="0" t="n">
        <f aca="false">140/4</f>
        <v>35</v>
      </c>
      <c r="F79" s="0" t="n">
        <v>140</v>
      </c>
      <c r="G79" s="0" t="s">
        <v>34</v>
      </c>
      <c r="J79" s="0" t="n">
        <v>0</v>
      </c>
      <c r="K79" s="0" t="n">
        <v>140</v>
      </c>
      <c r="L79" s="0" t="n">
        <v>0</v>
      </c>
      <c r="M79" s="0" t="n">
        <v>0</v>
      </c>
      <c r="N79" s="0" t="s">
        <v>70</v>
      </c>
    </row>
    <row r="80" customFormat="false" ht="14.4" hidden="false" customHeight="false" outlineLevel="0" collapsed="false">
      <c r="A80" s="2" t="n">
        <v>43884</v>
      </c>
      <c r="B80" s="0" t="n">
        <f aca="false">92/3</f>
        <v>30.6666666666667</v>
      </c>
      <c r="C80" s="0" t="n">
        <f aca="false">92/3</f>
        <v>30.6666666666667</v>
      </c>
      <c r="D80" s="0" t="n">
        <f aca="false">92/3</f>
        <v>30.6666666666667</v>
      </c>
      <c r="E80" s="0" t="n">
        <v>0</v>
      </c>
      <c r="F80" s="0" t="n">
        <v>92</v>
      </c>
      <c r="G80" s="0" t="s">
        <v>12</v>
      </c>
      <c r="J80" s="0" t="n">
        <v>92</v>
      </c>
      <c r="K80" s="0" t="n">
        <v>0</v>
      </c>
      <c r="L80" s="0" t="n">
        <v>0</v>
      </c>
      <c r="M80" s="0" t="n">
        <v>0</v>
      </c>
      <c r="N80" s="0" t="s">
        <v>70</v>
      </c>
      <c r="T80" s="0" t="n">
        <f aca="false">SUM(J94:M94)</f>
        <v>682</v>
      </c>
    </row>
    <row r="81" customFormat="false" ht="14.4" hidden="false" customHeight="false" outlineLevel="0" collapsed="false">
      <c r="A81" s="2" t="n">
        <v>43884</v>
      </c>
      <c r="B81" s="0" t="n">
        <v>80</v>
      </c>
      <c r="C81" s="0" t="n">
        <v>0</v>
      </c>
      <c r="D81" s="0" t="n">
        <f aca="false">80+20+20</f>
        <v>120</v>
      </c>
      <c r="E81" s="0" t="n">
        <v>0</v>
      </c>
      <c r="F81" s="0" t="n">
        <v>200</v>
      </c>
      <c r="G81" s="0" t="s">
        <v>116</v>
      </c>
      <c r="J81" s="0" t="n">
        <v>200</v>
      </c>
      <c r="K81" s="0" t="n">
        <v>0</v>
      </c>
      <c r="L81" s="0" t="n">
        <v>0</v>
      </c>
      <c r="M81" s="0" t="n">
        <v>0</v>
      </c>
      <c r="N81" s="0" t="s">
        <v>70</v>
      </c>
    </row>
    <row r="82" customFormat="false" ht="14.4" hidden="false" customHeight="false" outlineLevel="0" collapsed="false">
      <c r="A82" s="2" t="n">
        <v>43884</v>
      </c>
      <c r="B82" s="0" t="n">
        <v>126</v>
      </c>
      <c r="C82" s="0" t="n">
        <v>0</v>
      </c>
      <c r="D82" s="0" t="n">
        <v>0</v>
      </c>
      <c r="E82" s="0" t="n">
        <v>0</v>
      </c>
      <c r="F82" s="0" t="n">
        <v>126</v>
      </c>
      <c r="G82" s="0" t="s">
        <v>117</v>
      </c>
      <c r="J82" s="0" t="n">
        <v>126</v>
      </c>
      <c r="K82" s="0" t="n">
        <v>0</v>
      </c>
      <c r="L82" s="0" t="n">
        <v>0</v>
      </c>
      <c r="M82" s="0" t="n">
        <v>0</v>
      </c>
      <c r="N82" s="0" t="s">
        <v>70</v>
      </c>
    </row>
    <row r="83" customFormat="false" ht="18" hidden="false" customHeight="false" outlineLevel="0" collapsed="false">
      <c r="A83" s="2" t="n">
        <v>43885</v>
      </c>
      <c r="B83" s="0" t="n">
        <f aca="false">34/3</f>
        <v>11.3333333333333</v>
      </c>
      <c r="C83" s="0" t="n">
        <f aca="false">34/3</f>
        <v>11.3333333333333</v>
      </c>
      <c r="D83" s="0" t="n">
        <f aca="false">34/3</f>
        <v>11.3333333333333</v>
      </c>
      <c r="E83" s="0" t="n">
        <v>0</v>
      </c>
      <c r="F83" s="0" t="n">
        <v>34</v>
      </c>
      <c r="G83" s="0" t="s">
        <v>107</v>
      </c>
      <c r="J83" s="0" t="n">
        <v>0</v>
      </c>
      <c r="K83" s="0" t="n">
        <v>34</v>
      </c>
      <c r="L83" s="0" t="n">
        <v>0</v>
      </c>
      <c r="M83" s="0" t="n">
        <v>0</v>
      </c>
      <c r="N83" s="0" t="s">
        <v>70</v>
      </c>
      <c r="P83" s="17" t="s">
        <v>26</v>
      </c>
      <c r="Q83" s="17" t="s">
        <v>27</v>
      </c>
      <c r="R83" s="17" t="s">
        <v>28</v>
      </c>
      <c r="S83" s="17" t="s">
        <v>29</v>
      </c>
    </row>
    <row r="84" customFormat="false" ht="18" hidden="false" customHeight="false" outlineLevel="0" collapsed="false">
      <c r="A84" s="2" t="n">
        <v>43885</v>
      </c>
      <c r="B84" s="0" t="n">
        <v>10</v>
      </c>
      <c r="C84" s="0" t="n">
        <v>10</v>
      </c>
      <c r="D84" s="0" t="n">
        <v>10</v>
      </c>
      <c r="E84" s="0" t="n">
        <v>0</v>
      </c>
      <c r="F84" s="0" t="n">
        <v>30</v>
      </c>
      <c r="G84" s="0" t="s">
        <v>75</v>
      </c>
      <c r="J84" s="0" t="n">
        <v>0</v>
      </c>
      <c r="K84" s="0" t="n">
        <v>30</v>
      </c>
      <c r="L84" s="0" t="n">
        <v>0</v>
      </c>
      <c r="M84" s="0" t="n">
        <v>0</v>
      </c>
      <c r="N84" s="0" t="s">
        <v>70</v>
      </c>
      <c r="P84" s="17" t="s">
        <v>4</v>
      </c>
      <c r="Q84" s="17" t="n">
        <v>3211</v>
      </c>
      <c r="R84" s="17" t="n">
        <v>1934</v>
      </c>
      <c r="S84" s="17" t="n">
        <f aca="false">Q84-R84</f>
        <v>1277</v>
      </c>
    </row>
    <row r="85" customFormat="false" ht="18" hidden="false" customHeight="false" outlineLevel="0" collapsed="false">
      <c r="A85" s="2" t="n">
        <v>43885</v>
      </c>
      <c r="B85" s="0" t="n">
        <f aca="false">25/4</f>
        <v>6.25</v>
      </c>
      <c r="C85" s="0" t="n">
        <f aca="false">25/4</f>
        <v>6.25</v>
      </c>
      <c r="D85" s="0" t="n">
        <f aca="false">25/4</f>
        <v>6.25</v>
      </c>
      <c r="E85" s="0" t="n">
        <f aca="false">25/4</f>
        <v>6.25</v>
      </c>
      <c r="F85" s="0" t="n">
        <v>25</v>
      </c>
      <c r="G85" s="0" t="s">
        <v>115</v>
      </c>
      <c r="J85" s="0" t="n">
        <v>25</v>
      </c>
      <c r="K85" s="0" t="n">
        <v>0</v>
      </c>
      <c r="L85" s="0" t="n">
        <v>0</v>
      </c>
      <c r="M85" s="0" t="n">
        <v>0</v>
      </c>
      <c r="N85" s="0" t="s">
        <v>70</v>
      </c>
      <c r="P85" s="17" t="s">
        <v>3</v>
      </c>
      <c r="Q85" s="17" t="n">
        <v>3735.333</v>
      </c>
      <c r="R85" s="17" t="n">
        <v>5812</v>
      </c>
      <c r="S85" s="17" t="n">
        <f aca="false">Q85-R85</f>
        <v>-2076.667</v>
      </c>
    </row>
    <row r="86" customFormat="false" ht="18" hidden="false" customHeight="false" outlineLevel="0" collapsed="false">
      <c r="A86" s="2" t="n">
        <v>43885</v>
      </c>
      <c r="B86" s="0" t="n">
        <v>0</v>
      </c>
      <c r="C86" s="0" t="n">
        <v>0</v>
      </c>
      <c r="D86" s="0" t="n">
        <v>100</v>
      </c>
      <c r="E86" s="0" t="n">
        <v>0</v>
      </c>
      <c r="F86" s="0" t="n">
        <v>100</v>
      </c>
      <c r="G86" s="0" t="s">
        <v>102</v>
      </c>
      <c r="J86" s="0" t="n">
        <v>100</v>
      </c>
      <c r="K86" s="0" t="n">
        <v>0</v>
      </c>
      <c r="L86" s="0" t="n">
        <v>0</v>
      </c>
      <c r="M86" s="0" t="n">
        <v>0</v>
      </c>
      <c r="N86" s="0" t="s">
        <v>70</v>
      </c>
      <c r="P86" s="17" t="s">
        <v>6</v>
      </c>
      <c r="Q86" s="17" t="n">
        <v>2121</v>
      </c>
      <c r="R86" s="17" t="n">
        <v>4154</v>
      </c>
      <c r="S86" s="17" t="n">
        <f aca="false">Q86-R86</f>
        <v>-2033</v>
      </c>
    </row>
    <row r="87" customFormat="false" ht="18" hidden="false" customHeight="false" outlineLevel="0" collapsed="false">
      <c r="A87" s="2" t="n">
        <v>43885</v>
      </c>
      <c r="B87" s="0" t="n">
        <v>0</v>
      </c>
      <c r="C87" s="0" t="n">
        <v>30</v>
      </c>
      <c r="D87" s="0" t="n">
        <v>0</v>
      </c>
      <c r="E87" s="0" t="n">
        <v>0</v>
      </c>
      <c r="F87" s="0" t="n">
        <v>30</v>
      </c>
      <c r="G87" s="0" t="s">
        <v>83</v>
      </c>
      <c r="J87" s="0" t="n">
        <v>30</v>
      </c>
      <c r="K87" s="0" t="n">
        <v>0</v>
      </c>
      <c r="L87" s="0" t="n">
        <v>0</v>
      </c>
      <c r="M87" s="0" t="n">
        <v>0</v>
      </c>
      <c r="N87" s="0" t="s">
        <v>70</v>
      </c>
      <c r="P87" s="17" t="s">
        <v>5</v>
      </c>
      <c r="Q87" s="17" t="n">
        <v>3488.667</v>
      </c>
      <c r="R87" s="17" t="n">
        <v>656</v>
      </c>
      <c r="S87" s="17" t="n">
        <f aca="false">Q87-R87</f>
        <v>2832.667</v>
      </c>
    </row>
    <row r="88" customFormat="false" ht="18" hidden="false" customHeight="false" outlineLevel="0" collapsed="false">
      <c r="A88" s="2" t="n">
        <v>43886</v>
      </c>
      <c r="B88" s="0" t="n">
        <f aca="false">258/3</f>
        <v>86</v>
      </c>
      <c r="C88" s="0" t="n">
        <f aca="false">258/3</f>
        <v>86</v>
      </c>
      <c r="D88" s="0" t="n">
        <f aca="false">258/3</f>
        <v>86</v>
      </c>
      <c r="E88" s="0" t="n">
        <v>0</v>
      </c>
      <c r="F88" s="0" t="n">
        <v>258</v>
      </c>
      <c r="G88" s="0" t="s">
        <v>118</v>
      </c>
      <c r="J88" s="0" t="n">
        <v>258</v>
      </c>
      <c r="K88" s="0" t="n">
        <v>0</v>
      </c>
      <c r="L88" s="0" t="n">
        <v>0</v>
      </c>
      <c r="M88" s="0" t="n">
        <v>0</v>
      </c>
      <c r="N88" s="0" t="s">
        <v>70</v>
      </c>
      <c r="P88" s="17"/>
      <c r="Q88" s="17"/>
      <c r="R88" s="17"/>
      <c r="S88" s="8"/>
    </row>
    <row r="89" customFormat="false" ht="18" hidden="false" customHeight="false" outlineLevel="0" collapsed="false">
      <c r="A89" s="2" t="n">
        <v>43886</v>
      </c>
      <c r="B89" s="0" t="n">
        <v>30</v>
      </c>
      <c r="C89" s="0" t="n">
        <v>30</v>
      </c>
      <c r="D89" s="0" t="n">
        <v>0</v>
      </c>
      <c r="E89" s="0" t="n">
        <v>0</v>
      </c>
      <c r="F89" s="0" t="n">
        <v>60</v>
      </c>
      <c r="G89" s="0" t="s">
        <v>80</v>
      </c>
      <c r="J89" s="0" t="n">
        <v>60</v>
      </c>
      <c r="K89" s="0" t="n">
        <v>0</v>
      </c>
      <c r="L89" s="0" t="n">
        <v>0</v>
      </c>
      <c r="M89" s="0" t="n">
        <v>0</v>
      </c>
      <c r="N89" s="0" t="s">
        <v>70</v>
      </c>
      <c r="P89" s="17" t="s">
        <v>7</v>
      </c>
      <c r="Q89" s="17" t="n">
        <f aca="false">SUM(Q84:Q87)</f>
        <v>12556</v>
      </c>
      <c r="R89" s="17" t="n">
        <f aca="false">SUM(R84:R87)</f>
        <v>12556</v>
      </c>
      <c r="S89" s="17" t="n">
        <f aca="false">SUM(S84:S87)</f>
        <v>0</v>
      </c>
    </row>
    <row r="90" customFormat="false" ht="14.4" hidden="false" customHeight="false" outlineLevel="0" collapsed="false">
      <c r="A90" s="2" t="n">
        <v>43883</v>
      </c>
      <c r="B90" s="0" t="n">
        <v>15</v>
      </c>
      <c r="C90" s="0" t="n">
        <v>15</v>
      </c>
      <c r="D90" s="0" t="n">
        <v>0</v>
      </c>
      <c r="E90" s="0" t="n">
        <v>0</v>
      </c>
      <c r="F90" s="0" t="n">
        <v>30</v>
      </c>
      <c r="G90" s="0" t="s">
        <v>119</v>
      </c>
      <c r="J90" s="0" t="n">
        <v>0</v>
      </c>
      <c r="K90" s="0" t="n">
        <v>30</v>
      </c>
      <c r="L90" s="0" t="n">
        <v>0</v>
      </c>
      <c r="M90" s="0" t="n">
        <v>0</v>
      </c>
      <c r="N90" s="0" t="s">
        <v>70</v>
      </c>
    </row>
    <row r="91" customFormat="false" ht="14.4" hidden="false" customHeight="false" outlineLevel="0" collapsed="false">
      <c r="A91" s="2" t="n">
        <v>43883</v>
      </c>
      <c r="B91" s="0" t="n">
        <f aca="false">130/4</f>
        <v>32.5</v>
      </c>
      <c r="C91" s="0" t="n">
        <f aca="false">130/4</f>
        <v>32.5</v>
      </c>
      <c r="D91" s="0" t="n">
        <f aca="false">130/4</f>
        <v>32.5</v>
      </c>
      <c r="E91" s="0" t="n">
        <f aca="false">130/4</f>
        <v>32.5</v>
      </c>
      <c r="F91" s="0" t="n">
        <v>130</v>
      </c>
      <c r="G91" s="0" t="s">
        <v>33</v>
      </c>
      <c r="J91" s="0" t="n">
        <v>0</v>
      </c>
      <c r="K91" s="0" t="n">
        <v>130</v>
      </c>
      <c r="L91" s="0" t="n">
        <v>0</v>
      </c>
      <c r="M91" s="0" t="n">
        <v>0</v>
      </c>
      <c r="N91" s="0" t="s">
        <v>70</v>
      </c>
    </row>
    <row r="92" customFormat="false" ht="14.4" hidden="false" customHeight="false" outlineLevel="0" collapsed="false">
      <c r="A92" s="2" t="n">
        <v>43886</v>
      </c>
      <c r="B92" s="0" t="n">
        <v>0</v>
      </c>
      <c r="C92" s="0" t="n">
        <v>72.5</v>
      </c>
      <c r="D92" s="0" t="n">
        <v>72.5</v>
      </c>
      <c r="E92" s="0" t="n">
        <v>0</v>
      </c>
      <c r="F92" s="0" t="n">
        <v>145</v>
      </c>
      <c r="G92" s="0" t="s">
        <v>76</v>
      </c>
      <c r="J92" s="0" t="n">
        <v>0</v>
      </c>
      <c r="K92" s="0" t="n">
        <v>0</v>
      </c>
      <c r="L92" s="0" t="n">
        <v>145</v>
      </c>
      <c r="M92" s="0" t="n">
        <v>0</v>
      </c>
      <c r="N92" s="0" t="s">
        <v>70</v>
      </c>
    </row>
    <row r="93" customFormat="false" ht="14.4" hidden="false" customHeight="false" outlineLevel="0" collapsed="false">
      <c r="A93" s="2" t="n">
        <v>43885</v>
      </c>
      <c r="B93" s="0" t="n">
        <v>0</v>
      </c>
      <c r="C93" s="0" t="n">
        <v>5</v>
      </c>
      <c r="D93" s="0" t="n">
        <v>5</v>
      </c>
      <c r="E93" s="0" t="n">
        <v>0</v>
      </c>
      <c r="F93" s="0" t="n">
        <v>10</v>
      </c>
      <c r="G93" s="0" t="s">
        <v>120</v>
      </c>
      <c r="J93" s="0" t="n">
        <v>0</v>
      </c>
      <c r="K93" s="0" t="n">
        <v>10</v>
      </c>
      <c r="L93" s="0" t="n">
        <v>0</v>
      </c>
      <c r="M93" s="0" t="n">
        <v>0</v>
      </c>
      <c r="N93" s="0" t="s">
        <v>70</v>
      </c>
    </row>
    <row r="94" customFormat="false" ht="14.4" hidden="false" customHeight="false" outlineLevel="0" collapsed="false">
      <c r="A94" s="2" t="n">
        <v>43887</v>
      </c>
      <c r="B94" s="0" t="n">
        <f aca="false">682/4</f>
        <v>170.5</v>
      </c>
      <c r="C94" s="0" t="n">
        <f aca="false">682/4</f>
        <v>170.5</v>
      </c>
      <c r="D94" s="0" t="n">
        <f aca="false">682/4</f>
        <v>170.5</v>
      </c>
      <c r="E94" s="0" t="n">
        <f aca="false">682/4</f>
        <v>170.5</v>
      </c>
      <c r="F94" s="0" t="n">
        <f aca="false">137+545</f>
        <v>682</v>
      </c>
      <c r="G94" s="0" t="s">
        <v>121</v>
      </c>
      <c r="J94" s="0" t="n">
        <v>682</v>
      </c>
      <c r="K94" s="0" t="n">
        <v>0</v>
      </c>
      <c r="L94" s="0" t="n">
        <v>0</v>
      </c>
      <c r="M94" s="0" t="n">
        <v>0</v>
      </c>
      <c r="N94" s="0" t="s">
        <v>70</v>
      </c>
    </row>
    <row r="95" customFormat="false" ht="14.4" hidden="false" customHeight="false" outlineLevel="0" collapsed="false">
      <c r="A95" s="2" t="n">
        <v>43887</v>
      </c>
      <c r="B95" s="0" t="n">
        <f aca="false">368/3</f>
        <v>122.666666666667</v>
      </c>
      <c r="C95" s="0" t="n">
        <f aca="false">368/3</f>
        <v>122.666666666667</v>
      </c>
      <c r="D95" s="0" t="n">
        <f aca="false">368/3</f>
        <v>122.666666666667</v>
      </c>
      <c r="E95" s="0" t="n">
        <v>0</v>
      </c>
      <c r="F95" s="0" t="n">
        <v>368</v>
      </c>
      <c r="G95" s="0" t="s">
        <v>12</v>
      </c>
      <c r="J95" s="0" t="n">
        <v>368</v>
      </c>
      <c r="K95" s="0" t="n">
        <v>0</v>
      </c>
      <c r="L95" s="0" t="n">
        <v>0</v>
      </c>
      <c r="M95" s="0" t="n">
        <v>0</v>
      </c>
      <c r="N95" s="0" t="s">
        <v>70</v>
      </c>
    </row>
    <row r="96" customFormat="false" ht="14.4" hidden="false" customHeight="false" outlineLevel="0" collapsed="false">
      <c r="A96" s="2" t="n">
        <v>43887</v>
      </c>
      <c r="B96" s="0" t="n">
        <v>154</v>
      </c>
      <c r="C96" s="0" t="n">
        <v>0</v>
      </c>
      <c r="D96" s="0" t="n">
        <v>0</v>
      </c>
      <c r="E96" s="0" t="n">
        <v>0</v>
      </c>
      <c r="F96" s="0" t="n">
        <f aca="false">50+104</f>
        <v>154</v>
      </c>
      <c r="G96" s="0" t="s">
        <v>122</v>
      </c>
      <c r="J96" s="0" t="n">
        <v>154</v>
      </c>
      <c r="K96" s="0" t="n">
        <v>0</v>
      </c>
      <c r="L96" s="0" t="n">
        <v>0</v>
      </c>
      <c r="M96" s="0" t="n">
        <v>0</v>
      </c>
      <c r="N96" s="0" t="s">
        <v>70</v>
      </c>
      <c r="Q96" s="0" t="s">
        <v>35</v>
      </c>
    </row>
    <row r="97" customFormat="false" ht="14.4" hidden="false" customHeight="false" outlineLevel="0" collapsed="false">
      <c r="A97" s="2" t="n">
        <v>43888</v>
      </c>
      <c r="B97" s="0" t="n">
        <v>0</v>
      </c>
      <c r="C97" s="0" t="n">
        <v>66</v>
      </c>
      <c r="D97" s="0" t="n">
        <v>20</v>
      </c>
      <c r="E97" s="0" t="n">
        <v>0</v>
      </c>
      <c r="F97" s="0" t="n">
        <f aca="false">31+35+20</f>
        <v>86</v>
      </c>
      <c r="G97" s="0" t="s">
        <v>83</v>
      </c>
      <c r="J97" s="0" t="n">
        <v>86</v>
      </c>
      <c r="K97" s="0" t="n">
        <v>0</v>
      </c>
      <c r="L97" s="0" t="n">
        <v>0</v>
      </c>
      <c r="M97" s="0" t="n">
        <v>0</v>
      </c>
      <c r="N97" s="0" t="s">
        <v>70</v>
      </c>
    </row>
    <row r="98" customFormat="false" ht="14.4" hidden="false" customHeight="false" outlineLevel="0" collapsed="false">
      <c r="A98" s="2" t="n">
        <v>43888</v>
      </c>
      <c r="B98" s="0" t="n">
        <f aca="false">43/3</f>
        <v>14.3333333333333</v>
      </c>
      <c r="C98" s="0" t="n">
        <f aca="false">43/3</f>
        <v>14.3333333333333</v>
      </c>
      <c r="D98" s="0" t="n">
        <f aca="false">43/3</f>
        <v>14.3333333333333</v>
      </c>
      <c r="E98" s="0" t="n">
        <v>0</v>
      </c>
      <c r="F98" s="0" t="n">
        <v>43</v>
      </c>
      <c r="G98" s="0" t="s">
        <v>107</v>
      </c>
      <c r="J98" s="0" t="n">
        <v>3</v>
      </c>
      <c r="K98" s="0" t="n">
        <v>0</v>
      </c>
      <c r="L98" s="0" t="n">
        <v>40</v>
      </c>
      <c r="M98" s="0" t="n">
        <v>0</v>
      </c>
      <c r="N98" s="0" t="s">
        <v>70</v>
      </c>
    </row>
    <row r="99" customFormat="false" ht="14.4" hidden="false" customHeight="false" outlineLevel="0" collapsed="false">
      <c r="A99" s="2" t="n">
        <v>43887</v>
      </c>
      <c r="B99" s="0" t="n">
        <v>12</v>
      </c>
      <c r="C99" s="0" t="n">
        <v>0</v>
      </c>
      <c r="D99" s="0" t="n">
        <v>12</v>
      </c>
      <c r="E99" s="0" t="n">
        <v>0</v>
      </c>
      <c r="F99" s="0" t="n">
        <v>24</v>
      </c>
      <c r="G99" s="0" t="s">
        <v>90</v>
      </c>
      <c r="J99" s="0" t="n">
        <v>24</v>
      </c>
      <c r="K99" s="0" t="n">
        <v>0</v>
      </c>
      <c r="L99" s="0" t="n">
        <v>0</v>
      </c>
      <c r="M99" s="0" t="n">
        <v>0</v>
      </c>
      <c r="N99" s="0" t="s">
        <v>70</v>
      </c>
    </row>
    <row r="101" customFormat="false" ht="14.4" hidden="false" customHeight="false" outlineLevel="0" collapsed="false">
      <c r="B101" s="0" t="n">
        <f aca="false">SUM(B2:B99)</f>
        <v>3735.33333333333</v>
      </c>
      <c r="C101" s="0" t="n">
        <f aca="false">SUM(C2:C99)</f>
        <v>3211</v>
      </c>
      <c r="D101" s="0" t="n">
        <f aca="false">SUM(D2:D99)</f>
        <v>3488.66666666667</v>
      </c>
      <c r="E101" s="0" t="n">
        <f aca="false">SUM(E2:E99)</f>
        <v>2121</v>
      </c>
      <c r="F101" s="0" t="n">
        <f aca="false">SUM(F2:F99)</f>
        <v>12556</v>
      </c>
      <c r="G101" s="0" t="n">
        <f aca="false">SUM(G2:G99)</f>
        <v>0</v>
      </c>
      <c r="H101" s="0" t="n">
        <f aca="false">SUM(H2:H99)</f>
        <v>0</v>
      </c>
      <c r="I101" s="0" t="n">
        <f aca="false">SUM(I2:I99)</f>
        <v>0</v>
      </c>
      <c r="J101" s="0" t="n">
        <f aca="false">SUM(J2:J99)</f>
        <v>5812</v>
      </c>
      <c r="K101" s="0" t="n">
        <f aca="false">SUM(K2:K99)</f>
        <v>1934</v>
      </c>
      <c r="L101" s="0" t="n">
        <f aca="false">SUM(L2:L99)</f>
        <v>656</v>
      </c>
      <c r="M101" s="0" t="n">
        <f aca="false">SUM(M2:M99)</f>
        <v>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12.13"/>
    <col collapsed="false" customWidth="true" hidden="false" outlineLevel="0" max="7" min="7" style="0" width="23.8"/>
    <col collapsed="false" customWidth="true" hidden="false" outlineLevel="0" max="17" min="17" style="0" width="9.33"/>
    <col collapsed="false" customWidth="true" hidden="false" outlineLevel="0" max="18" min="18" style="0" width="11.66"/>
    <col collapsed="false" customWidth="true" hidden="false" outlineLevel="0" max="19" min="19" style="0" width="7.67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4.4" hidden="false" customHeight="false" outlineLevel="0" collapsed="false">
      <c r="A2" s="2" t="n">
        <v>43891</v>
      </c>
      <c r="B2" s="0" t="n">
        <f aca="false">60/4</f>
        <v>15</v>
      </c>
      <c r="C2" s="0" t="n">
        <f aca="false">60/4</f>
        <v>15</v>
      </c>
      <c r="D2" s="0" t="n">
        <f aca="false">60/4</f>
        <v>15</v>
      </c>
      <c r="E2" s="0" t="n">
        <f aca="false">60/4</f>
        <v>15</v>
      </c>
      <c r="F2" s="0" t="n">
        <v>60</v>
      </c>
      <c r="G2" s="0" t="s">
        <v>123</v>
      </c>
      <c r="J2" s="0" t="n">
        <v>60</v>
      </c>
      <c r="K2" s="0" t="n">
        <v>0</v>
      </c>
      <c r="L2" s="0" t="n">
        <v>0</v>
      </c>
      <c r="M2" s="0" t="n">
        <v>0</v>
      </c>
      <c r="N2" s="0" t="s">
        <v>24</v>
      </c>
    </row>
    <row r="3" customFormat="false" ht="14.4" hidden="false" customHeight="false" outlineLevel="0" collapsed="false">
      <c r="A3" s="2" t="n">
        <v>43891</v>
      </c>
      <c r="B3" s="0" t="n">
        <f aca="false">20/3</f>
        <v>6.66666666666667</v>
      </c>
      <c r="C3" s="0" t="n">
        <f aca="false">20/3</f>
        <v>6.66666666666667</v>
      </c>
      <c r="D3" s="0" t="n">
        <f aca="false">20/3</f>
        <v>6.66666666666667</v>
      </c>
      <c r="E3" s="0" t="n">
        <v>0</v>
      </c>
      <c r="F3" s="0" t="n">
        <v>20</v>
      </c>
      <c r="G3" s="0" t="s">
        <v>124</v>
      </c>
      <c r="J3" s="0" t="n">
        <v>20</v>
      </c>
      <c r="K3" s="0" t="n">
        <v>0</v>
      </c>
      <c r="L3" s="0" t="n">
        <v>0</v>
      </c>
      <c r="M3" s="0" t="n">
        <v>0</v>
      </c>
      <c r="N3" s="0" t="s">
        <v>24</v>
      </c>
    </row>
    <row r="4" customFormat="false" ht="14.4" hidden="false" customHeight="false" outlineLevel="0" collapsed="false">
      <c r="A4" s="2" t="n">
        <v>43891</v>
      </c>
      <c r="B4" s="0" t="n">
        <f aca="false">105/4</f>
        <v>26.25</v>
      </c>
      <c r="C4" s="0" t="n">
        <f aca="false">105/4</f>
        <v>26.25</v>
      </c>
      <c r="D4" s="0" t="n">
        <f aca="false">105/4</f>
        <v>26.25</v>
      </c>
      <c r="E4" s="0" t="n">
        <f aca="false">105/4</f>
        <v>26.25</v>
      </c>
      <c r="F4" s="0" t="n">
        <v>105</v>
      </c>
      <c r="G4" s="0" t="s">
        <v>17</v>
      </c>
      <c r="J4" s="0" t="n">
        <v>0</v>
      </c>
      <c r="K4" s="0" t="n">
        <v>0</v>
      </c>
      <c r="L4" s="0" t="n">
        <v>0</v>
      </c>
      <c r="M4" s="0" t="n">
        <v>105</v>
      </c>
      <c r="N4" s="0" t="s">
        <v>24</v>
      </c>
    </row>
    <row r="5" customFormat="false" ht="14.4" hidden="false" customHeight="false" outlineLevel="0" collapsed="false">
      <c r="A5" s="2" t="n">
        <v>43891</v>
      </c>
      <c r="B5" s="0" t="n">
        <f aca="false">70/4</f>
        <v>17.5</v>
      </c>
      <c r="C5" s="0" t="n">
        <f aca="false">70/4</f>
        <v>17.5</v>
      </c>
      <c r="D5" s="0" t="n">
        <f aca="false">70/4</f>
        <v>17.5</v>
      </c>
      <c r="E5" s="0" t="n">
        <f aca="false">70/4</f>
        <v>17.5</v>
      </c>
      <c r="F5" s="0" t="n">
        <v>70</v>
      </c>
      <c r="G5" s="0" t="s">
        <v>125</v>
      </c>
      <c r="J5" s="0" t="n">
        <v>0</v>
      </c>
      <c r="K5" s="0" t="n">
        <v>0</v>
      </c>
      <c r="L5" s="0" t="n">
        <v>0</v>
      </c>
      <c r="M5" s="0" t="n">
        <v>70</v>
      </c>
      <c r="N5" s="0" t="s">
        <v>24</v>
      </c>
    </row>
    <row r="6" customFormat="false" ht="14.4" hidden="false" customHeight="false" outlineLevel="0" collapsed="false">
      <c r="A6" s="2" t="n">
        <v>43891</v>
      </c>
      <c r="B6" s="0" t="n">
        <f aca="false">50/4</f>
        <v>12.5</v>
      </c>
      <c r="C6" s="0" t="n">
        <f aca="false">50/4</f>
        <v>12.5</v>
      </c>
      <c r="D6" s="0" t="n">
        <f aca="false">50/4</f>
        <v>12.5</v>
      </c>
      <c r="E6" s="0" t="n">
        <f aca="false">50/4</f>
        <v>12.5</v>
      </c>
      <c r="F6" s="0" t="n">
        <v>50</v>
      </c>
      <c r="G6" s="0" t="s">
        <v>33</v>
      </c>
      <c r="J6" s="0" t="n">
        <v>0</v>
      </c>
      <c r="K6" s="0" t="n">
        <v>0</v>
      </c>
      <c r="L6" s="0" t="n">
        <v>0</v>
      </c>
      <c r="M6" s="0" t="n">
        <v>50</v>
      </c>
      <c r="N6" s="0" t="s">
        <v>24</v>
      </c>
    </row>
    <row r="7" customFormat="false" ht="14.4" hidden="false" customHeight="false" outlineLevel="0" collapsed="false">
      <c r="A7" s="2" t="n">
        <v>43892</v>
      </c>
      <c r="B7" s="0" t="n">
        <f aca="false">86/3</f>
        <v>28.6666666666667</v>
      </c>
      <c r="C7" s="0" t="n">
        <f aca="false">86/3</f>
        <v>28.6666666666667</v>
      </c>
      <c r="D7" s="0" t="n">
        <f aca="false">86/3</f>
        <v>28.6666666666667</v>
      </c>
      <c r="E7" s="0" t="n">
        <v>0</v>
      </c>
      <c r="F7" s="0" t="n">
        <f aca="false">40+6+40</f>
        <v>86</v>
      </c>
      <c r="G7" s="0" t="s">
        <v>126</v>
      </c>
      <c r="J7" s="0" t="n">
        <v>80</v>
      </c>
      <c r="K7" s="0" t="n">
        <v>6</v>
      </c>
      <c r="L7" s="0" t="n">
        <v>0</v>
      </c>
      <c r="M7" s="0" t="n">
        <v>0</v>
      </c>
      <c r="N7" s="0" t="s">
        <v>24</v>
      </c>
    </row>
    <row r="8" customFormat="false" ht="14.4" hidden="false" customHeight="false" outlineLevel="0" collapsed="false">
      <c r="A8" s="2" t="n">
        <v>43892</v>
      </c>
      <c r="B8" s="0" t="n">
        <f aca="false">56/2</f>
        <v>28</v>
      </c>
      <c r="C8" s="0" t="n">
        <v>31</v>
      </c>
      <c r="D8" s="0" t="n">
        <v>28</v>
      </c>
      <c r="E8" s="0" t="n">
        <v>0</v>
      </c>
      <c r="F8" s="0" t="n">
        <f aca="false">25+6+56</f>
        <v>87</v>
      </c>
      <c r="G8" s="0" t="s">
        <v>83</v>
      </c>
      <c r="J8" s="0" t="n">
        <v>87</v>
      </c>
      <c r="K8" s="0" t="n">
        <v>0</v>
      </c>
      <c r="L8" s="0" t="n">
        <v>0</v>
      </c>
      <c r="M8" s="0" t="n">
        <v>0</v>
      </c>
      <c r="N8" s="0" t="s">
        <v>24</v>
      </c>
    </row>
    <row r="9" customFormat="false" ht="14.4" hidden="false" customHeight="false" outlineLevel="0" collapsed="false">
      <c r="A9" s="2" t="n">
        <v>43894</v>
      </c>
      <c r="B9" s="0" t="n">
        <f aca="false">70/3</f>
        <v>23.3333333333333</v>
      </c>
      <c r="C9" s="0" t="n">
        <f aca="false">70/3</f>
        <v>23.3333333333333</v>
      </c>
      <c r="D9" s="0" t="n">
        <f aca="false">70/3</f>
        <v>23.3333333333333</v>
      </c>
      <c r="E9" s="0" t="n">
        <v>0</v>
      </c>
      <c r="F9" s="0" t="n">
        <f aca="false">40+30</f>
        <v>70</v>
      </c>
      <c r="G9" s="0" t="s">
        <v>33</v>
      </c>
      <c r="J9" s="0" t="n">
        <v>70</v>
      </c>
      <c r="K9" s="0" t="n">
        <v>0</v>
      </c>
      <c r="L9" s="0" t="n">
        <v>0</v>
      </c>
      <c r="M9" s="0" t="n">
        <v>0</v>
      </c>
      <c r="N9" s="0" t="s">
        <v>24</v>
      </c>
    </row>
    <row r="10" customFormat="false" ht="14.4" hidden="false" customHeight="false" outlineLevel="0" collapsed="false">
      <c r="A10" s="2" t="n">
        <v>43893</v>
      </c>
      <c r="B10" s="0" t="n">
        <v>27</v>
      </c>
      <c r="C10" s="0" t="n">
        <v>0</v>
      </c>
      <c r="D10" s="0" t="n">
        <v>27</v>
      </c>
      <c r="E10" s="0" t="n">
        <v>0</v>
      </c>
      <c r="F10" s="0" t="n">
        <v>54</v>
      </c>
      <c r="G10" s="0" t="s">
        <v>83</v>
      </c>
      <c r="J10" s="0" t="n">
        <v>54</v>
      </c>
      <c r="K10" s="0" t="n">
        <v>0</v>
      </c>
      <c r="L10" s="0" t="n">
        <v>0</v>
      </c>
      <c r="M10" s="0" t="n">
        <v>0</v>
      </c>
      <c r="N10" s="0" t="s">
        <v>24</v>
      </c>
    </row>
    <row r="11" customFormat="false" ht="14.4" hidden="false" customHeight="false" outlineLevel="0" collapsed="false">
      <c r="A11" s="2" t="n">
        <v>43894</v>
      </c>
      <c r="B11" s="0" t="n">
        <v>0</v>
      </c>
      <c r="C11" s="0" t="n">
        <v>15</v>
      </c>
      <c r="D11" s="0" t="n">
        <v>0</v>
      </c>
      <c r="E11" s="0" t="n">
        <v>0</v>
      </c>
      <c r="F11" s="0" t="n">
        <v>15</v>
      </c>
      <c r="G11" s="0" t="s">
        <v>127</v>
      </c>
      <c r="J11" s="0" t="n">
        <v>15</v>
      </c>
      <c r="K11" s="0" t="n">
        <v>0</v>
      </c>
      <c r="L11" s="0" t="n">
        <v>0</v>
      </c>
      <c r="M11" s="0" t="n">
        <v>0</v>
      </c>
      <c r="N11" s="0" t="s">
        <v>24</v>
      </c>
    </row>
    <row r="12" customFormat="false" ht="14.4" hidden="false" customHeight="false" outlineLevel="0" collapsed="false">
      <c r="A12" s="2" t="n">
        <v>43894</v>
      </c>
      <c r="B12" s="0" t="n">
        <v>38</v>
      </c>
      <c r="C12" s="0" t="n">
        <v>38</v>
      </c>
      <c r="D12" s="0" t="n">
        <v>32</v>
      </c>
      <c r="E12" s="0" t="n">
        <v>0</v>
      </c>
      <c r="F12" s="0" t="n">
        <v>108</v>
      </c>
      <c r="G12" s="0" t="s">
        <v>83</v>
      </c>
      <c r="J12" s="0" t="n">
        <v>108</v>
      </c>
      <c r="K12" s="0" t="n">
        <v>0</v>
      </c>
      <c r="L12" s="0" t="n">
        <v>0</v>
      </c>
      <c r="M12" s="0" t="n">
        <v>0</v>
      </c>
      <c r="N12" s="0" t="s">
        <v>24</v>
      </c>
    </row>
    <row r="13" customFormat="false" ht="14.4" hidden="false" customHeight="false" outlineLevel="0" collapsed="false">
      <c r="A13" s="2" t="n">
        <v>43896</v>
      </c>
      <c r="B13" s="0" t="n">
        <v>200</v>
      </c>
      <c r="C13" s="0" t="n">
        <v>0</v>
      </c>
      <c r="D13" s="0" t="n">
        <v>84</v>
      </c>
      <c r="E13" s="0" t="n">
        <v>0</v>
      </c>
      <c r="F13" s="0" t="n">
        <v>284</v>
      </c>
      <c r="G13" s="0" t="s">
        <v>128</v>
      </c>
      <c r="J13" s="0" t="n">
        <v>0</v>
      </c>
      <c r="K13" s="0" t="n">
        <v>284</v>
      </c>
      <c r="L13" s="0" t="n">
        <v>0</v>
      </c>
      <c r="M13" s="0" t="n">
        <v>0</v>
      </c>
      <c r="N13" s="0" t="s">
        <v>24</v>
      </c>
    </row>
    <row r="14" customFormat="false" ht="14.4" hidden="false" customHeight="false" outlineLevel="0" collapsed="false">
      <c r="A14" s="2" t="n">
        <v>43896</v>
      </c>
      <c r="B14" s="0" t="n">
        <f aca="false">65/2</f>
        <v>32.5</v>
      </c>
      <c r="C14" s="0" t="n">
        <f aca="false">65/2</f>
        <v>32.5</v>
      </c>
      <c r="D14" s="0" t="n">
        <v>0</v>
      </c>
      <c r="E14" s="0" t="n">
        <v>0</v>
      </c>
      <c r="F14" s="0" t="n">
        <v>65</v>
      </c>
      <c r="G14" s="0" t="s">
        <v>75</v>
      </c>
      <c r="J14" s="0" t="n">
        <v>0</v>
      </c>
      <c r="K14" s="0" t="n">
        <v>65</v>
      </c>
      <c r="L14" s="0" t="n">
        <v>0</v>
      </c>
      <c r="M14" s="0" t="n">
        <v>0</v>
      </c>
      <c r="N14" s="0" t="s">
        <v>24</v>
      </c>
    </row>
    <row r="15" customFormat="false" ht="14.4" hidden="false" customHeight="false" outlineLevel="0" collapsed="false">
      <c r="A15" s="2" t="n">
        <v>43896</v>
      </c>
      <c r="B15" s="0" t="n">
        <f aca="false">58/2</f>
        <v>29</v>
      </c>
      <c r="C15" s="0" t="n">
        <f aca="false">58/2</f>
        <v>29</v>
      </c>
      <c r="D15" s="0" t="n">
        <v>0</v>
      </c>
      <c r="E15" s="0" t="n">
        <v>0</v>
      </c>
      <c r="F15" s="0" t="n">
        <v>58</v>
      </c>
      <c r="G15" s="0" t="s">
        <v>129</v>
      </c>
      <c r="J15" s="0" t="n">
        <v>0</v>
      </c>
      <c r="K15" s="0" t="n">
        <v>58</v>
      </c>
      <c r="L15" s="0" t="n">
        <v>0</v>
      </c>
      <c r="M15" s="0" t="n">
        <v>0</v>
      </c>
      <c r="N15" s="0" t="s">
        <v>24</v>
      </c>
    </row>
    <row r="16" customFormat="false" ht="14.4" hidden="false" customHeight="false" outlineLevel="0" collapsed="false">
      <c r="A16" s="2" t="n">
        <v>43896</v>
      </c>
      <c r="B16" s="0" t="n">
        <v>5</v>
      </c>
      <c r="C16" s="0" t="n">
        <v>5</v>
      </c>
      <c r="D16" s="0" t="n">
        <v>0</v>
      </c>
      <c r="E16" s="0" t="n">
        <v>0</v>
      </c>
      <c r="F16" s="0" t="n">
        <v>10</v>
      </c>
      <c r="G16" s="0" t="s">
        <v>130</v>
      </c>
      <c r="J16" s="0" t="n">
        <v>0</v>
      </c>
      <c r="K16" s="0" t="n">
        <v>10</v>
      </c>
      <c r="L16" s="0" t="n">
        <v>0</v>
      </c>
      <c r="M16" s="0" t="n">
        <v>0</v>
      </c>
      <c r="N16" s="0" t="s">
        <v>24</v>
      </c>
    </row>
    <row r="17" customFormat="false" ht="14.4" hidden="false" customHeight="false" outlineLevel="0" collapsed="false">
      <c r="A17" s="2" t="n">
        <v>43896</v>
      </c>
      <c r="B17" s="0" t="n">
        <f aca="false">24/2</f>
        <v>12</v>
      </c>
      <c r="C17" s="0" t="n">
        <f aca="false">24/2</f>
        <v>12</v>
      </c>
      <c r="D17" s="0" t="n">
        <v>0</v>
      </c>
      <c r="E17" s="0" t="n">
        <v>0</v>
      </c>
      <c r="F17" s="0" t="n">
        <v>24</v>
      </c>
      <c r="G17" s="0" t="s">
        <v>131</v>
      </c>
      <c r="J17" s="0" t="n">
        <v>24</v>
      </c>
      <c r="K17" s="0" t="n">
        <v>0</v>
      </c>
      <c r="L17" s="0" t="n">
        <v>0</v>
      </c>
      <c r="M17" s="0" t="n">
        <v>0</v>
      </c>
      <c r="N17" s="0" t="s">
        <v>24</v>
      </c>
    </row>
    <row r="18" customFormat="false" ht="14.4" hidden="false" customHeight="false" outlineLevel="0" collapsed="false">
      <c r="A18" s="2" t="n">
        <v>43896</v>
      </c>
      <c r="B18" s="0" t="n">
        <f aca="false">48/3</f>
        <v>16</v>
      </c>
      <c r="C18" s="0" t="n">
        <f aca="false">16+16</f>
        <v>32</v>
      </c>
      <c r="D18" s="0" t="n">
        <v>0</v>
      </c>
      <c r="E18" s="0" t="n">
        <v>0</v>
      </c>
      <c r="F18" s="0" t="n">
        <v>48</v>
      </c>
      <c r="G18" s="0" t="s">
        <v>132</v>
      </c>
      <c r="J18" s="0" t="n">
        <v>48</v>
      </c>
      <c r="K18" s="0" t="n">
        <v>0</v>
      </c>
      <c r="L18" s="0" t="n">
        <v>0</v>
      </c>
      <c r="M18" s="0" t="n">
        <v>0</v>
      </c>
      <c r="N18" s="0" t="s">
        <v>24</v>
      </c>
    </row>
    <row r="19" customFormat="false" ht="14.4" hidden="false" customHeight="false" outlineLevel="0" collapsed="false">
      <c r="A19" s="2" t="n">
        <v>43896</v>
      </c>
      <c r="B19" s="0" t="n">
        <v>5</v>
      </c>
      <c r="C19" s="0" t="n">
        <v>5</v>
      </c>
      <c r="D19" s="0" t="n">
        <v>0</v>
      </c>
      <c r="E19" s="0" t="n">
        <v>0</v>
      </c>
      <c r="F19" s="0" t="n">
        <v>10</v>
      </c>
      <c r="G19" s="0" t="s">
        <v>86</v>
      </c>
      <c r="J19" s="0" t="n">
        <v>0</v>
      </c>
      <c r="K19" s="0" t="n">
        <v>10</v>
      </c>
      <c r="L19" s="0" t="n">
        <v>0</v>
      </c>
      <c r="M19" s="0" t="n">
        <v>0</v>
      </c>
      <c r="N19" s="0" t="s">
        <v>24</v>
      </c>
    </row>
    <row r="20" customFormat="false" ht="14.4" hidden="false" customHeight="false" outlineLevel="0" collapsed="false">
      <c r="A20" s="2" t="n">
        <v>43898</v>
      </c>
      <c r="B20" s="0" t="n">
        <v>10</v>
      </c>
      <c r="C20" s="0" t="n">
        <v>10</v>
      </c>
      <c r="D20" s="0" t="n">
        <v>0</v>
      </c>
      <c r="E20" s="0" t="n">
        <v>0</v>
      </c>
      <c r="F20" s="0" t="n">
        <v>20</v>
      </c>
      <c r="G20" s="0" t="s">
        <v>120</v>
      </c>
      <c r="J20" s="0" t="n">
        <v>0</v>
      </c>
      <c r="K20" s="0" t="n">
        <v>20</v>
      </c>
      <c r="L20" s="0" t="n">
        <v>0</v>
      </c>
      <c r="M20" s="0" t="n">
        <v>0</v>
      </c>
      <c r="N20" s="0" t="s">
        <v>24</v>
      </c>
    </row>
    <row r="21" customFormat="false" ht="14.4" hidden="false" customHeight="false" outlineLevel="0" collapsed="false">
      <c r="A21" s="2" t="n">
        <v>43898</v>
      </c>
      <c r="B21" s="0" t="n">
        <v>25</v>
      </c>
      <c r="C21" s="0" t="n">
        <v>25</v>
      </c>
      <c r="D21" s="0" t="n">
        <v>0</v>
      </c>
      <c r="E21" s="0" t="n">
        <v>0</v>
      </c>
      <c r="F21" s="0" t="n">
        <v>50</v>
      </c>
      <c r="G21" s="0" t="s">
        <v>75</v>
      </c>
      <c r="J21" s="0" t="n">
        <v>0</v>
      </c>
      <c r="K21" s="0" t="n">
        <v>50</v>
      </c>
      <c r="L21" s="0" t="n">
        <v>0</v>
      </c>
      <c r="M21" s="0" t="n">
        <v>0</v>
      </c>
      <c r="N21" s="0" t="s">
        <v>24</v>
      </c>
    </row>
    <row r="22" customFormat="false" ht="14.4" hidden="false" customHeight="false" outlineLevel="0" collapsed="false">
      <c r="A22" s="2" t="n">
        <v>43898</v>
      </c>
      <c r="B22" s="0" t="n">
        <f aca="false">120/4</f>
        <v>30</v>
      </c>
      <c r="C22" s="0" t="n">
        <f aca="false">120/4</f>
        <v>30</v>
      </c>
      <c r="D22" s="0" t="n">
        <f aca="false">120/4</f>
        <v>30</v>
      </c>
      <c r="E22" s="0" t="n">
        <f aca="false">120/4</f>
        <v>30</v>
      </c>
      <c r="F22" s="0" t="n">
        <v>120</v>
      </c>
      <c r="G22" s="0" t="s">
        <v>133</v>
      </c>
      <c r="J22" s="0" t="n">
        <v>0</v>
      </c>
      <c r="K22" s="0" t="n">
        <v>120</v>
      </c>
      <c r="L22" s="0" t="n">
        <v>0</v>
      </c>
      <c r="M22" s="0" t="n">
        <v>0</v>
      </c>
      <c r="N22" s="0" t="s">
        <v>24</v>
      </c>
    </row>
    <row r="23" customFormat="false" ht="14.4" hidden="false" customHeight="false" outlineLevel="0" collapsed="false">
      <c r="A23" s="2" t="n">
        <v>43898</v>
      </c>
      <c r="B23" s="0" t="n">
        <f aca="false">50/4+30/3</f>
        <v>22.5</v>
      </c>
      <c r="C23" s="0" t="n">
        <f aca="false">50/4+30/3</f>
        <v>22.5</v>
      </c>
      <c r="D23" s="0" t="n">
        <f aca="false">50/4+30/3</f>
        <v>22.5</v>
      </c>
      <c r="E23" s="0" t="n">
        <f aca="false">50/4</f>
        <v>12.5</v>
      </c>
      <c r="F23" s="0" t="n">
        <f aca="false">SUM(B23:E23)</f>
        <v>80</v>
      </c>
      <c r="G23" s="0" t="s">
        <v>33</v>
      </c>
      <c r="J23" s="0" t="n">
        <v>0</v>
      </c>
      <c r="K23" s="0" t="n">
        <v>80</v>
      </c>
      <c r="L23" s="0" t="n">
        <v>0</v>
      </c>
      <c r="M23" s="0" t="n">
        <v>0</v>
      </c>
      <c r="N23" s="0" t="s">
        <v>24</v>
      </c>
    </row>
    <row r="24" customFormat="false" ht="14.4" hidden="false" customHeight="false" outlineLevel="0" collapsed="false">
      <c r="A24" s="2" t="n">
        <v>43898</v>
      </c>
      <c r="B24" s="0" t="n">
        <f aca="false">60/4</f>
        <v>15</v>
      </c>
      <c r="C24" s="0" t="n">
        <f aca="false">60/4</f>
        <v>15</v>
      </c>
      <c r="D24" s="0" t="n">
        <f aca="false">60/4</f>
        <v>15</v>
      </c>
      <c r="E24" s="0" t="n">
        <f aca="false">60/4</f>
        <v>15</v>
      </c>
      <c r="F24" s="0" t="n">
        <v>60</v>
      </c>
      <c r="G24" s="0" t="s">
        <v>134</v>
      </c>
      <c r="J24" s="0" t="n">
        <v>0</v>
      </c>
      <c r="K24" s="0" t="n">
        <v>60</v>
      </c>
      <c r="L24" s="0" t="n">
        <v>0</v>
      </c>
      <c r="M24" s="0" t="n">
        <v>0</v>
      </c>
      <c r="N24" s="0" t="s">
        <v>24</v>
      </c>
    </row>
    <row r="25" customFormat="false" ht="14.4" hidden="false" customHeight="false" outlineLevel="0" collapsed="false">
      <c r="A25" s="2" t="n">
        <v>43898</v>
      </c>
      <c r="B25" s="0" t="n">
        <v>5</v>
      </c>
      <c r="C25" s="0" t="n">
        <v>5</v>
      </c>
      <c r="D25" s="0" t="n">
        <v>5</v>
      </c>
      <c r="E25" s="0" t="n">
        <v>5</v>
      </c>
      <c r="F25" s="0" t="n">
        <v>20</v>
      </c>
      <c r="G25" s="0" t="s">
        <v>135</v>
      </c>
      <c r="J25" s="0" t="n">
        <v>0</v>
      </c>
      <c r="K25" s="0" t="n">
        <v>20</v>
      </c>
      <c r="L25" s="0" t="n">
        <v>0</v>
      </c>
      <c r="M25" s="0" t="n">
        <v>0</v>
      </c>
      <c r="N25" s="0" t="s">
        <v>24</v>
      </c>
    </row>
    <row r="26" customFormat="false" ht="14.4" hidden="false" customHeight="false" outlineLevel="0" collapsed="false">
      <c r="A26" s="2" t="n">
        <v>43899</v>
      </c>
      <c r="B26" s="0" t="n">
        <f aca="false">129/3</f>
        <v>43</v>
      </c>
      <c r="C26" s="0" t="n">
        <f aca="false">129/3</f>
        <v>43</v>
      </c>
      <c r="D26" s="0" t="n">
        <f aca="false">129/3</f>
        <v>43</v>
      </c>
      <c r="E26" s="0" t="n">
        <v>0</v>
      </c>
      <c r="F26" s="0" t="n">
        <v>129</v>
      </c>
      <c r="G26" s="0" t="s">
        <v>12</v>
      </c>
      <c r="J26" s="0" t="n">
        <v>129</v>
      </c>
      <c r="K26" s="0" t="n">
        <v>0</v>
      </c>
      <c r="L26" s="0" t="n">
        <v>0</v>
      </c>
      <c r="M26" s="0" t="n">
        <v>0</v>
      </c>
      <c r="N26" s="0" t="s">
        <v>24</v>
      </c>
    </row>
    <row r="27" customFormat="false" ht="14.4" hidden="false" customHeight="false" outlineLevel="0" collapsed="false">
      <c r="A27" s="2" t="n">
        <v>43899</v>
      </c>
      <c r="B27" s="0" t="n">
        <v>25</v>
      </c>
      <c r="C27" s="0" t="n">
        <v>52</v>
      </c>
      <c r="D27" s="0" t="n">
        <v>18</v>
      </c>
      <c r="E27" s="0" t="n">
        <v>0</v>
      </c>
      <c r="F27" s="0" t="n">
        <f aca="false">SUM(B27:E27)</f>
        <v>95</v>
      </c>
      <c r="G27" s="0" t="s">
        <v>83</v>
      </c>
      <c r="J27" s="0" t="n">
        <v>95</v>
      </c>
      <c r="K27" s="0" t="n">
        <v>0</v>
      </c>
      <c r="L27" s="0" t="n">
        <v>0</v>
      </c>
      <c r="M27" s="0" t="n">
        <v>0</v>
      </c>
      <c r="N27" s="0" t="s">
        <v>24</v>
      </c>
    </row>
    <row r="28" customFormat="false" ht="14.4" hidden="false" customHeight="false" outlineLevel="0" collapsed="false">
      <c r="A28" s="2" t="n">
        <v>43900</v>
      </c>
      <c r="B28" s="0" t="n">
        <v>30</v>
      </c>
      <c r="C28" s="0" t="n">
        <v>30</v>
      </c>
      <c r="D28" s="0" t="n">
        <v>30</v>
      </c>
      <c r="E28" s="0" t="n">
        <v>0</v>
      </c>
      <c r="F28" s="0" t="n">
        <v>90</v>
      </c>
      <c r="G28" s="0" t="s">
        <v>123</v>
      </c>
      <c r="J28" s="0" t="n">
        <v>90</v>
      </c>
      <c r="K28" s="0" t="n">
        <v>0</v>
      </c>
      <c r="L28" s="0" t="n">
        <v>0</v>
      </c>
      <c r="M28" s="0" t="n">
        <v>0</v>
      </c>
      <c r="N28" s="0" t="s">
        <v>24</v>
      </c>
    </row>
    <row r="29" customFormat="false" ht="14.4" hidden="false" customHeight="false" outlineLevel="0" collapsed="false">
      <c r="A29" s="2" t="n">
        <v>43902</v>
      </c>
      <c r="B29" s="0" t="n">
        <f aca="false">22/3</f>
        <v>7.33333333333333</v>
      </c>
      <c r="C29" s="0" t="n">
        <f aca="false">22/3</f>
        <v>7.33333333333333</v>
      </c>
      <c r="D29" s="0" t="n">
        <f aca="false">22/3</f>
        <v>7.33333333333333</v>
      </c>
      <c r="E29" s="0" t="n">
        <v>0</v>
      </c>
      <c r="F29" s="0" t="n">
        <v>22</v>
      </c>
      <c r="G29" s="0" t="s">
        <v>12</v>
      </c>
      <c r="J29" s="0" t="n">
        <v>22</v>
      </c>
      <c r="K29" s="0" t="n">
        <v>0</v>
      </c>
      <c r="L29" s="0" t="n">
        <v>0</v>
      </c>
      <c r="M29" s="0" t="n">
        <v>0</v>
      </c>
      <c r="N29" s="0" t="s">
        <v>24</v>
      </c>
    </row>
    <row r="30" customFormat="false" ht="14.4" hidden="false" customHeight="false" outlineLevel="0" collapsed="false">
      <c r="A30" s="2" t="n">
        <v>43902</v>
      </c>
      <c r="B30" s="0" t="n">
        <v>0</v>
      </c>
      <c r="C30" s="0" t="n">
        <v>56</v>
      </c>
      <c r="D30" s="0" t="n">
        <v>0</v>
      </c>
      <c r="E30" s="0" t="n">
        <v>0</v>
      </c>
      <c r="F30" s="0" t="n">
        <f aca="false">86-30</f>
        <v>56</v>
      </c>
      <c r="G30" s="0" t="s">
        <v>136</v>
      </c>
      <c r="J30" s="0" t="n">
        <v>56</v>
      </c>
      <c r="K30" s="0" t="n">
        <v>0</v>
      </c>
      <c r="L30" s="0" t="n">
        <v>0</v>
      </c>
      <c r="M30" s="0" t="n">
        <v>0</v>
      </c>
      <c r="N30" s="0" t="s">
        <v>24</v>
      </c>
    </row>
    <row r="31" customFormat="false" ht="14.4" hidden="false" customHeight="false" outlineLevel="0" collapsed="false">
      <c r="A31" s="2" t="n">
        <v>43906</v>
      </c>
      <c r="B31" s="0" t="n">
        <f aca="false">60/4</f>
        <v>15</v>
      </c>
      <c r="C31" s="0" t="n">
        <f aca="false">60/4</f>
        <v>15</v>
      </c>
      <c r="D31" s="0" t="n">
        <f aca="false">60/4</f>
        <v>15</v>
      </c>
      <c r="E31" s="0" t="n">
        <f aca="false">60/4</f>
        <v>15</v>
      </c>
      <c r="F31" s="0" t="n">
        <v>60</v>
      </c>
      <c r="G31" s="0" t="s">
        <v>23</v>
      </c>
      <c r="J31" s="0" t="n">
        <v>0</v>
      </c>
      <c r="K31" s="0" t="n">
        <v>60</v>
      </c>
      <c r="L31" s="0" t="n">
        <v>0</v>
      </c>
      <c r="M31" s="0" t="n">
        <v>0</v>
      </c>
      <c r="N31" s="0" t="s">
        <v>24</v>
      </c>
    </row>
    <row r="32" customFormat="false" ht="14.4" hidden="false" customHeight="false" outlineLevel="0" collapsed="false">
      <c r="A32" s="2" t="n">
        <v>43906</v>
      </c>
      <c r="B32" s="0" t="n">
        <v>10</v>
      </c>
      <c r="C32" s="0" t="n">
        <v>10</v>
      </c>
      <c r="D32" s="0" t="n">
        <v>0</v>
      </c>
      <c r="E32" s="0" t="n">
        <v>0</v>
      </c>
      <c r="F32" s="0" t="n">
        <v>20</v>
      </c>
      <c r="G32" s="0" t="s">
        <v>86</v>
      </c>
      <c r="J32" s="0" t="n">
        <v>0</v>
      </c>
      <c r="K32" s="0" t="n">
        <v>20</v>
      </c>
      <c r="L32" s="0" t="n">
        <v>0</v>
      </c>
      <c r="M32" s="0" t="n">
        <v>0</v>
      </c>
      <c r="N32" s="0" t="s">
        <v>24</v>
      </c>
    </row>
    <row r="33" customFormat="false" ht="14.4" hidden="false" customHeight="false" outlineLevel="0" collapsed="false">
      <c r="A33" s="2" t="n">
        <v>43906</v>
      </c>
      <c r="B33" s="0" t="n">
        <f aca="false">560/4</f>
        <v>140</v>
      </c>
      <c r="C33" s="0" t="n">
        <f aca="false">560/4</f>
        <v>140</v>
      </c>
      <c r="D33" s="0" t="n">
        <f aca="false">560/4</f>
        <v>140</v>
      </c>
      <c r="E33" s="0" t="n">
        <f aca="false">560/4</f>
        <v>140</v>
      </c>
      <c r="F33" s="0" t="n">
        <v>560</v>
      </c>
      <c r="G33" s="0" t="s">
        <v>34</v>
      </c>
      <c r="J33" s="0" t="n">
        <v>0</v>
      </c>
      <c r="K33" s="0" t="n">
        <v>560</v>
      </c>
      <c r="L33" s="0" t="n">
        <v>0</v>
      </c>
      <c r="M33" s="0" t="n">
        <v>0</v>
      </c>
      <c r="N33" s="0" t="s">
        <v>24</v>
      </c>
    </row>
    <row r="34" customFormat="false" ht="14.4" hidden="false" customHeight="false" outlineLevel="0" collapsed="false">
      <c r="A34" s="2" t="n">
        <v>43904</v>
      </c>
      <c r="B34" s="0" t="n">
        <v>5</v>
      </c>
      <c r="C34" s="0" t="n">
        <v>5</v>
      </c>
      <c r="D34" s="0" t="n">
        <v>5</v>
      </c>
      <c r="E34" s="0" t="n">
        <v>5</v>
      </c>
      <c r="F34" s="0" t="n">
        <v>20</v>
      </c>
      <c r="G34" s="0" t="s">
        <v>137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24</v>
      </c>
    </row>
    <row r="35" customFormat="false" ht="14.4" hidden="false" customHeight="false" outlineLevel="0" collapsed="false">
      <c r="A35" s="2" t="n">
        <v>43904</v>
      </c>
      <c r="B35" s="0" t="n">
        <f aca="false">132/3</f>
        <v>44</v>
      </c>
      <c r="C35" s="0" t="n">
        <f aca="false">132/3</f>
        <v>44</v>
      </c>
      <c r="D35" s="0" t="n">
        <f aca="false">132/3</f>
        <v>44</v>
      </c>
      <c r="E35" s="0" t="n">
        <v>0</v>
      </c>
      <c r="F35" s="0" t="n">
        <f aca="false">44*3</f>
        <v>132</v>
      </c>
      <c r="G35" s="0" t="s">
        <v>12</v>
      </c>
      <c r="J35" s="0" t="n">
        <v>132</v>
      </c>
      <c r="K35" s="0" t="n">
        <v>0</v>
      </c>
      <c r="L35" s="0" t="n">
        <v>0</v>
      </c>
      <c r="M35" s="0" t="n">
        <v>0</v>
      </c>
      <c r="N35" s="0" t="s">
        <v>24</v>
      </c>
    </row>
    <row r="36" customFormat="false" ht="14.4" hidden="false" customHeight="false" outlineLevel="0" collapsed="false">
      <c r="A36" s="2" t="n">
        <v>43907</v>
      </c>
      <c r="B36" s="0" t="n">
        <v>50</v>
      </c>
      <c r="C36" s="0" t="n">
        <v>50</v>
      </c>
      <c r="D36" s="0" t="n">
        <v>50</v>
      </c>
      <c r="E36" s="0" t="n">
        <v>0</v>
      </c>
      <c r="F36" s="0" t="n">
        <v>150</v>
      </c>
      <c r="G36" s="0" t="s">
        <v>12</v>
      </c>
      <c r="J36" s="0" t="n">
        <v>150</v>
      </c>
      <c r="K36" s="0" t="n">
        <v>0</v>
      </c>
      <c r="L36" s="0" t="n">
        <v>0</v>
      </c>
      <c r="M36" s="0" t="n">
        <v>0</v>
      </c>
      <c r="N36" s="0" t="s">
        <v>24</v>
      </c>
    </row>
    <row r="37" customFormat="false" ht="14.4" hidden="false" customHeight="false" outlineLevel="0" collapsed="false">
      <c r="A37" s="2" t="n">
        <v>43907</v>
      </c>
      <c r="B37" s="0" t="n">
        <v>0</v>
      </c>
      <c r="C37" s="0" t="n">
        <v>0</v>
      </c>
      <c r="D37" s="0" t="n">
        <v>70</v>
      </c>
      <c r="E37" s="0" t="n">
        <v>0</v>
      </c>
      <c r="F37" s="0" t="n">
        <v>70</v>
      </c>
      <c r="G37" s="0" t="s">
        <v>87</v>
      </c>
      <c r="J37" s="0" t="n">
        <v>0</v>
      </c>
      <c r="K37" s="0" t="n">
        <v>70</v>
      </c>
      <c r="L37" s="0" t="n">
        <v>0</v>
      </c>
      <c r="M37" s="0" t="n">
        <v>0</v>
      </c>
      <c r="N37" s="0" t="s">
        <v>24</v>
      </c>
    </row>
    <row r="38" customFormat="false" ht="14.4" hidden="false" customHeight="false" outlineLevel="0" collapsed="false">
      <c r="A38" s="2" t="n">
        <v>43900</v>
      </c>
      <c r="B38" s="0" t="n">
        <v>0</v>
      </c>
      <c r="C38" s="0" t="n">
        <v>0</v>
      </c>
      <c r="D38" s="0" t="n">
        <v>40</v>
      </c>
      <c r="E38" s="0" t="n">
        <v>40</v>
      </c>
      <c r="F38" s="0" t="n">
        <v>80</v>
      </c>
      <c r="G38" s="0" t="s">
        <v>138</v>
      </c>
      <c r="J38" s="0" t="n">
        <v>0</v>
      </c>
      <c r="K38" s="0" t="n">
        <v>80</v>
      </c>
      <c r="L38" s="0" t="n">
        <v>0</v>
      </c>
      <c r="M38" s="0" t="n">
        <v>0</v>
      </c>
      <c r="N38" s="0" t="s">
        <v>24</v>
      </c>
    </row>
    <row r="39" customFormat="false" ht="13.8" hidden="false" customHeight="false" outlineLevel="0" collapsed="false">
      <c r="A39" s="2" t="n">
        <v>43909</v>
      </c>
      <c r="B39" s="0" t="n">
        <f aca="false">765/4</f>
        <v>191.25</v>
      </c>
      <c r="C39" s="0" t="n">
        <f aca="false">765/4</f>
        <v>191.25</v>
      </c>
      <c r="D39" s="0" t="n">
        <f aca="false">765/4</f>
        <v>191.25</v>
      </c>
      <c r="E39" s="0" t="n">
        <f aca="false">765/4</f>
        <v>191.25</v>
      </c>
      <c r="F39" s="0" t="n">
        <v>765</v>
      </c>
      <c r="G39" s="0" t="s">
        <v>139</v>
      </c>
      <c r="J39" s="0" t="n">
        <v>0</v>
      </c>
      <c r="K39" s="0" t="n">
        <v>765</v>
      </c>
      <c r="L39" s="0" t="n">
        <v>0</v>
      </c>
      <c r="M39" s="0" t="n">
        <v>0</v>
      </c>
      <c r="N39" s="0" t="s">
        <v>24</v>
      </c>
    </row>
    <row r="40" customFormat="false" ht="14.4" hidden="false" customHeight="false" outlineLevel="0" collapsed="false">
      <c r="A40" s="2" t="n">
        <v>43907</v>
      </c>
      <c r="B40" s="0" t="n">
        <v>0</v>
      </c>
      <c r="C40" s="0" t="n">
        <v>88</v>
      </c>
      <c r="D40" s="0" t="n">
        <v>24</v>
      </c>
      <c r="E40" s="0" t="n">
        <v>0</v>
      </c>
      <c r="F40" s="0" t="n">
        <f aca="false">24+88</f>
        <v>112</v>
      </c>
      <c r="G40" s="0" t="s">
        <v>140</v>
      </c>
      <c r="J40" s="0" t="n">
        <v>112</v>
      </c>
      <c r="K40" s="0" t="n">
        <v>0</v>
      </c>
      <c r="L40" s="0" t="n">
        <v>0</v>
      </c>
      <c r="M40" s="0" t="n">
        <v>0</v>
      </c>
      <c r="N40" s="0" t="s">
        <v>24</v>
      </c>
    </row>
    <row r="41" customFormat="false" ht="14.4" hidden="false" customHeight="false" outlineLevel="0" collapsed="false">
      <c r="A41" s="2" t="n">
        <v>43910</v>
      </c>
      <c r="B41" s="0" t="n">
        <f aca="false">132/3</f>
        <v>44</v>
      </c>
      <c r="C41" s="0" t="n">
        <f aca="false">132/3</f>
        <v>44</v>
      </c>
      <c r="D41" s="0" t="n">
        <f aca="false">132/3</f>
        <v>44</v>
      </c>
      <c r="E41" s="0" t="n">
        <v>0</v>
      </c>
      <c r="F41" s="0" t="n">
        <v>132</v>
      </c>
      <c r="G41" s="0" t="s">
        <v>12</v>
      </c>
      <c r="J41" s="0" t="n">
        <v>0</v>
      </c>
      <c r="K41" s="0" t="n">
        <v>132</v>
      </c>
      <c r="L41" s="0" t="n">
        <v>0</v>
      </c>
      <c r="M41" s="0" t="n">
        <v>0</v>
      </c>
      <c r="N41" s="0" t="s">
        <v>24</v>
      </c>
    </row>
    <row r="42" customFormat="false" ht="14.4" hidden="false" customHeight="false" outlineLevel="0" collapsed="false">
      <c r="A42" s="2" t="n">
        <v>43910</v>
      </c>
      <c r="B42" s="0" t="n">
        <f aca="false">40/3</f>
        <v>13.3333333333333</v>
      </c>
      <c r="C42" s="0" t="n">
        <f aca="false">40/3</f>
        <v>13.3333333333333</v>
      </c>
      <c r="D42" s="0" t="n">
        <f aca="false">40/3</f>
        <v>13.3333333333333</v>
      </c>
      <c r="E42" s="0" t="n">
        <v>0</v>
      </c>
      <c r="F42" s="0" t="n">
        <v>40</v>
      </c>
      <c r="G42" s="0" t="s">
        <v>141</v>
      </c>
      <c r="J42" s="0" t="n">
        <v>0</v>
      </c>
      <c r="K42" s="0" t="n">
        <v>40</v>
      </c>
      <c r="L42" s="0" t="n">
        <v>0</v>
      </c>
      <c r="M42" s="0" t="n">
        <v>0</v>
      </c>
      <c r="N42" s="0" t="s">
        <v>24</v>
      </c>
    </row>
    <row r="43" customFormat="false" ht="14.4" hidden="false" customHeight="false" outlineLevel="0" collapsed="false">
      <c r="A43" s="2" t="n">
        <v>43910</v>
      </c>
      <c r="B43" s="0" t="n">
        <v>25</v>
      </c>
      <c r="C43" s="0" t="n">
        <v>25</v>
      </c>
      <c r="D43" s="0" t="n">
        <v>0</v>
      </c>
      <c r="E43" s="0" t="n">
        <v>0</v>
      </c>
      <c r="F43" s="0" t="n">
        <v>50</v>
      </c>
      <c r="G43" s="0" t="s">
        <v>75</v>
      </c>
      <c r="J43" s="0" t="n">
        <v>0</v>
      </c>
      <c r="K43" s="0" t="n">
        <v>50</v>
      </c>
      <c r="L43" s="0" t="n">
        <v>0</v>
      </c>
      <c r="M43" s="0" t="n">
        <v>0</v>
      </c>
      <c r="N43" s="0" t="s">
        <v>24</v>
      </c>
    </row>
    <row r="44" customFormat="false" ht="14.4" hidden="false" customHeight="false" outlineLevel="0" collapsed="false">
      <c r="A44" s="2" t="n">
        <v>43909</v>
      </c>
      <c r="B44" s="0" t="n">
        <f aca="false">50/4</f>
        <v>12.5</v>
      </c>
      <c r="C44" s="0" t="n">
        <f aca="false">50/4</f>
        <v>12.5</v>
      </c>
      <c r="D44" s="0" t="n">
        <f aca="false">50/4</f>
        <v>12.5</v>
      </c>
      <c r="E44" s="0" t="n">
        <f aca="false">50/4</f>
        <v>12.5</v>
      </c>
      <c r="F44" s="0" t="n">
        <v>50</v>
      </c>
      <c r="G44" s="0" t="s">
        <v>33</v>
      </c>
      <c r="J44" s="0" t="n">
        <v>50</v>
      </c>
      <c r="K44" s="0" t="n">
        <v>0</v>
      </c>
      <c r="L44" s="0" t="n">
        <v>0</v>
      </c>
      <c r="M44" s="0" t="n">
        <v>0</v>
      </c>
      <c r="N44" s="0" t="s">
        <v>24</v>
      </c>
    </row>
    <row r="45" customFormat="false" ht="14.4" hidden="false" customHeight="false" outlineLevel="0" collapsed="false">
      <c r="A45" s="2" t="n">
        <v>43909</v>
      </c>
      <c r="B45" s="0" t="n">
        <f aca="false">151/3</f>
        <v>50.3333333333333</v>
      </c>
      <c r="C45" s="0" t="n">
        <f aca="false">151/3</f>
        <v>50.3333333333333</v>
      </c>
      <c r="D45" s="0" t="n">
        <f aca="false">151/3</f>
        <v>50.3333333333333</v>
      </c>
      <c r="E45" s="0" t="n">
        <v>0</v>
      </c>
      <c r="F45" s="0" t="n">
        <v>151</v>
      </c>
      <c r="G45" s="0" t="s">
        <v>142</v>
      </c>
      <c r="J45" s="0" t="n">
        <v>151</v>
      </c>
      <c r="K45" s="0" t="n">
        <v>0</v>
      </c>
      <c r="L45" s="0" t="n">
        <v>0</v>
      </c>
      <c r="M45" s="0" t="n">
        <v>0</v>
      </c>
      <c r="N45" s="0" t="s">
        <v>24</v>
      </c>
    </row>
    <row r="46" customFormat="false" ht="14.4" hidden="false" customHeight="false" outlineLevel="0" collapsed="false">
      <c r="A46" s="2" t="n">
        <v>43910</v>
      </c>
      <c r="B46" s="0" t="n">
        <v>0</v>
      </c>
      <c r="C46" s="0" t="n">
        <v>15</v>
      </c>
      <c r="D46" s="0" t="n">
        <v>84</v>
      </c>
      <c r="E46" s="0" t="n">
        <v>0</v>
      </c>
      <c r="F46" s="0" t="n">
        <v>99</v>
      </c>
      <c r="G46" s="0" t="s">
        <v>140</v>
      </c>
      <c r="J46" s="0" t="n">
        <v>99</v>
      </c>
      <c r="K46" s="0" t="n">
        <v>0</v>
      </c>
      <c r="L46" s="0" t="n">
        <v>0</v>
      </c>
      <c r="M46" s="0" t="n">
        <v>0</v>
      </c>
      <c r="N46" s="0" t="s">
        <v>24</v>
      </c>
    </row>
    <row r="47" customFormat="false" ht="14.4" hidden="false" customHeight="false" outlineLevel="0" collapsed="false">
      <c r="A47" s="2" t="n">
        <v>43911</v>
      </c>
      <c r="B47" s="0" t="n">
        <v>20</v>
      </c>
      <c r="C47" s="0" t="n">
        <v>20</v>
      </c>
      <c r="D47" s="0" t="n">
        <v>20</v>
      </c>
      <c r="F47" s="0" t="n">
        <v>60</v>
      </c>
      <c r="G47" s="0" t="s">
        <v>33</v>
      </c>
      <c r="J47" s="0" t="n">
        <v>60</v>
      </c>
      <c r="K47" s="0" t="n">
        <v>0</v>
      </c>
      <c r="L47" s="0" t="n">
        <v>0</v>
      </c>
      <c r="M47" s="0" t="n">
        <v>0</v>
      </c>
      <c r="N47" s="0" t="s">
        <v>24</v>
      </c>
    </row>
    <row r="48" customFormat="false" ht="14.4" hidden="false" customHeight="false" outlineLevel="0" collapsed="false">
      <c r="A48" s="2" t="n">
        <v>43913</v>
      </c>
      <c r="B48" s="0" t="n">
        <f aca="false">1039/3</f>
        <v>346.333333333333</v>
      </c>
      <c r="C48" s="0" t="n">
        <f aca="false">1039/3</f>
        <v>346.333333333333</v>
      </c>
      <c r="D48" s="0" t="n">
        <f aca="false">1039/3</f>
        <v>346.333333333333</v>
      </c>
      <c r="E48" s="0" t="n">
        <v>0</v>
      </c>
      <c r="F48" s="0" t="n">
        <v>1039</v>
      </c>
      <c r="G48" s="0" t="s">
        <v>143</v>
      </c>
      <c r="J48" s="0" t="n">
        <v>1039</v>
      </c>
      <c r="K48" s="0" t="n">
        <v>0</v>
      </c>
      <c r="L48" s="0" t="n">
        <v>0</v>
      </c>
      <c r="M48" s="0" t="n">
        <v>0</v>
      </c>
      <c r="N48" s="0" t="s">
        <v>24</v>
      </c>
    </row>
    <row r="49" customFormat="false" ht="14.4" hidden="false" customHeight="false" outlineLevel="0" collapsed="false">
      <c r="A49" s="2" t="n">
        <v>43913</v>
      </c>
      <c r="B49" s="0" t="n">
        <v>60</v>
      </c>
      <c r="C49" s="0" t="n">
        <v>0</v>
      </c>
      <c r="D49" s="0" t="n">
        <v>60</v>
      </c>
      <c r="E49" s="0" t="n">
        <v>0</v>
      </c>
      <c r="F49" s="0" t="n">
        <v>120</v>
      </c>
      <c r="G49" s="0" t="s">
        <v>144</v>
      </c>
      <c r="J49" s="0" t="n">
        <v>120</v>
      </c>
      <c r="K49" s="0" t="n">
        <v>0</v>
      </c>
      <c r="L49" s="0" t="n">
        <v>0</v>
      </c>
      <c r="M49" s="0" t="n">
        <v>0</v>
      </c>
      <c r="N49" s="0" t="s">
        <v>24</v>
      </c>
    </row>
    <row r="50" customFormat="false" ht="14.4" hidden="false" customHeight="false" outlineLevel="0" collapsed="false">
      <c r="A50" s="2" t="n">
        <v>43913</v>
      </c>
      <c r="B50" s="0" t="n">
        <v>0</v>
      </c>
      <c r="C50" s="0" t="n">
        <v>35</v>
      </c>
      <c r="D50" s="0" t="n">
        <v>0</v>
      </c>
      <c r="E50" s="0" t="n">
        <v>0</v>
      </c>
      <c r="F50" s="0" t="n">
        <v>35</v>
      </c>
      <c r="G50" s="0" t="s">
        <v>145</v>
      </c>
      <c r="J50" s="0" t="n">
        <v>35</v>
      </c>
      <c r="K50" s="0" t="n">
        <v>0</v>
      </c>
      <c r="L50" s="0" t="n">
        <v>0</v>
      </c>
      <c r="M50" s="0" t="n">
        <v>0</v>
      </c>
      <c r="N50" s="0" t="s">
        <v>24</v>
      </c>
    </row>
    <row r="51" customFormat="false" ht="14.4" hidden="false" customHeight="false" outlineLevel="0" collapsed="false">
      <c r="A51" s="2" t="n">
        <v>43913</v>
      </c>
      <c r="B51" s="0" t="n">
        <v>45</v>
      </c>
      <c r="C51" s="0" t="n">
        <v>0</v>
      </c>
      <c r="D51" s="0" t="n">
        <v>45</v>
      </c>
      <c r="E51" s="0" t="n">
        <v>0</v>
      </c>
      <c r="F51" s="0" t="n">
        <v>90</v>
      </c>
      <c r="G51" s="0" t="s">
        <v>146</v>
      </c>
      <c r="J51" s="0" t="n">
        <v>90</v>
      </c>
      <c r="K51" s="0" t="n">
        <v>0</v>
      </c>
      <c r="L51" s="0" t="n">
        <v>0</v>
      </c>
      <c r="M51" s="0" t="n">
        <v>0</v>
      </c>
      <c r="N51" s="0" t="s">
        <v>24</v>
      </c>
    </row>
    <row r="52" customFormat="false" ht="14.4" hidden="false" customHeight="false" outlineLevel="0" collapsed="false">
      <c r="A52" s="2" t="n">
        <v>43917</v>
      </c>
      <c r="B52" s="0" t="n">
        <f aca="false">200/3</f>
        <v>66.6666666666667</v>
      </c>
      <c r="C52" s="0" t="n">
        <f aca="false">200/3</f>
        <v>66.6666666666667</v>
      </c>
      <c r="D52" s="0" t="n">
        <f aca="false">200/3</f>
        <v>66.6666666666667</v>
      </c>
      <c r="E52" s="0" t="n">
        <v>0</v>
      </c>
      <c r="F52" s="0" t="n">
        <v>200</v>
      </c>
      <c r="G52" s="0" t="s">
        <v>17</v>
      </c>
      <c r="J52" s="0" t="n">
        <v>0</v>
      </c>
      <c r="K52" s="0" t="n">
        <v>0</v>
      </c>
      <c r="L52" s="0" t="n">
        <v>200</v>
      </c>
      <c r="M52" s="0" t="n">
        <v>0</v>
      </c>
      <c r="N52" s="0" t="s">
        <v>24</v>
      </c>
    </row>
    <row r="53" customFormat="false" ht="14.4" hidden="false" customHeight="false" outlineLevel="0" collapsed="false">
      <c r="A53" s="2" t="n">
        <v>43917</v>
      </c>
      <c r="B53" s="0" t="n">
        <f aca="false">140/3</f>
        <v>46.6666666666667</v>
      </c>
      <c r="C53" s="0" t="n">
        <f aca="false">140/3</f>
        <v>46.6666666666667</v>
      </c>
      <c r="D53" s="0" t="n">
        <f aca="false">140/3</f>
        <v>46.6666666666667</v>
      </c>
      <c r="E53" s="0" t="n">
        <v>0</v>
      </c>
      <c r="F53" s="0" t="n">
        <v>140</v>
      </c>
      <c r="G53" s="0" t="s">
        <v>15</v>
      </c>
      <c r="J53" s="0" t="n">
        <v>0</v>
      </c>
      <c r="K53" s="0" t="n">
        <v>0</v>
      </c>
      <c r="L53" s="0" t="n">
        <v>140</v>
      </c>
      <c r="M53" s="0" t="n">
        <v>0</v>
      </c>
      <c r="N53" s="0" t="s">
        <v>24</v>
      </c>
    </row>
    <row r="54" customFormat="false" ht="14.4" hidden="false" customHeight="false" outlineLevel="0" collapsed="false">
      <c r="A54" s="2" t="n">
        <v>43917</v>
      </c>
      <c r="B54" s="0" t="n">
        <f aca="false">309/3</f>
        <v>103</v>
      </c>
      <c r="C54" s="0" t="n">
        <f aca="false">309/3</f>
        <v>103</v>
      </c>
      <c r="D54" s="0" t="n">
        <f aca="false">309/3</f>
        <v>103</v>
      </c>
      <c r="E54" s="0" t="n">
        <v>0</v>
      </c>
      <c r="F54" s="0" t="n">
        <f aca="false">40+120+20+40+38+51</f>
        <v>309</v>
      </c>
      <c r="G54" s="0" t="s">
        <v>147</v>
      </c>
      <c r="J54" s="0" t="n">
        <v>0</v>
      </c>
      <c r="K54" s="0" t="n">
        <v>0</v>
      </c>
      <c r="L54" s="0" t="n">
        <v>309</v>
      </c>
      <c r="M54" s="0" t="n">
        <v>0</v>
      </c>
      <c r="N54" s="0" t="s">
        <v>24</v>
      </c>
    </row>
    <row r="55" customFormat="false" ht="14.4" hidden="false" customHeight="false" outlineLevel="0" collapsed="false">
      <c r="A55" s="2" t="n">
        <v>43919</v>
      </c>
      <c r="B55" s="0" t="n">
        <f aca="false">510/3</f>
        <v>170</v>
      </c>
      <c r="C55" s="0" t="n">
        <f aca="false">510/3</f>
        <v>170</v>
      </c>
      <c r="D55" s="0" t="n">
        <f aca="false">510/3</f>
        <v>170</v>
      </c>
      <c r="E55" s="0" t="n">
        <v>0</v>
      </c>
      <c r="F55" s="0" t="n">
        <v>510</v>
      </c>
      <c r="G55" s="0" t="s">
        <v>37</v>
      </c>
      <c r="J55" s="0" t="n">
        <v>510</v>
      </c>
      <c r="K55" s="0" t="n">
        <v>0</v>
      </c>
      <c r="L55" s="0" t="n">
        <v>0</v>
      </c>
      <c r="M55" s="0" t="n">
        <v>0</v>
      </c>
      <c r="N55" s="0" t="s">
        <v>24</v>
      </c>
    </row>
    <row r="56" customFormat="false" ht="14.4" hidden="false" customHeight="false" outlineLevel="0" collapsed="false">
      <c r="A56" s="2" t="n">
        <v>43919</v>
      </c>
      <c r="B56" s="0" t="n">
        <f aca="false">306/3</f>
        <v>102</v>
      </c>
      <c r="C56" s="0" t="n">
        <f aca="false">306/3</f>
        <v>102</v>
      </c>
      <c r="D56" s="0" t="n">
        <f aca="false">306/3</f>
        <v>102</v>
      </c>
      <c r="E56" s="0" t="n">
        <v>0</v>
      </c>
      <c r="F56" s="0" t="n">
        <f aca="false">40+40+10+40+20+50+50+56</f>
        <v>306</v>
      </c>
      <c r="G56" s="0" t="s">
        <v>148</v>
      </c>
      <c r="J56" s="0" t="n">
        <v>306</v>
      </c>
      <c r="K56" s="0" t="n">
        <v>0</v>
      </c>
      <c r="L56" s="0" t="n">
        <v>0</v>
      </c>
      <c r="M56" s="0" t="n">
        <v>0</v>
      </c>
      <c r="N56" s="0" t="s">
        <v>24</v>
      </c>
    </row>
    <row r="57" customFormat="false" ht="14.4" hidden="false" customHeight="false" outlineLevel="0" collapsed="false">
      <c r="A57" s="2" t="n">
        <v>43920</v>
      </c>
      <c r="B57" s="0" t="n">
        <f aca="false">460/3</f>
        <v>153.333333333333</v>
      </c>
      <c r="C57" s="0" t="n">
        <f aca="false">460/3</f>
        <v>153.333333333333</v>
      </c>
      <c r="D57" s="0" t="n">
        <f aca="false">460/3</f>
        <v>153.333333333333</v>
      </c>
      <c r="E57" s="0" t="n">
        <v>0</v>
      </c>
      <c r="F57" s="0" t="n">
        <v>460</v>
      </c>
      <c r="G57" s="0" t="s">
        <v>12</v>
      </c>
      <c r="J57" s="0" t="n">
        <v>460</v>
      </c>
      <c r="K57" s="0" t="n">
        <v>0</v>
      </c>
      <c r="L57" s="0" t="n">
        <v>0</v>
      </c>
      <c r="M57" s="0" t="n">
        <v>0</v>
      </c>
      <c r="N57" s="0" t="s">
        <v>24</v>
      </c>
    </row>
    <row r="58" customFormat="false" ht="14.4" hidden="false" customHeight="false" outlineLevel="0" collapsed="false">
      <c r="A58" s="2" t="n">
        <v>43920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100</v>
      </c>
      <c r="G58" s="0" t="s">
        <v>149</v>
      </c>
      <c r="J58" s="0" t="n">
        <v>100</v>
      </c>
      <c r="K58" s="0" t="n">
        <v>0</v>
      </c>
      <c r="L58" s="0" t="n">
        <v>0</v>
      </c>
      <c r="M58" s="0" t="n">
        <v>0</v>
      </c>
      <c r="N58" s="0" t="s">
        <v>24</v>
      </c>
    </row>
    <row r="59" customFormat="false" ht="14.4" hidden="false" customHeight="false" outlineLevel="0" collapsed="false">
      <c r="A59" s="2" t="n">
        <v>43922</v>
      </c>
      <c r="B59" s="0" t="n">
        <f aca="false">75/3</f>
        <v>25</v>
      </c>
      <c r="C59" s="0" t="n">
        <f aca="false">75/3</f>
        <v>25</v>
      </c>
      <c r="D59" s="0" t="n">
        <f aca="false">75/3</f>
        <v>25</v>
      </c>
      <c r="E59" s="0" t="n">
        <v>0</v>
      </c>
      <c r="F59" s="0" t="n">
        <f aca="false">10+65</f>
        <v>75</v>
      </c>
      <c r="G59" s="0" t="s">
        <v>33</v>
      </c>
      <c r="J59" s="0" t="n">
        <v>75</v>
      </c>
      <c r="K59" s="0" t="n">
        <v>0</v>
      </c>
      <c r="L59" s="0" t="n">
        <v>0</v>
      </c>
      <c r="M59" s="0" t="n">
        <v>0</v>
      </c>
      <c r="N59" s="0" t="s">
        <v>24</v>
      </c>
    </row>
    <row r="60" customFormat="false" ht="14.4" hidden="false" customHeight="false" outlineLevel="0" collapsed="false">
      <c r="A60" s="2" t="n">
        <v>43922</v>
      </c>
      <c r="B60" s="0" t="n">
        <f aca="false">40/3</f>
        <v>13.3333333333333</v>
      </c>
      <c r="C60" s="0" t="n">
        <f aca="false">40/3</f>
        <v>13.3333333333333</v>
      </c>
      <c r="D60" s="0" t="n">
        <f aca="false">40/3</f>
        <v>13.3333333333333</v>
      </c>
      <c r="F60" s="0" t="n">
        <v>40</v>
      </c>
      <c r="G60" s="0" t="s">
        <v>150</v>
      </c>
      <c r="J60" s="0" t="n">
        <v>40</v>
      </c>
      <c r="K60" s="0" t="n">
        <v>0</v>
      </c>
      <c r="L60" s="0" t="n">
        <v>0</v>
      </c>
      <c r="M60" s="0" t="n">
        <v>0</v>
      </c>
      <c r="N60" s="0" t="s">
        <v>24</v>
      </c>
    </row>
    <row r="61" customFormat="false" ht="14.4" hidden="false" customHeight="false" outlineLevel="0" collapsed="false">
      <c r="A61" s="2" t="n">
        <v>43922</v>
      </c>
      <c r="B61" s="0" t="n">
        <f aca="false">50/3</f>
        <v>16.6666666666667</v>
      </c>
      <c r="C61" s="0" t="n">
        <f aca="false">50/3</f>
        <v>16.6666666666667</v>
      </c>
      <c r="D61" s="0" t="n">
        <f aca="false">50/3</f>
        <v>16.6666666666667</v>
      </c>
      <c r="F61" s="0" t="n">
        <v>50</v>
      </c>
      <c r="G61" s="0" t="s">
        <v>46</v>
      </c>
      <c r="J61" s="0" t="n">
        <v>50</v>
      </c>
      <c r="K61" s="0" t="n">
        <v>0</v>
      </c>
      <c r="L61" s="0" t="n">
        <v>0</v>
      </c>
      <c r="M61" s="0" t="n">
        <v>0</v>
      </c>
      <c r="N61" s="0" t="s">
        <v>24</v>
      </c>
    </row>
    <row r="62" customFormat="false" ht="14.4" hidden="false" customHeight="false" outlineLevel="0" collapsed="false">
      <c r="A62" s="2" t="n">
        <v>43922</v>
      </c>
      <c r="B62" s="0" t="n">
        <f aca="false">50/3</f>
        <v>16.6666666666667</v>
      </c>
      <c r="C62" s="0" t="n">
        <f aca="false">50/3</f>
        <v>16.6666666666667</v>
      </c>
      <c r="D62" s="0" t="n">
        <f aca="false">50/3</f>
        <v>16.6666666666667</v>
      </c>
      <c r="F62" s="0" t="n">
        <v>50</v>
      </c>
      <c r="G62" s="0" t="s">
        <v>75</v>
      </c>
      <c r="J62" s="0" t="n">
        <v>50</v>
      </c>
      <c r="K62" s="0" t="n">
        <v>0</v>
      </c>
      <c r="L62" s="0" t="n">
        <v>0</v>
      </c>
      <c r="M62" s="0" t="n">
        <v>0</v>
      </c>
      <c r="N62" s="0" t="s">
        <v>24</v>
      </c>
    </row>
    <row r="63" customFormat="false" ht="14.4" hidden="false" customHeight="false" outlineLevel="0" collapsed="false">
      <c r="A63" s="2" t="n">
        <v>43922</v>
      </c>
      <c r="B63" s="0" t="n">
        <f aca="false">48/3</f>
        <v>16</v>
      </c>
      <c r="C63" s="0" t="n">
        <f aca="false">48/3</f>
        <v>16</v>
      </c>
      <c r="D63" s="0" t="n">
        <f aca="false">48/3</f>
        <v>16</v>
      </c>
      <c r="F63" s="0" t="n">
        <v>48</v>
      </c>
      <c r="G63" s="0" t="s">
        <v>151</v>
      </c>
      <c r="J63" s="0" t="n">
        <v>48</v>
      </c>
      <c r="K63" s="0" t="n">
        <v>0</v>
      </c>
      <c r="L63" s="0" t="n">
        <v>0</v>
      </c>
      <c r="M63" s="0" t="n">
        <v>0</v>
      </c>
      <c r="N63" s="0" t="s">
        <v>24</v>
      </c>
    </row>
    <row r="64" customFormat="false" ht="14.4" hidden="false" customHeight="false" outlineLevel="0" collapsed="false">
      <c r="A64" s="2" t="n">
        <v>43922</v>
      </c>
      <c r="B64" s="0" t="n">
        <f aca="false">108/2</f>
        <v>54</v>
      </c>
      <c r="C64" s="0" t="n">
        <v>0</v>
      </c>
      <c r="D64" s="0" t="n">
        <v>54</v>
      </c>
      <c r="E64" s="0" t="n">
        <v>0</v>
      </c>
      <c r="F64" s="0" t="n">
        <f aca="false">9*12</f>
        <v>108</v>
      </c>
      <c r="G64" s="0" t="s">
        <v>144</v>
      </c>
      <c r="J64" s="0" t="n">
        <v>108</v>
      </c>
      <c r="K64" s="0" t="n">
        <v>0</v>
      </c>
      <c r="L64" s="0" t="n">
        <v>0</v>
      </c>
      <c r="M64" s="0" t="n">
        <v>0</v>
      </c>
      <c r="N64" s="0" t="s">
        <v>24</v>
      </c>
    </row>
    <row r="65" customFormat="false" ht="18" hidden="false" customHeight="false" outlineLevel="0" collapsed="false">
      <c r="A65" s="2" t="n">
        <v>43922</v>
      </c>
      <c r="B65" s="0" t="n">
        <f aca="false">100/3</f>
        <v>33.3333333333333</v>
      </c>
      <c r="C65" s="0" t="n">
        <f aca="false">100/3</f>
        <v>33.3333333333333</v>
      </c>
      <c r="D65" s="0" t="n">
        <f aca="false">100/3</f>
        <v>33.3333333333333</v>
      </c>
      <c r="F65" s="0" t="n">
        <v>100</v>
      </c>
      <c r="G65" s="0" t="s">
        <v>152</v>
      </c>
      <c r="J65" s="0" t="n">
        <v>100</v>
      </c>
      <c r="K65" s="0" t="n">
        <v>0</v>
      </c>
      <c r="L65" s="0" t="n">
        <v>0</v>
      </c>
      <c r="M65" s="0" t="n">
        <v>0</v>
      </c>
      <c r="N65" s="0" t="s">
        <v>24</v>
      </c>
      <c r="Q65" s="17" t="s">
        <v>26</v>
      </c>
      <c r="R65" s="17" t="s">
        <v>27</v>
      </c>
      <c r="S65" s="17" t="s">
        <v>28</v>
      </c>
      <c r="T65" s="17" t="s">
        <v>29</v>
      </c>
    </row>
    <row r="66" customFormat="false" ht="18" hidden="false" customHeight="false" outlineLevel="0" collapsed="false">
      <c r="A66" s="2" t="n">
        <v>43926</v>
      </c>
      <c r="B66" s="0" t="n">
        <f aca="false">215/3</f>
        <v>71.6666666666667</v>
      </c>
      <c r="C66" s="0" t="n">
        <f aca="false">215/3</f>
        <v>71.6666666666667</v>
      </c>
      <c r="D66" s="0" t="n">
        <f aca="false">215/3</f>
        <v>71.6666666666667</v>
      </c>
      <c r="F66" s="0" t="n">
        <v>215</v>
      </c>
      <c r="G66" s="0" t="s">
        <v>153</v>
      </c>
      <c r="J66" s="0" t="n">
        <v>215</v>
      </c>
      <c r="K66" s="0" t="n">
        <v>0</v>
      </c>
      <c r="L66" s="0" t="n">
        <v>0</v>
      </c>
      <c r="M66" s="0" t="n">
        <v>0</v>
      </c>
      <c r="N66" s="0" t="s">
        <v>24</v>
      </c>
      <c r="Q66" s="17" t="s">
        <v>3</v>
      </c>
      <c r="R66" s="17" t="n">
        <f aca="false">B74</f>
        <v>2922.83333333333</v>
      </c>
      <c r="S66" s="17" t="n">
        <f aca="false">J74</f>
        <v>5493</v>
      </c>
      <c r="T66" s="17" t="n">
        <f aca="false">R66-S66</f>
        <v>-2570.16666666667</v>
      </c>
    </row>
    <row r="67" customFormat="false" ht="18" hidden="false" customHeight="false" outlineLevel="0" collapsed="false">
      <c r="A67" s="2" t="n">
        <v>43926</v>
      </c>
      <c r="B67" s="0" t="n">
        <f aca="false">125/3</f>
        <v>41.6666666666667</v>
      </c>
      <c r="C67" s="0" t="n">
        <f aca="false">125/3</f>
        <v>41.6666666666667</v>
      </c>
      <c r="D67" s="0" t="n">
        <f aca="false">125/3</f>
        <v>41.6666666666667</v>
      </c>
      <c r="F67" s="0" t="n">
        <f aca="false">125</f>
        <v>125</v>
      </c>
      <c r="G67" s="0" t="s">
        <v>154</v>
      </c>
      <c r="J67" s="0" t="n">
        <v>125</v>
      </c>
      <c r="K67" s="0" t="n">
        <v>0</v>
      </c>
      <c r="L67" s="0" t="n">
        <v>0</v>
      </c>
      <c r="M67" s="0" t="n">
        <v>0</v>
      </c>
      <c r="N67" s="0" t="s">
        <v>24</v>
      </c>
      <c r="Q67" s="17" t="s">
        <v>4</v>
      </c>
      <c r="R67" s="17" t="n">
        <f aca="false">C74</f>
        <v>2836.83333333333</v>
      </c>
      <c r="S67" s="17" t="n">
        <f aca="false">K74</f>
        <v>2645</v>
      </c>
      <c r="T67" s="17" t="n">
        <f aca="false">R67-S67</f>
        <v>191.833333333333</v>
      </c>
    </row>
    <row r="68" customFormat="false" ht="18" hidden="false" customHeight="false" outlineLevel="0" collapsed="false">
      <c r="A68" s="2" t="n">
        <v>43926</v>
      </c>
      <c r="B68" s="0" t="n">
        <f aca="false">160/3</f>
        <v>53.3333333333333</v>
      </c>
      <c r="C68" s="0" t="n">
        <f aca="false">160/3</f>
        <v>53.3333333333333</v>
      </c>
      <c r="D68" s="0" t="n">
        <f aca="false">160/3</f>
        <v>53.3333333333333</v>
      </c>
      <c r="F68" s="0" t="n">
        <v>160</v>
      </c>
      <c r="G68" s="0" t="s">
        <v>17</v>
      </c>
      <c r="J68" s="0" t="n">
        <v>160</v>
      </c>
      <c r="K68" s="0" t="n">
        <v>0</v>
      </c>
      <c r="L68" s="0" t="n">
        <v>0</v>
      </c>
      <c r="M68" s="0" t="n">
        <v>0</v>
      </c>
      <c r="N68" s="0" t="s">
        <v>24</v>
      </c>
      <c r="Q68" s="17" t="s">
        <v>5</v>
      </c>
      <c r="R68" s="17" t="n">
        <f aca="false">D74</f>
        <v>3027.33333333333</v>
      </c>
      <c r="S68" s="17" t="n">
        <f aca="false">L74</f>
        <v>649</v>
      </c>
      <c r="T68" s="17" t="n">
        <f aca="false">R68-S68</f>
        <v>2378.33333333333</v>
      </c>
    </row>
    <row r="69" customFormat="false" ht="17.35" hidden="false" customHeight="false" outlineLevel="0" collapsed="false">
      <c r="A69" s="2" t="n">
        <v>43928</v>
      </c>
      <c r="B69" s="0" t="n">
        <f aca="false">85/3</f>
        <v>28.3333333333333</v>
      </c>
      <c r="C69" s="0" t="n">
        <f aca="false">85/3</f>
        <v>28.3333333333333</v>
      </c>
      <c r="D69" s="0" t="n">
        <f aca="false">85/3</f>
        <v>28.3333333333333</v>
      </c>
      <c r="E69" s="0" t="n">
        <v>0</v>
      </c>
      <c r="F69" s="0" t="n">
        <f aca="false">25+35+25</f>
        <v>85</v>
      </c>
      <c r="G69" s="0" t="s">
        <v>155</v>
      </c>
      <c r="J69" s="0" t="n">
        <v>85</v>
      </c>
      <c r="K69" s="0" t="n">
        <v>0</v>
      </c>
      <c r="L69" s="0" t="n">
        <v>0</v>
      </c>
      <c r="M69" s="0" t="n">
        <v>0</v>
      </c>
      <c r="N69" s="0" t="s">
        <v>24</v>
      </c>
      <c r="Q69" s="17" t="s">
        <v>6</v>
      </c>
      <c r="R69" s="17" t="n">
        <f aca="false">E74</f>
        <v>537.5</v>
      </c>
      <c r="S69" s="17" t="n">
        <f aca="false">M74</f>
        <v>537.5</v>
      </c>
      <c r="T69" s="17" t="n">
        <f aca="false">R69-S69</f>
        <v>0</v>
      </c>
    </row>
    <row r="70" customFormat="false" ht="17.35" hidden="false" customHeight="false" outlineLevel="0" collapsed="false">
      <c r="A70" s="2" t="n">
        <v>43928</v>
      </c>
      <c r="B70" s="0" t="n">
        <v>0</v>
      </c>
      <c r="C70" s="0" t="n">
        <v>0</v>
      </c>
      <c r="D70" s="0" t="n">
        <v>85</v>
      </c>
      <c r="E70" s="0" t="n">
        <v>0</v>
      </c>
      <c r="F70" s="0" t="n">
        <v>85</v>
      </c>
      <c r="G70" s="0" t="s">
        <v>156</v>
      </c>
      <c r="J70" s="0" t="n">
        <v>0</v>
      </c>
      <c r="K70" s="0" t="n">
        <v>85</v>
      </c>
      <c r="L70" s="0" t="n">
        <v>0</v>
      </c>
      <c r="M70" s="0" t="n">
        <v>0</v>
      </c>
      <c r="N70" s="0" t="s">
        <v>24</v>
      </c>
      <c r="Q70" s="17"/>
      <c r="R70" s="17"/>
      <c r="S70" s="17"/>
      <c r="T70" s="17"/>
    </row>
    <row r="71" customFormat="false" ht="17.35" hidden="false" customHeight="false" outlineLevel="0" collapsed="false">
      <c r="A71" s="2" t="n">
        <v>43928</v>
      </c>
      <c r="B71" s="0" t="n">
        <f aca="false">312.5/3</f>
        <v>104.166666666667</v>
      </c>
      <c r="C71" s="0" t="n">
        <f aca="false">312.5/3</f>
        <v>104.166666666667</v>
      </c>
      <c r="D71" s="0" t="n">
        <f aca="false">312.5/3</f>
        <v>104.166666666667</v>
      </c>
      <c r="E71" s="0" t="n">
        <v>0</v>
      </c>
      <c r="F71" s="0" t="n">
        <v>312.5</v>
      </c>
      <c r="G71" s="0" t="s">
        <v>99</v>
      </c>
      <c r="J71" s="0" t="n">
        <v>0</v>
      </c>
      <c r="K71" s="0" t="n">
        <v>0</v>
      </c>
      <c r="L71" s="0" t="n">
        <v>0</v>
      </c>
      <c r="M71" s="0" t="n">
        <v>312.5</v>
      </c>
      <c r="N71" s="0" t="s">
        <v>24</v>
      </c>
      <c r="Q71" s="17"/>
      <c r="R71" s="17"/>
      <c r="S71" s="17"/>
      <c r="T71" s="17"/>
    </row>
    <row r="72" customFormat="false" ht="18" hidden="false" customHeight="false" outlineLevel="0" collapsed="false">
      <c r="A72" s="2" t="n">
        <v>43928</v>
      </c>
      <c r="B72" s="0" t="n">
        <v>0</v>
      </c>
      <c r="C72" s="0" t="n">
        <v>45</v>
      </c>
      <c r="D72" s="0" t="n">
        <v>0</v>
      </c>
      <c r="E72" s="0" t="n">
        <v>0</v>
      </c>
      <c r="F72" s="0" t="n">
        <v>45</v>
      </c>
      <c r="G72" s="0" t="s">
        <v>102</v>
      </c>
      <c r="J72" s="0" t="n">
        <v>45</v>
      </c>
      <c r="K72" s="0" t="n">
        <v>0</v>
      </c>
      <c r="L72" s="0" t="n">
        <v>0</v>
      </c>
      <c r="M72" s="0" t="n">
        <v>0</v>
      </c>
      <c r="N72" s="0" t="s">
        <v>24</v>
      </c>
      <c r="Q72" s="17"/>
      <c r="R72" s="17"/>
      <c r="S72" s="17"/>
      <c r="T72" s="8"/>
    </row>
    <row r="73" customFormat="false" ht="18" hidden="false" customHeight="false" outlineLevel="0" collapsed="false">
      <c r="Q73" s="17" t="s">
        <v>7</v>
      </c>
      <c r="R73" s="17" t="n">
        <f aca="false">SUM(R66:R69)</f>
        <v>9324.5</v>
      </c>
      <c r="S73" s="17" t="n">
        <f aca="false">SUM(S66:S69)</f>
        <v>9324.5</v>
      </c>
      <c r="T73" s="17" t="n">
        <f aca="false">SUM(T66:T69)</f>
        <v>0</v>
      </c>
    </row>
    <row r="74" customFormat="false" ht="13.8" hidden="false" customHeight="false" outlineLevel="0" collapsed="false">
      <c r="B74" s="0" t="n">
        <f aca="false">SUM(B2:B72)</f>
        <v>2922.83333333333</v>
      </c>
      <c r="C74" s="0" t="n">
        <f aca="false">SUM(C2:C72)</f>
        <v>2836.83333333333</v>
      </c>
      <c r="D74" s="0" t="n">
        <f aca="false">SUM(D2:D72)</f>
        <v>3027.33333333333</v>
      </c>
      <c r="E74" s="0" t="n">
        <f aca="false">SUM(E2:E72)</f>
        <v>537.5</v>
      </c>
      <c r="F74" s="0" t="n">
        <f aca="false">SUM(F2:F72)</f>
        <v>9324.5</v>
      </c>
      <c r="G74" s="0" t="n">
        <f aca="false">SUM(G2:G72)</f>
        <v>0</v>
      </c>
      <c r="H74" s="0" t="n">
        <f aca="false">SUM(H2:H72)</f>
        <v>0</v>
      </c>
      <c r="I74" s="0" t="n">
        <f aca="false">SUM(I2:I72)</f>
        <v>0</v>
      </c>
      <c r="J74" s="0" t="n">
        <f aca="false">SUM(J2:J72)</f>
        <v>5493</v>
      </c>
      <c r="K74" s="0" t="n">
        <f aca="false">SUM(K2:K72)</f>
        <v>2645</v>
      </c>
      <c r="L74" s="0" t="n">
        <f aca="false">SUM(L2:L72)</f>
        <v>649</v>
      </c>
      <c r="M74" s="0" t="n">
        <f aca="false">SUM(M2:M72)</f>
        <v>537.5</v>
      </c>
    </row>
    <row r="77" customFormat="false" ht="14.4" hidden="false" customHeight="false" outlineLevel="0" collapsed="false">
      <c r="N77" s="0" t="n">
        <f aca="false">SUM(J74:M74)</f>
        <v>9324.5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3.8" hidden="false" customHeight="false" outlineLevel="0" collapsed="false">
      <c r="A2" s="19" t="n">
        <v>43930</v>
      </c>
      <c r="B2" s="0" t="n">
        <f aca="false">526/3</f>
        <v>175.333333333333</v>
      </c>
      <c r="C2" s="0" t="n">
        <f aca="false">526/3</f>
        <v>175.333333333333</v>
      </c>
      <c r="D2" s="0" t="n">
        <f aca="false">526/3</f>
        <v>175.333333333333</v>
      </c>
      <c r="E2" s="0" t="n">
        <v>0</v>
      </c>
      <c r="F2" s="0" t="n">
        <f aca="false">526</f>
        <v>526</v>
      </c>
      <c r="G2" s="0" t="s">
        <v>157</v>
      </c>
      <c r="J2" s="0" t="n">
        <v>526</v>
      </c>
      <c r="K2" s="0" t="n">
        <v>0</v>
      </c>
      <c r="L2" s="0" t="n">
        <v>0</v>
      </c>
      <c r="M2" s="0" t="n">
        <v>0</v>
      </c>
      <c r="N2" s="0" t="s">
        <v>24</v>
      </c>
    </row>
    <row r="3" customFormat="false" ht="12.8" hidden="false" customHeight="false" outlineLevel="0" collapsed="false">
      <c r="A3" s="19" t="n">
        <v>43930</v>
      </c>
      <c r="B3" s="0" t="n">
        <f aca="false">66/3+24</f>
        <v>46</v>
      </c>
      <c r="C3" s="0" t="n">
        <v>22</v>
      </c>
      <c r="D3" s="0" t="n">
        <v>22</v>
      </c>
      <c r="E3" s="0" t="n">
        <v>0</v>
      </c>
      <c r="F3" s="0" t="n">
        <f aca="false">SUM(B3:D3)</f>
        <v>90</v>
      </c>
      <c r="G3" s="0" t="s">
        <v>158</v>
      </c>
      <c r="J3" s="0" t="n">
        <v>0</v>
      </c>
      <c r="K3" s="0" t="n">
        <v>0</v>
      </c>
      <c r="L3" s="0" t="n">
        <v>90</v>
      </c>
      <c r="M3" s="0" t="n">
        <v>0</v>
      </c>
      <c r="N3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2019-11-30T08:07:21Z</dcterms:created>
  <dc:creator>Swarup</dc:creator>
  <dc:description/>
  <dc:language>en-IN</dc:language>
  <cp:lastModifiedBy/>
  <dcterms:modified xsi:type="dcterms:W3CDTF">2020-04-10T18:58:55Z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