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codeName="ThisWorkbook" hidePivotFieldList="1" defaultThemeVersion="166925"/>
  <mc:AlternateContent xmlns:mc="http://schemas.openxmlformats.org/markup-compatibility/2006">
    <mc:Choice Requires="x15">
      <x15ac:absPath xmlns:x15ac="http://schemas.microsoft.com/office/spreadsheetml/2010/11/ac" url="/Users/khamthung/Desktop/"/>
    </mc:Choice>
  </mc:AlternateContent>
  <xr:revisionPtr revIDLastSave="0" documentId="8_{8F8B81FA-B306-944C-9DDD-E76B5F0C1612}" xr6:coauthVersionLast="40" xr6:coauthVersionMax="40" xr10:uidLastSave="{00000000-0000-0000-0000-000000000000}"/>
  <bookViews>
    <workbookView xWindow="0" yWindow="460" windowWidth="25600" windowHeight="13840" xr2:uid="{00000000-000D-0000-FFFF-FFFF00000000}"/>
  </bookViews>
  <sheets>
    <sheet name="Sheet1" sheetId="1" r:id="rId1"/>
    <sheet name="Sheet2" sheetId="2" r:id="rId2"/>
    <sheet name="Sheet3" sheetId="4" r:id="rId3"/>
    <sheet name="Sheet4" sheetId="5" r:id="rId4"/>
    <sheet name="Sheet5" sheetId="6" r:id="rId5"/>
  </sheets>
  <definedNames>
    <definedName name="_xlnm._FilterDatabase" localSheetId="0" hidden="1">Sheet1!$A$1:$T$4115</definedName>
    <definedName name="Slicer_Category">#N/A</definedName>
    <definedName name="Slicer_Category1">#N/A</definedName>
    <definedName name="Slicer_Category2">#N/A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Sub_Category">#N/A</definedName>
    <definedName name="Slicer_Years">#N/A</definedName>
  </definedNames>
  <calcPr calcId="191029" concurrentCalc="0"/>
  <pivotCaches>
    <pivotCache cacheId="7" r:id="rId6"/>
    <pivotCache cacheId="8" r:id="rId7"/>
    <pivotCache cacheId="9"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6" l="1"/>
  <c r="H4" i="6"/>
  <c r="H5" i="6"/>
  <c r="H6" i="6"/>
  <c r="H7" i="6"/>
  <c r="H8" i="6"/>
  <c r="H9" i="6"/>
  <c r="H10" i="6"/>
  <c r="H11" i="6"/>
  <c r="H12" i="6"/>
  <c r="H13" i="6"/>
  <c r="H2" i="6"/>
  <c r="G3" i="6"/>
  <c r="G4" i="6"/>
  <c r="G5" i="6"/>
  <c r="G6" i="6"/>
  <c r="G7" i="6"/>
  <c r="G8" i="6"/>
  <c r="G9" i="6"/>
  <c r="G10" i="6"/>
  <c r="G11" i="6"/>
  <c r="G12" i="6"/>
  <c r="G13" i="6"/>
  <c r="G2" i="6"/>
  <c r="F3" i="6"/>
  <c r="F4" i="6"/>
  <c r="F5" i="6"/>
  <c r="F6" i="6"/>
  <c r="F7" i="6"/>
  <c r="F8" i="6"/>
  <c r="F9" i="6"/>
  <c r="F10" i="6"/>
  <c r="F11" i="6"/>
  <c r="F12" i="6"/>
  <c r="F13" i="6"/>
  <c r="F2" i="6"/>
  <c r="E3" i="6"/>
  <c r="E4" i="6"/>
  <c r="E5" i="6"/>
  <c r="E6" i="6"/>
  <c r="E7" i="6"/>
  <c r="E8" i="6"/>
  <c r="E9" i="6"/>
  <c r="E10" i="6"/>
  <c r="E11" i="6"/>
  <c r="E12" i="6"/>
  <c r="E13" i="6"/>
  <c r="B3" i="6"/>
  <c r="C3" i="6"/>
  <c r="D3" i="6"/>
  <c r="B4" i="6"/>
  <c r="C4" i="6"/>
  <c r="D4" i="6"/>
  <c r="B5" i="6"/>
  <c r="C5" i="6"/>
  <c r="D5" i="6"/>
  <c r="B6" i="6"/>
  <c r="C6" i="6"/>
  <c r="D6" i="6"/>
  <c r="B7" i="6"/>
  <c r="C7" i="6"/>
  <c r="D7" i="6"/>
  <c r="B8" i="6"/>
  <c r="C8" i="6"/>
  <c r="D8" i="6"/>
  <c r="B9" i="6"/>
  <c r="C9" i="6"/>
  <c r="D9" i="6"/>
  <c r="B10" i="6"/>
  <c r="C10" i="6"/>
  <c r="D10" i="6"/>
  <c r="B11" i="6"/>
  <c r="C11" i="6"/>
  <c r="D11" i="6"/>
  <c r="B12" i="6"/>
  <c r="C12" i="6"/>
  <c r="D12" i="6"/>
  <c r="B13" i="6"/>
  <c r="C13" i="6"/>
  <c r="D13" i="6"/>
  <c r="E2" i="6"/>
  <c r="D2" i="6"/>
  <c r="C2"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8" i="1"/>
  <c r="S9" i="1"/>
  <c r="S10" i="1"/>
  <c r="S11" i="1"/>
  <c r="S12" i="1"/>
  <c r="S13" i="1"/>
  <c r="S14" i="1"/>
  <c r="S15" i="1"/>
  <c r="S16" i="1"/>
  <c r="S17" i="1"/>
  <c r="S18" i="1"/>
  <c r="S19" i="1"/>
  <c r="S20" i="1"/>
  <c r="S21" i="1"/>
  <c r="S22" i="1"/>
  <c r="S23" i="1"/>
  <c r="S24" i="1"/>
  <c r="S25" i="1"/>
  <c r="S26" i="1"/>
  <c r="S27" i="1"/>
  <c r="S28" i="1"/>
  <c r="S4" i="1"/>
  <c r="S5" i="1"/>
  <c r="S6" i="1"/>
  <c r="S7" i="1"/>
  <c r="S3"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4115" i="1"/>
  <c r="P4114" i="1"/>
  <c r="P4113" i="1"/>
  <c r="P4112" i="1"/>
  <c r="P4110" i="1"/>
  <c r="P4109" i="1"/>
  <c r="P4108" i="1"/>
  <c r="P4107" i="1"/>
  <c r="P4106" i="1"/>
  <c r="P4105" i="1"/>
  <c r="P4104" i="1"/>
  <c r="P4101" i="1"/>
  <c r="P4098" i="1"/>
  <c r="P4097" i="1"/>
  <c r="P4096" i="1"/>
  <c r="P4095" i="1"/>
  <c r="P4094" i="1"/>
  <c r="P4093" i="1"/>
  <c r="P4092" i="1"/>
  <c r="P4091" i="1"/>
  <c r="P4090" i="1"/>
  <c r="P4088" i="1"/>
  <c r="P4087" i="1"/>
  <c r="P4086" i="1"/>
  <c r="P4085" i="1"/>
  <c r="P4084" i="1"/>
  <c r="P4083" i="1"/>
  <c r="P4081" i="1"/>
  <c r="P4079" i="1"/>
  <c r="P4077" i="1"/>
  <c r="P4076" i="1"/>
  <c r="P4075" i="1"/>
  <c r="P4074" i="1"/>
  <c r="P4072" i="1"/>
  <c r="P4071" i="1"/>
  <c r="P4070" i="1"/>
  <c r="P4069" i="1"/>
  <c r="P4068" i="1"/>
  <c r="P4067" i="1"/>
  <c r="P4066" i="1"/>
  <c r="P4065" i="1"/>
  <c r="P4064" i="1"/>
  <c r="P4062" i="1"/>
  <c r="P4061" i="1"/>
  <c r="P4060" i="1"/>
  <c r="P4059" i="1"/>
  <c r="P4058" i="1"/>
  <c r="P4057" i="1"/>
  <c r="P4055" i="1"/>
  <c r="P4054" i="1"/>
  <c r="P4052" i="1"/>
  <c r="P4051" i="1"/>
  <c r="P4050" i="1"/>
  <c r="P4049" i="1"/>
  <c r="P4048" i="1"/>
  <c r="P4047" i="1"/>
  <c r="P4046" i="1"/>
  <c r="P4044" i="1"/>
  <c r="P4043" i="1"/>
  <c r="P4042" i="1"/>
  <c r="P4041" i="1"/>
  <c r="P4040" i="1"/>
  <c r="P4039" i="1"/>
  <c r="P4038" i="1"/>
  <c r="P4037" i="1"/>
  <c r="P4036" i="1"/>
  <c r="P4035" i="1"/>
  <c r="P4034" i="1"/>
  <c r="P4032" i="1"/>
  <c r="P4030" i="1"/>
  <c r="P4029" i="1"/>
  <c r="P4027" i="1"/>
  <c r="P4026" i="1"/>
  <c r="P4024" i="1"/>
  <c r="P4023" i="1"/>
  <c r="P4022" i="1"/>
  <c r="P4021" i="1"/>
  <c r="P4020" i="1"/>
  <c r="P4019" i="1"/>
  <c r="P4018" i="1"/>
  <c r="P4017" i="1"/>
  <c r="P4015" i="1"/>
  <c r="P4013" i="1"/>
  <c r="P4012" i="1"/>
  <c r="P4011" i="1"/>
  <c r="P4010" i="1"/>
  <c r="P4009" i="1"/>
  <c r="P4008" i="1"/>
  <c r="P4007" i="1"/>
  <c r="P4006" i="1"/>
  <c r="P4005" i="1"/>
  <c r="P4004" i="1"/>
  <c r="P4003" i="1"/>
  <c r="P4002" i="1"/>
  <c r="P4001" i="1"/>
  <c r="P4000" i="1"/>
  <c r="P3998" i="1"/>
  <c r="P3997" i="1"/>
  <c r="P3996" i="1"/>
  <c r="P3995" i="1"/>
  <c r="P3994" i="1"/>
  <c r="P3993" i="1"/>
  <c r="P3992" i="1"/>
  <c r="P3990" i="1"/>
  <c r="P3989" i="1"/>
  <c r="P3988" i="1"/>
  <c r="P3987" i="1"/>
  <c r="P3986" i="1"/>
  <c r="P3985" i="1"/>
  <c r="P3984" i="1"/>
  <c r="P3983" i="1"/>
  <c r="P3982" i="1"/>
  <c r="P3981" i="1"/>
  <c r="P3980" i="1"/>
  <c r="P3979" i="1"/>
  <c r="P3978" i="1"/>
  <c r="P3976" i="1"/>
  <c r="P3975" i="1"/>
  <c r="P3974" i="1"/>
  <c r="P3973" i="1"/>
  <c r="P3972" i="1"/>
  <c r="P3971" i="1"/>
  <c r="P3970" i="1"/>
  <c r="P3969" i="1"/>
  <c r="P3968" i="1"/>
  <c r="P3967" i="1"/>
  <c r="P3966" i="1"/>
  <c r="P3964" i="1"/>
  <c r="P3963" i="1"/>
  <c r="P3962" i="1"/>
  <c r="P3961" i="1"/>
  <c r="P3960" i="1"/>
  <c r="P3959" i="1"/>
  <c r="P3957" i="1"/>
  <c r="P3954" i="1"/>
  <c r="P3953" i="1"/>
  <c r="P3952" i="1"/>
  <c r="P3951" i="1"/>
  <c r="P3949" i="1"/>
  <c r="P3948" i="1"/>
  <c r="P3947" i="1"/>
  <c r="P3945" i="1"/>
  <c r="P3943" i="1"/>
  <c r="P3942" i="1"/>
  <c r="P3941" i="1"/>
  <c r="P3940" i="1"/>
  <c r="P3939" i="1"/>
  <c r="P3937" i="1"/>
  <c r="P3936" i="1"/>
  <c r="P3935" i="1"/>
  <c r="P3934" i="1"/>
  <c r="P3931" i="1"/>
  <c r="P3930" i="1"/>
  <c r="P3929" i="1"/>
  <c r="P3928" i="1"/>
  <c r="P3927" i="1"/>
  <c r="P3926" i="1"/>
  <c r="P3925" i="1"/>
  <c r="P3924" i="1"/>
  <c r="P3922" i="1"/>
  <c r="P3921" i="1"/>
  <c r="P3920" i="1"/>
  <c r="P3919" i="1"/>
  <c r="P3917" i="1"/>
  <c r="P3916" i="1"/>
  <c r="P3915" i="1"/>
  <c r="P3914" i="1"/>
  <c r="P3913" i="1"/>
  <c r="P3912" i="1"/>
  <c r="P3911" i="1"/>
  <c r="P3910" i="1"/>
  <c r="P3909" i="1"/>
  <c r="P3908" i="1"/>
  <c r="P3907" i="1"/>
  <c r="P3906" i="1"/>
  <c r="P3904" i="1"/>
  <c r="P3903" i="1"/>
  <c r="P3902" i="1"/>
  <c r="P3901" i="1"/>
  <c r="P3900" i="1"/>
  <c r="P3899" i="1"/>
  <c r="P3898" i="1"/>
  <c r="P3897" i="1"/>
  <c r="P3896" i="1"/>
  <c r="P3895" i="1"/>
  <c r="P3893" i="1"/>
  <c r="P3892" i="1"/>
  <c r="P3891" i="1"/>
  <c r="P3890" i="1"/>
  <c r="P3889" i="1"/>
  <c r="P3883" i="1"/>
  <c r="P3882" i="1"/>
  <c r="P3880" i="1"/>
  <c r="P3879" i="1"/>
  <c r="P3878" i="1"/>
  <c r="P3873" i="1"/>
  <c r="P3872" i="1"/>
  <c r="P3871" i="1"/>
  <c r="P3870" i="1"/>
  <c r="P3869" i="1"/>
  <c r="P3868" i="1"/>
  <c r="P3867" i="1"/>
  <c r="P3866"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5" i="1"/>
  <c r="P3803" i="1"/>
  <c r="P3802" i="1"/>
  <c r="P3801" i="1"/>
  <c r="P3800" i="1"/>
  <c r="P3799" i="1"/>
  <c r="P3798" i="1"/>
  <c r="P3797" i="1"/>
  <c r="P3796" i="1"/>
  <c r="P3795" i="1"/>
  <c r="P3794"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4" i="1"/>
  <c r="P3742" i="1"/>
  <c r="P3741" i="1"/>
  <c r="P3740" i="1"/>
  <c r="P3739" i="1"/>
  <c r="P3738" i="1"/>
  <c r="P3737" i="1"/>
  <c r="P3736"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4" i="1"/>
  <c r="P3642" i="1"/>
  <c r="P3641" i="1"/>
  <c r="P3640" i="1"/>
  <c r="P3639" i="1"/>
  <c r="P3637" i="1"/>
  <c r="P3636" i="1"/>
  <c r="P3635" i="1"/>
  <c r="P3634" i="1"/>
  <c r="P3633" i="1"/>
  <c r="P3632" i="1"/>
  <c r="P3631"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7" i="1"/>
  <c r="P3205" i="1"/>
  <c r="P3204" i="1"/>
  <c r="P3203" i="1"/>
  <c r="P3202" i="1"/>
  <c r="P3201" i="1"/>
  <c r="P3200" i="1"/>
  <c r="P3199" i="1"/>
  <c r="P3198" i="1"/>
  <c r="P3197" i="1"/>
  <c r="P3195" i="1"/>
  <c r="P3194" i="1"/>
  <c r="P3193"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6" i="1"/>
  <c r="P3144" i="1"/>
  <c r="P3143" i="1"/>
  <c r="P3142" i="1"/>
  <c r="P3141" i="1"/>
  <c r="P3139" i="1"/>
  <c r="P3138" i="1"/>
  <c r="P3137" i="1"/>
  <c r="P3136" i="1"/>
  <c r="P3135" i="1"/>
  <c r="P3134" i="1"/>
  <c r="P3133" i="1"/>
  <c r="P3132" i="1"/>
  <c r="P3131" i="1"/>
  <c r="P3130" i="1"/>
  <c r="P3128" i="1"/>
  <c r="P3126" i="1"/>
  <c r="P3125" i="1"/>
  <c r="P3124" i="1"/>
  <c r="P3123" i="1"/>
  <c r="P3122" i="1"/>
  <c r="P3121" i="1"/>
  <c r="P3120" i="1"/>
  <c r="P3119" i="1"/>
  <c r="P3118" i="1"/>
  <c r="P3117"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3" i="1"/>
  <c r="P3082" i="1"/>
  <c r="P3081" i="1"/>
  <c r="P3080" i="1"/>
  <c r="P3079" i="1"/>
  <c r="P3078" i="1"/>
  <c r="P3077" i="1"/>
  <c r="P3076" i="1"/>
  <c r="P3075" i="1"/>
  <c r="P3074" i="1"/>
  <c r="P3073" i="1"/>
  <c r="P3072" i="1"/>
  <c r="P3071" i="1"/>
  <c r="P3070" i="1"/>
  <c r="P3069" i="1"/>
  <c r="P3068" i="1"/>
  <c r="P3067" i="1"/>
  <c r="P3066" i="1"/>
  <c r="P3065" i="1"/>
  <c r="P3064" i="1"/>
  <c r="P3062" i="1"/>
  <c r="P3061" i="1"/>
  <c r="P3060" i="1"/>
  <c r="P3057"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59" i="1"/>
  <c r="P2958" i="1"/>
  <c r="P2957" i="1"/>
  <c r="P2955" i="1"/>
  <c r="P2954" i="1"/>
  <c r="P2953" i="1"/>
  <c r="P2951" i="1"/>
  <c r="P2950" i="1"/>
  <c r="P2949" i="1"/>
  <c r="P2948" i="1"/>
  <c r="P2946"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0" i="1"/>
  <c r="P2899" i="1"/>
  <c r="P2898" i="1"/>
  <c r="P2897" i="1"/>
  <c r="P2895" i="1"/>
  <c r="P2894" i="1"/>
  <c r="P2893" i="1"/>
  <c r="P2892" i="1"/>
  <c r="P2891" i="1"/>
  <c r="P2889" i="1"/>
  <c r="P2888" i="1"/>
  <c r="P2887" i="1"/>
  <c r="P2886" i="1"/>
  <c r="P2885" i="1"/>
  <c r="P2884" i="1"/>
  <c r="P2882" i="1"/>
  <c r="P2881" i="1"/>
  <c r="P2880" i="1"/>
  <c r="P2879" i="1"/>
  <c r="P2877" i="1"/>
  <c r="P2876" i="1"/>
  <c r="P2875" i="1"/>
  <c r="P2873" i="1"/>
  <c r="P2872" i="1"/>
  <c r="P2871" i="1"/>
  <c r="P2870" i="1"/>
  <c r="P2869" i="1"/>
  <c r="P2868" i="1"/>
  <c r="P2866" i="1"/>
  <c r="P2865" i="1"/>
  <c r="P2864" i="1"/>
  <c r="P2863" i="1"/>
  <c r="P2862" i="1"/>
  <c r="P2861" i="1"/>
  <c r="P2859" i="1"/>
  <c r="P2858" i="1"/>
  <c r="P2857" i="1"/>
  <c r="P2856" i="1"/>
  <c r="P2854" i="1"/>
  <c r="P2852" i="1"/>
  <c r="P2851" i="1"/>
  <c r="P2850" i="1"/>
  <c r="P2847" i="1"/>
  <c r="P2846"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1" i="1"/>
  <c r="P2780" i="1"/>
  <c r="P2779" i="1"/>
  <c r="P2778" i="1"/>
  <c r="P2777" i="1"/>
  <c r="P2776" i="1"/>
  <c r="P2775" i="1"/>
  <c r="P2772" i="1"/>
  <c r="P2771" i="1"/>
  <c r="P2770" i="1"/>
  <c r="P2769" i="1"/>
  <c r="P2768" i="1"/>
  <c r="P2766" i="1"/>
  <c r="P2765" i="1"/>
  <c r="P2764" i="1"/>
  <c r="P2763" i="1"/>
  <c r="P2761" i="1"/>
  <c r="P2760" i="1"/>
  <c r="P2759" i="1"/>
  <c r="P2758" i="1"/>
  <c r="P2757" i="1"/>
  <c r="P2755" i="1"/>
  <c r="P2754" i="1"/>
  <c r="P2751" i="1"/>
  <c r="P2750" i="1"/>
  <c r="P2749" i="1"/>
  <c r="P2748" i="1"/>
  <c r="P2747" i="1"/>
  <c r="P2746"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0" i="1"/>
  <c r="P2699" i="1"/>
  <c r="P2698" i="1"/>
  <c r="P2697" i="1"/>
  <c r="P2696" i="1"/>
  <c r="P2695" i="1"/>
  <c r="P2694" i="1"/>
  <c r="P2693" i="1"/>
  <c r="P2692" i="1"/>
  <c r="P2691" i="1"/>
  <c r="P2690"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4" i="1"/>
  <c r="P2593" i="1"/>
  <c r="P2591" i="1"/>
  <c r="P2590" i="1"/>
  <c r="P2589" i="1"/>
  <c r="P2588" i="1"/>
  <c r="P2587" i="1"/>
  <c r="P2585" i="1"/>
  <c r="P2584" i="1"/>
  <c r="P2583" i="1"/>
  <c r="P2582" i="1"/>
  <c r="P2581" i="1"/>
  <c r="P2573" i="1"/>
  <c r="P2572" i="1"/>
  <c r="P2571" i="1"/>
  <c r="P2570" i="1"/>
  <c r="P2569" i="1"/>
  <c r="P2567" i="1"/>
  <c r="P2564"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1" i="1"/>
  <c r="P2519" i="1"/>
  <c r="P2517" i="1"/>
  <c r="P2516" i="1"/>
  <c r="P2512" i="1"/>
  <c r="P2511" i="1"/>
  <c r="P2508"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0" i="1"/>
  <c r="P2438" i="1"/>
  <c r="P2437" i="1"/>
  <c r="P2436" i="1"/>
  <c r="P2434" i="1"/>
  <c r="P2433" i="1"/>
  <c r="P2432" i="1"/>
  <c r="P2431" i="1"/>
  <c r="P2430" i="1"/>
  <c r="P2429" i="1"/>
  <c r="P2427" i="1"/>
  <c r="P2426" i="1"/>
  <c r="P2425" i="1"/>
  <c r="P2424" i="1"/>
  <c r="P2423" i="1"/>
  <c r="P2422" i="1"/>
  <c r="P2420" i="1"/>
  <c r="P2418" i="1"/>
  <c r="P2417" i="1"/>
  <c r="P2416" i="1"/>
  <c r="P2415" i="1"/>
  <c r="P2413" i="1"/>
  <c r="P2411" i="1"/>
  <c r="P2410" i="1"/>
  <c r="P2409" i="1"/>
  <c r="P2408" i="1"/>
  <c r="P2407" i="1"/>
  <c r="P2405" i="1"/>
  <c r="P2404" i="1"/>
  <c r="P2403" i="1"/>
  <c r="P2398" i="1"/>
  <c r="P2396" i="1"/>
  <c r="P2395" i="1"/>
  <c r="P2393" i="1"/>
  <c r="P2391" i="1"/>
  <c r="P2390" i="1"/>
  <c r="P2389" i="1"/>
  <c r="P2387" i="1"/>
  <c r="P2386" i="1"/>
  <c r="P2385" i="1"/>
  <c r="P2384" i="1"/>
  <c r="P2383" i="1"/>
  <c r="P2382" i="1"/>
  <c r="P2378" i="1"/>
  <c r="P2376" i="1"/>
  <c r="P2375" i="1"/>
  <c r="P2374" i="1"/>
  <c r="P2372" i="1"/>
  <c r="P2370" i="1"/>
  <c r="P2369" i="1"/>
  <c r="P2368" i="1"/>
  <c r="P2364" i="1"/>
  <c r="P2362" i="1"/>
  <c r="P2361" i="1"/>
  <c r="P2357" i="1"/>
  <c r="P2356" i="1"/>
  <c r="P2353" i="1"/>
  <c r="P2350" i="1"/>
  <c r="P2349" i="1"/>
  <c r="P2348" i="1"/>
  <c r="P2346" i="1"/>
  <c r="P2345"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0" i="1"/>
  <c r="P2149" i="1"/>
  <c r="P2148" i="1"/>
  <c r="P2147" i="1"/>
  <c r="P2146" i="1"/>
  <c r="P2145" i="1"/>
  <c r="P2144"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7" i="1"/>
  <c r="P1994" i="1"/>
  <c r="P1993" i="1"/>
  <c r="P1992" i="1"/>
  <c r="P1991" i="1"/>
  <c r="P1990" i="1"/>
  <c r="P1989" i="1"/>
  <c r="P1988" i="1"/>
  <c r="P1987" i="1"/>
  <c r="P1986" i="1"/>
  <c r="P1985"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77" i="1"/>
  <c r="P1876" i="1"/>
  <c r="P1875" i="1"/>
  <c r="P1874" i="1"/>
  <c r="P1873" i="1"/>
  <c r="P1872" i="1"/>
  <c r="P1870" i="1"/>
  <c r="P1869" i="1"/>
  <c r="P1868" i="1"/>
  <c r="P1867" i="1"/>
  <c r="P1866" i="1"/>
  <c r="P1865" i="1"/>
  <c r="P1864"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19" i="1"/>
  <c r="P1818" i="1"/>
  <c r="P1816"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1" i="1"/>
  <c r="P1740" i="1"/>
  <c r="P1739" i="1"/>
  <c r="P1738" i="1"/>
  <c r="P1737" i="1"/>
  <c r="P1736" i="1"/>
  <c r="P1730" i="1"/>
  <c r="P1729" i="1"/>
  <c r="P1728" i="1"/>
  <c r="P1727" i="1"/>
  <c r="P1726" i="1"/>
  <c r="P1725" i="1"/>
  <c r="P1724" i="1"/>
  <c r="P1722" i="1"/>
  <c r="P1721" i="1"/>
  <c r="P1720" i="1"/>
  <c r="P1719" i="1"/>
  <c r="P1718" i="1"/>
  <c r="P1717" i="1"/>
  <c r="P1716" i="1"/>
  <c r="P1715" i="1"/>
  <c r="P1713" i="1"/>
  <c r="P1712" i="1"/>
  <c r="P1711" i="1"/>
  <c r="P1709" i="1"/>
  <c r="P1706" i="1"/>
  <c r="P1705" i="1"/>
  <c r="P1704" i="1"/>
  <c r="P1703" i="1"/>
  <c r="P1702" i="1"/>
  <c r="P1701" i="1"/>
  <c r="P1699" i="1"/>
  <c r="P1697" i="1"/>
  <c r="P1696" i="1"/>
  <c r="P1695" i="1"/>
  <c r="P1694" i="1"/>
  <c r="P1693" i="1"/>
  <c r="P1692" i="1"/>
  <c r="P1691" i="1"/>
  <c r="P1690" i="1"/>
  <c r="P1689" i="1"/>
  <c r="P1688" i="1"/>
  <c r="P1687" i="1"/>
  <c r="P1686" i="1"/>
  <c r="P1685"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0" i="1"/>
  <c r="P1598" i="1"/>
  <c r="P1597" i="1"/>
  <c r="P1596" i="1"/>
  <c r="P1595" i="1"/>
  <c r="P1593" i="1"/>
  <c r="P1592" i="1"/>
  <c r="P1589" i="1"/>
  <c r="P1587" i="1"/>
  <c r="P1585" i="1"/>
  <c r="P1584" i="1"/>
  <c r="P1583" i="1"/>
  <c r="P1581" i="1"/>
  <c r="P1580" i="1"/>
  <c r="P1579" i="1"/>
  <c r="P1578" i="1"/>
  <c r="P1577" i="1"/>
  <c r="P1576" i="1"/>
  <c r="P1575" i="1"/>
  <c r="P1574" i="1"/>
  <c r="P1573" i="1"/>
  <c r="P1572" i="1"/>
  <c r="P1570" i="1"/>
  <c r="P1569" i="1"/>
  <c r="P1568" i="1"/>
  <c r="P1567" i="1"/>
  <c r="P1566" i="1"/>
  <c r="P1565" i="1"/>
  <c r="P1563" i="1"/>
  <c r="P1562" i="1"/>
  <c r="P1561" i="1"/>
  <c r="P1560" i="1"/>
  <c r="P1559" i="1"/>
  <c r="P1558" i="1"/>
  <c r="P1554" i="1"/>
  <c r="P1552" i="1"/>
  <c r="P1551" i="1"/>
  <c r="P1550" i="1"/>
  <c r="P1548" i="1"/>
  <c r="P1547"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6" i="1"/>
  <c r="P1494" i="1"/>
  <c r="P1493" i="1"/>
  <c r="P1492" i="1"/>
  <c r="P1490" i="1"/>
  <c r="P1488" i="1"/>
  <c r="P1487"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58" i="1"/>
  <c r="P1457" i="1"/>
  <c r="P1456" i="1"/>
  <c r="P1453" i="1"/>
  <c r="P1452" i="1"/>
  <c r="P1449" i="1"/>
  <c r="P1443" i="1"/>
  <c r="P1442" i="1"/>
  <c r="P1441" i="1"/>
  <c r="P1440" i="1"/>
  <c r="P1439" i="1"/>
  <c r="P1438" i="1"/>
  <c r="P1437" i="1"/>
  <c r="P1436" i="1"/>
  <c r="P1435" i="1"/>
  <c r="P1433" i="1"/>
  <c r="P1432" i="1"/>
  <c r="P1430" i="1"/>
  <c r="P1429" i="1"/>
  <c r="P1426" i="1"/>
  <c r="P1425" i="1"/>
  <c r="P1424" i="1"/>
  <c r="P1423" i="1"/>
  <c r="P1422" i="1"/>
  <c r="P1421" i="1"/>
  <c r="P1420" i="1"/>
  <c r="P1419" i="1"/>
  <c r="P1417" i="1"/>
  <c r="P1416" i="1"/>
  <c r="P1415" i="1"/>
  <c r="P1414" i="1"/>
  <c r="P1413" i="1"/>
  <c r="P1412"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1" i="1"/>
  <c r="P1340" i="1"/>
  <c r="P1339" i="1"/>
  <c r="P1338" i="1"/>
  <c r="P1337" i="1"/>
  <c r="P1336"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0" i="1"/>
  <c r="P1237" i="1"/>
  <c r="P1235" i="1"/>
  <c r="P1234" i="1"/>
  <c r="P1231" i="1"/>
  <c r="P1230"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8" i="1"/>
  <c r="P1177" i="1"/>
  <c r="P1176" i="1"/>
  <c r="P1175" i="1"/>
  <c r="P1173" i="1"/>
  <c r="P1172" i="1"/>
  <c r="P1171" i="1"/>
  <c r="P1170" i="1"/>
  <c r="P1169" i="1"/>
  <c r="P1168" i="1"/>
  <c r="P1167" i="1"/>
  <c r="P1164" i="1"/>
  <c r="P1162" i="1"/>
  <c r="P1160" i="1"/>
  <c r="P1159" i="1"/>
  <c r="P1157" i="1"/>
  <c r="P1156" i="1"/>
  <c r="P1155" i="1"/>
  <c r="P1154" i="1"/>
  <c r="P1152" i="1"/>
  <c r="P1151" i="1"/>
  <c r="P1150" i="1"/>
  <c r="P1148" i="1"/>
  <c r="P1147" i="1"/>
  <c r="P1145" i="1"/>
  <c r="P1141" i="1"/>
  <c r="P1140" i="1"/>
  <c r="P1139" i="1"/>
  <c r="P1138" i="1"/>
  <c r="P1137" i="1"/>
  <c r="P1136" i="1"/>
  <c r="P1135" i="1"/>
  <c r="P1134" i="1"/>
  <c r="P1132" i="1"/>
  <c r="P1131" i="1"/>
  <c r="P1130" i="1"/>
  <c r="P1129" i="1"/>
  <c r="P1128" i="1"/>
  <c r="P1126" i="1"/>
  <c r="P1125" i="1"/>
  <c r="P1123" i="1"/>
  <c r="P1121" i="1"/>
  <c r="P1120" i="1"/>
  <c r="P1119" i="1"/>
  <c r="P1118" i="1"/>
  <c r="P1117" i="1"/>
  <c r="P1116" i="1"/>
  <c r="P1115" i="1"/>
  <c r="P1114" i="1"/>
  <c r="P1113" i="1"/>
  <c r="P1112" i="1"/>
  <c r="P1111" i="1"/>
  <c r="P1110" i="1"/>
  <c r="P1108" i="1"/>
  <c r="P1107" i="1"/>
  <c r="P1106" i="1"/>
  <c r="P1105" i="1"/>
  <c r="P1104" i="1"/>
  <c r="P1103" i="1"/>
  <c r="P1102" i="1"/>
  <c r="P1101" i="1"/>
  <c r="P1100" i="1"/>
  <c r="P1099" i="1"/>
  <c r="P1098" i="1"/>
  <c r="P1097" i="1"/>
  <c r="P1096" i="1"/>
  <c r="P1095" i="1"/>
  <c r="P1094" i="1"/>
  <c r="P1093" i="1"/>
  <c r="P1092" i="1"/>
  <c r="P1091" i="1"/>
  <c r="P1090" i="1"/>
  <c r="P1088" i="1"/>
  <c r="P1087" i="1"/>
  <c r="P1085" i="1"/>
  <c r="P1084" i="1"/>
  <c r="P1083" i="1"/>
  <c r="P1082" i="1"/>
  <c r="P1081" i="1"/>
  <c r="P1080" i="1"/>
  <c r="P1079" i="1"/>
  <c r="P1078" i="1"/>
  <c r="P1077" i="1"/>
  <c r="P1076" i="1"/>
  <c r="P1075" i="1"/>
  <c r="P1074" i="1"/>
  <c r="P1072" i="1"/>
  <c r="P1071" i="1"/>
  <c r="P1070" i="1"/>
  <c r="P1069" i="1"/>
  <c r="P1068" i="1"/>
  <c r="P1067" i="1"/>
  <c r="P1066" i="1"/>
  <c r="P1064" i="1"/>
  <c r="P1062" i="1"/>
  <c r="P1055" i="1"/>
  <c r="P1050" i="1"/>
  <c r="P1049" i="1"/>
  <c r="P1047" i="1"/>
  <c r="P1046" i="1"/>
  <c r="P1045" i="1"/>
  <c r="P1044"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8" i="1"/>
  <c r="P947" i="1"/>
  <c r="P946" i="1"/>
  <c r="P945" i="1"/>
  <c r="P944" i="1"/>
  <c r="P943" i="1"/>
  <c r="P942" i="1"/>
  <c r="P941" i="1"/>
  <c r="P940" i="1"/>
  <c r="P939" i="1"/>
  <c r="P937" i="1"/>
  <c r="P936" i="1"/>
  <c r="P935" i="1"/>
  <c r="P934" i="1"/>
  <c r="P933" i="1"/>
  <c r="P932" i="1"/>
  <c r="P930" i="1"/>
  <c r="P927" i="1"/>
  <c r="P926" i="1"/>
  <c r="P925" i="1"/>
  <c r="P924" i="1"/>
  <c r="P923" i="1"/>
  <c r="P921" i="1"/>
  <c r="P920" i="1"/>
  <c r="P919" i="1"/>
  <c r="P917" i="1"/>
  <c r="P915" i="1"/>
  <c r="P914" i="1"/>
  <c r="P912" i="1"/>
  <c r="P911" i="1"/>
  <c r="P907" i="1"/>
  <c r="P906" i="1"/>
  <c r="P905" i="1"/>
  <c r="P904" i="1"/>
  <c r="P902" i="1"/>
  <c r="P901" i="1"/>
  <c r="P900" i="1"/>
  <c r="P898" i="1"/>
  <c r="P897" i="1"/>
  <c r="P896" i="1"/>
  <c r="P895" i="1"/>
  <c r="P894" i="1"/>
  <c r="P893" i="1"/>
  <c r="P892" i="1"/>
  <c r="P891" i="1"/>
  <c r="P890" i="1"/>
  <c r="P888" i="1"/>
  <c r="P887" i="1"/>
  <c r="P886" i="1"/>
  <c r="P885" i="1"/>
  <c r="P884" i="1"/>
  <c r="P883" i="1"/>
  <c r="P882" i="1"/>
  <c r="P881" i="1"/>
  <c r="P880" i="1"/>
  <c r="P879" i="1"/>
  <c r="P878"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1" i="1"/>
  <c r="P769" i="1"/>
  <c r="P767" i="1"/>
  <c r="P765" i="1"/>
  <c r="P763"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1" i="1"/>
  <c r="P710" i="1"/>
  <c r="P709" i="1"/>
  <c r="P707" i="1"/>
  <c r="P706" i="1"/>
  <c r="P705" i="1"/>
  <c r="P704" i="1"/>
  <c r="P703" i="1"/>
  <c r="P702" i="1"/>
  <c r="P701" i="1"/>
  <c r="P700" i="1"/>
  <c r="P699" i="1"/>
  <c r="P698" i="1"/>
  <c r="P697" i="1"/>
  <c r="P696" i="1"/>
  <c r="P695" i="1"/>
  <c r="P694" i="1"/>
  <c r="P693" i="1"/>
  <c r="P692" i="1"/>
  <c r="P691" i="1"/>
  <c r="P690" i="1"/>
  <c r="P689"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8" i="1"/>
  <c r="P637" i="1"/>
  <c r="P636" i="1"/>
  <c r="P635" i="1"/>
  <c r="P633" i="1"/>
  <c r="P632" i="1"/>
  <c r="P631" i="1"/>
  <c r="P629" i="1"/>
  <c r="P628" i="1"/>
  <c r="P624" i="1"/>
  <c r="P623" i="1"/>
  <c r="P622" i="1"/>
  <c r="P621" i="1"/>
  <c r="P619" i="1"/>
  <c r="P615" i="1"/>
  <c r="P611" i="1"/>
  <c r="P610" i="1"/>
  <c r="P608" i="1"/>
  <c r="P607" i="1"/>
  <c r="P605" i="1"/>
  <c r="P603" i="1"/>
  <c r="P602" i="1"/>
  <c r="P601" i="1"/>
  <c r="P600" i="1"/>
  <c r="P599" i="1"/>
  <c r="P598" i="1"/>
  <c r="P597" i="1"/>
  <c r="P596" i="1"/>
  <c r="P595" i="1"/>
  <c r="P594" i="1"/>
  <c r="P593" i="1"/>
  <c r="P592" i="1"/>
  <c r="P591" i="1"/>
  <c r="P590" i="1"/>
  <c r="P589" i="1"/>
  <c r="P588" i="1"/>
  <c r="P586" i="1"/>
  <c r="P585" i="1"/>
  <c r="P582" i="1"/>
  <c r="P581" i="1"/>
  <c r="P580" i="1"/>
  <c r="P579" i="1"/>
  <c r="P578" i="1"/>
  <c r="P577" i="1"/>
  <c r="P576" i="1"/>
  <c r="P575" i="1"/>
  <c r="P573" i="1"/>
  <c r="P572" i="1"/>
  <c r="P571" i="1"/>
  <c r="P570" i="1"/>
  <c r="P568" i="1"/>
  <c r="P566" i="1"/>
  <c r="P565" i="1"/>
  <c r="P563" i="1"/>
  <c r="P562" i="1"/>
  <c r="P561" i="1"/>
  <c r="P559" i="1"/>
  <c r="P558" i="1"/>
  <c r="P556" i="1"/>
  <c r="P555" i="1"/>
  <c r="P553" i="1"/>
  <c r="P552" i="1"/>
  <c r="P551" i="1"/>
  <c r="P550"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19" i="1"/>
  <c r="P517" i="1"/>
  <c r="P516" i="1"/>
  <c r="P515" i="1"/>
  <c r="P514" i="1"/>
  <c r="P513" i="1"/>
  <c r="P511" i="1"/>
  <c r="P510" i="1"/>
  <c r="P509" i="1"/>
  <c r="P508" i="1"/>
  <c r="P507" i="1"/>
  <c r="P506" i="1"/>
  <c r="P505" i="1"/>
  <c r="P504" i="1"/>
  <c r="P502" i="1"/>
  <c r="P501" i="1"/>
  <c r="P500" i="1"/>
  <c r="P499" i="1"/>
  <c r="P498" i="1"/>
  <c r="P496" i="1"/>
  <c r="P491" i="1"/>
  <c r="P488" i="1"/>
  <c r="P487" i="1"/>
  <c r="P486" i="1"/>
  <c r="P485" i="1"/>
  <c r="P484" i="1"/>
  <c r="P483" i="1"/>
  <c r="P482" i="1"/>
  <c r="P481" i="1"/>
  <c r="P478" i="1"/>
  <c r="P476" i="1"/>
  <c r="P475" i="1"/>
  <c r="P474" i="1"/>
  <c r="P473" i="1"/>
  <c r="P472" i="1"/>
  <c r="P469" i="1"/>
  <c r="P468" i="1"/>
  <c r="P467" i="1"/>
  <c r="P466" i="1"/>
  <c r="P465" i="1"/>
  <c r="P462" i="1"/>
  <c r="P461" i="1"/>
  <c r="P460" i="1"/>
  <c r="P458" i="1"/>
  <c r="P457" i="1"/>
  <c r="P456" i="1"/>
  <c r="P455" i="1"/>
  <c r="P454" i="1"/>
  <c r="P452" i="1"/>
  <c r="P451" i="1"/>
  <c r="P450" i="1"/>
  <c r="P449" i="1"/>
  <c r="P448" i="1"/>
  <c r="P447" i="1"/>
  <c r="P446" i="1"/>
  <c r="P445" i="1"/>
  <c r="P444" i="1"/>
  <c r="P442" i="1"/>
  <c r="P440" i="1"/>
  <c r="P437" i="1"/>
  <c r="P436" i="1"/>
  <c r="P434" i="1"/>
  <c r="P433" i="1"/>
  <c r="P432" i="1"/>
  <c r="P430"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39" i="1"/>
  <c r="P236" i="1"/>
  <c r="P234" i="1"/>
  <c r="P232" i="1"/>
  <c r="P228" i="1"/>
  <c r="P224" i="1"/>
  <c r="P222" i="1"/>
  <c r="P221" i="1"/>
  <c r="P220" i="1"/>
  <c r="P219" i="1"/>
  <c r="P218" i="1"/>
  <c r="P217" i="1"/>
  <c r="P216" i="1"/>
  <c r="P215" i="1"/>
  <c r="P214" i="1"/>
  <c r="P213" i="1"/>
  <c r="P212" i="1"/>
  <c r="P209" i="1"/>
  <c r="P207" i="1"/>
  <c r="P206" i="1"/>
  <c r="P205" i="1"/>
  <c r="P203" i="1"/>
  <c r="P202" i="1"/>
  <c r="P200" i="1"/>
  <c r="P199" i="1"/>
  <c r="P198" i="1"/>
  <c r="P196" i="1"/>
  <c r="P194" i="1"/>
  <c r="P193" i="1"/>
  <c r="P192" i="1"/>
  <c r="P191" i="1"/>
  <c r="P189" i="1"/>
  <c r="P187" i="1"/>
  <c r="P186" i="1"/>
  <c r="P185" i="1"/>
  <c r="P183" i="1"/>
  <c r="P182" i="1"/>
  <c r="P181" i="1"/>
  <c r="P179" i="1"/>
  <c r="P177" i="1"/>
  <c r="P173" i="1"/>
  <c r="P172" i="1"/>
  <c r="P171" i="1"/>
  <c r="P170" i="1"/>
  <c r="P169" i="1"/>
  <c r="P168" i="1"/>
  <c r="P166" i="1"/>
  <c r="P164" i="1"/>
  <c r="P163" i="1"/>
  <c r="P161" i="1"/>
  <c r="P159" i="1"/>
  <c r="P158" i="1"/>
  <c r="P157" i="1"/>
  <c r="P156" i="1"/>
  <c r="P155" i="1"/>
  <c r="P154" i="1"/>
  <c r="P153" i="1"/>
  <c r="P152" i="1"/>
  <c r="P151" i="1"/>
  <c r="P150" i="1"/>
  <c r="P148" i="1"/>
  <c r="P147" i="1"/>
  <c r="P146" i="1"/>
  <c r="P144" i="1"/>
  <c r="P143" i="1"/>
  <c r="P141" i="1"/>
  <c r="P140" i="1"/>
  <c r="P137" i="1"/>
  <c r="P134" i="1"/>
  <c r="P130" i="1"/>
  <c r="P129" i="1"/>
  <c r="P128" i="1"/>
  <c r="P127" i="1"/>
  <c r="P125"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alcChain>
</file>

<file path=xl/sharedStrings.xml><?xml version="1.0" encoding="utf-8"?>
<sst xmlns="http://schemas.openxmlformats.org/spreadsheetml/2006/main" count="33050" uniqueCount="8400">
  <si>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</si>
  <si>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</si>
  <si>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</si>
  <si>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</si>
  <si>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</si>
  <si>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</si>
  <si>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</si>
  <si>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</si>
  <si>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</si>
  <si>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</si>
  <si>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</si>
  <si>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</si>
  <si>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</si>
  <si>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</si>
  <si>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</si>
  <si>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</si>
  <si>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</si>
  <si>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</si>
  <si>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</si>
  <si>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</si>
  <si>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</si>
  <si>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</si>
  <si>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</si>
  <si>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</si>
  <si>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</si>
  <si>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</si>
  <si>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</si>
  <si>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</si>
  <si>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</si>
  <si>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</si>
  <si>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</si>
  <si>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</si>
  <si>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</si>
  <si>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</si>
  <si>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</si>
  <si>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</si>
  <si>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</si>
  <si>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</si>
  <si>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</si>
  <si>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</si>
  <si>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</si>
  <si>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</si>
  <si>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</si>
  <si>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</si>
  <si>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</si>
  <si>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</si>
  <si>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</si>
  <si>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</si>
  <si>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</si>
  <si>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</si>
  <si>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</si>
  <si>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</si>
  <si>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</si>
  <si>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</si>
  <si>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</si>
  <si>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</si>
  <si>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</si>
  <si>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</si>
  <si>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</si>
  <si>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</si>
  <si>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</si>
  <si>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</si>
  <si>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</si>
  <si>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</si>
  <si>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</si>
  <si>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</si>
  <si>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</si>
  <si>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</si>
  <si>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</si>
  <si>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</si>
  <si>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</si>
  <si>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</si>
  <si>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</si>
  <si>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</si>
  <si>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</si>
  <si>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</si>
  <si>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</si>
  <si>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</si>
  <si>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</si>
  <si>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</si>
  <si>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</si>
  <si>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</si>
  <si>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</si>
  <si>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</si>
  <si>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</si>
  <si>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</si>
  <si>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</si>
  <si>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</si>
  <si>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</si>
  <si>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</si>
  <si>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</si>
  <si>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</si>
  <si>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</si>
  <si>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</si>
  <si>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</si>
  <si>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</si>
  <si>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</si>
  <si>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</si>
  <si>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</si>
  <si>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</si>
  <si>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</si>
  <si>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</si>
  <si>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</si>
  <si>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</si>
  <si>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</si>
  <si>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</si>
  <si>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</si>
  <si>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</si>
  <si>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</si>
  <si>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</si>
  <si>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</si>
  <si>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</si>
  <si>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</si>
  <si>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</si>
  <si>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</si>
  <si>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</si>
  <si>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</si>
  <si>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</si>
  <si>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</si>
  <si>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</si>
  <si>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</si>
  <si>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</si>
  <si>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</si>
  <si>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</si>
  <si>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</si>
  <si>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</si>
  <si>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</si>
  <si>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</si>
  <si>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</si>
  <si>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</si>
  <si>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</si>
  <si>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</si>
  <si>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</si>
  <si>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</si>
  <si>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</si>
  <si>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</si>
  <si>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</si>
  <si>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</si>
  <si>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</si>
  <si>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</si>
  <si>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</si>
  <si>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</si>
  <si>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</si>
  <si>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</si>
  <si>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</si>
  <si>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</si>
  <si>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</si>
  <si>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</si>
  <si>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</si>
  <si>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</si>
  <si>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</si>
  <si>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</si>
  <si>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</si>
  <si>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</si>
  <si>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</si>
  <si>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</si>
  <si>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</si>
  <si>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</si>
  <si>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</si>
  <si>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</si>
  <si>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</si>
  <si>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</si>
  <si>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</si>
  <si>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</si>
  <si>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</si>
  <si>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</si>
  <si>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</si>
  <si>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</si>
  <si>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</si>
  <si>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</si>
  <si>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</si>
  <si>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</si>
  <si>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</si>
  <si>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</si>
  <si>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</si>
  <si>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</si>
  <si>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</si>
  <si>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</si>
  <si>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</si>
  <si>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</si>
  <si>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</si>
  <si>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</si>
  <si>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</si>
  <si>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</si>
  <si>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</si>
  <si>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</si>
  <si>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</si>
  <si>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</si>
  <si>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</si>
  <si>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</si>
  <si>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</si>
  <si>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</si>
  <si>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</si>
  <si>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</si>
  <si>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</si>
  <si>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</si>
  <si>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</si>
  <si>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</si>
  <si>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</si>
  <si>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</si>
  <si>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</si>
  <si>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</si>
  <si>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</si>
  <si>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</si>
  <si>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</si>
  <si>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</si>
  <si>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</si>
  <si>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</si>
  <si>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</si>
  <si>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</si>
  <si>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</si>
  <si>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</si>
  <si>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</si>
  <si>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</si>
  <si>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</si>
  <si>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</si>
  <si>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</si>
  <si>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</si>
  <si>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</si>
  <si>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</si>
  <si>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</si>
  <si>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</si>
  <si>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</si>
  <si>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</si>
  <si>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</si>
  <si>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</si>
  <si>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</si>
  <si>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</si>
  <si>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</si>
  <si>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</si>
  <si>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</si>
  <si>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</si>
  <si>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</si>
  <si>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</si>
  <si>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</si>
  <si>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</si>
  <si>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</si>
  <si>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</si>
  <si>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</si>
  <si>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</si>
  <si>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</si>
  <si>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</si>
  <si>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</si>
  <si>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</si>
  <si>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</si>
  <si>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</si>
  <si>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</si>
  <si>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</si>
  <si>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</si>
  <si>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</si>
  <si>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</si>
  <si>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</si>
  <si>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</si>
  <si>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</si>
  <si>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</si>
  <si>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</si>
  <si>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</si>
  <si>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</si>
  <si>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</si>
  <si>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</si>
  <si>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</si>
  <si>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</si>
  <si>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</si>
  <si>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</si>
  <si>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</si>
  <si>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</si>
  <si>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</si>
  <si>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</si>
  <si>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</si>
  <si>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</si>
  <si>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</si>
  <si>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</si>
  <si>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</si>
  <si>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</si>
  <si>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</si>
  <si>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</si>
  <si>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</si>
  <si>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</si>
  <si>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</si>
  <si>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</si>
  <si>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</si>
  <si>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</si>
  <si>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</si>
  <si>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</si>
  <si>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</si>
  <si>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</si>
  <si>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</si>
  <si>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</si>
  <si>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</si>
  <si>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</si>
  <si>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</si>
  <si>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</si>
  <si>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</si>
  <si>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</si>
  <si>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</si>
  <si>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</si>
  <si>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</si>
  <si>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</si>
  <si>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</si>
  <si>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</si>
  <si>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</si>
  <si>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</si>
  <si>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</si>
  <si>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</si>
  <si>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</si>
  <si>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</si>
  <si>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</si>
  <si>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</si>
  <si>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</si>
  <si>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</si>
  <si>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</si>
  <si>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</si>
  <si>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</si>
  <si>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</si>
  <si>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</si>
  <si>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</si>
  <si>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</si>
  <si>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</si>
  <si>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</si>
  <si>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</si>
  <si>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</si>
  <si>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</si>
  <si>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</si>
  <si>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</si>
  <si>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</si>
  <si>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</si>
  <si>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</si>
  <si>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</si>
  <si>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</si>
  <si>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</si>
  <si>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</si>
  <si>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</si>
  <si>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</si>
  <si>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</si>
  <si>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</si>
  <si>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</si>
  <si>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</si>
  <si>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</si>
  <si>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</si>
  <si>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</si>
  <si>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</si>
  <si>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</si>
  <si>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</si>
  <si>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</si>
  <si>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</si>
  <si>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</si>
  <si>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</si>
  <si>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</si>
  <si>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</si>
  <si>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</si>
  <si>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</si>
  <si>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</si>
  <si>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</si>
  <si>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</si>
  <si>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</si>
  <si>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</si>
  <si>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</si>
  <si>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</si>
  <si>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</si>
  <si>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</si>
  <si>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</si>
  <si>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</si>
  <si>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</si>
  <si>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</si>
  <si>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</si>
  <si>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</si>
  <si>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</si>
  <si>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</si>
  <si>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</si>
  <si>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</si>
  <si>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</si>
  <si>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</si>
  <si>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</si>
  <si>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</si>
  <si>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</si>
  <si>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</si>
  <si>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</si>
  <si>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</si>
  <si>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</si>
  <si>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</si>
  <si>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</si>
  <si>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</si>
  <si>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</si>
  <si>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</si>
  <si>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</si>
  <si>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</si>
  <si>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</si>
  <si>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</si>
  <si>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</si>
  <si>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</si>
  <si>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</si>
  <si>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</si>
  <si>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</si>
  <si>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</si>
  <si>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</si>
  <si>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</si>
  <si>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</si>
  <si>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</si>
  <si>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</si>
  <si>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</si>
  <si>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</si>
  <si>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</si>
  <si>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</si>
  <si>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</si>
  <si>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</si>
  <si>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</si>
  <si>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</si>
  <si>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</si>
  <si>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</si>
  <si>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</si>
  <si>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</si>
  <si>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</si>
  <si>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</si>
  <si>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</si>
  <si>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</si>
  <si>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</si>
  <si>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</si>
  <si>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</si>
  <si>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</si>
  <si>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</si>
  <si>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</si>
  <si>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</si>
  <si>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</si>
  <si>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</si>
  <si>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</si>
  <si>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</si>
  <si>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</si>
  <si>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</si>
  <si>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</si>
  <si>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</si>
  <si>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</si>
  <si>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</si>
  <si>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</si>
  <si>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</si>
  <si>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</si>
  <si>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</si>
  <si>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</si>
  <si>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</si>
  <si>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</si>
  <si>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</si>
  <si>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</si>
  <si>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</si>
  <si>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</si>
  <si>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</si>
  <si>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</si>
  <si>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</si>
  <si>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</si>
  <si>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</si>
  <si>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</si>
  <si>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</si>
  <si>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</si>
  <si>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</si>
  <si>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</si>
  <si>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</si>
  <si>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</si>
  <si>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</si>
  <si>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</si>
  <si>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</si>
  <si>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</si>
  <si>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</si>
  <si>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</si>
  <si>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</si>
  <si>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</si>
  <si>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</si>
  <si>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</si>
  <si>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</si>
  <si>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</si>
  <si>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</si>
  <si>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</si>
  <si>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</si>
  <si>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</si>
  <si>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</si>
  <si>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</si>
  <si>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</si>
  <si>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</si>
  <si>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</si>
  <si>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</si>
  <si>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</si>
  <si>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</si>
  <si>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</si>
  <si>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</si>
  <si>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</si>
  <si>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</si>
  <si>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</si>
  <si>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</si>
  <si>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</si>
  <si>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</si>
  <si>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</si>
  <si>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</si>
  <si>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</si>
  <si>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</si>
  <si>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</si>
  <si>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</si>
  <si>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</si>
  <si>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</si>
  <si>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</si>
  <si>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</si>
  <si>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</si>
  <si>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</si>
  <si>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</si>
  <si>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</si>
  <si>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</si>
  <si>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</si>
  <si>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</si>
  <si>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</si>
  <si>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</si>
  <si>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</si>
  <si>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</si>
  <si>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</si>
  <si>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</si>
  <si>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</si>
  <si>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</si>
  <si>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</si>
  <si>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</si>
  <si>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</si>
  <si>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</si>
  <si>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</si>
  <si>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</si>
  <si>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</si>
  <si>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</si>
  <si>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</si>
  <si>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</si>
  <si>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</si>
  <si>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</si>
  <si>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</si>
  <si>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</si>
  <si>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</si>
  <si>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</si>
  <si>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</si>
  <si>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</si>
  <si>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</si>
  <si>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</si>
  <si>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</si>
  <si>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</si>
  <si>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</si>
  <si>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</si>
  <si>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</si>
  <si>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</si>
  <si>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</si>
  <si>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</si>
  <si>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</si>
  <si>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</si>
  <si>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</si>
  <si>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</si>
  <si>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</si>
  <si>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</si>
  <si>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</si>
  <si>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</si>
  <si>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</si>
  <si>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</si>
  <si>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</si>
  <si>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</si>
  <si>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</si>
  <si>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</si>
  <si>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</si>
  <si>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</si>
  <si>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</si>
  <si>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</si>
  <si>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</si>
  <si>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</si>
  <si>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</si>
  <si>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</si>
  <si>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</si>
  <si>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</si>
  <si>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</si>
  <si>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</si>
  <si>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</si>
  <si>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</si>
  <si>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</si>
  <si>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</si>
  <si>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</si>
  <si>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</si>
  <si>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</si>
  <si>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</si>
  <si>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</si>
  <si>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</si>
  <si>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</si>
  <si>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</si>
  <si>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</si>
  <si>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</si>
  <si>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</si>
  <si>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</si>
  <si>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</si>
  <si>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</si>
  <si>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</si>
  <si>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</si>
  <si>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</si>
  <si>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</si>
  <si>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</si>
  <si>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</si>
  <si>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</si>
  <si>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</si>
  <si>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</si>
  <si>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</si>
  <si>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</si>
  <si>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</si>
  <si>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</si>
  <si>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</si>
  <si>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</si>
  <si>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</si>
  <si>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</si>
  <si>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</si>
  <si>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</si>
  <si>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</si>
  <si>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</si>
  <si>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</si>
  <si>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</si>
  <si>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</si>
  <si>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</si>
  <si>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</si>
  <si>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</si>
  <si>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</si>
  <si>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</si>
  <si>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</si>
  <si>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</si>
  <si>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</si>
  <si>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</si>
  <si>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</si>
  <si>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</si>
  <si>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</si>
  <si>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</si>
  <si>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</si>
  <si>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</si>
  <si>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</si>
  <si>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</si>
  <si>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</si>
  <si>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</si>
  <si>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</si>
  <si>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</si>
  <si>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</si>
  <si>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</si>
  <si>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</si>
  <si>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</si>
  <si>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</si>
  <si>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</si>
  <si>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</si>
  <si>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</si>
  <si>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</si>
  <si>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</si>
  <si>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</si>
  <si>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</si>
  <si>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</si>
  <si>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</si>
  <si>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</si>
  <si>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</si>
  <si>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</si>
  <si>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</si>
  <si>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</si>
  <si>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</si>
  <si>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</si>
  <si>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</si>
  <si>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</si>
  <si>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</si>
  <si>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</si>
  <si>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</si>
  <si>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</si>
  <si>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</si>
  <si>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</si>
  <si>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</si>
  <si>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</si>
  <si>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</si>
  <si>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</si>
  <si>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</si>
  <si>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</si>
  <si>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</si>
  <si>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</si>
  <si>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</si>
  <si>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</si>
  <si>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</si>
  <si>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</si>
  <si>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</si>
  <si>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</si>
  <si>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</si>
  <si>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</si>
  <si>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</si>
  <si>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</si>
  <si>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</si>
  <si>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</si>
  <si>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</si>
  <si>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</si>
  <si>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</si>
  <si>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</si>
  <si>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</si>
  <si>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</si>
  <si>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</si>
  <si>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</si>
  <si>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</si>
  <si>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</si>
  <si>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</si>
  <si>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</si>
  <si>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</si>
  <si>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</si>
  <si>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</si>
  <si>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</si>
  <si>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</si>
  <si>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</si>
  <si>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</si>
  <si>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</si>
  <si>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</si>
  <si>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</si>
  <si>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</si>
  <si>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</si>
  <si>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</si>
  <si>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</si>
  <si>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</si>
  <si>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</si>
  <si>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</si>
  <si>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</si>
  <si>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</si>
  <si>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</si>
  <si>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</si>
  <si>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</si>
  <si>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</si>
  <si>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</si>
  <si>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</si>
  <si>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</si>
  <si>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</si>
  <si>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</si>
  <si>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</si>
  <si>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</si>
  <si>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</si>
  <si>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</si>
  <si>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</si>
  <si>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</si>
  <si>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</si>
  <si>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</si>
  <si>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</si>
  <si>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</si>
  <si>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</si>
  <si>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</si>
  <si>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</si>
  <si>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</si>
  <si>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</si>
  <si>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</si>
  <si>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</si>
  <si>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</si>
  <si>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</si>
  <si>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</si>
  <si>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</si>
  <si>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</si>
  <si>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</si>
  <si>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</si>
  <si>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</si>
  <si>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</si>
  <si>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</si>
  <si>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</si>
  <si>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</si>
  <si>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</si>
  <si>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</si>
  <si>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</si>
  <si>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</si>
  <si>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</si>
  <si>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</si>
  <si>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</si>
  <si>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</si>
  <si>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</si>
  <si>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</si>
  <si>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</si>
  <si>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</si>
  <si>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</si>
  <si>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</si>
  <si>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</si>
  <si>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</si>
  <si>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</si>
  <si>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</si>
  <si>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</si>
  <si>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</si>
  <si>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</si>
  <si>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</si>
  <si>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</si>
  <si>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</si>
  <si>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</si>
  <si>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</si>
  <si>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</si>
  <si>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</si>
  <si>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</si>
  <si>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</si>
  <si>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</si>
  <si>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</si>
  <si>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</si>
  <si>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</si>
  <si>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</si>
  <si>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</si>
  <si>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</si>
  <si>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</si>
  <si>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</si>
  <si>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</si>
  <si>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</si>
  <si>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</si>
  <si>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</si>
  <si>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</si>
  <si>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</si>
  <si>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</si>
  <si>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</si>
  <si>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</si>
  <si>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</si>
  <si>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</si>
  <si>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</si>
  <si>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</si>
  <si>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</si>
  <si>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</si>
  <si>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</si>
  <si>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</si>
  <si>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</si>
  <si>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</si>
  <si>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</si>
  <si>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</si>
  <si>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</si>
  <si>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</si>
  <si>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</si>
  <si>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</si>
  <si>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</si>
  <si>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</si>
  <si>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</si>
  <si>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</si>
  <si>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</si>
  <si>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</si>
  <si>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</si>
  <si>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</si>
  <si>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</si>
  <si>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</si>
  <si>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</si>
  <si>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</si>
  <si>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</si>
  <si>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</si>
  <si>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</si>
  <si>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</si>
  <si>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</si>
  <si>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</si>
  <si>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</si>
  <si>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</si>
  <si>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</si>
  <si>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</si>
  <si>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</si>
  <si>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</si>
  <si>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</si>
  <si>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</si>
  <si>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</si>
  <si>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</si>
  <si>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</si>
  <si>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</si>
  <si>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</si>
  <si>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</si>
  <si>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</si>
  <si>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</si>
  <si>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</si>
  <si>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</si>
  <si>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</si>
  <si>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</si>
  <si>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</si>
  <si>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</si>
  <si>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</si>
  <si>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</si>
  <si>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</si>
  <si>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</si>
  <si>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</si>
  <si>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</si>
  <si>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</si>
  <si>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</si>
  <si>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</si>
  <si>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</si>
  <si>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</si>
  <si>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</si>
  <si>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</si>
  <si>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</si>
  <si>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</si>
  <si>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</si>
  <si>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</si>
  <si>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</si>
  <si>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</si>
  <si>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</si>
  <si>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</si>
  <si>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</si>
  <si>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</si>
  <si>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</si>
  <si>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</si>
  <si>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</si>
  <si>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</si>
  <si>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</si>
  <si>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</si>
  <si>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</si>
  <si>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</si>
  <si>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</si>
  <si>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</si>
  <si>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</si>
  <si>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</si>
  <si>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</si>
  <si>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</si>
  <si>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</si>
  <si>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</si>
  <si>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</si>
  <si>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</si>
  <si>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</si>
  <si>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</si>
  <si>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</si>
  <si>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</si>
  <si>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</si>
  <si>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</si>
  <si>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</si>
  <si>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</si>
  <si>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</si>
  <si>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</si>
  <si>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</si>
  <si>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</si>
  <si>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</si>
  <si>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</si>
  <si>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</si>
  <si>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</si>
  <si>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</si>
  <si>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</si>
  <si>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</si>
  <si>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</si>
  <si>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</si>
  <si>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</si>
  <si>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</si>
  <si>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</si>
  <si>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</si>
  <si>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</si>
  <si>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</si>
  <si>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</si>
  <si>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</si>
  <si>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</si>
  <si>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</si>
  <si>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</si>
  <si>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</si>
  <si>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</si>
  <si>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</si>
  <si>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</si>
  <si>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</si>
  <si>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</si>
  <si>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</si>
  <si>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</si>
  <si>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</si>
  <si>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</si>
  <si>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</si>
  <si>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</si>
  <si>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</si>
  <si>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</si>
  <si>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</si>
  <si>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</si>
  <si>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</si>
  <si>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</si>
  <si>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</si>
  <si>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</si>
  <si>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</si>
  <si>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</si>
  <si>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</si>
  <si>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</si>
  <si>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</si>
  <si>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</si>
  <si>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</si>
  <si>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</si>
  <si>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</si>
  <si>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</si>
  <si>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</si>
  <si>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</si>
  <si>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</si>
  <si>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</si>
  <si>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</si>
  <si>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</si>
  <si>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</si>
  <si>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</si>
  <si>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</si>
  <si>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</si>
  <si>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</si>
  <si>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</si>
  <si>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</si>
  <si>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</si>
  <si>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</si>
  <si>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</si>
  <si>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</si>
  <si>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</si>
  <si>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</si>
  <si>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</si>
  <si>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</si>
  <si>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</si>
  <si>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</si>
  <si>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</si>
  <si>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</si>
  <si>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</si>
  <si>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</si>
  <si>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</si>
  <si>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</si>
  <si>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</si>
  <si>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</si>
  <si>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</si>
  <si>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</si>
  <si>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</si>
  <si>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</si>
  <si>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</si>
  <si>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</si>
  <si>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</si>
  <si>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</si>
  <si>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</si>
  <si>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</si>
  <si>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</si>
  <si>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</si>
  <si>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</si>
  <si>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</si>
  <si>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</si>
  <si>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</si>
  <si>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</si>
  <si>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</si>
  <si>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</si>
  <si>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</si>
  <si>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</si>
  <si>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</si>
  <si>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</si>
  <si>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</si>
  <si>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</si>
  <si>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</si>
  <si>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</si>
  <si>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</si>
  <si>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</si>
  <si>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</si>
  <si>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</si>
  <si>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</si>
  <si>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</si>
  <si>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</si>
  <si>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</si>
  <si>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</si>
  <si>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</si>
  <si>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</si>
  <si>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</si>
  <si>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</si>
  <si>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</si>
  <si>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</si>
  <si>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</si>
  <si>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</si>
  <si>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</si>
  <si>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</si>
  <si>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</si>
  <si>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</si>
  <si>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</si>
  <si>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</si>
  <si>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</si>
  <si>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</si>
  <si>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</si>
  <si>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</si>
  <si>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</si>
  <si>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</si>
  <si>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</si>
  <si>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</si>
  <si>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</si>
  <si>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</si>
  <si>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</si>
  <si>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</si>
  <si>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</si>
  <si>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</si>
  <si>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</si>
  <si>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</si>
  <si>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</si>
  <si>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</si>
  <si>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</si>
  <si>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</si>
  <si>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</si>
  <si>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</si>
  <si>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</si>
  <si>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</si>
  <si>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</si>
  <si>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</si>
  <si>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</si>
  <si>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</si>
  <si>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</si>
  <si>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</si>
  <si>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</si>
  <si>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</si>
  <si>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</si>
  <si>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</si>
  <si>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</si>
  <si>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</si>
  <si>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</si>
  <si>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</si>
  <si>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</si>
  <si>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</si>
  <si>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</si>
  <si>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</si>
  <si>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</si>
  <si>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</si>
  <si>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</si>
  <si>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</si>
  <si>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</si>
  <si>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</si>
  <si>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</si>
  <si>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</si>
  <si>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</si>
  <si>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</si>
  <si>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</si>
  <si>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</si>
  <si>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</si>
  <si>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</si>
  <si>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</si>
  <si>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</si>
  <si>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</si>
  <si>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</si>
  <si>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</si>
  <si>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</si>
  <si>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</si>
  <si>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</si>
  <si>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</si>
  <si>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</si>
  <si>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</si>
  <si>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</si>
  <si>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</si>
  <si>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</si>
  <si>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</si>
  <si>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</si>
  <si>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</si>
  <si>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</si>
  <si>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</si>
  <si>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</si>
  <si>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</si>
  <si>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</si>
  <si>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</si>
  <si>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</si>
  <si>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</si>
  <si>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</si>
  <si>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</si>
  <si>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</si>
  <si>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</si>
  <si>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</si>
  <si>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</si>
  <si>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</si>
  <si>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</si>
  <si>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</si>
  <si>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</si>
  <si>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</si>
  <si>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</si>
  <si>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</si>
  <si>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</si>
  <si>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</si>
  <si>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</si>
  <si>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</si>
  <si>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</si>
  <si>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</si>
  <si>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</si>
  <si>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</si>
  <si>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</si>
  <si>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</si>
  <si>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</si>
  <si>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</si>
  <si>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</si>
  <si>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</si>
  <si>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</si>
  <si>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</si>
  <si>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</si>
  <si>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</si>
  <si>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</si>
  <si>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</si>
  <si>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</si>
  <si>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</si>
  <si>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</si>
  <si>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</si>
  <si>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</si>
  <si>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</si>
  <si>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</si>
  <si>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</si>
  <si>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</si>
  <si>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</si>
  <si>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</si>
  <si>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</si>
  <si>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</si>
  <si>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</si>
  <si>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</si>
  <si>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</si>
  <si>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</si>
  <si>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</si>
  <si>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</si>
  <si>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</si>
  <si>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</si>
  <si>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</si>
  <si>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</si>
  <si>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</si>
  <si>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</si>
  <si>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</si>
  <si>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</si>
  <si>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</si>
  <si>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</si>
  <si>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</si>
  <si>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</si>
  <si>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</si>
  <si>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</si>
  <si>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</si>
  <si>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</si>
  <si>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</si>
  <si>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</si>
  <si>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</si>
  <si>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</si>
  <si>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</si>
  <si>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</si>
  <si>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</si>
  <si>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</si>
  <si>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</si>
  <si>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</si>
  <si>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</si>
  <si>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</si>
  <si>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</si>
  <si>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</si>
  <si>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</si>
  <si>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</si>
  <si>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</si>
  <si>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</si>
  <si>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</si>
  <si>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</si>
  <si>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</si>
  <si>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</si>
  <si>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</si>
  <si>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</si>
  <si>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</si>
  <si>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</si>
  <si>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</si>
  <si>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</si>
  <si>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</si>
  <si>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</si>
  <si>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</si>
  <si>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</si>
  <si>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</si>
  <si>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</si>
  <si>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</si>
  <si>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</si>
  <si>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</si>
  <si>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</si>
  <si>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</si>
  <si>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</si>
  <si>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</si>
  <si>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</si>
  <si>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</si>
  <si>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</si>
  <si>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</si>
  <si>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</si>
  <si>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</si>
  <si>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</si>
  <si>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</si>
  <si>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</si>
  <si>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</si>
  <si>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</si>
  <si>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</si>
  <si>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</si>
  <si>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</si>
  <si>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</si>
  <si>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</si>
  <si>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</si>
  <si>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</si>
  <si>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</si>
  <si>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</si>
  <si>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</si>
  <si>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</si>
  <si>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</si>
  <si>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</si>
  <si>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</si>
  <si>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</si>
  <si>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</si>
  <si>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</si>
  <si>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</si>
  <si>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</si>
  <si>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</si>
  <si>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</si>
  <si>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</si>
  <si>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</si>
  <si>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</si>
  <si>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</si>
  <si>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</si>
  <si>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</si>
  <si>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</si>
  <si>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</si>
  <si>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</si>
  <si>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</si>
  <si>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</si>
  <si>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</si>
  <si>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</si>
  <si>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</si>
  <si>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</si>
  <si>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</si>
  <si>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</si>
  <si>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</si>
  <si>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</si>
  <si>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</si>
  <si>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</si>
  <si>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</si>
  <si>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</si>
  <si>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</si>
  <si>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</si>
  <si>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</si>
  <si>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</si>
  <si>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</si>
  <si>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</si>
  <si>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</si>
  <si>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</si>
  <si>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</si>
  <si>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</si>
  <si>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</si>
  <si>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</si>
  <si>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</si>
  <si>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</si>
  <si>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</si>
  <si>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</si>
  <si>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</si>
  <si>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</si>
  <si>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</si>
  <si>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</si>
  <si>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</si>
  <si>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</si>
  <si>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</si>
  <si>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</si>
  <si>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</si>
  <si>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</si>
  <si>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</si>
  <si>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</si>
  <si>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</si>
  <si>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</si>
  <si>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</si>
  <si>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</si>
  <si>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</si>
  <si>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</si>
  <si>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</si>
  <si>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</si>
  <si>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</si>
  <si>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</si>
  <si>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</si>
  <si>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</si>
  <si>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</si>
  <si>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</si>
  <si>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</si>
  <si>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</si>
  <si>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</si>
  <si>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</si>
  <si>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</si>
  <si>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</si>
  <si>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</si>
  <si>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</si>
  <si>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</si>
  <si>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</si>
  <si>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</si>
  <si>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</si>
  <si>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</si>
  <si>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</si>
  <si>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</si>
  <si>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</si>
  <si>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</si>
  <si>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</si>
  <si>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</si>
  <si>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</si>
  <si>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</si>
  <si>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</si>
  <si>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</si>
  <si>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</si>
  <si>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</si>
  <si>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</si>
  <si>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</si>
  <si>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</si>
  <si>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</si>
  <si>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</si>
  <si>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</si>
  <si>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</si>
  <si>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</si>
  <si>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</si>
  <si>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</si>
  <si>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</si>
  <si>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</si>
  <si>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</si>
  <si>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</si>
  <si>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</si>
  <si>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</si>
  <si>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</si>
  <si>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</si>
  <si>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</si>
  <si>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</si>
  <si>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</si>
  <si>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</si>
  <si>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</si>
  <si>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</si>
  <si>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</si>
  <si>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</si>
  <si>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</si>
  <si>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</si>
  <si>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</si>
  <si>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</si>
  <si>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</si>
  <si>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</si>
  <si>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</si>
  <si>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</si>
  <si>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</si>
  <si>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</si>
  <si>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</si>
  <si>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</si>
  <si>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</si>
  <si>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</si>
  <si>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</si>
  <si>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</si>
  <si>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</si>
  <si>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</si>
  <si>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</si>
  <si>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</si>
  <si>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</si>
  <si>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</si>
  <si>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</si>
  <si>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</si>
  <si>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</si>
  <si>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</si>
  <si>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</si>
  <si>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</si>
  <si>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</si>
  <si>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</si>
  <si>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</si>
  <si>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</si>
  <si>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</si>
  <si>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</si>
  <si>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</si>
  <si>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</si>
  <si>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</si>
  <si>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</si>
  <si>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</si>
  <si>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</si>
  <si>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</si>
  <si>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</si>
  <si>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</si>
  <si>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</si>
  <si>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</si>
  <si>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</si>
  <si>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</si>
  <si>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</si>
  <si>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</si>
  <si>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</si>
  <si>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</si>
  <si>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</si>
  <si>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</si>
  <si>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</si>
  <si>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</si>
  <si>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</si>
  <si>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</si>
  <si>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</si>
  <si>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</si>
  <si>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</si>
  <si>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</si>
  <si>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</si>
  <si>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</si>
  <si>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</si>
  <si>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</si>
  <si>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</si>
  <si>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</si>
  <si>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</si>
  <si>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</si>
  <si>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</si>
  <si>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</si>
  <si>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</si>
  <si>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</si>
  <si>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</si>
  <si>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</si>
  <si>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</si>
  <si>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</si>
  <si>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</si>
  <si>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</si>
  <si>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</si>
  <si>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</si>
  <si>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</si>
  <si>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</si>
  <si>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</si>
  <si>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</si>
  <si>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</si>
  <si>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</si>
  <si>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</si>
  <si>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</si>
  <si>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</si>
  <si>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</si>
  <si>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</si>
  <si>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</si>
  <si>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</si>
  <si>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</si>
  <si>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</si>
  <si>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</si>
  <si>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</si>
  <si>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</si>
  <si>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</si>
  <si>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</si>
  <si>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</si>
  <si>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</si>
  <si>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</si>
  <si>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</si>
  <si>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</si>
  <si>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</si>
  <si>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</si>
  <si>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</si>
  <si>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</si>
  <si>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</si>
  <si>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</si>
  <si>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</si>
  <si>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</si>
  <si>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</si>
  <si>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</si>
  <si>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</si>
  <si>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</si>
  <si>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</si>
  <si>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</si>
  <si>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</si>
  <si>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</si>
  <si>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</si>
  <si>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</si>
  <si>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</si>
  <si>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</si>
  <si>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</si>
  <si>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</si>
  <si>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</si>
  <si>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</si>
  <si>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</si>
  <si>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</si>
  <si>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</si>
  <si>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</si>
  <si>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</si>
  <si>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</si>
  <si>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</si>
  <si>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</si>
  <si>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</si>
  <si>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</si>
  <si>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</si>
  <si>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</si>
  <si>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</si>
  <si>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</si>
  <si>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</si>
  <si>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</si>
  <si>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</si>
  <si>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</si>
  <si>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</si>
  <si>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</si>
  <si>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</si>
  <si>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</si>
  <si>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</si>
  <si>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</si>
  <si>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</si>
  <si>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</si>
  <si>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</si>
  <si>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</si>
  <si>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</si>
  <si>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</si>
  <si>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</si>
  <si>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</si>
  <si>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</si>
  <si>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</si>
  <si>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</si>
  <si>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</si>
  <si>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</si>
  <si>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</si>
  <si>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</si>
  <si>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</si>
  <si>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</si>
  <si>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</si>
  <si>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</si>
  <si>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</si>
  <si>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</si>
  <si>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</si>
  <si>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</si>
  <si>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</si>
  <si>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</si>
  <si>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</si>
  <si>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</si>
  <si>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</si>
  <si>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</si>
  <si>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</si>
  <si>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</si>
  <si>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</si>
  <si>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</si>
  <si>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</si>
  <si>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</si>
  <si>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</si>
  <si>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</si>
  <si>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</si>
  <si>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</si>
  <si>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</si>
  <si>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</si>
  <si>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</si>
  <si>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</si>
  <si>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</si>
  <si>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</si>
  <si>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</si>
  <si>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</si>
  <si>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</si>
  <si>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</si>
  <si>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</si>
  <si>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</si>
  <si>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</si>
  <si>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</si>
  <si>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</si>
  <si>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</si>
  <si>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</si>
  <si>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</si>
  <si>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</si>
  <si>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</si>
  <si>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</si>
  <si>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</si>
  <si>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</si>
  <si>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</si>
  <si>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</si>
  <si>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</si>
  <si>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</si>
  <si>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</si>
  <si>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</si>
  <si>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</si>
  <si>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</si>
  <si>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</si>
  <si>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</si>
  <si>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</si>
  <si>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</si>
  <si>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</si>
  <si>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</si>
  <si>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</si>
  <si>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</si>
  <si>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</si>
  <si>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</si>
  <si>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</si>
  <si>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</si>
  <si>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</si>
  <si>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</si>
  <si>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</si>
  <si>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</si>
  <si>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</si>
  <si>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</si>
  <si>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</si>
  <si>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</si>
  <si>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</si>
  <si>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</si>
  <si>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</si>
  <si>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</si>
  <si>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</si>
  <si>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</si>
  <si>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</si>
  <si>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</si>
  <si>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</si>
  <si>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</si>
  <si>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</si>
  <si>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</si>
  <si>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</si>
  <si>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</si>
  <si>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</si>
  <si>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</si>
  <si>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</si>
  <si>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</si>
  <si>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</si>
  <si>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</si>
  <si>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</si>
  <si>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</si>
  <si>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</si>
  <si>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</si>
  <si>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</si>
  <si>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</si>
  <si>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</si>
  <si>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</si>
  <si>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</si>
  <si>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</si>
  <si>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</si>
  <si>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</si>
  <si>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</si>
  <si>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</si>
  <si>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</si>
  <si>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</si>
  <si>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</si>
  <si>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</si>
  <si>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</si>
  <si>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</si>
  <si>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</si>
  <si>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</si>
  <si>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</si>
  <si>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</si>
  <si>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</si>
  <si>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</si>
  <si>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</si>
  <si>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</si>
  <si>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</si>
  <si>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</si>
  <si>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</si>
  <si>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</si>
  <si>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</si>
  <si>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</si>
  <si>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</si>
  <si>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</si>
  <si>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</si>
  <si>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</si>
  <si>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</si>
  <si>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</si>
  <si>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</si>
  <si>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</si>
  <si>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</si>
  <si>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</si>
  <si>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</si>
  <si>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</si>
  <si>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</si>
  <si>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</si>
  <si>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</si>
  <si>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</si>
  <si>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</si>
  <si>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</si>
  <si>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</si>
  <si>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</si>
  <si>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</si>
  <si>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</si>
  <si>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</si>
  <si>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</si>
  <si>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</si>
  <si>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</si>
  <si>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</si>
  <si>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</si>
  <si>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</si>
  <si>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</si>
  <si>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</si>
  <si>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</si>
  <si>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</si>
  <si>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</si>
  <si>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</si>
  <si>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</si>
  <si>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</si>
  <si>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</si>
  <si>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</si>
  <si>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</si>
  <si>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</si>
  <si>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</si>
  <si>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</si>
  <si>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</si>
  <si>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</si>
  <si>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</si>
  <si>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</si>
  <si>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</si>
  <si>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</si>
  <si>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</si>
  <si>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</si>
  <si>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</si>
  <si>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</si>
  <si>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</si>
  <si>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</si>
  <si>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</si>
  <si>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</si>
  <si>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</si>
  <si>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</si>
  <si>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</si>
  <si>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</si>
  <si>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</si>
  <si>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</si>
  <si>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</si>
  <si>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</si>
  <si>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</si>
  <si>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</si>
  <si>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</si>
  <si>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</si>
  <si>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</si>
  <si>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</si>
  <si>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</si>
  <si>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</si>
  <si>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</si>
  <si>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</si>
  <si>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</si>
  <si>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</si>
  <si>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</si>
  <si>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</si>
  <si>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</si>
  <si>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</si>
  <si>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</si>
  <si>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</si>
  <si>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</si>
  <si>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</si>
  <si>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</si>
  <si>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</si>
  <si>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</si>
  <si>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</si>
  <si>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</si>
  <si>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</si>
  <si>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</si>
  <si>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</si>
  <si>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</si>
  <si>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</si>
  <si>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</si>
  <si>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</si>
  <si>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</si>
  <si>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</si>
  <si>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</si>
  <si>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</si>
  <si>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</si>
  <si>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</si>
  <si>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</si>
  <si>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</si>
  <si>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</si>
  <si>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</si>
  <si>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</si>
  <si>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</si>
  <si>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</si>
  <si>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</si>
  <si>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</si>
  <si>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</si>
  <si>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</si>
  <si>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</si>
  <si>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</si>
  <si>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</si>
  <si>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</si>
  <si>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</si>
  <si>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</si>
  <si>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</si>
  <si>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</si>
  <si>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</si>
  <si>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</si>
  <si>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</si>
  <si>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</si>
  <si>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</si>
  <si>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</si>
  <si>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</si>
  <si>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</si>
  <si>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</si>
  <si>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</si>
  <si>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</si>
  <si>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</si>
  <si>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</si>
  <si>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</si>
  <si>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</si>
  <si>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</si>
  <si>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</si>
  <si>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</si>
  <si>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</si>
  <si>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</si>
  <si>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</si>
  <si>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</si>
  <si>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</si>
  <si>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</si>
  <si>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</si>
  <si>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</si>
  <si>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</si>
  <si>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</si>
  <si>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</si>
  <si>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</si>
  <si>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</si>
  <si>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</si>
  <si>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</si>
  <si>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</si>
  <si>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</si>
  <si>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</si>
  <si>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</si>
  <si>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</si>
  <si>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</si>
  <si>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</si>
  <si>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</si>
  <si>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</si>
  <si>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</si>
  <si>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</si>
  <si>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</si>
  <si>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</si>
  <si>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</si>
  <si>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</si>
  <si>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</si>
  <si>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</si>
  <si>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</si>
  <si>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</si>
  <si>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</si>
  <si>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</si>
  <si>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</si>
  <si>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</si>
  <si>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</si>
  <si>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</si>
  <si>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</si>
  <si>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</si>
  <si>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</si>
  <si>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</si>
  <si>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</si>
  <si>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</si>
  <si>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</si>
  <si>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</si>
  <si>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</si>
  <si>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</si>
  <si>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</si>
  <si>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</si>
  <si>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</si>
  <si>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</si>
  <si>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</si>
  <si>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</si>
  <si>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</si>
  <si>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</si>
  <si>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</si>
  <si>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</si>
  <si>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</si>
  <si>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</si>
  <si>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</si>
  <si>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</si>
  <si>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</si>
  <si>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</si>
  <si>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</si>
  <si>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</si>
  <si>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</si>
  <si>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</si>
  <si>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</si>
  <si>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</si>
  <si>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</si>
  <si>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</si>
  <si>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</si>
  <si>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</si>
  <si>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</si>
  <si>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</si>
  <si>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</si>
  <si>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</si>
  <si>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</si>
  <si>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</si>
  <si>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</si>
  <si>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</si>
  <si>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</si>
  <si>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</si>
  <si>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</si>
  <si>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</si>
  <si>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</si>
  <si>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</si>
  <si>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</si>
  <si>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</si>
  <si>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</si>
  <si>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</si>
  <si>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</si>
  <si>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</si>
  <si>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</si>
  <si>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</si>
  <si>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</si>
  <si>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</si>
  <si>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</si>
  <si>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</si>
  <si>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</si>
  <si>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</si>
  <si>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</si>
  <si>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</si>
  <si>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</si>
  <si>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</si>
  <si>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</si>
  <si>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</si>
  <si>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</si>
  <si>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</si>
  <si>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</si>
  <si>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</si>
  <si>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</si>
  <si>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</si>
  <si>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</si>
  <si>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</si>
  <si>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</si>
  <si>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</si>
  <si>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</si>
  <si>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</si>
  <si>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</si>
  <si>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</si>
  <si>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</si>
  <si>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</si>
  <si>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</si>
  <si>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</si>
  <si>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</si>
  <si>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</si>
  <si>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</si>
  <si>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</si>
  <si>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</si>
  <si>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</si>
  <si>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</si>
  <si>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</si>
  <si>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</si>
  <si>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</si>
  <si>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</si>
  <si>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</si>
  <si>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</si>
  <si>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</si>
  <si>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</si>
  <si>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</si>
  <si>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</si>
  <si>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</si>
  <si>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</si>
  <si>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</si>
  <si>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</si>
  <si>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</si>
  <si>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</si>
  <si>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</si>
  <si>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</si>
  <si>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</si>
  <si>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</si>
  <si>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</si>
  <si>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</si>
  <si>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</si>
  <si>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</si>
  <si>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</si>
  <si>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</si>
  <si>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</si>
  <si>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</si>
  <si>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</si>
  <si>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</si>
  <si>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</si>
  <si>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</si>
  <si>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</si>
  <si>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</si>
  <si>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</si>
  <si>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</si>
  <si>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</si>
  <si>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</si>
  <si>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</si>
  <si>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</si>
  <si>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</si>
  <si>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</si>
  <si>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</si>
  <si>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</si>
  <si>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</si>
  <si>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</si>
  <si>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</si>
  <si>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</si>
  <si>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</si>
  <si>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</si>
  <si>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</si>
  <si>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</si>
  <si>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</si>
  <si>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</si>
  <si>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</si>
  <si>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</si>
  <si>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</si>
  <si>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</si>
  <si>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</si>
  <si>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</si>
  <si>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</si>
  <si>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</si>
  <si>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</si>
  <si>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</si>
  <si>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</si>
  <si>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</si>
  <si>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</si>
  <si>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</si>
  <si>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</si>
  <si>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</si>
  <si>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</si>
  <si>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</si>
  <si>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</si>
  <si>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</si>
  <si>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</si>
  <si>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</si>
  <si>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</si>
  <si>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</si>
  <si>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</si>
  <si>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</si>
  <si>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</si>
  <si>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</si>
  <si>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</si>
  <si>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</si>
  <si>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</si>
  <si>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</si>
  <si>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</si>
  <si>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</si>
  <si>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</si>
  <si>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</si>
  <si>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</si>
  <si>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</si>
  <si>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</si>
  <si>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</si>
  <si>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</si>
  <si>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</si>
  <si>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</si>
  <si>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</si>
  <si>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</si>
  <si>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</si>
  <si>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</si>
  <si>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</si>
  <si>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</si>
  <si>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</si>
  <si>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</si>
  <si>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</si>
  <si>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</si>
  <si>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</si>
  <si>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</si>
  <si>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</si>
  <si>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</si>
  <si>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</si>
  <si>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</si>
  <si>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</si>
  <si>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</si>
  <si>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</si>
  <si>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</si>
  <si>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</si>
  <si>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</si>
  <si>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</si>
  <si>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</si>
  <si>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</si>
  <si>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</si>
  <si>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</si>
  <si>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</si>
  <si>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</si>
  <si>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</si>
  <si>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</si>
  <si>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</si>
  <si>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</si>
  <si>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</si>
  <si>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</si>
  <si>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</si>
  <si>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</si>
  <si>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</si>
  <si>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</si>
  <si>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</si>
  <si>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</si>
  <si>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</si>
  <si>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</si>
  <si>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</si>
  <si>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</si>
  <si>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</si>
  <si>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</si>
  <si>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</si>
  <si>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</si>
  <si>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</si>
  <si>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</si>
  <si>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</si>
  <si>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</si>
  <si>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</si>
  <si>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</si>
  <si>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</si>
  <si>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</si>
  <si>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</si>
  <si>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</si>
  <si>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</si>
  <si>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</si>
  <si>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</si>
  <si>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</si>
  <si>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</si>
  <si>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</si>
  <si>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</si>
  <si>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</si>
  <si>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</si>
  <si>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</si>
  <si>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</si>
  <si>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</si>
  <si>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</si>
  <si>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</si>
  <si>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</si>
  <si>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</si>
  <si>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</si>
  <si>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</si>
  <si>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</si>
  <si>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</si>
  <si>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</si>
  <si>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</si>
  <si>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</si>
  <si>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</si>
  <si>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</si>
  <si>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</si>
  <si>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</si>
  <si>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</si>
  <si>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</si>
  <si>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</si>
  <si>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</si>
  <si>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</si>
  <si>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</si>
  <si>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</si>
  <si>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</si>
  <si>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</si>
  <si>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</si>
  <si>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</si>
  <si>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</si>
  <si>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</si>
  <si>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</si>
  <si>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</si>
  <si>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</si>
  <si>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</si>
  <si>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</si>
  <si>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</si>
  <si>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</si>
  <si>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</si>
  <si>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</si>
  <si>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</si>
  <si>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</si>
  <si>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</si>
  <si>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</si>
  <si>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</si>
  <si>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</si>
  <si>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</si>
  <si>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</si>
  <si>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</si>
  <si>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</si>
  <si>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</si>
  <si>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</si>
  <si>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</si>
  <si>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</si>
  <si>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</si>
  <si>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</si>
  <si>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</si>
  <si>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</si>
  <si>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</si>
  <si>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</si>
  <si>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</si>
  <si>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</si>
  <si>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</si>
  <si>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</si>
  <si>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</si>
  <si>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</si>
  <si>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</si>
  <si>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</si>
  <si>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</si>
  <si>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</si>
  <si>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</si>
  <si>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</si>
  <si>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</si>
  <si>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</si>
  <si>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</si>
  <si>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</si>
  <si>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</si>
  <si>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</si>
  <si>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</si>
  <si>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</si>
  <si>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</si>
  <si>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</si>
  <si>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</si>
  <si>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</si>
  <si>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</si>
  <si>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</si>
  <si>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</si>
  <si>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</si>
  <si>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</si>
  <si>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</si>
  <si>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</si>
  <si>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</si>
  <si>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</si>
  <si>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</si>
  <si>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</si>
  <si>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</si>
  <si>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</si>
  <si>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</si>
  <si>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</si>
  <si>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</si>
  <si>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</si>
  <si>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</si>
  <si>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</si>
  <si>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</si>
  <si>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</si>
  <si>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</si>
  <si>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</si>
  <si>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</si>
  <si>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</si>
  <si>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</si>
  <si>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</si>
  <si>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</si>
  <si>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</si>
  <si>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</si>
  <si>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</si>
  <si>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</si>
  <si>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</si>
  <si>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</si>
  <si>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</si>
  <si>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</si>
  <si>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</si>
  <si>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</si>
  <si>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</si>
  <si>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</si>
  <si>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</si>
  <si>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</si>
  <si>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</si>
  <si>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</si>
  <si>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</si>
  <si>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</si>
  <si>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</si>
  <si>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</si>
  <si>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</si>
  <si>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</si>
  <si>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</si>
  <si>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</si>
  <si>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</si>
  <si>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</si>
  <si>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</si>
  <si>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</si>
  <si>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</si>
  <si>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</si>
  <si>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</si>
  <si>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</si>
  <si>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</si>
  <si>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</si>
  <si>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</si>
  <si>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</si>
  <si>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</si>
  <si>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</si>
  <si>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</si>
  <si>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</si>
  <si>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</si>
  <si>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</si>
  <si>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</si>
  <si>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</si>
  <si>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</si>
  <si>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</si>
  <si>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</si>
  <si>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</si>
  <si>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</si>
  <si>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</si>
  <si>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</si>
  <si>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</si>
  <si>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</si>
  <si>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</si>
  <si>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</si>
  <si>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</si>
  <si>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</si>
  <si>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</si>
  <si>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</si>
  <si>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</si>
  <si>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</si>
  <si>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</si>
  <si>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</si>
  <si>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</si>
  <si>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</si>
  <si>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</si>
  <si>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</si>
  <si>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</si>
  <si>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</si>
  <si>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</si>
  <si>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</si>
  <si>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</si>
  <si>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</si>
  <si>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</si>
  <si>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</si>
  <si>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</si>
  <si>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</si>
  <si>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</si>
  <si>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</si>
  <si>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</si>
  <si>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</si>
  <si>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</si>
  <si>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</si>
  <si>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</si>
  <si>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</si>
  <si>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</si>
  <si>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</si>
  <si>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</si>
  <si>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</si>
  <si>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</si>
  <si>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</si>
  <si>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</si>
  <si>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</si>
  <si>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</si>
  <si>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</si>
  <si>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</si>
  <si>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</si>
  <si>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</si>
  <si>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</si>
  <si>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</si>
  <si>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</si>
  <si>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</si>
  <si>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</si>
  <si>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</si>
  <si>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</si>
  <si>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</si>
  <si>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</si>
  <si>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</si>
  <si>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</si>
  <si>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</si>
  <si>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</si>
  <si>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</si>
  <si>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</si>
  <si>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</si>
  <si>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</si>
  <si>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</si>
  <si>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</si>
  <si>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</si>
  <si>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</si>
  <si>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</si>
  <si>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</si>
  <si>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</si>
  <si>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</si>
  <si>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</si>
  <si>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</si>
  <si>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</si>
  <si>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</si>
  <si>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</si>
  <si>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</si>
  <si>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</si>
  <si>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</si>
  <si>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</si>
  <si>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</si>
  <si>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</si>
  <si>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</si>
  <si>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</si>
  <si>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</si>
  <si>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</si>
  <si>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</si>
  <si>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</si>
  <si>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</si>
  <si>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</si>
  <si>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</si>
  <si>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</si>
  <si>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</si>
  <si>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</si>
  <si>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</si>
  <si>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</si>
  <si>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</si>
  <si>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</si>
  <si>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</si>
  <si>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</si>
  <si>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</si>
  <si>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</si>
  <si>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</si>
  <si>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</si>
  <si>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</si>
  <si>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</si>
  <si>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</si>
  <si>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</si>
  <si>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</si>
  <si>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</si>
  <si>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</si>
  <si>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</si>
  <si>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</si>
  <si>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</si>
  <si>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</si>
  <si>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</si>
  <si>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</si>
  <si>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</si>
  <si>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</si>
  <si>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</si>
  <si>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</si>
  <si>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</si>
  <si>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</si>
  <si>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</si>
  <si>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</si>
  <si>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</si>
  <si>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</si>
  <si>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</si>
  <si>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</si>
  <si>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</si>
  <si>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</si>
  <si>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</si>
  <si>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</si>
  <si>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</si>
  <si>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</si>
  <si>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</si>
  <si>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</si>
  <si>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</si>
  <si>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</si>
  <si>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</si>
  <si>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</si>
  <si>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</si>
  <si>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</si>
  <si>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</si>
  <si>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</si>
  <si>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</si>
  <si>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</si>
  <si>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</si>
  <si>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</si>
  <si>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</si>
  <si>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</si>
  <si>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</si>
  <si>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</si>
  <si>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</si>
  <si>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</si>
  <si>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</si>
  <si>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</si>
  <si>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</si>
  <si>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</si>
  <si>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</si>
  <si>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</si>
  <si>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</si>
  <si>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</si>
  <si>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</si>
  <si>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</si>
  <si>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</si>
  <si>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</si>
  <si>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</si>
  <si>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</si>
  <si>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</si>
  <si>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</si>
  <si>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</si>
  <si>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</si>
  <si>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</si>
  <si>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</si>
  <si>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</si>
  <si>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</si>
  <si>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</si>
  <si>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</si>
  <si>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</si>
  <si>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</si>
  <si>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</si>
  <si>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</si>
  <si>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</si>
  <si>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</si>
  <si>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</si>
  <si>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</si>
  <si>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</si>
  <si>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</si>
  <si>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</si>
  <si>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</si>
  <si>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</si>
  <si>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</si>
  <si>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</si>
  <si>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</si>
  <si>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</si>
  <si>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</si>
  <si>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</si>
  <si>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</si>
  <si>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</si>
  <si>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</si>
  <si>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</si>
  <si>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</si>
  <si>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</si>
  <si>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</si>
  <si>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</si>
  <si>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</si>
  <si>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</si>
  <si>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</si>
  <si>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</si>
  <si>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</si>
  <si>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</si>
  <si>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</si>
  <si>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</si>
  <si>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</si>
  <si>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</si>
  <si>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</si>
  <si>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</si>
  <si>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</si>
  <si>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</si>
  <si>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</si>
  <si>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</si>
  <si>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</si>
  <si>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</si>
  <si>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</si>
  <si>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</si>
  <si>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</si>
  <si>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</si>
  <si>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</si>
  <si>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</si>
  <si>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</si>
  <si>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</si>
  <si>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</si>
  <si>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</si>
  <si>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</si>
  <si>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</si>
  <si>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</si>
  <si>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</si>
  <si>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</si>
  <si>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</si>
  <si>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</si>
  <si>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</si>
  <si>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</si>
  <si>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</si>
  <si>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</si>
  <si>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</si>
  <si>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</si>
  <si>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</si>
  <si>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</si>
  <si>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</si>
  <si>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</si>
  <si>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</si>
  <si>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</si>
  <si>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</si>
  <si>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</si>
  <si>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</si>
  <si>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</si>
  <si>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</si>
  <si>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</si>
  <si>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</si>
  <si>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</si>
  <si>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</si>
  <si>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</si>
  <si>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</si>
  <si>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</si>
  <si>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</si>
  <si>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</si>
  <si>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</si>
  <si>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</si>
  <si>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</si>
  <si>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</si>
  <si>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</si>
  <si>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</si>
  <si>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</si>
  <si>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</si>
  <si>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</si>
  <si>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</si>
  <si>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</si>
  <si>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</si>
  <si>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</si>
  <si>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</si>
  <si>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</si>
  <si>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</si>
  <si>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</si>
  <si>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</si>
  <si>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</si>
  <si>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</si>
  <si>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</si>
  <si>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</si>
  <si>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</si>
  <si>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</si>
  <si>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</si>
  <si>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</si>
  <si>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</si>
  <si>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</si>
  <si>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</si>
  <si>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</si>
  <si>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</si>
  <si>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</si>
  <si>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</si>
  <si>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</si>
  <si>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</si>
  <si>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</si>
  <si>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</si>
  <si>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</si>
  <si>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</si>
  <si>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</si>
  <si>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</si>
  <si>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</si>
  <si>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</si>
  <si>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</si>
  <si>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</si>
  <si>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</si>
  <si>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</si>
  <si>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</si>
  <si>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</si>
  <si>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</si>
  <si>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</si>
  <si>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</si>
  <si>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</si>
  <si>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</si>
  <si>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</si>
  <si>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</si>
  <si>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</si>
  <si>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</si>
  <si>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</si>
  <si>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</si>
  <si>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</si>
  <si>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</si>
  <si>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</si>
  <si>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</si>
  <si>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</si>
  <si>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</si>
  <si>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</si>
  <si>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</si>
  <si>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</si>
  <si>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</si>
  <si>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</si>
  <si>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</si>
  <si>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</si>
  <si>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</si>
  <si>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</si>
  <si>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</si>
  <si>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</si>
  <si>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</si>
  <si>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</si>
  <si>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</si>
  <si>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</si>
  <si>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</si>
  <si>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</si>
  <si>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</si>
  <si>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</si>
  <si>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</si>
  <si>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</si>
  <si>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</si>
  <si>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</si>
  <si>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</si>
  <si>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</si>
  <si>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</si>
  <si>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</si>
  <si>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</si>
  <si>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</si>
  <si>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</si>
  <si>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</si>
  <si>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</si>
  <si>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</si>
  <si>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</si>
  <si>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</si>
  <si>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</si>
  <si>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</si>
  <si>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</si>
  <si>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</si>
  <si>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</si>
  <si>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</si>
  <si>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</si>
  <si>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</si>
  <si>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</si>
  <si>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</si>
  <si>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</si>
  <si>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</si>
  <si>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</si>
  <si>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</si>
  <si>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</si>
  <si>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</si>
  <si>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</si>
  <si>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</si>
  <si>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</si>
  <si>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</si>
  <si>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</si>
  <si>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</si>
  <si>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</si>
  <si>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</si>
  <si>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</si>
  <si>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</si>
  <si>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</si>
  <si>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</si>
  <si>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</si>
  <si>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</si>
  <si>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</si>
  <si>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</si>
  <si>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</si>
  <si>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</si>
  <si>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</si>
  <si>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</si>
  <si>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</si>
  <si>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</si>
  <si>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</si>
  <si>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</si>
  <si>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</si>
  <si>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</si>
  <si>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</si>
  <si>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</si>
  <si>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</si>
  <si>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</si>
  <si>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</si>
  <si>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</si>
  <si>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</si>
  <si>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</si>
  <si>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</si>
  <si>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</si>
  <si>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</si>
  <si>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</si>
  <si>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</si>
  <si>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</si>
  <si>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</si>
  <si>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</si>
  <si>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</si>
  <si>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</si>
  <si>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</si>
  <si>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</si>
  <si>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</si>
  <si>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</si>
  <si>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</si>
  <si>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</si>
  <si>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</si>
  <si>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</si>
  <si>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</si>
  <si>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</si>
  <si>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</si>
  <si>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</si>
  <si>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</si>
  <si>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</si>
  <si>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</si>
  <si>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</si>
  <si>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</si>
  <si>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</si>
  <si>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</si>
  <si>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</si>
  <si>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</si>
  <si>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</si>
  <si>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</si>
  <si>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</si>
  <si>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</si>
  <si>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</si>
  <si>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</si>
  <si>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</si>
  <si>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</si>
  <si>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</si>
  <si>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</si>
  <si>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</si>
  <si>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</si>
  <si>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</si>
  <si>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</si>
  <si>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</si>
  <si>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</si>
  <si>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</si>
  <si>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</si>
  <si>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</si>
  <si>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</si>
  <si>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</si>
  <si>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</si>
  <si>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</si>
  <si>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</si>
  <si>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</si>
  <si>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</si>
  <si>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</si>
  <si>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</si>
  <si>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</si>
  <si>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</si>
  <si>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</si>
  <si>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</si>
  <si>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</si>
  <si>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</si>
  <si>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</si>
  <si>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</si>
  <si>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</si>
  <si>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</si>
  <si>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</si>
  <si>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</si>
  <si>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</si>
  <si>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</si>
  <si>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</si>
  <si>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</si>
  <si>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</si>
  <si>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</si>
  <si>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</si>
  <si>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</si>
  <si>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</si>
  <si>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</si>
  <si>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</si>
  <si>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</si>
  <si>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</si>
  <si>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</si>
  <si>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</si>
  <si>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</si>
  <si>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</si>
  <si>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</si>
  <si>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</si>
  <si>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</si>
  <si>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</si>
  <si>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</si>
  <si>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</si>
  <si>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</si>
  <si>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</si>
  <si>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</si>
  <si>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</si>
  <si>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</si>
  <si>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</si>
  <si>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</si>
  <si>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</si>
  <si>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</si>
  <si>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</si>
  <si>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</si>
  <si>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</si>
  <si>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</si>
  <si>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</si>
  <si>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</si>
  <si>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</si>
  <si>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</si>
  <si>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</si>
  <si>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</si>
  <si>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</si>
  <si>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</si>
  <si>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</si>
  <si>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</si>
  <si>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</si>
  <si>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</si>
  <si>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</si>
  <si>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</si>
  <si>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</si>
  <si>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</si>
  <si>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</si>
  <si>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</si>
  <si>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</si>
  <si>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</si>
  <si>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</si>
  <si>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</si>
  <si>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</si>
  <si>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</si>
  <si>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</si>
  <si>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</si>
  <si>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</si>
  <si>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</si>
  <si>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</si>
  <si>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</si>
  <si>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</si>
  <si>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</si>
  <si>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</si>
  <si>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</si>
  <si>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</si>
  <si>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</si>
  <si>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</si>
  <si>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</si>
  <si>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</si>
  <si>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</si>
  <si>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</si>
  <si>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</si>
  <si>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</si>
  <si>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</si>
  <si>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</si>
  <si>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</si>
  <si>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</si>
  <si>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</si>
  <si>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</si>
  <si>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</si>
  <si>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</si>
  <si>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</si>
  <si>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</si>
  <si>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</si>
  <si>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</si>
  <si>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</si>
  <si>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</si>
  <si>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</si>
  <si>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</si>
  <si>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</si>
  <si>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</si>
  <si>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</si>
  <si>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</si>
  <si>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</si>
  <si>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</si>
  <si>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</si>
  <si>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</si>
  <si>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</si>
  <si>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</si>
  <si>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</si>
  <si>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</si>
  <si>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</si>
  <si>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</si>
  <si>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</si>
  <si>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</si>
  <si>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</si>
  <si>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</si>
  <si>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</si>
  <si>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</si>
  <si>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</si>
  <si>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</si>
  <si>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</si>
  <si>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</si>
  <si>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</si>
  <si>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</si>
  <si>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</si>
  <si>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</si>
  <si>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</si>
  <si>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</si>
  <si>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</si>
  <si>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</si>
  <si>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</si>
  <si>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</si>
  <si>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</si>
  <si>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</si>
  <si>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</si>
  <si>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</si>
  <si>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</si>
  <si>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</si>
  <si>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</si>
  <si>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</si>
  <si>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</si>
  <si>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</si>
  <si>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</si>
  <si>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</si>
  <si>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</si>
  <si>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</si>
  <si>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</si>
  <si>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</si>
  <si>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</si>
  <si>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</si>
  <si>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</si>
  <si>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</si>
  <si>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</si>
  <si>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</si>
  <si>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</si>
  <si>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</si>
  <si>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</si>
  <si>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</si>
  <si>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</si>
  <si>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</si>
  <si>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</si>
  <si>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</si>
  <si>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</si>
  <si>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</si>
  <si>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</si>
  <si>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</si>
  <si>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</si>
  <si>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</si>
  <si>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</si>
  <si>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</si>
  <si>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</si>
  <si>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</si>
  <si>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</si>
  <si>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</si>
  <si>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</si>
  <si>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</si>
  <si>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</si>
  <si>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</si>
  <si>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</si>
  <si>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</si>
  <si>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</si>
  <si>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</si>
  <si>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</si>
  <si>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</si>
  <si>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</si>
  <si>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</si>
  <si>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</si>
  <si>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</si>
  <si>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</si>
  <si>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</si>
  <si>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</si>
  <si>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</si>
  <si>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</si>
  <si>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</si>
  <si>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</si>
  <si>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</si>
  <si>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</si>
  <si>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</si>
  <si>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</si>
  <si>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</si>
  <si>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</si>
  <si>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</si>
  <si>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</si>
  <si>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</si>
  <si>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</si>
  <si>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</si>
  <si>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</si>
  <si>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</si>
  <si>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</si>
  <si>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</si>
  <si>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</si>
  <si>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</si>
  <si>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</si>
  <si>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</si>
  <si>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</si>
  <si>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</si>
  <si>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</si>
  <si>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</si>
  <si>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</si>
  <si>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</si>
  <si>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</si>
  <si>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</si>
  <si>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</si>
  <si>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</si>
  <si>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</si>
  <si>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</si>
  <si>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</si>
  <si>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</si>
  <si>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</si>
  <si>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</si>
  <si>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</si>
  <si>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</si>
  <si>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</si>
  <si>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</si>
  <si>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</si>
  <si>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</si>
  <si>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</si>
  <si>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</si>
  <si>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</si>
  <si>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</si>
  <si>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</si>
  <si>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</si>
  <si>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</si>
  <si>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</si>
  <si>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</si>
  <si>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</si>
  <si>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</si>
  <si>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</si>
  <si>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</si>
  <si>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</si>
  <si>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</si>
  <si>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</si>
  <si>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</si>
  <si>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</si>
  <si>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</si>
  <si>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</si>
  <si>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</si>
  <si>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</si>
  <si>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</si>
  <si>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</si>
  <si>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</si>
  <si>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</si>
  <si>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</si>
  <si>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</si>
  <si>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</si>
  <si>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</si>
  <si>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</si>
  <si>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</si>
  <si>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</si>
  <si>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</si>
  <si>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</si>
  <si>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</si>
  <si>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</si>
  <si>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</si>
  <si>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</si>
  <si>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</si>
  <si>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</si>
  <si>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</si>
  <si>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</si>
  <si>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</si>
  <si>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</si>
  <si>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</si>
  <si>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</si>
  <si>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</si>
  <si>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</si>
  <si>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</si>
  <si>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</si>
  <si>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</si>
  <si>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</si>
  <si>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</si>
  <si>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</si>
  <si>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</si>
  <si>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</si>
  <si>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</si>
  <si>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</si>
  <si>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</si>
  <si>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</si>
  <si>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</si>
  <si>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</si>
  <si>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</si>
  <si>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</si>
  <si>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</si>
  <si>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</si>
  <si>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</si>
  <si>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</si>
  <si>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</si>
  <si>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</si>
  <si>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</si>
  <si>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</si>
  <si>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</si>
  <si>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</si>
  <si>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</si>
  <si>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</si>
  <si>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</si>
  <si>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</si>
  <si>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</si>
  <si>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</si>
  <si>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</si>
  <si>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</si>
  <si>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</si>
  <si>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</si>
  <si>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</si>
  <si>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</si>
  <si>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</si>
  <si>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</si>
  <si>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</si>
  <si>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</si>
  <si>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</si>
  <si>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</si>
  <si>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</si>
  <si>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</si>
  <si>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</si>
  <si>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</si>
  <si>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</si>
  <si>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</si>
  <si>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</si>
  <si>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</si>
  <si>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</si>
  <si>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</si>
  <si>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</si>
  <si>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</si>
  <si>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</si>
  <si>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</si>
  <si>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</si>
  <si>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</si>
  <si>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</si>
  <si>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</si>
  <si>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</si>
  <si>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</si>
  <si>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</si>
  <si>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</si>
  <si>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</si>
  <si>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</si>
  <si>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</si>
  <si>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</si>
  <si>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</si>
  <si>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</si>
  <si>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</si>
  <si>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</si>
  <si>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</si>
  <si>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</si>
  <si>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</si>
  <si>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</si>
  <si>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</si>
  <si>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</si>
  <si>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</si>
  <si>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</si>
  <si>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</si>
  <si>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</si>
  <si>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</si>
  <si>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</si>
  <si>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</si>
  <si>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</si>
  <si>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</si>
  <si>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</si>
  <si>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</si>
  <si>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</si>
  <si>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</si>
  <si>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</si>
  <si>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</si>
  <si>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</si>
  <si>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</si>
  <si>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</si>
  <si>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</si>
  <si>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</si>
  <si>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</si>
  <si>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</si>
  <si>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</si>
  <si>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</si>
  <si>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</si>
  <si>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</si>
  <si>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</si>
  <si>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</si>
  <si>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</si>
  <si>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</si>
  <si>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</si>
  <si>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</si>
  <si>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</si>
  <si>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</si>
  <si>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</si>
  <si>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</si>
  <si>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</si>
  <si>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</si>
  <si>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</si>
  <si>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</si>
  <si>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</si>
  <si>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</si>
  <si>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</si>
  <si>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</si>
  <si>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</si>
  <si>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</si>
  <si>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</si>
  <si>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</si>
  <si>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</si>
  <si>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</si>
  <si>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</si>
  <si>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</si>
  <si>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</si>
  <si>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</si>
  <si>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</si>
  <si>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</si>
  <si>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</si>
  <si>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</si>
  <si>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</si>
  <si>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</si>
  <si>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</si>
  <si>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</si>
  <si>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</si>
  <si>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</si>
  <si>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</si>
  <si>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</si>
  <si>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</si>
  <si>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</si>
  <si>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</si>
  <si>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</si>
  <si>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</si>
  <si>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</si>
  <si>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</si>
  <si>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</si>
  <si>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</si>
  <si>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</si>
  <si>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</si>
  <si>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</si>
  <si>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</si>
  <si>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</si>
  <si>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</si>
  <si>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</si>
  <si>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</si>
  <si>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</si>
  <si>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</si>
  <si>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</si>
  <si>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</si>
  <si>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</si>
  <si>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</si>
  <si>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</si>
  <si>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</si>
  <si>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</si>
  <si>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</si>
  <si>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</si>
  <si>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</si>
  <si>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</si>
  <si>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</si>
  <si>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</si>
  <si>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</si>
  <si>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</si>
  <si>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</si>
  <si>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</si>
  <si>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</si>
  <si>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</si>
  <si>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</si>
  <si>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</si>
  <si>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</si>
  <si>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</si>
  <si>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</si>
  <si>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</si>
  <si>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</si>
  <si>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</si>
  <si>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</si>
  <si>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</si>
  <si>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</si>
  <si>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</si>
  <si>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</si>
  <si>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</si>
  <si>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</si>
  <si>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</si>
  <si>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</si>
  <si>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</si>
  <si>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</si>
  <si>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</si>
  <si>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</si>
  <si>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</si>
  <si>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</si>
  <si>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</si>
  <si>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</si>
  <si>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</si>
  <si>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</si>
  <si>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</si>
  <si>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</si>
  <si>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</si>
  <si>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</si>
  <si>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</si>
  <si>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</si>
  <si>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</si>
  <si>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</si>
  <si>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</si>
  <si>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</si>
  <si>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</si>
  <si>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</si>
  <si>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</si>
  <si>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</si>
  <si>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</si>
  <si>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</si>
  <si>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</si>
  <si>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</si>
  <si>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</si>
  <si>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</si>
  <si>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</si>
  <si>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</si>
  <si>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</si>
  <si>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</si>
  <si>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</si>
  <si>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</si>
  <si>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</si>
  <si>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</si>
  <si>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</si>
  <si>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</si>
  <si>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</si>
  <si>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</si>
  <si>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</si>
  <si>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</si>
  <si>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</si>
  <si>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</si>
  <si>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</si>
  <si>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</si>
  <si>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</si>
  <si>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</si>
  <si>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</si>
  <si>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</si>
  <si>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</si>
  <si>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</si>
  <si>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</si>
  <si>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</si>
  <si>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</si>
  <si>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</si>
  <si>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</si>
  <si>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</si>
  <si>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</si>
  <si>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</si>
  <si>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</si>
  <si>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</si>
  <si>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</si>
  <si>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</si>
  <si>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</si>
  <si>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</si>
  <si>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</si>
  <si>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</si>
  <si>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</si>
  <si>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</si>
  <si>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</si>
  <si>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</si>
  <si>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</si>
  <si>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</si>
  <si>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</si>
  <si>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</si>
  <si>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</si>
  <si>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</si>
  <si>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</si>
  <si>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</si>
  <si>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</si>
  <si>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</si>
  <si>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</si>
  <si>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</si>
  <si>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</si>
  <si>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</si>
  <si>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</si>
  <si>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</si>
  <si>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</si>
  <si>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</si>
  <si>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</si>
  <si>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</si>
  <si>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</si>
  <si>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</si>
  <si>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</si>
  <si>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</si>
  <si>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</si>
  <si>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</si>
  <si>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</si>
  <si>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</si>
  <si>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</si>
  <si>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</si>
  <si>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</si>
  <si>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</si>
  <si>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</si>
  <si>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</si>
  <si>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</si>
  <si>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</si>
  <si>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</si>
  <si>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</si>
  <si>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</si>
  <si>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</si>
  <si>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</si>
  <si>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</si>
  <si>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</si>
  <si>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</si>
  <si>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</si>
  <si>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</si>
  <si>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</si>
  <si>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</si>
  <si>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</si>
  <si>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</si>
  <si>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</si>
  <si>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</si>
  <si>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</si>
  <si>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</si>
  <si>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</si>
  <si>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</si>
  <si>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</si>
  <si>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</si>
  <si>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</si>
  <si>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</si>
  <si>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</si>
  <si>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</si>
  <si>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</si>
  <si>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</si>
  <si>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</si>
  <si>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</si>
  <si>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</si>
  <si>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</si>
  <si>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</si>
  <si>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</si>
  <si>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</si>
  <si>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</si>
  <si>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</si>
  <si>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</si>
  <si>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</si>
  <si>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</si>
  <si>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</si>
  <si>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</si>
  <si>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</si>
  <si>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</si>
  <si>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</si>
  <si>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</si>
  <si>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</si>
  <si>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</si>
  <si>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</si>
  <si>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</si>
  <si>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</si>
  <si>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</si>
  <si>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</si>
  <si>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</si>
  <si>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</si>
  <si>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</si>
  <si>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</si>
  <si>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</si>
  <si>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</si>
  <si>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</si>
  <si>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</si>
  <si>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</si>
  <si>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</si>
  <si>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</si>
  <si>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</si>
  <si>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</si>
  <si>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</si>
  <si>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</si>
  <si>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</si>
  <si>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</si>
  <si>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</si>
  <si>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</si>
  <si>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</si>
  <si>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</si>
  <si>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</si>
  <si>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</si>
  <si>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</si>
  <si>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</si>
  <si>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</si>
  <si>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</si>
  <si>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</si>
  <si>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</si>
  <si>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</si>
  <si>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</si>
  <si>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</si>
  <si>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</si>
  <si>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</si>
  <si>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</si>
  <si>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</si>
  <si>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</si>
  <si>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</si>
  <si>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</si>
  <si>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</si>
  <si>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</si>
  <si>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</si>
  <si>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</si>
  <si>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</si>
  <si>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</si>
  <si>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</si>
  <si>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</si>
  <si>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</si>
  <si>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</si>
  <si>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</si>
  <si>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</si>
  <si>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</si>
  <si>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</si>
  <si>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</si>
  <si>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</si>
  <si>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</si>
  <si>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</si>
  <si>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</si>
  <si>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</si>
  <si>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</si>
  <si>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</si>
  <si>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</si>
  <si>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</si>
  <si>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</si>
  <si>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</si>
  <si>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</si>
  <si>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</si>
  <si>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</si>
  <si>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</si>
  <si>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</si>
  <si>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</si>
  <si>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</si>
  <si>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</si>
  <si>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</si>
  <si>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</si>
  <si>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</si>
  <si>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</si>
  <si>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</si>
  <si>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</si>
  <si>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</si>
  <si>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</si>
  <si>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</si>
  <si>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</si>
  <si>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</si>
  <si>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</si>
  <si>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</si>
  <si>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</si>
  <si>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</si>
  <si>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</si>
  <si>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</si>
  <si>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</si>
  <si>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</si>
  <si>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</si>
  <si>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</si>
  <si>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</si>
  <si>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</si>
  <si>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</si>
  <si>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</si>
  <si>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</si>
  <si>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</si>
  <si>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</si>
  <si>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</si>
  <si>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</si>
  <si>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</si>
  <si>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</si>
  <si>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</si>
  <si>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</si>
  <si>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</si>
  <si>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</si>
  <si>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</si>
  <si>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</si>
  <si>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</si>
  <si>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</si>
  <si>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</si>
  <si>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</si>
  <si>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</si>
  <si>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</si>
  <si>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</si>
  <si>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</si>
  <si>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</si>
  <si>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</si>
  <si>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</si>
  <si>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</si>
  <si>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</si>
  <si>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</si>
  <si>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</si>
  <si>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</si>
  <si>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</si>
  <si>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</si>
  <si>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</si>
  <si>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</si>
  <si>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</si>
  <si>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</si>
  <si>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</si>
  <si>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</si>
  <si>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</si>
  <si>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</si>
  <si>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</si>
  <si>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</si>
  <si>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</si>
  <si>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</si>
  <si>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</si>
  <si>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</si>
  <si>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</si>
  <si>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</si>
  <si>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</si>
  <si>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</si>
  <si>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</si>
  <si>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</si>
  <si>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</si>
  <si>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</si>
  <si>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</si>
  <si>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</si>
  <si>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</si>
  <si>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</si>
  <si>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</si>
  <si>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</si>
  <si>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</si>
  <si>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</si>
  <si>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</si>
  <si>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</si>
  <si>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</si>
  <si>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</si>
  <si>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</si>
  <si>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</si>
  <si>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</si>
  <si>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</si>
  <si>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</si>
  <si>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</si>
  <si>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</si>
  <si>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</si>
  <si>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</si>
  <si>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</si>
  <si>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</si>
  <si>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</si>
  <si>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</si>
  <si>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</si>
  <si>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</si>
  <si>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</si>
  <si>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</si>
  <si>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</si>
  <si>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</si>
  <si>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</si>
  <si>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</si>
  <si>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</si>
  <si>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</si>
  <si>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</si>
  <si>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</si>
  <si>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</si>
  <si>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</si>
  <si>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</si>
  <si>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</si>
  <si>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</si>
  <si>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</si>
  <si>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</si>
  <si>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</si>
  <si>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</si>
  <si>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</si>
  <si>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</si>
  <si>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</si>
  <si>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</si>
  <si>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</si>
  <si>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</si>
  <si>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</si>
  <si>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</si>
  <si>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</si>
  <si>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</si>
  <si>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</si>
  <si>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</si>
  <si>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</si>
  <si>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</si>
  <si>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</si>
  <si>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</si>
  <si>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</si>
  <si>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</si>
  <si>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</si>
  <si>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</si>
  <si>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</si>
  <si>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</si>
  <si>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</si>
  <si>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</si>
  <si>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</si>
  <si>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</si>
  <si>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</si>
  <si>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</si>
  <si>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</si>
  <si>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</si>
  <si>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</si>
  <si>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</si>
  <si>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</si>
  <si>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</si>
  <si>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</si>
  <si>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</si>
  <si>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</si>
  <si>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</si>
  <si>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</si>
  <si>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</si>
  <si>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</si>
  <si>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</si>
  <si>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</si>
  <si>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</si>
  <si>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</si>
  <si>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</si>
  <si>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</si>
  <si>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</si>
  <si>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</si>
  <si>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</si>
  <si>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</si>
  <si>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</si>
  <si>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</si>
  <si>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</si>
  <si>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</si>
  <si>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</si>
  <si>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</si>
  <si>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</si>
  <si>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</si>
  <si>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</si>
  <si>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</si>
  <si>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</si>
  <si>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</si>
  <si>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</si>
  <si>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</si>
  <si>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</si>
  <si>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</si>
  <si>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</si>
  <si>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</si>
  <si>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</si>
  <si>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</si>
  <si>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</si>
  <si>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</si>
  <si>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</si>
  <si>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</si>
  <si>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</si>
  <si>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</si>
  <si>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</si>
  <si>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</si>
  <si>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</si>
  <si>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</si>
  <si>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</si>
  <si>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</si>
  <si>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</si>
  <si>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</si>
  <si>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</si>
  <si>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</si>
  <si>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</si>
  <si>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</si>
  <si>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</si>
  <si>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</si>
  <si>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</si>
  <si>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</si>
  <si>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</si>
  <si>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</si>
  <si>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</si>
  <si>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</si>
  <si>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</si>
  <si>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</si>
  <si>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</si>
  <si>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</si>
  <si>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</si>
  <si>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</si>
  <si>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</si>
  <si>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</si>
  <si>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</si>
  <si>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</si>
  <si>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</si>
  <si>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</si>
  <si>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</si>
  <si>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</si>
  <si>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</si>
  <si>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</si>
  <si>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</si>
  <si>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</si>
  <si>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</si>
  <si>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</si>
  <si>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</si>
  <si>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</si>
  <si>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</si>
  <si>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</si>
  <si>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</si>
  <si>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</si>
  <si>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</si>
  <si>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</si>
  <si>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</si>
  <si>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</si>
  <si>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</si>
  <si>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</si>
  <si>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</si>
  <si>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</si>
  <si>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</si>
  <si>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</si>
  <si>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</si>
  <si>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</si>
  <si>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</si>
  <si>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</si>
  <si>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</si>
  <si>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</si>
  <si>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</si>
  <si>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</si>
  <si>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</si>
  <si>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</si>
  <si>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</si>
  <si>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</si>
  <si>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</si>
  <si>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</si>
  <si>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</si>
  <si>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</si>
  <si>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</si>
  <si>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</si>
  <si>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</si>
  <si>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</si>
  <si>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</si>
  <si>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</si>
  <si>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</si>
  <si>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</si>
  <si>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</si>
  <si>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</si>
  <si>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</si>
  <si>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</si>
  <si>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</si>
  <si>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</si>
  <si>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</si>
  <si>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</si>
  <si>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</si>
  <si>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</si>
  <si>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</si>
  <si>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</si>
  <si>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</si>
  <si>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</si>
  <si>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</si>
  <si>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</si>
  <si>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</si>
  <si>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</si>
  <si>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</si>
  <si>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</si>
  <si>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</si>
  <si>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</si>
  <si>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</si>
  <si>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</si>
  <si>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</si>
  <si>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</si>
  <si>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</si>
  <si>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</si>
  <si>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</si>
  <si>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</si>
  <si>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</si>
  <si>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</si>
  <si>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</si>
  <si>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</si>
  <si>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</si>
  <si>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</si>
  <si>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</si>
  <si>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</si>
  <si>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</si>
  <si>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</si>
  <si>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</si>
  <si>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</si>
  <si>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</si>
  <si>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</si>
  <si>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</si>
  <si>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</si>
  <si>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</si>
  <si>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</si>
  <si>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</si>
  <si>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</si>
  <si>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</si>
  <si>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</si>
  <si>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</si>
  <si>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</si>
  <si>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</si>
  <si>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</si>
  <si>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</si>
  <si>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</si>
  <si>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</si>
  <si>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</si>
  <si>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</si>
  <si>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</si>
  <si>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</si>
  <si>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</si>
  <si>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</si>
  <si>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</si>
  <si>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</si>
  <si>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</si>
  <si>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</si>
  <si>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</si>
  <si>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</si>
  <si>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</si>
  <si>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</si>
  <si>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</si>
  <si>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</si>
  <si>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</si>
  <si>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</si>
  <si>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</si>
  <si>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</si>
  <si>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</si>
  <si>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</si>
  <si>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</si>
  <si>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</si>
  <si>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</si>
  <si>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</si>
  <si>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</si>
  <si>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</si>
  <si>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</si>
  <si>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</si>
  <si>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</si>
  <si>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</si>
  <si>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</si>
  <si>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</si>
  <si>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</si>
  <si>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</si>
  <si>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</si>
  <si>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</si>
  <si>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</si>
  <si>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</si>
  <si>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</si>
  <si>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</si>
  <si>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</si>
  <si>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</si>
  <si>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</si>
  <si>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</si>
  <si>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</si>
  <si>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</si>
  <si>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</si>
  <si>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</si>
  <si>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</si>
  <si>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</si>
  <si>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</si>
  <si>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</si>
  <si>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</si>
  <si>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</si>
  <si>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</si>
  <si>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</si>
  <si>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</si>
  <si>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</si>
  <si>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</si>
  <si>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</si>
  <si>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</si>
  <si>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</si>
  <si>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</si>
  <si>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</si>
  <si>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</si>
  <si>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</si>
  <si>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</si>
  <si>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</si>
  <si>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</si>
  <si>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</si>
  <si>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</si>
  <si>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</si>
  <si>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</si>
  <si>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</si>
  <si>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</si>
  <si>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</si>
  <si>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</si>
  <si>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</si>
  <si>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</si>
  <si>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</si>
  <si>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</si>
  <si>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</si>
  <si>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</si>
  <si>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</si>
  <si>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</si>
  <si>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</si>
  <si>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</si>
  <si>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</si>
  <si>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</si>
  <si>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</si>
  <si>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</si>
  <si>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</si>
  <si>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</si>
  <si>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</si>
  <si>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</si>
  <si>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</si>
  <si>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</si>
  <si>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</si>
  <si>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</si>
  <si>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</si>
  <si>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</si>
  <si>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</si>
  <si>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</si>
  <si>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</si>
  <si>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</si>
  <si>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</si>
  <si>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</si>
  <si>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</si>
  <si>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</si>
  <si>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</si>
  <si>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</si>
  <si>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</si>
  <si>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</si>
  <si>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</si>
  <si>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</si>
  <si>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</si>
  <si>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</si>
  <si>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</si>
  <si>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</si>
  <si>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</si>
  <si>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</si>
  <si>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</si>
  <si>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</si>
  <si>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</si>
  <si>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</si>
  <si>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</si>
  <si>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</si>
  <si>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</si>
  <si>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</si>
  <si>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</si>
  <si>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</si>
  <si>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</si>
  <si>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</si>
  <si>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</si>
  <si>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</si>
  <si>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</si>
  <si>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</si>
  <si>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</si>
  <si>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</si>
  <si>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</si>
  <si>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</si>
  <si>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</si>
  <si>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</si>
  <si>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</si>
  <si>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</si>
  <si>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</si>
  <si>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</si>
  <si>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</si>
  <si>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</si>
  <si>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</si>
  <si>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</si>
  <si>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</si>
  <si>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</si>
  <si>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</si>
  <si>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</si>
  <si>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</si>
  <si>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</si>
  <si>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</si>
  <si>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</si>
  <si>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</si>
  <si>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</si>
  <si>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</si>
  <si>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</si>
  <si>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</si>
  <si>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</si>
  <si>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</si>
  <si>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</si>
  <si>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</si>
  <si>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</si>
  <si>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</si>
  <si>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</si>
  <si>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</si>
  <si>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</si>
  <si>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</si>
  <si>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</si>
  <si>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</si>
  <si>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</si>
  <si>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</si>
  <si>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</si>
  <si>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</si>
  <si>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</si>
  <si>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</si>
  <si>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</si>
  <si>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</si>
  <si>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</si>
  <si>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</si>
  <si>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</si>
  <si>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</si>
  <si>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</si>
  <si>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</si>
  <si>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</si>
  <si>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</si>
  <si>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</si>
  <si>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</si>
  <si>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</si>
  <si>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</si>
  <si>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</si>
  <si>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</si>
  <si>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</si>
  <si>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</si>
  <si>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</si>
  <si>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</si>
  <si>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</si>
  <si>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</si>
  <si>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</si>
  <si>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</si>
  <si>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</si>
  <si>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</si>
  <si>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</si>
  <si>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</si>
  <si>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</si>
  <si>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</si>
  <si>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</si>
  <si>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</si>
  <si>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</si>
  <si>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</si>
  <si>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</si>
  <si>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</si>
  <si>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</si>
  <si>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</si>
  <si>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</si>
  <si>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</si>
  <si>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</si>
  <si>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</si>
  <si>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</si>
  <si>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</si>
  <si>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</si>
  <si>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</si>
  <si>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</si>
  <si>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</si>
  <si>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</si>
  <si>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</si>
  <si>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</si>
  <si>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</si>
  <si>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</si>
  <si>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</si>
  <si>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</si>
  <si>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</si>
  <si>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</si>
  <si>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</si>
  <si>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</si>
  <si>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</si>
  <si>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</si>
  <si>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</si>
  <si>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</si>
  <si>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</si>
  <si>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</si>
  <si>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</si>
  <si>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</si>
  <si>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</si>
  <si>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</si>
  <si>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</si>
  <si>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</si>
  <si>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</si>
  <si>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</si>
  <si>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</si>
  <si>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</si>
  <si>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</si>
  <si>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</si>
  <si>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</si>
  <si>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</si>
  <si>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</si>
  <si>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</si>
  <si>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</si>
  <si>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</si>
  <si>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</si>
  <si>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</si>
  <si>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</si>
  <si>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</si>
  <si>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</si>
  <si>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</si>
  <si>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</si>
  <si>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</si>
  <si>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</si>
  <si>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</si>
  <si>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</si>
  <si>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</si>
  <si>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</si>
  <si>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</si>
  <si>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</si>
  <si>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</si>
  <si>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</si>
  <si>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</si>
  <si>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</si>
  <si>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</si>
  <si>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</si>
  <si>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</si>
  <si>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</si>
  <si>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</si>
  <si>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</si>
  <si>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</si>
  <si>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</si>
  <si>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</si>
  <si>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</si>
  <si>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</si>
  <si>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</si>
  <si>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</si>
  <si>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</si>
  <si>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</si>
  <si>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</si>
  <si>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</si>
  <si>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</si>
  <si>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</si>
  <si>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</si>
  <si>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</si>
  <si>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</si>
  <si>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</si>
  <si>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</si>
  <si>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</si>
  <si>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</si>
  <si>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</si>
  <si>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</si>
  <si>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</si>
  <si>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</si>
  <si>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</si>
  <si>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</si>
  <si>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</si>
  <si>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</si>
  <si>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</si>
  <si>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</si>
  <si>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</si>
  <si>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</si>
  <si>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</si>
  <si>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</si>
  <si>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</si>
  <si>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</si>
  <si>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</si>
  <si>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</si>
  <si>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</si>
  <si>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</si>
  <si>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</si>
  <si>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</si>
  <si>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</si>
  <si>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</si>
  <si>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</si>
  <si>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</si>
  <si>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</si>
  <si>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</si>
  <si>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</si>
  <si>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</si>
  <si>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</si>
  <si>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</si>
  <si>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</si>
  <si>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</si>
  <si>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</si>
  <si>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</si>
  <si>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</si>
  <si>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</si>
  <si>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</si>
  <si>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</si>
  <si>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</si>
  <si>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</si>
  <si>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</si>
  <si>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</si>
  <si>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</si>
  <si>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</si>
  <si>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</si>
  <si>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</si>
  <si>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</si>
  <si>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</si>
  <si>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</si>
  <si>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</si>
  <si>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</si>
  <si>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</si>
  <si>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</si>
  <si>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</si>
  <si>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</si>
  <si>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</si>
  <si>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</si>
  <si>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</si>
  <si>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</si>
  <si>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</si>
  <si>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</si>
  <si>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</si>
  <si>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</si>
  <si>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</si>
  <si>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</si>
  <si>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</si>
  <si>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</si>
  <si>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</si>
  <si>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</si>
  <si>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</si>
  <si>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</si>
  <si>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</si>
  <si>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</si>
  <si>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</si>
  <si>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</si>
  <si>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</si>
  <si>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</si>
  <si>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</si>
  <si>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</si>
  <si>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</si>
  <si>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</si>
  <si>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</si>
  <si>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</si>
  <si>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</si>
  <si>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</si>
  <si>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</si>
  <si>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</si>
  <si>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</si>
  <si>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</si>
  <si>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</si>
  <si>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</si>
  <si>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</si>
  <si>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</si>
  <si>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</si>
  <si>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</si>
  <si>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</si>
  <si>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</si>
  <si>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</si>
  <si>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</si>
  <si>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</si>
  <si>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</si>
  <si>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</si>
  <si>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</si>
  <si>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</si>
  <si>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</si>
  <si>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</si>
  <si>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</si>
  <si>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</si>
  <si>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</si>
  <si>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</si>
  <si>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</si>
  <si>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</si>
  <si>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</si>
  <si>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</si>
  <si>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</si>
  <si>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</si>
  <si>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</si>
  <si>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</si>
  <si>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</si>
  <si>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</si>
  <si>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</si>
  <si>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</si>
  <si>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</si>
  <si>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</si>
  <si>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</si>
  <si>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</si>
  <si>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</si>
  <si>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</si>
  <si>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</si>
  <si>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</si>
  <si>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</si>
  <si>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</si>
  <si>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</si>
  <si>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</si>
  <si>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</si>
  <si>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</si>
  <si>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</si>
  <si>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</si>
  <si>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</si>
  <si>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</si>
  <si>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</si>
  <si>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</si>
  <si>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</si>
  <si>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</si>
  <si>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</si>
  <si>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</si>
  <si>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</si>
  <si>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</si>
  <si>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</si>
  <si>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</si>
  <si>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</si>
  <si>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</si>
  <si>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</si>
  <si>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</si>
  <si>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</si>
  <si>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</si>
  <si>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</si>
  <si>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</si>
  <si>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</si>
  <si>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</si>
  <si>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</si>
  <si>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</si>
  <si>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</si>
  <si>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</si>
  <si>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</si>
  <si>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</si>
  <si>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</si>
  <si>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</si>
  <si>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</si>
  <si>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</si>
  <si>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</si>
  <si>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</si>
  <si>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</si>
  <si>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</si>
  <si>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</si>
  <si>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</si>
  <si>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</si>
  <si>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</si>
  <si>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</si>
  <si>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</si>
  <si>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</si>
  <si>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</si>
  <si>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</si>
  <si>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</si>
  <si>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</si>
  <si>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</si>
  <si>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</si>
  <si>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</si>
  <si>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</si>
  <si>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</si>
  <si>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</si>
  <si>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</si>
  <si>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</si>
  <si>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</si>
  <si>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</si>
  <si>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</si>
  <si>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</si>
  <si>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</si>
  <si>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</si>
  <si>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</si>
  <si>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</si>
  <si>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</si>
  <si>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</si>
  <si>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</si>
  <si>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</si>
  <si>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</si>
  <si>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</si>
  <si>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</si>
  <si>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</si>
  <si>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</si>
  <si>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</si>
  <si>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</si>
  <si>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</si>
  <si>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</si>
  <si>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</si>
  <si>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</si>
  <si>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</si>
  <si>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</si>
  <si>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</si>
  <si>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</si>
  <si>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</si>
  <si>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</si>
  <si>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</si>
  <si>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</si>
  <si>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</si>
  <si>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</si>
  <si>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</si>
  <si>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</si>
  <si>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</si>
  <si>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</si>
  <si>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</si>
  <si>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</si>
  <si>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</si>
  <si>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</si>
  <si>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</si>
  <si>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</si>
  <si>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</si>
  <si>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</si>
  <si>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</si>
  <si>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</si>
  <si>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</si>
  <si>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</si>
  <si>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</si>
  <si>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</si>
  <si>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</si>
  <si>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</si>
  <si>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</si>
  <si>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</si>
  <si>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</si>
  <si>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</si>
  <si>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</si>
  <si>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</si>
  <si>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</si>
  <si>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</si>
  <si>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</si>
  <si>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</si>
  <si>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</si>
  <si>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</si>
  <si>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</si>
  <si>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</si>
  <si>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</si>
  <si>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</si>
  <si>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</si>
  <si>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</si>
  <si>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</si>
  <si>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</si>
  <si>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</si>
  <si>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</si>
  <si>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</si>
  <si>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</si>
  <si>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</si>
  <si>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</si>
  <si>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</si>
  <si>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</si>
  <si>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</si>
  <si>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</si>
  <si>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</si>
  <si>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</si>
  <si>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</si>
  <si>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</si>
  <si>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</si>
  <si>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</si>
  <si>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</si>
  <si>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</si>
  <si>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</si>
  <si>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</si>
  <si>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</si>
  <si>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</si>
  <si>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</si>
  <si>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</si>
  <si>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</si>
  <si>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</si>
  <si>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</si>
  <si>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</si>
  <si>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</si>
  <si>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</si>
  <si>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</si>
  <si>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</si>
  <si>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</si>
  <si>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</si>
  <si>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</si>
  <si>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</si>
  <si>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</si>
  <si>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</si>
  <si>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</si>
  <si>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</si>
  <si>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</si>
  <si>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</si>
  <si>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</si>
  <si>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</si>
  <si>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</si>
  <si>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</si>
  <si>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</si>
  <si>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</si>
  <si>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</si>
  <si>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</si>
  <si>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</si>
  <si>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</si>
  <si>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</si>
  <si>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</si>
  <si>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</si>
  <si>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</si>
  <si>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</si>
  <si>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</si>
  <si>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</si>
  <si>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</si>
  <si>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</si>
  <si>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</si>
  <si>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</si>
  <si>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</si>
  <si>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</si>
  <si>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</si>
  <si>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</si>
  <si>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</si>
  <si>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</si>
  <si>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</si>
  <si>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</si>
  <si>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</si>
  <si>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</si>
  <si>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</si>
  <si>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</si>
  <si>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</si>
  <si>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</si>
  <si>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</si>
  <si>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</si>
  <si>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</si>
  <si>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</si>
  <si>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</si>
  <si>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</si>
  <si>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</si>
  <si>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</si>
  <si>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</si>
  <si>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</si>
  <si>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</si>
  <si>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</si>
  <si>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</si>
  <si>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</si>
  <si>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</si>
  <si>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</si>
  <si>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</si>
  <si>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</si>
  <si>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</si>
  <si>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</si>
  <si>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</si>
  <si>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</si>
  <si>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</si>
  <si>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</si>
  <si>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</si>
  <si>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</si>
  <si>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</si>
  <si>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</si>
  <si>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</si>
  <si>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</si>
  <si>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</si>
  <si>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</si>
  <si>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</si>
  <si>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</si>
  <si>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</si>
  <si>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</si>
  <si>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</si>
  <si>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</si>
  <si>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</si>
  <si>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</si>
  <si>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</si>
  <si>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</si>
  <si>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</si>
  <si>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</si>
  <si>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</si>
  <si>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</si>
  <si>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</si>
  <si>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</si>
  <si>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</si>
  <si>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</si>
  <si>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</si>
  <si>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</si>
  <si>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</si>
  <si>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</si>
  <si>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</si>
  <si>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</si>
  <si>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</si>
  <si>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</si>
  <si>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</si>
  <si>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</si>
  <si>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</si>
  <si>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</si>
  <si>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</si>
  <si>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</si>
  <si>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</si>
  <si>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</si>
  <si>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</si>
  <si>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</si>
  <si>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</si>
  <si>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</si>
  <si>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</si>
  <si>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</si>
  <si>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</si>
  <si>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</si>
  <si>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</si>
  <si>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</si>
  <si>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</si>
  <si>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</si>
  <si>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</si>
  <si>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</si>
  <si>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</si>
  <si>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</si>
  <si>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</si>
  <si>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</si>
  <si>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</si>
  <si>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</si>
  <si>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</si>
  <si>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</si>
  <si>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</si>
  <si>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</si>
  <si>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</si>
  <si>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</si>
  <si>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</si>
  <si>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</si>
  <si>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</si>
  <si>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</si>
  <si>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</si>
  <si>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</si>
  <si>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</si>
  <si>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</si>
  <si>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</si>
  <si>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</si>
  <si>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</si>
  <si>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</si>
  <si>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</si>
  <si>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</si>
  <si>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</si>
  <si>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</si>
  <si>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</si>
  <si>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</si>
  <si>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</si>
  <si>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</si>
  <si>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</si>
  <si>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</si>
  <si>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</si>
  <si>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</si>
  <si>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</si>
  <si>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</si>
  <si>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</si>
  <si>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</si>
  <si>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</si>
  <si>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</si>
  <si>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</si>
  <si>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</si>
  <si>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</si>
  <si>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</si>
  <si>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</si>
  <si>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</si>
  <si>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</si>
  <si>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</si>
  <si>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</si>
  <si>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</si>
  <si>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</si>
  <si>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</si>
  <si>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</si>
  <si>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</si>
  <si>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</si>
  <si>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</si>
  <si>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</si>
  <si>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</si>
  <si>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</si>
  <si>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</si>
  <si>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</si>
  <si>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</si>
  <si>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</si>
  <si>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</si>
  <si>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</si>
  <si>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</si>
  <si>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</si>
  <si>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</si>
  <si>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</si>
  <si>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</si>
  <si>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</si>
  <si>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</si>
  <si>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</si>
  <si>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</si>
  <si>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</si>
  <si>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</si>
  <si>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</si>
  <si>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</si>
  <si>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</si>
  <si>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</si>
  <si>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</si>
  <si>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</si>
  <si>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</si>
  <si>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</si>
  <si>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</si>
  <si>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</si>
  <si>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</si>
  <si>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</si>
  <si>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</si>
  <si>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</si>
  <si>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</si>
  <si>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</si>
  <si>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</si>
  <si>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</si>
  <si>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</si>
  <si>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</si>
  <si>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</si>
  <si>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</si>
  <si>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</si>
  <si>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</si>
  <si>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</si>
  <si>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</si>
  <si>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</si>
  <si>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</si>
  <si>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</si>
  <si>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</si>
  <si>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</si>
  <si>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</si>
  <si>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</si>
  <si>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</si>
  <si>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</si>
  <si>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</si>
  <si>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</si>
  <si>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</si>
  <si>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</si>
  <si>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</si>
  <si>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</si>
  <si>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</si>
  <si>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</si>
  <si>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</si>
  <si>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</si>
  <si>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</si>
  <si>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</si>
  <si>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</si>
  <si>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</si>
  <si>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</si>
  <si>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</si>
  <si>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</si>
  <si>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</si>
  <si>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</si>
  <si>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</si>
  <si>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</si>
  <si>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</si>
  <si>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</si>
  <si>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</si>
  <si>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</si>
  <si>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</si>
  <si>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</si>
  <si>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</si>
  <si>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</si>
  <si>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</si>
  <si>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</si>
  <si>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</si>
  <si>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</si>
  <si>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</si>
  <si>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</si>
  <si>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</si>
  <si>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</si>
  <si>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</si>
  <si>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</si>
  <si>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</si>
  <si>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</si>
  <si>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</si>
  <si>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</si>
  <si>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</si>
  <si>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</si>
  <si>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</si>
  <si>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</si>
  <si>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</si>
  <si>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</si>
  <si>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</si>
  <si>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</si>
  <si>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</si>
  <si>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</si>
  <si>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</si>
  <si>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</si>
  <si>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</si>
  <si>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</si>
  <si>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</si>
  <si>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</si>
  <si>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</si>
  <si>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</si>
  <si>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</si>
  <si>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</si>
  <si>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</si>
  <si>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</si>
  <si>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</si>
  <si>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</si>
  <si>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</si>
  <si>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</si>
  <si>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</si>
  <si>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</si>
  <si>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</si>
  <si>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</si>
  <si>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</si>
  <si>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</si>
  <si>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</si>
  <si>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</si>
  <si>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</si>
  <si>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</si>
  <si>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</si>
  <si>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</si>
  <si>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</si>
  <si>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</si>
  <si>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</si>
  <si>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</si>
  <si>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</si>
  <si>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</si>
  <si>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</si>
  <si>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</si>
  <si>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</si>
  <si>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</si>
  <si>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</si>
  <si>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</si>
  <si>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</si>
  <si>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</si>
  <si>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</si>
  <si>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</si>
  <si>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</si>
  <si>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</si>
  <si>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</si>
  <si>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</si>
  <si>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</si>
  <si>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</si>
  <si>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</si>
  <si>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</si>
  <si>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</si>
  <si>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</si>
  <si>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</si>
  <si>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</si>
  <si>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</si>
  <si>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</si>
  <si>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</si>
  <si>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</si>
  <si>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</si>
  <si>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</si>
  <si>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</si>
  <si>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</si>
  <si>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</si>
  <si>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</si>
  <si>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</si>
  <si>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</si>
  <si>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</si>
  <si>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</si>
  <si>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</si>
  <si>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</si>
  <si>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</si>
  <si>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</si>
  <si>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</si>
  <si>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</si>
  <si>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</si>
  <si>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</si>
  <si>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</si>
  <si>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</si>
  <si>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</si>
  <si>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</si>
  <si>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</si>
  <si>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</si>
  <si>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</si>
  <si>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</si>
  <si>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</si>
  <si>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</si>
  <si>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</si>
  <si>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</si>
  <si>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</si>
  <si>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</si>
  <si>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</si>
  <si>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</si>
  <si>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</si>
  <si>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</si>
  <si>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</si>
  <si>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</si>
  <si>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</si>
  <si>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</si>
  <si>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</si>
  <si>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</si>
  <si>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</si>
  <si>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</si>
  <si>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</si>
  <si>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</si>
  <si>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</si>
  <si>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</si>
  <si>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</si>
  <si>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</si>
  <si>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</si>
  <si>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</si>
  <si>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</si>
  <si>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</si>
  <si>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</si>
  <si>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</si>
  <si>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</si>
  <si>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</si>
  <si>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</si>
  <si>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</si>
  <si>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</si>
  <si>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</si>
  <si>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</si>
  <si>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</si>
  <si>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</si>
  <si>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</si>
  <si>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</si>
  <si>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</si>
  <si>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</si>
  <si>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</si>
  <si>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</si>
  <si>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</si>
  <si>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</si>
  <si>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</si>
  <si>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</si>
  <si>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</si>
  <si>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</si>
  <si>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</si>
  <si>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</si>
  <si>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</si>
  <si>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</si>
  <si>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</si>
  <si>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</si>
  <si>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</si>
  <si>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</si>
  <si>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</si>
  <si>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</si>
  <si>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</si>
  <si>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</si>
  <si>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</si>
  <si>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</si>
  <si>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</si>
  <si>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</si>
  <si>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</si>
  <si>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</si>
  <si>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</si>
  <si>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</si>
  <si>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</si>
  <si>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</si>
  <si>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</si>
  <si>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</si>
  <si>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</si>
  <si>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</si>
  <si>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</si>
  <si>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</si>
  <si>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</si>
  <si>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</si>
  <si>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</si>
  <si>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</si>
  <si>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</si>
  <si>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</si>
  <si>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</si>
  <si>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</si>
  <si>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</si>
  <si>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</si>
  <si>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</si>
  <si>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</si>
  <si>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</si>
  <si>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</si>
  <si>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</si>
  <si>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</si>
  <si>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</si>
  <si>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</si>
  <si>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</si>
  <si>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</si>
  <si>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</si>
  <si>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</si>
  <si>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</si>
  <si>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</si>
  <si>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</si>
  <si>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</si>
  <si>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</si>
  <si>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</si>
  <si>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</si>
  <si>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</si>
  <si>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</si>
  <si>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</si>
  <si>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</si>
  <si>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</si>
  <si>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</si>
  <si>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</si>
  <si>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</si>
  <si>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</si>
  <si>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</si>
  <si>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</si>
  <si>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</si>
  <si>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</si>
  <si>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</si>
  <si>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</si>
  <si>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</si>
  <si>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</si>
  <si>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</si>
  <si>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</si>
  <si>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</si>
  <si>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</si>
  <si>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</si>
  <si>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</si>
  <si>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</si>
  <si>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</si>
  <si>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</si>
  <si>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</si>
  <si>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</si>
  <si>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</si>
  <si>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</si>
  <si>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</si>
  <si>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</si>
  <si>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</si>
  <si>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</si>
  <si>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</si>
  <si>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</si>
  <si>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</si>
  <si>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</si>
  <si>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</si>
  <si>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</si>
  <si>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</si>
  <si>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</si>
  <si>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</si>
  <si>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</si>
  <si>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</si>
  <si>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</si>
  <si>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</si>
  <si>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</si>
  <si>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</si>
  <si>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</si>
  <si>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</si>
  <si>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</si>
  <si>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</si>
  <si>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</si>
  <si>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</si>
  <si>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</si>
  <si>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</si>
  <si>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</si>
  <si>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</si>
  <si>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</si>
  <si>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</si>
  <si>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</si>
  <si>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</si>
  <si>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</si>
  <si>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</si>
  <si>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</si>
  <si>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</si>
  <si>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</si>
  <si>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</si>
  <si>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</si>
  <si>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</si>
  <si>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</si>
  <si>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</si>
  <si>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</si>
  <si>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</si>
  <si>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</si>
  <si>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</si>
  <si>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</si>
  <si>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</si>
  <si>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</si>
  <si>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</si>
  <si>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</si>
  <si>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</si>
  <si>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</si>
  <si>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</si>
  <si>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</si>
  <si>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</si>
  <si>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</si>
  <si>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</si>
  <si>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</si>
  <si>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</si>
  <si>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</si>
  <si>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</si>
  <si>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</si>
  <si>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</si>
  <si>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</si>
  <si>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</si>
  <si>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</si>
  <si>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</si>
  <si>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</si>
  <si>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</si>
  <si>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</si>
  <si>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</si>
  <si>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</si>
  <si>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</si>
  <si>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</si>
  <si>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</si>
  <si>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</si>
  <si>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</si>
  <si>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</si>
  <si>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</si>
  <si>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</si>
  <si>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</si>
  <si>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</si>
  <si>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</si>
  <si>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</si>
  <si>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</si>
  <si>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</si>
  <si>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</si>
  <si>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</si>
  <si>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</si>
  <si>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</si>
  <si>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</si>
  <si>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</si>
  <si>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</si>
  <si>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</si>
  <si>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</si>
  <si>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</si>
  <si>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</si>
  <si>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</si>
  <si>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</si>
  <si>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</si>
  <si>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</si>
  <si>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</si>
  <si>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</si>
  <si>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</si>
  <si>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</si>
  <si>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</si>
  <si>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</si>
  <si>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</si>
  <si>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</si>
  <si>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</si>
  <si>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</si>
  <si>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</si>
  <si>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</si>
  <si>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</si>
  <si>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</si>
  <si>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</si>
  <si>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</si>
  <si>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</si>
  <si>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</si>
  <si>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</si>
  <si>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</si>
  <si>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</si>
  <si>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</si>
  <si>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</si>
  <si>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</si>
  <si>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</si>
  <si>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</si>
  <si>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</si>
  <si>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</si>
  <si>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</si>
  <si>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</si>
  <si>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</si>
  <si>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</si>
  <si>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</si>
  <si>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</si>
  <si>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</si>
  <si>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</si>
  <si>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</si>
  <si>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</si>
  <si>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</si>
  <si>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</si>
  <si>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</si>
  <si>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</si>
  <si>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</si>
  <si>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</si>
  <si>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</si>
  <si>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</si>
  <si>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</si>
  <si>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</si>
  <si>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</si>
  <si>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</si>
  <si>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</si>
  <si>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</si>
  <si>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</si>
  <si>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</si>
  <si>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</si>
  <si>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</si>
  <si>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</si>
  <si>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</si>
  <si>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</si>
  <si>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</si>
  <si>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</si>
  <si>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</si>
  <si>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</si>
  <si>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</si>
  <si>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</si>
  <si>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</si>
  <si>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</si>
  <si>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</si>
  <si>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</si>
  <si>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</si>
  <si>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</si>
  <si>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</si>
  <si>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</si>
  <si>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</si>
  <si>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</si>
  <si>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</si>
  <si>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</si>
  <si>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</si>
  <si>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</si>
  <si>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</si>
  <si>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</si>
  <si>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</si>
  <si>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</si>
  <si>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</si>
  <si>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</si>
  <si>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</si>
  <si>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</si>
  <si>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</si>
  <si>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</si>
  <si>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</si>
  <si>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</si>
  <si>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</si>
  <si>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</si>
  <si>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</si>
  <si>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</si>
  <si>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</si>
  <si>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</si>
  <si>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</si>
  <si>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</si>
  <si>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</si>
  <si>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</si>
  <si>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</si>
  <si>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</si>
  <si>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</si>
  <si>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</si>
  <si>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</si>
  <si>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</si>
  <si>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</si>
  <si>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</si>
  <si>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</si>
  <si>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</si>
  <si>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</si>
  <si>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</si>
  <si>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</si>
  <si>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</si>
  <si>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</si>
  <si>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</si>
  <si>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</si>
  <si>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</si>
  <si>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</si>
  <si>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</si>
  <si>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</si>
  <si>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</si>
  <si>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</si>
  <si>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</si>
  <si>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</si>
  <si>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</si>
  <si>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</si>
  <si>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</si>
  <si>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</si>
  <si>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</si>
  <si>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</si>
  <si>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</si>
  <si>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</si>
  <si>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</si>
  <si>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</si>
  <si>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</si>
  <si>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</si>
  <si>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</si>
  <si>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</si>
  <si>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</si>
  <si>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</si>
  <si>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</si>
  <si>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</si>
  <si>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</si>
  <si>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</si>
  <si>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</si>
  <si>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</si>
  <si>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</si>
  <si>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</si>
  <si>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</si>
  <si>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</si>
  <si>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</si>
  <si>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</si>
  <si>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</si>
  <si>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</si>
  <si>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</si>
  <si>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</si>
  <si>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</si>
  <si>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</si>
  <si>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</si>
  <si>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</si>
  <si>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</si>
  <si>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</si>
  <si>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</si>
  <si>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</si>
  <si>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</si>
  <si>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</si>
  <si>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</si>
  <si>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</si>
  <si>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</si>
  <si>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</si>
  <si>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</si>
  <si>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</si>
  <si>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</si>
  <si>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</si>
  <si>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</si>
  <si>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</si>
  <si>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</si>
  <si>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</si>
  <si>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</si>
  <si>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</si>
  <si>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</si>
  <si>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</si>
  <si>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</si>
  <si>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</si>
  <si>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</si>
  <si>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</si>
  <si>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</si>
  <si>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</si>
  <si>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</si>
  <si>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</si>
  <si>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</si>
  <si>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</si>
  <si>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</si>
  <si>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</si>
  <si>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</si>
  <si>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</si>
  <si>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</si>
  <si>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</si>
  <si>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</si>
  <si>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</si>
  <si>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</si>
  <si>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</si>
  <si>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</si>
  <si>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</si>
  <si>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</si>
  <si>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</si>
  <si>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</si>
  <si>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</si>
  <si>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</si>
  <si>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</si>
  <si>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</si>
  <si>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</si>
  <si>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</si>
  <si>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</si>
  <si>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</si>
  <si>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</si>
  <si>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</si>
  <si>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</si>
  <si>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</si>
  <si>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</si>
  <si>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</si>
  <si>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</si>
  <si>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</si>
  <si>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</si>
  <si>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</si>
  <si>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</si>
  <si>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</si>
  <si>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</si>
  <si>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</si>
  <si>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</si>
  <si>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</si>
  <si>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</si>
  <si>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</si>
  <si>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</si>
  <si>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</si>
  <si>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</si>
  <si>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</si>
  <si>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</si>
  <si>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</si>
  <si>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</si>
  <si>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</si>
  <si>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</si>
  <si>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</si>
  <si>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</si>
  <si>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</si>
  <si>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</si>
  <si>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</si>
  <si>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</si>
  <si>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</si>
  <si>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</si>
  <si>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</si>
  <si>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</si>
  <si>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</si>
  <si>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</si>
  <si>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</si>
  <si>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</si>
  <si>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</si>
  <si>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</si>
  <si>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</si>
  <si>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</si>
  <si>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</si>
  <si>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</si>
  <si>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</si>
  <si>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</si>
  <si>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</si>
  <si>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</si>
  <si>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</si>
  <si>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</si>
  <si>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</si>
  <si>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</si>
  <si>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</si>
  <si>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</si>
  <si>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</si>
  <si>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</si>
  <si>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</si>
  <si>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</si>
  <si>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</si>
  <si>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</si>
  <si>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</si>
  <si>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</si>
  <si>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</si>
  <si>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</si>
  <si>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</si>
  <si>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</si>
  <si>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</si>
  <si>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</si>
  <si>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</si>
  <si>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</si>
  <si>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</si>
  <si>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</si>
  <si>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</si>
  <si>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</si>
  <si>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</si>
  <si>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</si>
  <si>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</si>
  <si>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</si>
  <si>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</si>
  <si>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</si>
  <si>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</si>
  <si>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</si>
  <si>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</si>
  <si>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</si>
  <si>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</si>
  <si>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</si>
  <si>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</si>
  <si>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</si>
  <si>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</si>
  <si>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</si>
  <si>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</si>
  <si>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</si>
  <si>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</si>
  <si>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</si>
  <si>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</si>
  <si>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</si>
  <si>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</si>
  <si>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</si>
  <si>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</si>
  <si>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</si>
  <si>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</si>
  <si>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</si>
  <si>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</si>
  <si>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</si>
  <si>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</si>
  <si>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</si>
  <si>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</si>
  <si>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</si>
  <si>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</si>
  <si>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</si>
  <si>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</si>
  <si>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</si>
  <si>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</si>
  <si>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</si>
  <si>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</si>
  <si>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</si>
  <si>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</si>
  <si>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</si>
  <si>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</si>
  <si>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</si>
  <si>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</si>
  <si>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</si>
  <si>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</si>
  <si>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</si>
  <si>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</si>
  <si>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</si>
  <si>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</si>
  <si>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</si>
  <si>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</si>
  <si>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</si>
  <si>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</si>
  <si>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</si>
  <si>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</si>
  <si>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</si>
  <si>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</si>
  <si>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</si>
  <si>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</si>
  <si>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</si>
  <si>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</si>
  <si>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</si>
  <si>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</si>
  <si>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</si>
  <si>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</si>
  <si>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</si>
  <si>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</si>
  <si>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</si>
  <si>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</si>
  <si>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</si>
  <si>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</si>
  <si>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</si>
  <si>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</si>
  <si>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</si>
  <si>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</si>
  <si>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</si>
  <si>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</si>
  <si>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</si>
  <si>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</si>
  <si>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</si>
  <si>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</si>
  <si>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</si>
  <si>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</si>
  <si>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</si>
  <si>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</si>
  <si>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</si>
  <si>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</si>
  <si>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</si>
  <si>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</si>
  <si>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</si>
  <si>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</si>
  <si>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</si>
  <si>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</si>
  <si>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</si>
  <si>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</si>
  <si>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</si>
  <si>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</si>
  <si>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</si>
  <si>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</si>
  <si>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</si>
  <si>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</si>
  <si>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</si>
  <si>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</si>
  <si>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</si>
  <si>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</si>
  <si>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</si>
  <si>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</si>
  <si>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</si>
  <si>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</si>
  <si>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</si>
  <si>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</si>
  <si>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</si>
  <si>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</si>
  <si>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</si>
  <si>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</si>
  <si>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</si>
  <si>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</si>
  <si>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</si>
  <si>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</si>
  <si>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</si>
  <si>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</si>
  <si>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</si>
  <si>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</si>
  <si>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</si>
  <si>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</si>
  <si>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</si>
  <si>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</si>
  <si>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</si>
  <si>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</si>
  <si>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</si>
  <si>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</si>
  <si>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</si>
  <si>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</si>
  <si>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</si>
  <si>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</si>
  <si>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</si>
  <si>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</si>
  <si>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</si>
  <si>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</si>
  <si>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</si>
  <si>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</si>
  <si>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</si>
  <si>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</si>
  <si>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</si>
  <si>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</si>
  <si>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</si>
  <si>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</si>
  <si>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</si>
  <si>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</si>
  <si>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</si>
  <si>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</si>
  <si>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</si>
  <si>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</si>
  <si>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</si>
  <si>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</si>
  <si>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</si>
  <si>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</si>
  <si>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</si>
  <si>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</si>
  <si>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</si>
  <si>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</si>
  <si>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</si>
  <si>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</si>
  <si>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</si>
  <si>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</si>
  <si>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</si>
  <si>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</si>
  <si>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</si>
  <si>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</si>
  <si>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</si>
  <si>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</si>
  <si>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</si>
  <si>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</si>
  <si>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</si>
  <si>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</si>
  <si>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</si>
  <si>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</si>
  <si>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</si>
  <si>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</si>
  <si>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</si>
  <si>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</si>
  <si>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</si>
  <si>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</si>
  <si>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</si>
  <si>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</si>
  <si>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</si>
  <si>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</si>
  <si>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</si>
  <si>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</si>
  <si>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</si>
  <si>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</si>
  <si>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</si>
  <si>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</si>
  <si>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</si>
  <si>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</si>
  <si>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</si>
  <si>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</si>
  <si>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</si>
  <si>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</si>
  <si>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</si>
  <si>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</si>
  <si>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</si>
  <si>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</si>
  <si>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</si>
  <si>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</si>
  <si>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</si>
  <si>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</si>
  <si>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</si>
  <si>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</si>
  <si>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</si>
  <si>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</si>
  <si>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</si>
  <si>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</si>
  <si>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</si>
  <si>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</si>
  <si>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</si>
  <si>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</si>
  <si>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</si>
  <si>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</si>
  <si>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</si>
  <si>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</si>
  <si>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</si>
  <si>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</si>
  <si>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</si>
  <si>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</si>
  <si>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</si>
  <si>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</si>
  <si>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</si>
  <si>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</si>
  <si>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</si>
  <si>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</si>
  <si>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</si>
  <si>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</si>
  <si>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</si>
  <si>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</si>
  <si>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</si>
  <si>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</si>
  <si>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</si>
  <si>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</si>
  <si>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</si>
  <si>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</si>
  <si>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</si>
  <si>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</si>
  <si>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</si>
  <si>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</si>
  <si>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</si>
  <si>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</si>
  <si>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</si>
  <si>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</si>
  <si>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</si>
  <si>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</si>
  <si>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</si>
  <si>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</si>
  <si>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</si>
  <si>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</si>
  <si>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</si>
  <si>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</si>
  <si>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</si>
  <si>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</si>
  <si>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</si>
  <si>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</si>
  <si>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</si>
  <si>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</si>
  <si>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</si>
  <si>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</si>
  <si>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</si>
  <si>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</si>
  <si>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</si>
  <si>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</si>
  <si>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</si>
  <si>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</si>
  <si>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</si>
  <si>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</si>
  <si>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</si>
  <si>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</si>
  <si>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</si>
  <si>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</si>
  <si>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</si>
  <si>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</si>
  <si>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</si>
  <si>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</si>
  <si>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</si>
  <si>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</si>
  <si>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</si>
  <si>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</si>
  <si>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</si>
  <si>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</si>
  <si>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</si>
  <si>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</si>
  <si>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</si>
  <si>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</si>
  <si>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</si>
  <si>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</si>
  <si>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</si>
  <si>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</si>
  <si>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</si>
  <si>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</si>
  <si>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</si>
  <si>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</si>
  <si>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</si>
  <si>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</si>
  <si>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</si>
  <si>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</si>
  <si>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</si>
  <si>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</si>
  <si>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</si>
  <si>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</si>
  <si>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</si>
  <si>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</si>
  <si>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</si>
  <si>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</si>
  <si>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</si>
  <si>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</si>
  <si>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</si>
  <si>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</si>
  <si>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</si>
  <si>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</si>
  <si>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</si>
  <si>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</si>
  <si>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</si>
  <si>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</si>
  <si>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</si>
  <si>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</si>
  <si>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</si>
  <si>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</si>
  <si>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</si>
  <si>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</si>
  <si>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</si>
  <si>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</si>
  <si>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</si>
  <si>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</si>
  <si>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</si>
  <si>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</si>
  <si>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</si>
  <si>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</si>
  <si>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</si>
  <si>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</si>
  <si>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</si>
  <si>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</si>
  <si>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</si>
  <si>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</si>
  <si>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</si>
  <si>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</si>
  <si>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</si>
  <si>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</si>
  <si>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</si>
  <si>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</si>
  <si>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</si>
  <si>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</si>
  <si>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</si>
  <si>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</si>
  <si>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</si>
  <si>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</si>
  <si>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</si>
  <si>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</si>
  <si>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</si>
  <si>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</si>
  <si>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</si>
  <si>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</si>
  <si>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</si>
  <si>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</si>
  <si>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</si>
  <si>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</si>
  <si>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</si>
  <si>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</si>
  <si>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</si>
  <si>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</si>
  <si>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</si>
  <si>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</si>
  <si>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</si>
  <si>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</si>
  <si>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</si>
  <si>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</si>
  <si>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</si>
  <si>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</si>
  <si>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</si>
  <si>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</si>
  <si>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</si>
  <si>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</si>
  <si>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</si>
  <si>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</si>
  <si>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</si>
  <si>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</si>
  <si>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</si>
  <si>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</si>
  <si>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</si>
  <si>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</si>
  <si>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</si>
  <si>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</si>
  <si>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</si>
  <si>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</si>
  <si>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</si>
  <si>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</si>
  <si>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</si>
  <si>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</si>
  <si>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</si>
  <si>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</si>
  <si>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</si>
  <si>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</si>
  <si>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</si>
  <si>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</si>
  <si>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</si>
  <si>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</si>
  <si>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</si>
  <si>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</si>
  <si>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</si>
  <si>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</si>
  <si>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</si>
  <si>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</si>
  <si>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</si>
  <si>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</si>
  <si>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</si>
  <si>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</si>
  <si>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</si>
  <si>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</si>
  <si>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</si>
  <si>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</si>
  <si>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</si>
  <si>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</si>
  <si>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</si>
  <si>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</si>
  <si>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</si>
  <si>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</si>
  <si>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</si>
  <si>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</si>
  <si>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</si>
  <si>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</si>
  <si>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</si>
  <si>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</si>
  <si>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</si>
  <si>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</si>
  <si>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</si>
  <si>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</si>
  <si>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</si>
  <si>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</si>
  <si>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</si>
  <si>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</si>
  <si>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</si>
  <si>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</si>
  <si>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</si>
  <si>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</si>
  <si>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</si>
  <si>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</si>
  <si>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</si>
  <si>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</si>
  <si>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</si>
  <si>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</si>
  <si>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</si>
  <si>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</si>
  <si>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</si>
  <si>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</si>
  <si>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</si>
  <si>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</si>
  <si>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</si>
  <si>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</si>
  <si>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</si>
  <si>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</si>
  <si>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</si>
  <si>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</si>
  <si>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</si>
  <si>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</si>
  <si>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</si>
  <si>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</si>
  <si>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</si>
  <si>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</si>
  <si>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</si>
  <si>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</si>
  <si>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</si>
  <si>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</si>
  <si>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</si>
  <si>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</si>
  <si>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</si>
  <si>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</si>
  <si>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</si>
  <si>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</si>
  <si>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</si>
  <si>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</si>
  <si>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</si>
  <si>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</si>
  <si>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</si>
  <si>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</si>
  <si>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</si>
  <si>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</si>
  <si>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</si>
  <si>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</si>
  <si>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</si>
  <si>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</si>
  <si>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</si>
  <si>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</si>
  <si>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</si>
  <si>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</si>
  <si>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</si>
  <si>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</si>
  <si>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</si>
  <si>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</si>
  <si>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</si>
  <si>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</si>
  <si>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</si>
  <si>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</si>
  <si>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</si>
  <si>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</si>
  <si>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</si>
  <si>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</si>
  <si>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</si>
  <si>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</si>
  <si>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</si>
  <si>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</si>
  <si>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</si>
  <si>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</si>
  <si>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</si>
  <si>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</si>
  <si>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</si>
  <si>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</si>
  <si>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</si>
  <si>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</si>
  <si>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</si>
  <si>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</si>
  <si>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</si>
  <si>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</si>
  <si>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</si>
  <si>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</si>
  <si>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</si>
  <si>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</si>
  <si>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</si>
  <si>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</si>
  <si>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</si>
  <si>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</si>
  <si>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</si>
  <si>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</si>
  <si>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</si>
  <si>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</si>
  <si>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</si>
  <si>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</si>
  <si>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</si>
  <si>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</si>
  <si>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</si>
  <si>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</si>
  <si>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</si>
  <si>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</si>
  <si>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</si>
  <si>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</si>
  <si>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</si>
  <si>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</si>
  <si>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</si>
  <si>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</si>
  <si>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</si>
  <si>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</si>
  <si>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</si>
  <si>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</si>
  <si>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</si>
  <si>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</si>
  <si>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</si>
  <si>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</si>
  <si>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</si>
  <si>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</si>
  <si>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</si>
  <si>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</si>
  <si>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</si>
  <si>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</si>
  <si>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</si>
  <si>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</si>
  <si>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</si>
  <si>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</si>
  <si>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</si>
  <si>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</si>
  <si>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</si>
  <si>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</si>
  <si>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</si>
  <si>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</si>
  <si>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</si>
  <si>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</si>
  <si>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</si>
  <si>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</si>
  <si>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</si>
  <si>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</si>
  <si>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</si>
  <si>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</si>
  <si>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</si>
  <si>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</si>
  <si>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</si>
  <si>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</si>
  <si>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</si>
  <si>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</si>
  <si>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</si>
  <si>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</si>
  <si>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</si>
  <si>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</si>
  <si>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</si>
  <si>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</si>
  <si>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</si>
  <si>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</si>
  <si>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</si>
  <si>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</si>
  <si>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</si>
  <si>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</si>
  <si>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</si>
  <si>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</si>
  <si>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</si>
  <si>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</si>
  <si>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</si>
  <si>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</si>
  <si>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</si>
  <si>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</si>
  <si>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</si>
  <si>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</si>
  <si>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</si>
  <si>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</si>
  <si>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</si>
  <si>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</si>
  <si>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</si>
  <si>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</si>
  <si>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</si>
  <si>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</si>
  <si>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</si>
  <si>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</si>
  <si>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</si>
  <si>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</si>
  <si>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</si>
  <si>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</si>
  <si>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</si>
  <si>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</si>
  <si>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</si>
  <si>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</si>
  <si>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</si>
  <si>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</si>
  <si>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</si>
  <si>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</si>
  <si>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</si>
  <si>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</si>
  <si>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</si>
  <si>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</si>
  <si>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</si>
  <si>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</si>
  <si>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</si>
  <si>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</si>
  <si>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</si>
  <si>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</si>
  <si>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</si>
  <si>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</si>
  <si>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</si>
  <si>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</si>
  <si>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</si>
  <si>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</si>
  <si>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</si>
  <si>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</si>
  <si>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</si>
  <si>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</si>
  <si>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</si>
  <si>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</si>
  <si>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</si>
  <si>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</si>
  <si>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</si>
  <si>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</si>
  <si>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</si>
  <si>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</si>
  <si>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</si>
  <si>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</si>
  <si>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</si>
  <si>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</si>
  <si>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</si>
  <si>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</si>
  <si>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</si>
  <si>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</si>
  <si>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</si>
  <si>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</si>
  <si>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</si>
  <si>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</si>
  <si>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</si>
  <si>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</si>
  <si>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</si>
  <si>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</si>
  <si>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</si>
  <si>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</si>
  <si>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</si>
  <si>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</si>
  <si>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</si>
  <si>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</si>
  <si>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</si>
  <si>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</si>
  <si>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</si>
  <si>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</si>
  <si>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</si>
  <si>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</si>
  <si>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</si>
  <si>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</si>
  <si>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</si>
  <si>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</si>
  <si>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</si>
  <si>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</si>
  <si>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</si>
  <si>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</si>
  <si>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</si>
  <si>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</si>
  <si>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</si>
  <si>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</si>
  <si>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</si>
  <si>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</si>
  <si>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</si>
  <si>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</si>
  <si>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</si>
  <si>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</si>
  <si>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</si>
  <si>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</si>
  <si>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</si>
  <si>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</si>
  <si>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</si>
  <si>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</si>
  <si>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</si>
  <si>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</si>
  <si>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</si>
  <si>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</si>
  <si>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</si>
  <si>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</si>
  <si>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</si>
  <si>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</si>
  <si>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</si>
  <si>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</si>
  <si>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</si>
  <si>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</si>
  <si>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</si>
  <si>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</si>
  <si>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</si>
  <si>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</si>
  <si>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</si>
  <si>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</si>
  <si>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</si>
  <si>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</si>
  <si>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</si>
  <si>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</si>
  <si>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</si>
  <si>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</si>
  <si>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</si>
  <si>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</si>
  <si>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</si>
  <si>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</si>
  <si>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</si>
  <si>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</si>
  <si>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</si>
  <si>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</si>
  <si>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</si>
  <si>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</si>
  <si>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</si>
  <si>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</si>
  <si>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</si>
  <si>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</si>
  <si>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</si>
  <si>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</si>
  <si>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</si>
  <si>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</si>
  <si>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</si>
  <si>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</si>
  <si>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</si>
  <si>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</si>
  <si>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</si>
  <si>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</si>
  <si>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</si>
  <si>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</si>
  <si>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</si>
  <si>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</si>
  <si>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</si>
  <si>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</si>
  <si>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</si>
  <si>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</si>
  <si>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</si>
  <si>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</si>
  <si>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</si>
  <si>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</si>
  <si>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</si>
  <si>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</si>
  <si>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</si>
  <si>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</si>
  <si>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</si>
  <si>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</si>
  <si>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</si>
  <si>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</si>
  <si>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</si>
  <si>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</si>
  <si>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</si>
  <si>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</si>
  <si>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</si>
  <si>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</si>
  <si>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</si>
  <si>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</si>
  <si>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</si>
  <si>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</si>
  <si>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</si>
  <si>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</si>
  <si>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</si>
  <si>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</si>
  <si>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</si>
  <si>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</si>
  <si>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</si>
  <si>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</si>
  <si>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</si>
  <si>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</si>
  <si>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</si>
  <si>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</si>
  <si>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</si>
  <si>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</si>
  <si>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</si>
  <si>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</si>
  <si>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</si>
  <si>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</si>
  <si>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</si>
  <si>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</si>
  <si>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</si>
  <si>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</si>
  <si>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</si>
  <si>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</si>
  <si>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</si>
  <si>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</si>
  <si>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</si>
  <si>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</si>
  <si>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</si>
  <si>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</si>
  <si>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</si>
  <si>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</si>
  <si>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</si>
  <si>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</si>
  <si>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</si>
  <si>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</si>
  <si>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</si>
  <si>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</si>
  <si>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</si>
  <si>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</si>
  <si>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</si>
  <si>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</si>
  <si>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</si>
  <si>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</si>
  <si>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</si>
  <si>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</si>
  <si>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</si>
  <si>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</si>
  <si>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</si>
  <si>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</si>
  <si>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</si>
  <si>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</si>
  <si>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</si>
  <si>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</si>
  <si>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</si>
  <si>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</si>
  <si>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</si>
  <si>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</si>
  <si>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</si>
  <si>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</si>
  <si>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</si>
  <si>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</si>
  <si>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</si>
  <si>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</si>
  <si>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</si>
  <si>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</si>
  <si>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</si>
  <si>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</si>
  <si>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</si>
  <si>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</si>
  <si>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</si>
  <si>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</si>
  <si>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</si>
  <si>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</si>
  <si>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</si>
  <si>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</si>
  <si>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</si>
  <si>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</si>
  <si>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</si>
  <si>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</si>
  <si>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</si>
  <si>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</si>
  <si>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</si>
  <si>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</si>
  <si>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</si>
  <si>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</si>
  <si>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</si>
  <si>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</si>
  <si>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</si>
  <si>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</si>
  <si>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</si>
  <si>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</si>
  <si>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</si>
  <si>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</si>
  <si>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</si>
  <si>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</si>
  <si>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</si>
  <si>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</si>
  <si>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</si>
  <si>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</si>
  <si>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</si>
  <si>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</si>
  <si>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</si>
  <si>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</si>
  <si>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</si>
  <si>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</si>
  <si>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</si>
  <si>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</si>
  <si>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</si>
  <si>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</si>
  <si>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</si>
  <si>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</si>
  <si>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</si>
  <si>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</si>
  <si>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</si>
  <si>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</si>
  <si>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</si>
  <si>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</si>
  <si>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</si>
  <si>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</si>
  <si>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</si>
  <si>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</si>
  <si>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</si>
  <si>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</si>
  <si>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</si>
  <si>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</si>
  <si>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</si>
  <si>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</si>
  <si>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</si>
  <si>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</si>
  <si>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</si>
  <si>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</si>
  <si>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</si>
  <si>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</si>
  <si>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</si>
  <si>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</si>
  <si>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</si>
  <si>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</si>
  <si>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</si>
  <si>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</si>
  <si>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</si>
  <si>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</si>
  <si>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</si>
  <si>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</si>
  <si>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</si>
  <si>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</si>
  <si>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</si>
  <si>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</si>
  <si>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</si>
  <si>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</si>
  <si>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</si>
  <si>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</si>
  <si>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</si>
  <si>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</si>
  <si>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</si>
  <si>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</si>
  <si>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</si>
  <si>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</si>
  <si>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</si>
  <si>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</si>
  <si>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</si>
  <si>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</si>
  <si>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</si>
  <si>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</si>
  <si>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</si>
  <si>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</si>
  <si>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</si>
  <si>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</si>
  <si>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</si>
  <si>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</si>
  <si>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</si>
  <si>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</si>
  <si>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</si>
  <si>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</si>
  <si>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</si>
  <si>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</si>
  <si>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</si>
  <si>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</si>
  <si>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</si>
  <si>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</si>
  <si>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</si>
  <si>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</si>
  <si>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</si>
  <si>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</si>
  <si>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</si>
  <si>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</si>
  <si>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</si>
  <si>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</si>
  <si>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</si>
  <si>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</si>
  <si>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</si>
  <si>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</si>
  <si>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</si>
  <si>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</si>
  <si>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</si>
  <si>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</si>
  <si>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</si>
  <si>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</si>
  <si>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</si>
  <si>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</si>
  <si>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</si>
  <si>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</si>
  <si>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</si>
  <si>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</si>
  <si>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</si>
  <si>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</si>
  <si>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</si>
  <si>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</si>
  <si>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</si>
  <si>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</si>
  <si>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</si>
  <si>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</si>
  <si>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</si>
  <si>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</si>
  <si>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</si>
  <si>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</si>
  <si>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</si>
  <si>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</si>
  <si>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</si>
  <si>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</si>
  <si>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</si>
  <si>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</si>
  <si>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</si>
  <si>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</si>
  <si>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</si>
  <si>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</si>
  <si>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</si>
  <si>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</si>
  <si>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</si>
  <si>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</si>
  <si>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</si>
  <si>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</si>
  <si>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</si>
  <si>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</si>
  <si>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</si>
  <si>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</si>
  <si>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</si>
  <si>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</si>
  <si>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</si>
  <si>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</si>
  <si>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</si>
  <si>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</si>
  <si>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</si>
  <si>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</si>
  <si>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</si>
  <si>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</si>
  <si>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</si>
  <si>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</si>
  <si>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</si>
  <si>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</si>
  <si>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</si>
  <si>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</si>
  <si>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</si>
  <si>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</si>
  <si>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</si>
  <si>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</si>
  <si>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</si>
  <si>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</si>
  <si>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</si>
  <si>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</si>
  <si>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</si>
  <si>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</si>
  <si>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</si>
  <si>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</si>
  <si>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</si>
  <si>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</si>
  <si>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</si>
  <si>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</si>
  <si>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</si>
  <si>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</si>
  <si>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</si>
  <si>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</si>
  <si>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</si>
  <si>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</si>
  <si>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</si>
  <si>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</si>
  <si>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</si>
  <si>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</si>
  <si>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</si>
  <si>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</si>
  <si>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</si>
  <si>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</si>
  <si>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</si>
  <si>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</si>
  <si>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</si>
  <si>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</si>
  <si>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</si>
  <si>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</si>
  <si>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</si>
  <si>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</si>
  <si>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</si>
  <si>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</si>
  <si>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</si>
  <si>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</si>
  <si>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</si>
  <si>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</si>
  <si>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</si>
  <si>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</si>
  <si>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</si>
  <si>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</si>
  <si>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</si>
  <si>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</si>
  <si>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</si>
  <si>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</si>
  <si>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</si>
  <si>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</si>
  <si>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</si>
  <si>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</si>
  <si>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</si>
  <si>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</si>
  <si>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</si>
  <si>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</si>
  <si>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</si>
  <si>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</si>
  <si>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</si>
  <si>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</si>
  <si>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</si>
  <si>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</si>
  <si>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</si>
  <si>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</si>
  <si>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</si>
  <si>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</si>
  <si>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</si>
  <si>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</si>
  <si>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</si>
  <si>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</si>
  <si>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</si>
  <si>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</si>
  <si>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</si>
  <si>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</si>
  <si>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</si>
  <si>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</si>
  <si>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</si>
  <si>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</si>
  <si>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</si>
  <si>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</si>
  <si>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</si>
  <si>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</si>
  <si>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</si>
  <si>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</si>
  <si>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</si>
  <si>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</si>
  <si>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</si>
  <si>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</si>
  <si>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</si>
  <si>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</si>
  <si>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</si>
  <si>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</si>
  <si>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</si>
  <si>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</si>
  <si>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</si>
  <si>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</si>
  <si>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</si>
  <si>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</si>
  <si>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</si>
  <si>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</si>
  <si>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</si>
  <si>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</si>
  <si>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</si>
  <si>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</si>
  <si>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</si>
  <si>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</si>
  <si>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</si>
  <si>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</si>
  <si>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</si>
  <si>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</si>
  <si>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</si>
  <si>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</si>
  <si>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</si>
  <si>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</si>
  <si>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</si>
  <si>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</si>
  <si>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</si>
  <si>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</si>
  <si>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</si>
  <si>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</si>
  <si>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</si>
  <si>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</si>
  <si>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</si>
  <si>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</si>
  <si>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</si>
  <si>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</si>
  <si>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</si>
  <si>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</si>
  <si>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</si>
  <si>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</si>
  <si>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</si>
  <si>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</si>
  <si>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</si>
  <si>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</si>
  <si>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</si>
  <si>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</si>
  <si>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</si>
  <si>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</si>
  <si>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</si>
  <si>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</si>
  <si>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</si>
  <si>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</si>
  <si>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</si>
  <si>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</si>
  <si>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</si>
  <si>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</si>
  <si>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</si>
  <si>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</si>
  <si>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</si>
  <si>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</si>
  <si>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</si>
  <si>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</si>
  <si>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</si>
  <si>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</si>
  <si>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</si>
  <si>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</si>
  <si>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</si>
  <si>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</si>
  <si>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</si>
  <si>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</si>
  <si>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</si>
  <si>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</si>
  <si>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</si>
  <si>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</si>
  <si>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</si>
  <si>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</si>
  <si>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</si>
  <si>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</si>
  <si>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</si>
  <si>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</si>
  <si>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</si>
  <si>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</si>
  <si>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</si>
  <si>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</si>
  <si>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</si>
  <si>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</si>
  <si>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</si>
  <si>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</si>
  <si>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</si>
  <si>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</si>
  <si>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</si>
  <si>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</si>
  <si>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</si>
  <si>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</si>
  <si>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</si>
  <si>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</si>
  <si>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</si>
  <si>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</si>
  <si>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</si>
  <si>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</si>
  <si>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</si>
  <si>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</si>
  <si>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</si>
  <si>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</si>
  <si>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</si>
  <si>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</si>
  <si>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</si>
  <si>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</si>
  <si>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</si>
  <si>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</si>
  <si>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</si>
  <si>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</si>
  <si>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</si>
  <si>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</si>
  <si>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</si>
  <si>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</si>
  <si>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</si>
  <si>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</si>
  <si>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</si>
  <si>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</si>
  <si>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</si>
  <si>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</si>
  <si>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</si>
  <si>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</si>
  <si>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</si>
  <si>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</si>
  <si>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</si>
  <si>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</si>
  <si>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</si>
  <si>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</si>
  <si>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</si>
  <si>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</si>
  <si>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</si>
  <si>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</si>
  <si>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</si>
  <si>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</si>
  <si>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</si>
  <si>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</si>
  <si>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</si>
  <si>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</si>
  <si>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</si>
  <si>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</si>
  <si>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</si>
  <si>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</si>
  <si>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</si>
  <si>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</si>
  <si>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</si>
  <si>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</si>
  <si>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</si>
  <si>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</si>
  <si>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</si>
  <si>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</si>
  <si>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</si>
  <si>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</si>
  <si>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</si>
  <si>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</si>
  <si>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</si>
  <si>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</si>
  <si>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</si>
  <si>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</si>
  <si>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</si>
  <si>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</si>
  <si>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</si>
  <si>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</si>
  <si>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</si>
  <si>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</si>
  <si>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</si>
  <si>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</si>
  <si>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</si>
  <si>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</si>
  <si>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</si>
  <si>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</si>
  <si>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</si>
  <si>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</si>
  <si>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</si>
  <si>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</si>
  <si>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</si>
  <si>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</si>
  <si>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</si>
  <si>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</si>
  <si>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</si>
  <si>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</si>
  <si>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</si>
  <si>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</si>
  <si>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</si>
  <si>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</si>
  <si>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</si>
  <si>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</si>
  <si>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</si>
  <si>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</si>
  <si>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</si>
  <si>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</si>
  <si>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</si>
  <si>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</si>
  <si>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</si>
  <si>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</si>
  <si>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</si>
  <si>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</si>
  <si>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</si>
  <si>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</si>
  <si>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</si>
  <si>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</si>
  <si>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</si>
  <si>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</si>
  <si>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</si>
  <si>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</si>
  <si>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</si>
  <si>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</si>
  <si>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</si>
  <si>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</si>
  <si>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</si>
  <si>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</si>
  <si>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</si>
  <si>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</si>
  <si>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</si>
  <si>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</si>
  <si>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</si>
  <si>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</si>
  <si>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</si>
  <si>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</si>
  <si>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</si>
  <si>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</si>
  <si>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</si>
  <si>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</si>
  <si>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</si>
  <si>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</si>
  <si>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</si>
  <si>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</si>
  <si>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</si>
  <si>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</si>
  <si>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</si>
  <si>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</si>
  <si>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</si>
  <si>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</si>
  <si>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</si>
  <si>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</si>
  <si>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</si>
  <si>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</si>
  <si>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</si>
  <si>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</si>
  <si>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</si>
  <si>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</si>
  <si>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</si>
  <si>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</si>
  <si>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</si>
  <si>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</si>
  <si>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</si>
  <si>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</si>
  <si>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</si>
  <si>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</si>
  <si>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</si>
  <si>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</si>
  <si>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</si>
  <si>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</si>
  <si>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</si>
  <si>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</si>
  <si>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</si>
  <si>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</si>
  <si>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</si>
  <si>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</si>
  <si>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</si>
  <si>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</si>
  <si>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</si>
  <si>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</si>
  <si>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</si>
  <si>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</si>
  <si>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</si>
  <si>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</si>
  <si>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</si>
  <si>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</si>
  <si>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</si>
  <si>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</si>
  <si>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</si>
  <si>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</si>
  <si>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</si>
  <si>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</si>
  <si>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</si>
  <si>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</si>
  <si>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</si>
  <si>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</si>
  <si>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</si>
  <si>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</si>
  <si>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</si>
  <si>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</si>
  <si>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</si>
  <si>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</si>
  <si>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</si>
  <si>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</si>
  <si>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</si>
  <si>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</si>
  <si>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</si>
  <si>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</si>
  <si>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</si>
  <si>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</si>
  <si>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</si>
  <si>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</si>
  <si>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</si>
  <si>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</si>
  <si>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</si>
  <si>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</si>
  <si>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</si>
  <si>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</si>
  <si>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</si>
  <si>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</si>
  <si>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</si>
  <si>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</si>
  <si>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</si>
  <si>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</si>
  <si>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</si>
  <si>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</si>
  <si>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</si>
  <si>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</si>
  <si>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</si>
  <si>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</si>
  <si>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</si>
  <si>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</si>
  <si>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</si>
  <si>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</si>
  <si>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</si>
  <si>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</si>
  <si>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</si>
  <si>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</si>
  <si>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</si>
  <si>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</si>
  <si>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</si>
  <si>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</si>
  <si>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</si>
  <si>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</si>
  <si>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</si>
  <si>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</si>
  <si>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</si>
  <si>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</si>
  <si>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</si>
  <si>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</si>
  <si>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</si>
  <si>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</si>
  <si>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</si>
  <si>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</si>
  <si>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</si>
  <si>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</si>
  <si>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</si>
  <si>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</si>
  <si>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</si>
  <si>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</si>
  <si>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</si>
  <si>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</si>
  <si>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</si>
  <si>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</si>
  <si>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</si>
  <si>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</si>
  <si>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</si>
  <si>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</si>
  <si>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</si>
  <si>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</si>
  <si>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</si>
  <si>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</si>
  <si>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</si>
  <si>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</si>
  <si>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</si>
  <si>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</si>
  <si>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</si>
  <si>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</si>
  <si>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</si>
  <si>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</si>
  <si>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</si>
  <si>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</si>
  <si>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</si>
  <si>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</si>
  <si>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</si>
  <si>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</si>
  <si>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</si>
  <si>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</si>
  <si>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</si>
  <si>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</si>
  <si>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</si>
  <si>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</si>
  <si>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</si>
  <si>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</si>
  <si>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</si>
  <si>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</si>
  <si>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</si>
  <si>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</si>
  <si>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</si>
  <si>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</si>
  <si>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</si>
  <si>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</si>
  <si>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</si>
  <si>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</si>
  <si>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</si>
  <si>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</si>
  <si>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</si>
  <si>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</si>
  <si>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</si>
  <si>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</si>
  <si>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</si>
  <si>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</si>
  <si>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</si>
  <si>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</si>
  <si>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</si>
  <si>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</si>
  <si>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</si>
  <si>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</si>
  <si>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</si>
  <si>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</si>
  <si>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</si>
  <si>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</si>
  <si>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</si>
  <si>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</si>
  <si>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</si>
  <si>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</si>
  <si>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</si>
  <si>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</si>
  <si>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</si>
  <si>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</si>
  <si>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</si>
  <si>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</si>
  <si>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</si>
  <si>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</si>
  <si>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</si>
  <si>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</si>
  <si>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</si>
  <si>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</si>
  <si>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</si>
  <si>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</si>
  <si>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</si>
  <si>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</si>
  <si>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</si>
  <si>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</si>
  <si>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</si>
  <si>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</si>
  <si>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</si>
  <si>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</si>
  <si>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</si>
  <si>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</si>
  <si>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</si>
  <si>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</si>
  <si>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</si>
  <si>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</si>
  <si>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</si>
  <si>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</si>
  <si>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</si>
  <si>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</si>
  <si>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</si>
  <si>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</si>
  <si>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</si>
  <si>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</si>
  <si>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</si>
  <si>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</si>
  <si>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</si>
  <si>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</si>
  <si>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</si>
  <si>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</si>
  <si>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</si>
  <si>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</si>
  <si>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</si>
  <si>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</si>
  <si>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</si>
  <si>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</si>
  <si>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</si>
  <si>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</si>
  <si>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</si>
  <si>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</si>
  <si>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</si>
  <si>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</si>
  <si>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</si>
  <si>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</si>
  <si>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</si>
  <si>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</si>
  <si>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</si>
  <si>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</si>
  <si>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</si>
  <si>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</si>
  <si>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</si>
  <si>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</si>
  <si>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</si>
  <si>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</si>
  <si>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</si>
  <si>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</si>
  <si>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</si>
  <si>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</si>
  <si>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</si>
  <si>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</si>
  <si>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</si>
  <si>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</si>
  <si>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</si>
  <si>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</si>
  <si>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</si>
  <si>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</si>
  <si>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</si>
  <si>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</si>
  <si>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</si>
  <si>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</si>
  <si>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</si>
  <si>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</si>
  <si>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</si>
  <si>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</si>
  <si>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</si>
  <si>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</si>
  <si>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</si>
  <si>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</si>
  <si>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</si>
  <si>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</si>
  <si>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</si>
  <si>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</si>
  <si>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</si>
  <si>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</si>
  <si>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</si>
  <si>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</si>
  <si>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</si>
  <si>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</si>
  <si>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</si>
  <si>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</si>
  <si>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</si>
  <si>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</si>
  <si>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</si>
  <si>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</si>
  <si>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</si>
  <si>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</si>
  <si>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</si>
  <si>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</si>
  <si>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</si>
  <si>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</si>
  <si>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</si>
  <si>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</si>
  <si>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</si>
  <si>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</si>
  <si>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</si>
  <si>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</si>
  <si>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</si>
  <si>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</si>
  <si>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</si>
  <si>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</si>
  <si>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</si>
  <si>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</si>
  <si>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</si>
  <si>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</si>
  <si>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</si>
  <si>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</si>
  <si>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</si>
  <si>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</si>
  <si>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</si>
  <si>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</si>
  <si>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</si>
  <si>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</si>
  <si>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</si>
  <si>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</si>
  <si>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</si>
  <si>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</si>
  <si>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</si>
  <si>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</si>
  <si>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</si>
  <si>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</si>
  <si>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</si>
  <si>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</si>
  <si>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</si>
  <si>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</si>
  <si>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</si>
  <si>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</si>
  <si>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</si>
  <si>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</si>
  <si>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</si>
  <si>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</si>
  <si>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</si>
  <si>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</si>
  <si>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</si>
  <si>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</si>
  <si>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</si>
  <si>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</si>
  <si>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</si>
  <si>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</si>
  <si>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</si>
  <si>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</si>
  <si>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</si>
  <si>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</si>
  <si>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</si>
  <si>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</si>
  <si>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</si>
  <si>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</si>
  <si>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</si>
  <si>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</si>
  <si>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</si>
  <si>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</si>
  <si>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</si>
  <si>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</si>
  <si>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</si>
  <si>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</si>
  <si>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</si>
  <si>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</si>
  <si>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</si>
  <si>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</si>
  <si>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</si>
  <si>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</si>
  <si>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</si>
  <si>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</si>
  <si>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</si>
  <si>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</si>
  <si>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</si>
  <si>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</si>
  <si>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</si>
  <si>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</si>
  <si>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</si>
  <si>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</si>
  <si>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</si>
  <si>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</si>
  <si>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</si>
  <si>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</si>
  <si>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</si>
  <si>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</si>
  <si>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</si>
  <si>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</si>
  <si>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</si>
  <si>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</si>
  <si>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</si>
  <si>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</si>
  <si>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</si>
  <si>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</si>
  <si>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</si>
  <si>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</si>
  <si>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</si>
  <si>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</si>
  <si>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</si>
  <si>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</si>
  <si>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</si>
  <si>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</si>
  <si>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</si>
  <si>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</si>
  <si>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</si>
  <si>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</si>
  <si>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</si>
  <si>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</si>
  <si>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</si>
  <si>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</si>
  <si>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</si>
  <si>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</si>
  <si>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</si>
  <si>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</si>
  <si>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</si>
  <si>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</si>
  <si>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</si>
  <si>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</si>
  <si>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</si>
  <si>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</si>
  <si>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</si>
  <si>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</si>
  <si>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</si>
  <si>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</si>
  <si>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</si>
  <si>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</si>
  <si>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</si>
  <si>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</si>
  <si>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</si>
  <si>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</si>
  <si>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</si>
  <si>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</si>
  <si>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</si>
  <si>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</si>
  <si>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</si>
  <si>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</si>
  <si>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</si>
  <si>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</si>
  <si>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</si>
  <si>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</si>
  <si>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</si>
  <si>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</si>
  <si>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</si>
  <si>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</si>
  <si>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</si>
  <si>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</si>
  <si>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</si>
  <si>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</si>
  <si>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</si>
  <si>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</si>
  <si>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</si>
  <si>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</si>
  <si>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</si>
  <si>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</si>
  <si>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</si>
  <si>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</si>
  <si>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</si>
  <si>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</si>
  <si>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</si>
  <si>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</si>
  <si>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</si>
  <si>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</si>
  <si>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</si>
  <si>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</si>
  <si>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</si>
  <si>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</si>
  <si>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</si>
  <si>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</si>
  <si>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</si>
  <si>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</si>
  <si>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</si>
  <si>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</si>
  <si>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</si>
  <si>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</si>
  <si>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</si>
  <si>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</si>
  <si>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</si>
  <si>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</si>
  <si>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</si>
  <si>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</si>
  <si>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</si>
  <si>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</si>
  <si>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</si>
  <si>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</si>
  <si>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</si>
  <si>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</si>
  <si>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</si>
  <si>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</si>
  <si>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</si>
  <si>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</si>
  <si>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</si>
  <si>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</si>
  <si>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</si>
  <si>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</si>
  <si>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</si>
  <si>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</si>
  <si>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</si>
  <si>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</si>
  <si>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</si>
  <si>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</si>
  <si>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</si>
  <si>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</si>
  <si>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</si>
  <si>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</si>
  <si>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</si>
  <si>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</si>
  <si>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</si>
  <si>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</si>
  <si>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</si>
  <si>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</si>
  <si>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</si>
  <si>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</si>
  <si>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</si>
  <si>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</si>
  <si>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</si>
  <si>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</si>
  <si>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</si>
  <si>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</si>
  <si>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</si>
  <si>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</si>
  <si>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</si>
  <si>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</si>
  <si>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</si>
  <si>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</si>
  <si>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</si>
  <si>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</si>
  <si>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</si>
  <si>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</si>
  <si>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</si>
  <si>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</si>
  <si>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</si>
  <si>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</si>
  <si>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</si>
  <si>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</si>
  <si>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</si>
  <si>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</si>
  <si>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</si>
  <si>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</si>
  <si>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</si>
  <si>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</si>
  <si>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</si>
  <si>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</si>
  <si>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</si>
  <si>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</si>
  <si>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</si>
  <si>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</si>
  <si>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</si>
  <si>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</si>
  <si>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</si>
  <si>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</si>
  <si>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</si>
  <si>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</si>
  <si>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</si>
  <si>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</si>
  <si>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</si>
  <si>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</si>
  <si>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</si>
  <si>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</si>
  <si>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</si>
  <si>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</si>
  <si>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</si>
  <si>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</si>
  <si>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</si>
  <si>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</si>
  <si>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</si>
  <si>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</si>
  <si>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</si>
  <si>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</si>
  <si>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</si>
  <si>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</si>
  <si>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</si>
  <si>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</si>
  <si>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</si>
  <si>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</si>
  <si>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</si>
  <si>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</si>
  <si>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</si>
  <si>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</si>
  <si>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</si>
  <si>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</si>
  <si>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</si>
  <si>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</si>
  <si>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</si>
  <si>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</si>
  <si>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</si>
  <si>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</si>
  <si>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</si>
  <si>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</si>
  <si>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</si>
  <si>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</si>
  <si>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</si>
  <si>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</si>
  <si>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</si>
  <si>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</si>
  <si>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</si>
  <si>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</si>
  <si>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</si>
  <si>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</si>
  <si>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</si>
  <si>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</si>
  <si>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</si>
  <si>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</si>
  <si>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</si>
  <si>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</si>
  <si>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</si>
  <si>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</si>
  <si>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</si>
  <si>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</si>
  <si>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</si>
  <si>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</si>
  <si>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</si>
  <si>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</si>
  <si>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</si>
  <si>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</si>
  <si>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</si>
  <si>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</si>
  <si>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</si>
  <si>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</si>
  <si>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</si>
  <si>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</si>
  <si>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</si>
  <si>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</si>
  <si>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</si>
  <si>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</si>
  <si>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</si>
  <si>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</si>
  <si>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</si>
  <si>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</si>
  <si>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</si>
  <si>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</si>
  <si>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</si>
  <si>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</si>
  <si>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</si>
  <si>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</si>
  <si>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</si>
  <si>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</si>
  <si>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</si>
  <si>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</si>
  <si>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</si>
  <si>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</si>
  <si>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</si>
  <si>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</si>
  <si>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</si>
  <si>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</si>
  <si>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</si>
  <si>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</si>
  <si>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</si>
  <si>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</si>
  <si>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</si>
  <si>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</si>
  <si>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</si>
  <si>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</si>
  <si>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</si>
  <si>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</si>
  <si>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</si>
  <si>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</si>
  <si>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</si>
  <si>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</si>
  <si>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</si>
  <si>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</si>
  <si>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</si>
  <si>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</si>
  <si>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</si>
  <si>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</si>
  <si>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</si>
  <si>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</si>
  <si>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</si>
  <si>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</si>
  <si>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</si>
  <si>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</si>
  <si>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</si>
  <si>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</si>
  <si>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</si>
  <si>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</si>
  <si>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</si>
  <si>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</si>
  <si>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</si>
  <si>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</si>
  <si>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</si>
  <si>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</si>
  <si>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</si>
  <si>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</si>
  <si>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</si>
  <si>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</si>
  <si>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</si>
  <si>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</si>
  <si>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</si>
  <si>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</si>
  <si>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</si>
  <si>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</si>
  <si>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</si>
  <si>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</si>
  <si>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</si>
  <si>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</si>
  <si>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</si>
  <si>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</si>
  <si>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</si>
  <si>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</si>
  <si>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</si>
  <si>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</si>
  <si>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</si>
  <si>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</si>
  <si>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</si>
  <si>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</si>
  <si>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</si>
  <si>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</si>
  <si>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</si>
  <si>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</si>
  <si>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</si>
  <si>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</si>
  <si>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</si>
  <si>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</si>
  <si>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</si>
  <si>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</si>
  <si>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</si>
  <si>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</si>
  <si>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</si>
  <si>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</si>
  <si>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</si>
  <si>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</si>
  <si>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</si>
  <si>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</si>
  <si>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</si>
  <si>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</si>
  <si>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</si>
  <si>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</si>
  <si>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</si>
  <si>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</si>
  <si>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</si>
  <si>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</si>
  <si>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</si>
  <si>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</si>
  <si>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</si>
  <si>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</si>
  <si>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</si>
  <si>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</si>
  <si>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</si>
  <si>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</si>
  <si>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</si>
  <si>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</si>
  <si>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</si>
  <si>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</si>
  <si>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</si>
  <si>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</si>
  <si>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</si>
  <si>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</si>
  <si>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</si>
  <si>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</si>
  <si>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</si>
  <si>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</si>
  <si>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</si>
  <si>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</si>
  <si>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</si>
  <si>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</si>
  <si>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</si>
  <si>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</si>
  <si>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</si>
  <si>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</si>
  <si>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</si>
  <si>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</si>
  <si>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</si>
  <si>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</si>
  <si>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</si>
  <si>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</si>
  <si>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</si>
  <si>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</si>
  <si>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</si>
  <si>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</si>
  <si>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</si>
  <si>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</si>
  <si>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</si>
  <si>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</si>
  <si>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</si>
  <si>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</si>
  <si>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</si>
  <si>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</si>
  <si>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</si>
  <si>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</si>
  <si>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</si>
  <si>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</si>
  <si>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</si>
  <si>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</si>
  <si>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</si>
  <si>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</si>
  <si>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</si>
  <si>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</si>
  <si>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</si>
  <si>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</si>
  <si>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</si>
  <si>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</si>
  <si>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</si>
  <si>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</si>
  <si>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</si>
  <si>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</si>
  <si>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</si>
  <si>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</si>
  <si>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</si>
  <si>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</si>
  <si>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</si>
  <si>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</si>
  <si>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</si>
  <si>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</si>
  <si>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</si>
  <si>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</si>
  <si>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</si>
  <si>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</si>
  <si>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</si>
  <si>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</si>
  <si>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</si>
  <si>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</si>
  <si>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</si>
  <si>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</si>
  <si>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</si>
  <si>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</si>
  <si>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</si>
  <si>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</si>
  <si>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</si>
  <si>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</si>
  <si>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</si>
  <si>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</si>
  <si>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</si>
  <si>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</si>
  <si>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</si>
  <si>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</si>
  <si>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</si>
  <si>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</si>
  <si>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</si>
  <si>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</si>
  <si>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</si>
  <si>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</si>
  <si>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</si>
  <si>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</si>
  <si>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</si>
  <si>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</si>
  <si>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</si>
  <si>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</si>
  <si>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</si>
  <si>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</si>
  <si>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</si>
  <si>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</si>
  <si>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</si>
  <si>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</si>
  <si>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</si>
  <si>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</si>
  <si>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</si>
  <si>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</si>
  <si>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</si>
  <si>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</si>
  <si>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</si>
  <si>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</si>
  <si>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</si>
  <si>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</si>
  <si>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</si>
  <si>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</si>
  <si>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</si>
  <si>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</si>
  <si>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</si>
  <si>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</si>
  <si>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</si>
  <si>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</si>
  <si>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</si>
  <si>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</si>
  <si>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</si>
  <si>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</si>
  <si>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</si>
  <si>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</si>
  <si>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</si>
  <si>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</si>
  <si>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</si>
  <si>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</si>
  <si>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</si>
  <si>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</si>
  <si>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</si>
  <si>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</si>
  <si>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</si>
  <si>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</si>
  <si>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</si>
  <si>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</si>
  <si>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</si>
  <si>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</si>
  <si>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</si>
  <si>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</si>
  <si>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</si>
  <si>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</si>
  <si>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</si>
  <si>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</si>
  <si>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</si>
  <si>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</si>
  <si>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</si>
  <si>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</si>
  <si>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</si>
  <si>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</si>
  <si>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</si>
  <si>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</si>
  <si>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</si>
  <si>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</si>
  <si>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</si>
  <si>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</si>
  <si>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</si>
  <si>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</si>
  <si>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</si>
  <si>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</si>
  <si>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</si>
  <si>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</si>
  <si>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</si>
  <si>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</si>
  <si>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</si>
  <si>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</si>
  <si>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</si>
  <si>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</si>
  <si>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</si>
  <si>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</si>
  <si>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</si>
  <si>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</si>
  <si>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</si>
  <si>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</si>
  <si>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</si>
  <si>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</si>
  <si>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</si>
  <si>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</si>
  <si>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</si>
  <si>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</si>
  <si>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</si>
  <si>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</si>
  <si>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</si>
  <si>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</si>
  <si>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</si>
  <si>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</si>
  <si>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</si>
  <si>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</si>
  <si>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</si>
  <si>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</si>
  <si>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</si>
  <si>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</si>
  <si>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</si>
  <si>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</si>
  <si>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</si>
  <si>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</si>
  <si>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</si>
  <si>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</si>
  <si>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</si>
  <si>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</si>
  <si>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</si>
  <si>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</si>
  <si>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</si>
  <si>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</si>
  <si>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</si>
  <si>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</si>
  <si>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</si>
  <si>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</si>
  <si>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</si>
  <si>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</si>
  <si>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</si>
  <si>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</si>
  <si>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</si>
  <si>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</si>
  <si>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</si>
  <si>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</si>
  <si>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</si>
  <si>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</si>
  <si>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</si>
  <si>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</si>
  <si>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</si>
  <si>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</si>
  <si>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</si>
  <si>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</si>
  <si>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</si>
  <si>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</si>
  <si>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</si>
  <si>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</si>
  <si>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</si>
  <si>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</si>
  <si>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</si>
  <si>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</si>
  <si>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</si>
  <si>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</si>
  <si>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</si>
  <si>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</si>
  <si>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</si>
  <si>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</si>
  <si>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</si>
  <si>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</si>
  <si>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</si>
  <si>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</si>
  <si>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</si>
  <si>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</si>
  <si>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</si>
  <si>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</si>
  <si>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</si>
  <si>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</si>
  <si>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</si>
  <si>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</si>
  <si>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</si>
  <si>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</si>
  <si>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</si>
  <si>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</si>
  <si>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</si>
  <si>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</si>
  <si>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</si>
  <si>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</si>
  <si>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</si>
  <si>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</si>
  <si>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</si>
  <si>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</si>
  <si>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</si>
  <si>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</si>
  <si>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</si>
  <si>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</si>
  <si>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</si>
  <si>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</si>
  <si>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</si>
  <si>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</si>
  <si>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</si>
  <si>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</si>
  <si>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</si>
  <si>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</si>
  <si>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</si>
  <si>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</si>
  <si>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</si>
  <si>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</si>
  <si>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</si>
  <si>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</si>
  <si>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</si>
  <si>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</si>
  <si>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</si>
  <si>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</si>
  <si>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</si>
  <si>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</si>
  <si>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</si>
  <si>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</si>
  <si>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</si>
  <si>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</si>
  <si>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</si>
  <si>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</si>
  <si>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</si>
  <si>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</si>
  <si>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</si>
  <si>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</si>
  <si>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</si>
  <si>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</si>
  <si>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</si>
  <si>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</si>
  <si>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</si>
  <si>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</si>
  <si>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</si>
  <si>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</si>
  <si>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</si>
  <si>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</si>
  <si>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</si>
  <si>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</si>
  <si>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</si>
  <si>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</si>
  <si>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</si>
  <si>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</si>
  <si>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</si>
  <si>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</si>
  <si>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</si>
  <si>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</si>
  <si>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</si>
  <si>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</si>
  <si>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</si>
  <si>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</si>
  <si>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</si>
  <si>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</si>
  <si>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</si>
  <si>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</si>
  <si>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</si>
  <si>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</si>
  <si>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</si>
  <si>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</si>
  <si>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</si>
  <si>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</si>
  <si>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</si>
  <si>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</si>
  <si>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</si>
  <si>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</si>
  <si>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</si>
  <si>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</si>
  <si>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</si>
  <si>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</si>
  <si>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</si>
  <si>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</si>
  <si>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</si>
  <si>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</si>
  <si>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</si>
  <si>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</si>
  <si>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</si>
  <si>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</si>
  <si>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</si>
  <si>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</si>
  <si>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</si>
  <si>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</si>
  <si>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</si>
  <si>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</si>
  <si>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</si>
  <si>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</si>
  <si>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</si>
  <si>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</si>
  <si>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</si>
  <si>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</si>
  <si>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</si>
  <si>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</si>
  <si>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</si>
  <si>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</si>
  <si>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</si>
  <si>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</si>
  <si>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</si>
  <si>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</si>
  <si>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</si>
  <si>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</si>
  <si>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</si>
  <si>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</si>
  <si>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</si>
  <si>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</si>
  <si>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</si>
  <si>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</si>
  <si>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</si>
  <si>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</si>
  <si>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</si>
  <si>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</si>
  <si>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</si>
  <si>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</si>
  <si>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</si>
  <si>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</si>
  <si>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</si>
  <si>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</si>
  <si>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</si>
  <si>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</si>
  <si>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</si>
  <si>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</si>
  <si>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</si>
  <si>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</si>
  <si>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</si>
  <si>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</si>
  <si>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</si>
  <si>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</si>
  <si>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</si>
  <si>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</si>
  <si>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</si>
  <si>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</si>
  <si>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</si>
  <si>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</si>
  <si>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</si>
  <si>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</si>
  <si>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</si>
  <si>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</si>
  <si>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</si>
  <si>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</si>
  <si>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</si>
  <si>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</si>
  <si>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</si>
  <si>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</si>
  <si>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</si>
  <si>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</si>
  <si>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</si>
  <si>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</si>
  <si>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</si>
  <si>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</si>
  <si>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</si>
  <si>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</si>
  <si>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</si>
  <si>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</si>
  <si>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</si>
  <si>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</si>
  <si>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</si>
  <si>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</si>
  <si>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</si>
  <si>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</si>
  <si>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</si>
  <si>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</si>
  <si>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</si>
  <si>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</si>
  <si>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</si>
  <si>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</si>
  <si>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</si>
  <si>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</si>
  <si>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</si>
  <si>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</si>
  <si>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</si>
  <si>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</si>
  <si>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</si>
  <si>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</si>
  <si>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</si>
  <si>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</si>
  <si>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</si>
  <si>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</si>
  <si>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</si>
  <si>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</si>
  <si>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</si>
  <si>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</si>
  <si>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</si>
  <si>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</si>
  <si>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</si>
  <si>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</si>
  <si>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</si>
  <si>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</si>
  <si>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</si>
  <si>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</si>
  <si>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</si>
  <si>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</si>
  <si>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</si>
  <si>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</si>
  <si>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</si>
  <si>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</si>
  <si>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</si>
  <si>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</si>
  <si>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</si>
  <si>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</si>
  <si>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</si>
  <si>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</si>
  <si>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</si>
  <si>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</si>
  <si>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</si>
  <si>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</si>
  <si>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</si>
  <si>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</si>
  <si>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</si>
  <si>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</si>
  <si>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</si>
  <si>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</si>
  <si>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</si>
  <si>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</si>
  <si>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</si>
  <si>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</si>
  <si>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</si>
  <si>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</si>
  <si>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</si>
  <si>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</si>
  <si>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</si>
  <si>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</si>
  <si>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</si>
  <si>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</si>
  <si>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</si>
  <si>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</si>
  <si>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</si>
  <si>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</si>
  <si>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</si>
  <si>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</si>
  <si>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</si>
  <si>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</si>
  <si>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</si>
  <si>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</si>
  <si>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</si>
  <si>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</si>
  <si>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</si>
  <si>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</si>
  <si>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</si>
  <si>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</si>
  <si>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</si>
  <si>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</si>
  <si>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</si>
  <si>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</si>
  <si>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</si>
  <si>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</si>
  <si>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</si>
  <si>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</si>
  <si>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</si>
  <si>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</si>
  <si>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</si>
  <si>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</si>
  <si>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</si>
  <si>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</si>
  <si>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</si>
  <si>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</si>
  <si>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</si>
  <si>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</si>
  <si>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</si>
  <si>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</si>
  <si>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</si>
  <si>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</si>
  <si>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</si>
  <si>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</si>
  <si>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</si>
  <si>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</si>
  <si>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</si>
  <si>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</si>
  <si>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</si>
  <si>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</si>
  <si>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</si>
  <si>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</si>
  <si>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</si>
  <si>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</si>
  <si>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</si>
  <si>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</si>
  <si>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</si>
  <si>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</si>
  <si>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</si>
  <si>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</si>
  <si>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</si>
  <si>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</si>
  <si>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</si>
  <si>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</si>
  <si>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</si>
  <si>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</si>
  <si>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</si>
  <si>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</si>
  <si>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</si>
  <si>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</si>
  <si>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</si>
  <si>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</si>
  <si>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</si>
  <si>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</si>
  <si>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</si>
  <si>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</si>
  <si>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</si>
  <si>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</si>
  <si>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</si>
  <si>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</si>
  <si>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</si>
  <si>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</si>
  <si>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</si>
  <si>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</si>
  <si>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</si>
  <si>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</si>
  <si>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</si>
  <si>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</si>
  <si>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</si>
  <si>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</si>
  <si>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</si>
  <si>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</si>
  <si>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</si>
  <si>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</si>
  <si>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</si>
  <si>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</si>
  <si>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</si>
  <si>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</si>
  <si>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</si>
  <si>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</si>
  <si>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</si>
  <si>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</si>
  <si>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</si>
  <si>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</si>
  <si>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</si>
  <si>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</si>
  <si>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</si>
  <si>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</si>
  <si>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</si>
  <si>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</si>
  <si>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</si>
  <si>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</si>
  <si>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</si>
  <si>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</si>
  <si>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</si>
  <si>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</si>
  <si>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</si>
  <si>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</si>
  <si>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</si>
  <si>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</si>
  <si>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</si>
  <si>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</si>
  <si>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</si>
  <si>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</si>
  <si>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</si>
  <si>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</si>
  <si>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</si>
  <si>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</si>
  <si>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</si>
  <si>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</si>
  <si>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</si>
  <si>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</si>
  <si>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</si>
  <si>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</si>
  <si>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</si>
  <si>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</si>
  <si>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</si>
  <si>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</si>
  <si>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</si>
  <si>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</si>
  <si>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</si>
  <si>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</si>
  <si>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</si>
  <si>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</si>
  <si>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</si>
  <si>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</si>
  <si>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</si>
  <si>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</si>
  <si>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</si>
  <si>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</si>
  <si>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</si>
  <si>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</si>
  <si>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</si>
  <si>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</si>
  <si>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</si>
  <si>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</si>
  <si>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</si>
  <si>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</si>
  <si>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</si>
  <si>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</si>
  <si>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</si>
  <si>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</si>
  <si>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</si>
  <si>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</si>
  <si>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</si>
  <si>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</si>
  <si>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</si>
  <si>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</si>
  <si>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</si>
  <si>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</si>
  <si>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</si>
  <si>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</si>
  <si>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</si>
  <si>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</si>
  <si>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</si>
  <si>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</si>
  <si>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</si>
  <si>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</si>
  <si>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</si>
  <si>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</si>
  <si>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</si>
  <si>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</si>
  <si>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</si>
  <si>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</si>
  <si>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</si>
  <si>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</si>
  <si>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</si>
  <si>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</si>
  <si>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</si>
  <si>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</si>
  <si>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</si>
  <si>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</si>
  <si>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</si>
  <si>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</si>
  <si>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</si>
  <si>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</si>
  <si>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</si>
  <si>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</si>
  <si>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</si>
  <si>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</si>
  <si>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</si>
  <si>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</si>
  <si>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</si>
  <si>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</si>
  <si>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</si>
  <si>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</si>
  <si>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</si>
  <si>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</si>
  <si>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</si>
  <si>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</si>
  <si>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</si>
  <si>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</si>
  <si>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</si>
  <si>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</si>
  <si>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</si>
  <si>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</si>
  <si>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</si>
  <si>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</si>
  <si>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</si>
  <si>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</si>
  <si>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</si>
  <si>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</si>
  <si>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</si>
  <si>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</si>
  <si>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</si>
  <si>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</si>
  <si>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</si>
  <si>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</si>
  <si>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</si>
  <si>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</si>
  <si>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</si>
  <si>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</si>
  <si>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</si>
  <si>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</si>
  <si>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</si>
  <si>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</si>
  <si>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</si>
  <si>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</si>
  <si>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</si>
  <si>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</si>
  <si>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</si>
  <si>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</si>
  <si>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</si>
  <si>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</si>
  <si>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</si>
  <si>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</si>
  <si>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</si>
  <si>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</si>
  <si>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</si>
  <si>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</si>
  <si>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</si>
  <si>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</si>
  <si>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</si>
  <si>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</si>
  <si>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</si>
  <si>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</si>
  <si>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</si>
  <si>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</si>
  <si>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</si>
  <si>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</si>
  <si>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</si>
  <si>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</si>
  <si>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</si>
  <si>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</si>
  <si>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</si>
  <si>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</si>
  <si>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</si>
  <si>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</si>
  <si>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</si>
  <si>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</si>
  <si>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</si>
  <si>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</si>
  <si>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</si>
  <si>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</si>
  <si>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</si>
  <si>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</si>
  <si>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</si>
  <si>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</si>
  <si>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</si>
  <si>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</si>
  <si>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</si>
  <si>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</si>
  <si>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</si>
  <si>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</si>
  <si>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</si>
  <si>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</si>
  <si>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</si>
  <si>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</si>
  <si>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</si>
  <si>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</si>
  <si>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</si>
  <si>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</si>
  <si>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</si>
  <si>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</si>
  <si>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</si>
  <si>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</si>
  <si>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</si>
  <si>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</si>
  <si>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</si>
  <si>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</si>
  <si>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</si>
  <si>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</si>
  <si>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</si>
  <si>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</si>
  <si>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</si>
  <si>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</si>
  <si>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</si>
  <si>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</si>
  <si>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</si>
  <si>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</si>
  <si>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</si>
  <si>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</si>
  <si>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</si>
  <si>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</si>
  <si>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</si>
  <si>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</si>
  <si>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</si>
  <si>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</si>
  <si>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</si>
  <si>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</si>
  <si>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</si>
  <si>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</si>
  <si>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</si>
  <si>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</si>
  <si>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</si>
  <si>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</si>
  <si>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</si>
  <si>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</si>
  <si>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</si>
  <si>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</si>
  <si>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</si>
  <si>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</si>
  <si>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</si>
  <si>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</si>
  <si>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</si>
  <si>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</si>
  <si>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</si>
  <si>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</si>
  <si>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</si>
  <si>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</si>
  <si>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</si>
  <si>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</si>
  <si>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</si>
  <si>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</si>
  <si>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</si>
  <si>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</si>
  <si>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</si>
  <si>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</si>
  <si>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</si>
  <si>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</si>
  <si>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</si>
  <si>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</si>
  <si>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</si>
  <si>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</si>
  <si>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</si>
  <si>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</si>
  <si>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</si>
  <si>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</si>
  <si>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</si>
  <si>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</si>
  <si>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</si>
  <si>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</si>
  <si>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</si>
  <si>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</si>
  <si>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</si>
  <si>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</si>
  <si>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</si>
  <si>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</si>
  <si>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</si>
  <si>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</si>
  <si>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</si>
  <si>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</si>
  <si>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</si>
  <si>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</si>
  <si>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</si>
  <si>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</si>
  <si>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</si>
  <si>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</si>
  <si>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</si>
  <si>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</si>
  <si>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</si>
  <si>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</si>
  <si>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</si>
  <si>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</si>
  <si>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</si>
  <si>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</si>
  <si>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</si>
  <si>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</si>
  <si>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</si>
  <si>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</si>
  <si>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</si>
  <si>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</si>
  <si>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</si>
  <si>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</si>
  <si>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</si>
  <si>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</si>
  <si>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</si>
  <si>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</si>
  <si>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</si>
  <si>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</si>
  <si>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</si>
  <si>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</si>
  <si>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</si>
  <si>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</si>
  <si>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</si>
  <si>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</si>
  <si>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</si>
  <si>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</si>
  <si>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</si>
  <si>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</si>
  <si>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</si>
  <si>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</si>
  <si>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</si>
  <si>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</si>
  <si>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</si>
  <si>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</si>
  <si>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</si>
  <si>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</si>
  <si>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</si>
  <si>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</si>
  <si>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</si>
  <si>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</si>
  <si>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</si>
  <si>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</si>
  <si>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</si>
  <si>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</si>
  <si>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</si>
  <si>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 xml:space="preserve">Category  </t>
  </si>
  <si>
    <t>(All)</t>
  </si>
  <si>
    <t>Row Labels</t>
  </si>
  <si>
    <t>Grand Total</t>
  </si>
  <si>
    <t>Column Labels</t>
  </si>
  <si>
    <t>Count of state</t>
  </si>
  <si>
    <t>date created conversion</t>
  </si>
  <si>
    <t>date ended conversion</t>
  </si>
  <si>
    <t>May</t>
  </si>
  <si>
    <t>Jul</t>
  </si>
  <si>
    <t>Aug</t>
  </si>
  <si>
    <t>Sep</t>
  </si>
  <si>
    <t>Oct</t>
  </si>
  <si>
    <t>Nov</t>
  </si>
  <si>
    <t>Jan</t>
  </si>
  <si>
    <t>Feb</t>
  </si>
  <si>
    <t>Mar</t>
  </si>
  <si>
    <t>Apr</t>
  </si>
  <si>
    <t>Jun</t>
  </si>
  <si>
    <t>Dec</t>
  </si>
  <si>
    <t>Years</t>
  </si>
  <si>
    <t>Goal</t>
  </si>
  <si>
    <t>Number Succesful</t>
  </si>
  <si>
    <t>Number Failed</t>
  </si>
  <si>
    <t>Number Canceled</t>
  </si>
  <si>
    <t>Total Projects</t>
  </si>
  <si>
    <t>Percentage Succesful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</si>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</sst>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0" applyNumberFormat="1" applyFont="1" applyAlignment="1">
      <alignment horizontal="center"/>
    </xf>
    <xf numFmtId="9" fontId="0" fillId="0" borderId="0" xfId="0" applyNumberFormat="1"/>
    <xf numFmtId="2" fontId="1" fillId="0" borderId="0" xfId="0" applyNumberFormat="1" applyFont="1" applyAlignment="1">
      <alignment horizontal="center"/>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1" fillId="0" borderId="0" xfId="0" applyNumberFormat="1" applyFont="1" applyAlignment="1">
      <alignment horizontal="center"/>
    </xf>
    <xf numFmtId="164" fontId="0" fillId="0" borderId="0" xfId="0" applyNumberFormat="1"/>
    <xf numFmtId="164" fontId="0" fillId="0" borderId="0" xfId="0" applyNumberFormat="1" applyAlignment="1">
      <alignment horizontal="left"/>
    </xf>
    <xf numFmtId="0" fontId="1" fillId="0" borderId="0" xfId="0" applyFont="1"/>
    <xf numFmtId="9" fontId="1" fillId="0" borderId="0" xfId="0" applyNumberFormat="1" applyFont="1"/>
  </cellXfs>
  <cellStyles count="1">
    <cellStyle name="Normal" xfId="0" builtinId="0"/>
  </cellStyles>
  <dxfs count="4">
    <dxf>
      <font>
        <color rgb="FF006100"/>
      </font>
      <fill>
        <patternFill>
          <bgColor rgb="FFC6EFCE"/>
        </patternFill>
      </fill>
    </dxf>
    <dxf>
      <font>
        <color rgb="FF9C0006"/>
      </font>
      <fill>
        <patternFill>
          <bgColor rgb="FFFFC7CE"/>
        </patternFill>
      </fill>
    </dxf>
    <dxf>
      <fill>
        <patternFill>
          <bgColor theme="0" tint="-0.34998626667073579"/>
        </patternFill>
      </fill>
    </dxf>
    <dxf>
      <fill>
        <patternFill>
          <bgColor rgb="FF00B0F0"/>
        </patternFill>
      </fill>
    </dxf>
  </dxfs>
  <tableStyles count="0" defaultTableStyle="TableStyleMedium2" defaultPivotStyle="PivotStyleLight16"/>
  <colors>
    <mruColors>
      <color rgb="FF6CFAFF"/>
      <color rgb="FF7FDF77"/>
      <color rgb="FFFF6869"/>
      <color rgb="FF00DEFF"/>
      <color rgb="FF1AD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2.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calcChain" Target="calcChain.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[StarterBook_JamesKhamthung.xlsx]Sheet2!PivotTable1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Sheet2!$C$3:$C$4</c:f>
              <c:strCache>
                <c:ptCount val="1"/>
                <c:pt idx="0">
                  <c:v>successful</c:v>
                </c:pt>
              </c:strCache>
            </c:strRef>
          </c:tx>
          <c:spPr>
            <a:solidFill>
              <a:schemeClr val="accent1"/>
            </a:solidFill>
            <a:ln>
              <a:noFill/>
            </a:ln>
            <a:effectLst/>
          </c:spPr>
          <c:invertIfNegative val="0"/>
          <c:cat>
            <c:strRef>
              <c:f>Sheet2!$A$5:$B$14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3A2C-9645-9CA8-0CA16E74BD9F}"/>
            </c:ext>
          </c:extLst>
        </c:ser>
        <c:ser>
          <c:idx val="1"/>
          <c:order val="1"/>
          <c:tx>
            <c:strRef>
              <c:f>Sheet2!$D$3:$D$4</c:f>
              <c:strCache>
                <c:ptCount val="1"/>
                <c:pt idx="0">
                  <c:v>live</c:v>
                </c:pt>
              </c:strCache>
            </c:strRef>
          </c:tx>
          <c:spPr>
            <a:solidFill>
              <a:schemeClr val="accent2"/>
            </a:solidFill>
            <a:ln>
              <a:noFill/>
            </a:ln>
            <a:effectLst/>
          </c:spPr>
          <c:invertIfNegative val="0"/>
          <c:cat>
            <c:strRef>
              <c:f>Sheet2!$A$5:$B$14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1">
                  <c:v>6</c:v>
                </c:pt>
                <c:pt idx="4">
                  <c:v>20</c:v>
                </c:pt>
                <c:pt idx="8">
                  <c:v>24</c:v>
                </c:pt>
              </c:numCache>
            </c:numRef>
          </c:val>
          <c:extLst>
            <c:ext xmlns:c16="http://schemas.microsoft.com/office/drawing/2014/chart" uri="{C3380CC4-5D6E-409C-BE32-E72D297353CC}">
              <c16:uniqueId val="{00000004-3A2C-9645-9CA8-0CA16E74BD9F}"/>
            </c:ext>
          </c:extLst>
        </c:ser>
        <c:ser>
          <c:idx val="2"/>
          <c:order val="2"/>
          <c:tx>
            <c:strRef>
              <c:f>Sheet2!$E$3:$E$4</c:f>
              <c:strCache>
                <c:ptCount val="1"/>
                <c:pt idx="0">
                  <c:v>failed</c:v>
                </c:pt>
              </c:strCache>
            </c:strRef>
          </c:tx>
          <c:spPr>
            <a:solidFill>
              <a:schemeClr val="accent3"/>
            </a:solidFill>
            <a:ln>
              <a:noFill/>
            </a:ln>
            <a:effectLst/>
          </c:spPr>
          <c:invertIfNegative val="0"/>
          <c:cat>
            <c:strRef>
              <c:f>Sheet2!$A$5:$B$14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3A2C-9645-9CA8-0CA16E74BD9F}"/>
            </c:ext>
          </c:extLst>
        </c:ser>
        <c:ser>
          <c:idx val="3"/>
          <c:order val="3"/>
          <c:tx>
            <c:strRef>
              <c:f>Sheet2!$F$3:$F$4</c:f>
              <c:strCache>
                <c:ptCount val="1"/>
                <c:pt idx="0">
                  <c:v>canceled</c:v>
                </c:pt>
              </c:strCache>
            </c:strRef>
          </c:tx>
          <c:spPr>
            <a:solidFill>
              <a:schemeClr val="accent4"/>
            </a:solidFill>
            <a:ln>
              <a:noFill/>
            </a:ln>
            <a:effectLst/>
          </c:spPr>
          <c:invertIfNegative val="0"/>
          <c:cat>
            <c:strRef>
              <c:f>Sheet2!$A$5:$B$14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Sheet2!$F$5:$F$14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8-3A2C-9645-9CA8-0CA16E74BD9F}"/>
            </c:ext>
          </c:extLst>
        </c:ser>
        <c:dLbls>
          <c:showLegendKey val="0"/>
          <c:showVal val="0"/>
          <c:showCatName val="0"/>
          <c:showSerName val="0"/>
          <c:showPercent val="0"/>
          <c:showBubbleSize val="0"/>
        </c:dLbls>
        <c:gapWidth val="150"/>
        <c:overlap val="100"/>
        <c:axId val="1463578479"/>
        <c:axId val="1419051023"/>
      </c:barChart>
      <c:catAx>
        <c:axId val="146357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051023"/>
        <c:crosses val="autoZero"/>
        <c:auto val="1"/>
        <c:lblAlgn val="ctr"/>
        <c:lblOffset val="100"/>
        <c:noMultiLvlLbl val="0"/>
      </c:catAx>
      <c:valAx>
        <c:axId val="1419051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57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[StarterBook_JamesKhamthung.xlsx]Sheet3!PivotTable2</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64E-AD47-B94B-4A4E6E05B28E}"/>
            </c:ext>
          </c:extLst>
        </c:ser>
        <c:ser>
          <c:idx val="1"/>
          <c:order val="1"/>
          <c:tx>
            <c:strRef>
              <c:f>Sheet3!$C$4:$C$5</c:f>
              <c:strCache>
                <c:ptCount val="1"/>
                <c:pt idx="0">
                  <c:v>live</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F64E-AD47-B94B-4A4E6E05B28E}"/>
            </c:ext>
          </c:extLst>
        </c:ser>
        <c:ser>
          <c:idx val="2"/>
          <c:order val="2"/>
          <c:tx>
            <c:strRef>
              <c:f>Sheet3!$D$4:$D$5</c:f>
              <c:strCache>
                <c:ptCount val="1"/>
                <c:pt idx="0">
                  <c:v>failed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2-F64E-AD47-B94B-4A4E6E05B28E}"/>
            </c:ext>
          </c:extLst>
        </c:ser>
        <c:ser>
          <c:idx val="3"/>
          <c:order val="3"/>
          <c:tx>
            <c:strRef>
              <c:f>Sheet3!$E$4:$E$5</c:f>
              <c:strCache>
                <c:ptCount val="1"/>
                <c:pt idx="0">
                  <c:v>canceled</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3-F64E-AD47-B94B-4A4E6E05B28E}"/>
            </c:ext>
          </c:extLst>
        </c:ser>
        <c:dLbls>
          <c:showLegendKey val="0"/>
          <c:showVal val="0"/>
          <c:showCatName val="0"/>
          <c:showSerName val="0"/>
          <c:showPercent val="0"/>
          <c:showBubbleSize val="0"/>
        </c:dLbls>
        <c:gapWidth val="150"/>
        <c:overlap val="100"/>
        <c:axId val="234780128"/>
        <c:axId val="234781808"/>
      </c:barChart>
      <c:catAx>
        <c:axId val="234780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781808"/>
        <c:crosses val="autoZero"/>
        <c:auto val="1"/>
        <c:lblAlgn val="ctr"/>
        <c:lblOffset val="100"/>
        <c:noMultiLvlLbl val="0"/>
      </c:catAx>
      <c:valAx>
        <c:axId val="234781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780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[StarterBook_JamesKhamthung.xlsx]Sheet4!PivotTable3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2"/>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184</c:v>
                </c:pt>
                <c:pt idx="1">
                  <c:v>202</c:v>
                </c:pt>
                <c:pt idx="2">
                  <c:v>180</c:v>
                </c:pt>
                <c:pt idx="3">
                  <c:v>193</c:v>
                </c:pt>
                <c:pt idx="4">
                  <c:v>232</c:v>
                </c:pt>
                <c:pt idx="5">
                  <c:v>213</c:v>
                </c:pt>
                <c:pt idx="6">
                  <c:v>191</c:v>
                </c:pt>
                <c:pt idx="7">
                  <c:v>167</c:v>
                </c:pt>
                <c:pt idx="8">
                  <c:v>149</c:v>
                </c:pt>
                <c:pt idx="9">
                  <c:v>183</c:v>
                </c:pt>
                <c:pt idx="10">
                  <c:v>181</c:v>
                </c:pt>
                <c:pt idx="11">
                  <c:v>110</c:v>
                </c:pt>
              </c:numCache>
            </c:numRef>
          </c:val>
          <c:smooth val="0"/>
          <c:extLst>
            <c:ext xmlns:c16="http://schemas.microsoft.com/office/drawing/2014/chart" uri="{C3380CC4-5D6E-409C-BE32-E72D297353CC}">
              <c16:uniqueId val="{00000000-CDEC-3142-B632-3AF4CC46A744}"/>
            </c:ext>
          </c:extLst>
        </c:ser>
        <c:ser>
          <c:idx val="1"/>
          <c:order val="1"/>
          <c:tx>
            <c:strRef>
              <c:f>Sheet4!$C$4:$C$5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0-D56B-FA49-952D-8CE10A7DDD90}"/>
            </c:ext>
          </c:extLst>
        </c:ser>
        <c:ser>
          <c:idx val="2"/>
          <c:order val="2"/>
          <c:tx>
            <c:strRef>
              <c:f>Sheet4!$D$4:$D$5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148</c:v>
                </c:pt>
                <c:pt idx="1">
                  <c:v>106</c:v>
                </c:pt>
                <c:pt idx="2">
                  <c:v>108</c:v>
                </c:pt>
                <c:pt idx="3">
                  <c:v>103</c:v>
                </c:pt>
                <c:pt idx="4">
                  <c:v>125</c:v>
                </c:pt>
                <c:pt idx="5">
                  <c:v>148</c:v>
                </c:pt>
                <c:pt idx="6">
                  <c:v>148</c:v>
                </c:pt>
                <c:pt idx="7">
                  <c:v>135</c:v>
                </c:pt>
                <c:pt idx="8">
                  <c:v>126</c:v>
                </c:pt>
                <c:pt idx="9">
                  <c:v>151</c:v>
                </c:pt>
                <c:pt idx="10">
                  <c:v>113</c:v>
                </c:pt>
                <c:pt idx="11">
                  <c:v>119</c:v>
                </c:pt>
              </c:numCache>
            </c:numRef>
          </c:val>
          <c:smooth val="0"/>
          <c:extLst>
            <c:ext xmlns:c16="http://schemas.microsoft.com/office/drawing/2014/chart" uri="{C3380CC4-5D6E-409C-BE32-E72D297353CC}">
              <c16:uniqueId val="{00000001-D56B-FA49-952D-8CE10A7DDD90}"/>
            </c:ext>
          </c:extLst>
        </c:ser>
        <c:ser>
          <c:idx val="3"/>
          <c:order val="3"/>
          <c:tx>
            <c:strRef>
              <c:f>Sheet4!$E$4:$E$5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Sheet4!$E$6:$E$18</c:f>
              <c:numCache>
                <c:formatCode>General</c:formatCode>
                <c:ptCount val="12"/>
                <c:pt idx="0">
                  <c:v>34</c:v>
                </c:pt>
                <c:pt idx="1">
                  <c:v>27</c:v>
                </c:pt>
                <c:pt idx="2">
                  <c:v>28</c:v>
                </c:pt>
                <c:pt idx="3">
                  <c:v>27</c:v>
                </c:pt>
                <c:pt idx="4">
                  <c:v>27</c:v>
                </c:pt>
                <c:pt idx="5">
                  <c:v>27</c:v>
                </c:pt>
                <c:pt idx="6">
                  <c:v>43</c:v>
                </c:pt>
                <c:pt idx="7">
                  <c:v>32</c:v>
                </c:pt>
                <c:pt idx="8">
                  <c:v>24</c:v>
                </c:pt>
                <c:pt idx="9">
                  <c:v>20</c:v>
                </c:pt>
                <c:pt idx="10">
                  <c:v>37</c:v>
                </c:pt>
                <c:pt idx="11">
                  <c:v>23</c:v>
                </c:pt>
              </c:numCache>
            </c:numRef>
          </c:val>
          <c:smooth val="0"/>
          <c:extLst>
            <c:ext xmlns:c16="http://schemas.microsoft.com/office/drawing/2014/chart" uri="{C3380CC4-5D6E-409C-BE32-E72D297353CC}">
              <c16:uniqueId val="{00000002-D56B-FA49-952D-8CE10A7DDD90}"/>
            </c:ext>
          </c:extLst>
        </c:ser>
        <c:dLbls>
          <c:showLegendKey val="0"/>
          <c:showVal val="0"/>
          <c:showCatName val="0"/>
          <c:showSerName val="0"/>
          <c:showPercent val="0"/>
          <c:showBubbleSize val="0"/>
        </c:dLbls>
        <c:marker val="1"/>
        <c:smooth val="0"/>
        <c:axId val="141204784"/>
        <c:axId val="141206464"/>
      </c:lineChart>
      <c:catAx>
        <c:axId val="14120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06464"/>
        <c:crosses val="autoZero"/>
        <c:auto val="1"/>
        <c:lblAlgn val="ctr"/>
        <c:lblOffset val="100"/>
        <c:noMultiLvlLbl val="0"/>
      </c:catAx>
      <c:valAx>
        <c:axId val="141206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0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6731961956871205E-2"/>
          <c:y val="0.13483185840707967"/>
          <c:w val="0.93852387048500896"/>
          <c:h val="0.62784614312591458"/>
        </c:manualLayout>
      </c:layout>
      <c:lineChart>
        <c:grouping val="standard"/>
        <c:varyColors val="0"/>
        <c:ser>
          <c:idx val="4"/>
          <c:order val="0"/>
          <c:tx>
            <c:strRef>
              <c:f>Sheet5!$F$1</c:f>
              <c:strCache>
                <c:ptCount val="1"/>
                <c:pt idx="0">
                  <c:v>Percentage Succesful</c:v>
                </c:pt>
              </c:strCache>
            </c:strRef>
          </c:tx>
          <c:spPr>
            <a:ln w="28575" cap="rnd">
              <a:solidFill>
                <a:schemeClr val="accent5"/>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159A-8343-B393-E3D202262505}"/>
            </c:ext>
          </c:extLst>
        </c:ser>
        <c:ser>
          <c:idx val="5"/>
          <c:order val="1"/>
          <c:tx>
            <c:strRef>
              <c:f>Sheet5!$G$1</c:f>
              <c:strCache>
                <c:ptCount val="1"/>
                <c:pt idx="0">
                  <c:v>Percentage failed</c:v>
                </c:pt>
              </c:strCache>
            </c:strRef>
          </c:tx>
          <c:spPr>
            <a:ln w="28575" cap="rnd">
              <a:solidFill>
                <a:schemeClr val="accent6"/>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159A-8343-B393-E3D202262505}"/>
            </c:ext>
          </c:extLst>
        </c:ser>
        <c:ser>
          <c:idx val="6"/>
          <c:order val="2"/>
          <c:tx>
            <c:strRef>
              <c:f>Sheet5!$H$1</c:f>
              <c:strCache>
                <c:ptCount val="1"/>
                <c:pt idx="0">
                  <c:v>Percentage Canceled</c:v>
                </c:pt>
              </c:strCache>
            </c:strRef>
          </c:tx>
          <c:spPr>
            <a:ln w="28575" cap="rnd">
              <a:solidFill>
                <a:schemeClr val="accent1">
                  <a:lumMod val="60000"/>
                </a:schemeClr>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159A-8343-B393-E3D202262505}"/>
            </c:ext>
          </c:extLst>
        </c:ser>
        <c:dLbls>
          <c:showLegendKey val="0"/>
          <c:showVal val="0"/>
          <c:showCatName val="0"/>
          <c:showSerName val="0"/>
          <c:showPercent val="0"/>
          <c:showBubbleSize val="0"/>
        </c:dLbls>
        <c:smooth val="0"/>
        <c:axId val="222707408"/>
        <c:axId val="142392960"/>
      </c:lineChart>
      <c:catAx>
        <c:axId val="22270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92960"/>
        <c:crosses val="autoZero"/>
        <c:auto val="1"/>
        <c:lblAlgn val="ctr"/>
        <c:lblOffset val="100"/>
        <c:noMultiLvlLbl val="0"/>
      </c:catAx>
      <c:valAx>
        <c:axId val="1423929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707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90905</xdr:colOff>
      <xdr:row>0</xdr:row>
      <xdr:rowOff>0</xdr:rowOff>
    </xdr:from>
    <xdr:to>
      <xdr:col>14</xdr:col>
      <xdr:colOff>468563</xdr:colOff>
      <xdr:row>27</xdr:row>
      <xdr:rowOff>57150</xdr:rowOff>
    </xdr:to>
    <xdr:graphicFrame macro="">
      <xdr:nvGraphicFramePr>
        <xdr:cNvPr id="7" name="Chart 6">
          <a:extLst>
            <a:ext uri="{FF2B5EF4-FFF2-40B4-BE49-F238E27FC236}">
              <a16:creationId xmlns:a16="http://schemas.microsoft.com/office/drawing/2014/main" id="{4927B52D-08C3-7F4C-AFC7-3547089690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666417</xdr:colOff>
      <xdr:row>9</xdr:row>
      <xdr:rowOff>55480</xdr:rowOff>
    </xdr:from>
    <xdr:to>
      <xdr:col>17</xdr:col>
      <xdr:colOff>8691</xdr:colOff>
      <xdr:row>22</xdr:row>
      <xdr:rowOff>51296</xdr:rowOff>
    </xdr:to>
    <mc:AlternateContent xmlns:mc="http://schemas.openxmlformats.org/markup-compatibility/2006">
      <mc:Choice xmlns:a14="http://schemas.microsoft.com/office/drawing/2010/main" Requires="a14">
        <xdr:graphicFrame macro="">
          <xdr:nvGraphicFramePr>
            <xdr:cNvPr id="2" name="state 2">
              <a:extLst>
                <a:ext uri="{FF2B5EF4-FFF2-40B4-BE49-F238E27FC236}">
                  <a16:creationId xmlns:a16="http://schemas.microsoft.com/office/drawing/2014/main" id="{44C728DF-4289-F248-A9A2-F82AEAAB24C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2925259" y="1739901"/>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133016</xdr:colOff>
      <xdr:row>27</xdr:row>
      <xdr:rowOff>123658</xdr:rowOff>
    </xdr:from>
    <xdr:to>
      <xdr:col>10</xdr:col>
      <xdr:colOff>691816</xdr:colOff>
      <xdr:row>40</xdr:row>
      <xdr:rowOff>119474</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5701EA2D-3AA2-A74E-9883-81FF781A49F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7418805" y="5176921"/>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669089</xdr:colOff>
      <xdr:row>28</xdr:row>
      <xdr:rowOff>31416</xdr:rowOff>
    </xdr:from>
    <xdr:to>
      <xdr:col>8</xdr:col>
      <xdr:colOff>800100</xdr:colOff>
      <xdr:row>41</xdr:row>
      <xdr:rowOff>27232</xdr:rowOff>
    </xdr:to>
    <mc:AlternateContent xmlns:mc="http://schemas.openxmlformats.org/markup-compatibility/2006">
      <mc:Choice xmlns:a14="http://schemas.microsoft.com/office/drawing/2010/main" Requires="a14">
        <xdr:graphicFrame macro="">
          <xdr:nvGraphicFramePr>
            <xdr:cNvPr id="4" name="Category   2">
              <a:extLst>
                <a:ext uri="{FF2B5EF4-FFF2-40B4-BE49-F238E27FC236}">
                  <a16:creationId xmlns:a16="http://schemas.microsoft.com/office/drawing/2014/main" id="{A365758E-B596-914E-B0EF-1B4E2DA90475}"/>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5361405" y="5271837"/>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309359</xdr:colOff>
      <xdr:row>3</xdr:row>
      <xdr:rowOff>32563</xdr:rowOff>
    </xdr:from>
    <xdr:to>
      <xdr:col>20</xdr:col>
      <xdr:colOff>293076</xdr:colOff>
      <xdr:row>47</xdr:row>
      <xdr:rowOff>81410</xdr:rowOff>
    </xdr:to>
    <xdr:graphicFrame macro="">
      <xdr:nvGraphicFramePr>
        <xdr:cNvPr id="5" name="Chart 4">
          <a:extLst>
            <a:ext uri="{FF2B5EF4-FFF2-40B4-BE49-F238E27FC236}">
              <a16:creationId xmlns:a16="http://schemas.microsoft.com/office/drawing/2014/main" id="{B8E21E8F-F263-A54A-AB7E-70EB1BF6A0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634675</xdr:colOff>
      <xdr:row>19</xdr:row>
      <xdr:rowOff>161192</xdr:rowOff>
    </xdr:from>
    <xdr:to>
      <xdr:col>22</xdr:col>
      <xdr:colOff>802705</xdr:colOff>
      <xdr:row>32</xdr:row>
      <xdr:rowOff>50061</xdr:rowOff>
    </xdr:to>
    <mc:AlternateContent xmlns:mc="http://schemas.openxmlformats.org/markup-compatibility/2006">
      <mc:Choice xmlns:a14="http://schemas.microsoft.com/office/drawing/2010/main" Requires="a14">
        <xdr:graphicFrame macro="">
          <xdr:nvGraphicFramePr>
            <xdr:cNvPr id="2" name="state 1">
              <a:extLst>
                <a:ext uri="{FF2B5EF4-FFF2-40B4-BE49-F238E27FC236}">
                  <a16:creationId xmlns:a16="http://schemas.microsoft.com/office/drawing/2014/main" id="{60409753-4006-A043-A129-0BB56009E07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6933008" y="3873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547403</xdr:colOff>
      <xdr:row>4</xdr:row>
      <xdr:rowOff>25075</xdr:rowOff>
    </xdr:from>
    <xdr:to>
      <xdr:col>9</xdr:col>
      <xdr:colOff>715433</xdr:colOff>
      <xdr:row>16</xdr:row>
      <xdr:rowOff>109328</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AEBFC157-EB8D-C143-AE20-8BD96DAA1B2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6050736" y="806613"/>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69362</xdr:colOff>
      <xdr:row>4</xdr:row>
      <xdr:rowOff>51777</xdr:rowOff>
    </xdr:from>
    <xdr:to>
      <xdr:col>12</xdr:col>
      <xdr:colOff>237393</xdr:colOff>
      <xdr:row>16</xdr:row>
      <xdr:rowOff>136030</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47526EFA-AB7A-D045-AEC7-CA66DC3C554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063849" y="833315"/>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470552</xdr:colOff>
      <xdr:row>46</xdr:row>
      <xdr:rowOff>192454</xdr:rowOff>
    </xdr:from>
    <xdr:to>
      <xdr:col>8</xdr:col>
      <xdr:colOff>638583</xdr:colOff>
      <xdr:row>59</xdr:row>
      <xdr:rowOff>81323</xdr:rowOff>
    </xdr:to>
    <mc:AlternateContent xmlns:mc="http://schemas.openxmlformats.org/markup-compatibility/2006">
      <mc:Choice xmlns:a14="http://schemas.microsoft.com/office/drawing/2010/main" Requires="a14">
        <xdr:graphicFrame macro="">
          <xdr:nvGraphicFramePr>
            <xdr:cNvPr id="6" name="Sub-Category">
              <a:extLst>
                <a:ext uri="{FF2B5EF4-FFF2-40B4-BE49-F238E27FC236}">
                  <a16:creationId xmlns:a16="http://schemas.microsoft.com/office/drawing/2014/main" id="{0260FCC1-930D-BB4E-A856-C4C8A547A4E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5143501" y="9180146"/>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50800</xdr:colOff>
      <xdr:row>1</xdr:row>
      <xdr:rowOff>57150</xdr:rowOff>
    </xdr:from>
    <xdr:to>
      <xdr:col>12</xdr:col>
      <xdr:colOff>812800</xdr:colOff>
      <xdr:row>18</xdr:row>
      <xdr:rowOff>114300</xdr:rowOff>
    </xdr:to>
    <xdr:graphicFrame macro="">
      <xdr:nvGraphicFramePr>
        <xdr:cNvPr id="2" name="Chart 1">
          <a:extLst>
            <a:ext uri="{FF2B5EF4-FFF2-40B4-BE49-F238E27FC236}">
              <a16:creationId xmlns:a16="http://schemas.microsoft.com/office/drawing/2014/main" id="{E9EF4368-889D-3946-8F0B-0BB7EA4C9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76200</xdr:colOff>
      <xdr:row>20</xdr:row>
      <xdr:rowOff>25400</xdr:rowOff>
    </xdr:from>
    <xdr:to>
      <xdr:col>8</xdr:col>
      <xdr:colOff>254000</xdr:colOff>
      <xdr:row>32</xdr:row>
      <xdr:rowOff>168269</xdr:rowOff>
    </xdr:to>
    <mc:AlternateContent xmlns:mc="http://schemas.openxmlformats.org/markup-compatibility/2006">
      <mc:Choice xmlns:a14="http://schemas.microsoft.com/office/drawing/2010/main" Requires="a14">
        <xdr:graphicFrame macro="">
          <xdr:nvGraphicFramePr>
            <xdr:cNvPr id="3" name="Category  ">
              <a:extLst>
                <a:ext uri="{FF2B5EF4-FFF2-40B4-BE49-F238E27FC236}">
                  <a16:creationId xmlns:a16="http://schemas.microsoft.com/office/drawing/2014/main" id="{3703F6F5-2A6C-3940-8FC9-2A7B507D0D27}"/>
                </a:ext>
              </a:extLst>
            </xdr:cNvPr>
            <xdr:cNvGraphicFramePr/>
          </xdr:nvGraphicFramePr>
          <xdr:xfrm>
            <a:off x="0" y="0"/>
            <a:ext cx="0" cy="0"/>
          </xdr:xfrm>
          <a:graphic>
            <a:graphicData uri="http://schemas.microsoft.com/office/drawing/2010/slicer">
              <sle:slicer xmlns:sle="http://schemas.microsoft.com/office/drawing/2010/slicer" name="Category  "/>
            </a:graphicData>
          </a:graphic>
        </xdr:graphicFrame>
      </mc:Choice>
      <mc:Fallback>
        <xdr:sp macro="" textlink="">
          <xdr:nvSpPr>
            <xdr:cNvPr id="0" name=""/>
            <xdr:cNvSpPr>
              <a:spLocks noTextEdit="1"/>
            </xdr:cNvSpPr>
          </xdr:nvSpPr>
          <xdr:spPr>
            <a:xfrm>
              <a:off x="4241800" y="3835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304800</xdr:colOff>
      <xdr:row>19</xdr:row>
      <xdr:rowOff>152400</xdr:rowOff>
    </xdr:from>
    <xdr:to>
      <xdr:col>10</xdr:col>
      <xdr:colOff>482600</xdr:colOff>
      <xdr:row>32</xdr:row>
      <xdr:rowOff>104769</xdr:rowOff>
    </xdr:to>
    <mc:AlternateContent xmlns:mc="http://schemas.openxmlformats.org/markup-compatibility/2006">
      <mc:Choice xmlns:a14="http://schemas.microsoft.com/office/drawing/2010/main" Requires="a14">
        <xdr:graphicFrame macro="">
          <xdr:nvGraphicFramePr>
            <xdr:cNvPr id="4" name="Years">
              <a:extLst>
                <a:ext uri="{FF2B5EF4-FFF2-40B4-BE49-F238E27FC236}">
                  <a16:creationId xmlns:a16="http://schemas.microsoft.com/office/drawing/2014/main" id="{DCC6CD27-352A-D543-B1A8-68AA9F232798}"/>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6121400" y="3771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139700</xdr:colOff>
      <xdr:row>2</xdr:row>
      <xdr:rowOff>63500</xdr:rowOff>
    </xdr:from>
    <xdr:to>
      <xdr:col>15</xdr:col>
      <xdr:colOff>317500</xdr:colOff>
      <xdr:row>15</xdr:row>
      <xdr:rowOff>15869</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4AC5A434-D0F6-D44C-8C10-EBD19348C6F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0083800" y="444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774700</xdr:colOff>
      <xdr:row>20</xdr:row>
      <xdr:rowOff>12700</xdr:rowOff>
    </xdr:from>
    <xdr:to>
      <xdr:col>13</xdr:col>
      <xdr:colOff>127000</xdr:colOff>
      <xdr:row>32</xdr:row>
      <xdr:rowOff>155569</xdr:rowOff>
    </xdr:to>
    <mc:AlternateContent xmlns:mc="http://schemas.openxmlformats.org/markup-compatibility/2006">
      <mc:Choice xmlns:a14="http://schemas.microsoft.com/office/drawing/2010/main" Requires="a14">
        <xdr:graphicFrame macro="">
          <xdr:nvGraphicFramePr>
            <xdr:cNvPr id="6" name="date created conversion">
              <a:extLst>
                <a:ext uri="{FF2B5EF4-FFF2-40B4-BE49-F238E27FC236}">
                  <a16:creationId xmlns:a16="http://schemas.microsoft.com/office/drawing/2014/main" id="{79515843-2E4C-6E49-9D82-E272FEDBF7A6}"/>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dr:sp macro="" textlink="">
          <xdr:nvSpPr>
            <xdr:cNvPr id="0" name=""/>
            <xdr:cNvSpPr>
              <a:spLocks noTextEdit="1"/>
            </xdr:cNvSpPr>
          </xdr:nvSpPr>
          <xdr:spPr>
            <a:xfrm>
              <a:off x="8242300" y="3822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15</xdr:row>
      <xdr:rowOff>95250</xdr:rowOff>
    </xdr:from>
    <xdr:to>
      <xdr:col>8</xdr:col>
      <xdr:colOff>1473200</xdr:colOff>
      <xdr:row>41</xdr:row>
      <xdr:rowOff>25400</xdr:rowOff>
    </xdr:to>
    <xdr:graphicFrame macro="">
      <xdr:nvGraphicFramePr>
        <xdr:cNvPr id="4" name="Chart 3">
          <a:extLst>
            <a:ext uri="{FF2B5EF4-FFF2-40B4-BE49-F238E27FC236}">
              <a16:creationId xmlns:a16="http://schemas.microsoft.com/office/drawing/2014/main" id="{C637FCC8-2C47-DA46-82CC-9182157F4B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mes" refreshedDate="43432.613949421298" createdVersion="6" refreshedVersion="6" minRefreshableVersion="3" recordCount="4115" xr:uid="{2FD9A5A9-6971-2A46-9485-B27EF15A252A}">
  <cacheSource type="worksheet">
    <worksheetSource ref="A1:R1048576"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2">
      <sharedItems containsString="0" containsBlank="1" containsNumber="1" minValue="1" maxValue="3304"/>
    </cacheField>
    <cacheField name="Category  "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5565428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mes" refreshedDate="43432.619574421296" createdVersion="6" refreshedVersion="6" minRefreshableVersion="3" recordCount="4114" xr:uid="{7E1040BC-04AF-FC46-A39F-F141978B147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tring="0" containsBlank="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2238476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mes" refreshedDate="43432.63804351852" createdVersion="6" refreshedVersion="6" minRefreshableVersion="3" recordCount="4114" xr:uid="{9B52CAAF-380C-4A43-B105-2C5CF98D3197}">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tring="0" containsBlank="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6T19:55:13" maxDate="2017-03-15T07:30:07" count="4114">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sharedItems>
      <fieldGroup par="21" base="18">
        <rangePr groupBy="months" startDate="2009-05-16T19:55:13" endDate="2017-03-15T07:30:07"/>
        <groupItems count="14">
          <s v="&lt;5/16/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1:26:00" maxDate="2017-05-03T11:12:00"/>
    </cacheField>
    <cacheField name="Quarters" numFmtId="0" databaseField="0">
      <fieldGroup base="18">
        <rangePr groupBy="quarters" startDate="2009-05-16T19:55:13" endDate="2017-03-15T07:30:07"/>
        <groupItems count="6">
          <s v="&lt;5/16/09"/>
          <s v="Qtr1"/>
          <s v="Qtr2"/>
          <s v="Qtr3"/>
          <s v="Qtr4"/>
          <s v="&gt;3/15/17"/>
        </groupItems>
      </fieldGroup>
    </cacheField>
    <cacheField name="Years" numFmtId="0" databaseField="0">
      <fieldGroup base="18">
        <rangePr groupBy="years" startDate="2009-05-16T19:55:13" endDate="2017-03-15T07: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339426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x v="1"/>
    <s v="A Hannibal TV Show Fan Convention and Art Collective"/>
    <n v="10275"/>
    <n v="14653"/>
    <x v="0"/>
    <x v="0"/>
    <s v="USD"/>
    <n v="1488464683"/>
    <n v="1485872683"/>
    <b v="0"/>
    <n v="79"/>
    <b v="1"/>
    <s v="film &amp; video/television"/>
    <n v="1.4260827250608272"/>
    <n v="185.48101265822785"/>
    <x v="0"/>
    <x v="0"/>
  </r>
  <r>
    <n v="2"/>
    <x v="2"/>
    <s v="Completion fund for post-production for teaser of British crime/drama tv series about a girl who sells morals for money"/>
    <n v="500"/>
    <n v="525"/>
    <x v="0"/>
    <x v="1"/>
    <s v="GBP"/>
    <n v="1455555083"/>
    <n v="1454691083"/>
    <b v="0"/>
    <n v="35"/>
    <b v="1"/>
    <s v="film &amp; video/television"/>
    <n v="1.05"/>
    <n v="15"/>
    <x v="0"/>
    <x v="0"/>
  </r>
  <r>
    <n v="3"/>
    <x v="3"/>
    <s v="We already produced the *very* beginning of this story. Help us to see it through?"/>
    <n v="10000"/>
    <n v="10390"/>
    <x v="0"/>
    <x v="0"/>
    <s v="USD"/>
    <n v="1407414107"/>
    <n v="1404822107"/>
    <b v="0"/>
    <n v="150"/>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x v="8"/>
    <s v="Help us raise the funds to film our pilot episode!"/>
    <n v="3500"/>
    <n v="3501.52"/>
    <x v="0"/>
    <x v="0"/>
    <s v="USD"/>
    <n v="1460754000"/>
    <n v="1460155212"/>
    <b v="0"/>
    <n v="12"/>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x v="13"/>
    <s v="A travel series hosted by touring musicians that profiles a different American city in each episode."/>
    <n v="3500"/>
    <n v="5599"/>
    <x v="0"/>
    <x v="0"/>
    <s v="USD"/>
    <n v="1466713620"/>
    <n v="1463588109"/>
    <b v="0"/>
    <n v="51"/>
    <b v="1"/>
    <s v="film &amp; video/television"/>
    <n v="1.5997142857142856"/>
    <n v="109.78431372549019"/>
    <x v="0"/>
    <x v="0"/>
  </r>
  <r>
    <n v="14"/>
    <x v="14"/>
    <s v="A highly charged post apocalyptic sci fi series that pulls no punches!"/>
    <n v="6000"/>
    <n v="6056"/>
    <x v="0"/>
    <x v="2"/>
    <s v="AUD"/>
    <n v="1405259940"/>
    <n v="1403051888"/>
    <b v="0"/>
    <n v="41"/>
    <b v="1"/>
    <s v="film &amp; video/television"/>
    <n v="1.0093333333333334"/>
    <n v="147.70731707317074"/>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x v="20"/>
    <s v="Help us reach our goal &amp; pay the drama dept that is performing the hard read, which is set for October 2015."/>
    <n v="2000"/>
    <n v="2004"/>
    <x v="0"/>
    <x v="0"/>
    <s v="USD"/>
    <n v="1442167912"/>
    <n v="1436983912"/>
    <b v="0"/>
    <n v="25"/>
    <b v="1"/>
    <s v="film &amp; video/television"/>
    <n v="1.002"/>
    <n v="80.1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x v="22"/>
    <s v="Meet Gary, and Troy: Two unlikely friends that investigate &quot;strange phenomenon&quot;."/>
    <n v="350"/>
    <n v="410"/>
    <x v="0"/>
    <x v="0"/>
    <s v="USD"/>
    <n v="1420099140"/>
    <n v="1418766740"/>
    <b v="0"/>
    <n v="8"/>
    <b v="1"/>
    <s v="film &amp; video/television"/>
    <n v="1.1714285714285715"/>
    <n v="51.25"/>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x v="24"/>
    <s v="STL Up Late is a weekly late night comedy talk show for St. Louis television."/>
    <n v="35000"/>
    <n v="38082.69"/>
    <x v="0"/>
    <x v="0"/>
    <s v="USD"/>
    <n v="1442345940"/>
    <n v="1439494863"/>
    <b v="0"/>
    <n v="574"/>
    <b v="1"/>
    <s v="film &amp; video/television"/>
    <n v="1.0880768571428572"/>
    <n v="66.346149825783982"/>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x v="26"/>
    <s v="Highlighting Sicily's points of light: its extraordinary people. Editing phase is now underway!!!"/>
    <n v="1250"/>
    <n v="1940"/>
    <x v="0"/>
    <x v="0"/>
    <s v="USD"/>
    <n v="1408278144"/>
    <n v="1404822144"/>
    <b v="0"/>
    <n v="19"/>
    <b v="1"/>
    <s v="film &amp; video/television"/>
    <n v="1.552"/>
    <n v="102.10526315789474"/>
    <x v="0"/>
    <x v="0"/>
  </r>
  <r>
    <n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x v="28"/>
    <s v="John and Brian are on a quest to change people's lives and rehabilitate dogs."/>
    <n v="12000"/>
    <n v="12042"/>
    <x v="0"/>
    <x v="0"/>
    <s v="USD"/>
    <n v="1450307284"/>
    <n v="1447715284"/>
    <b v="0"/>
    <n v="71"/>
    <b v="1"/>
    <s v="film &amp; video/television"/>
    <n v="1.0035000000000001"/>
    <n v="169.6056338028169"/>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x v="30"/>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x v="31"/>
    <s v="After a two-year hiatus, The Alan Katz Show is coming back! But it can't unless we can get a 16gb flash drive valued at $12.71!"/>
    <n v="13"/>
    <n v="13"/>
    <x v="0"/>
    <x v="0"/>
    <s v="USD"/>
    <n v="1453748434"/>
    <n v="1452193234"/>
    <b v="0"/>
    <n v="1"/>
    <b v="1"/>
    <s v="film &amp; video/television"/>
    <n v="1"/>
    <n v="13"/>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x v="35"/>
    <s v="Why Adam? is an independent TV show that explores concepts of basic science in everyday life."/>
    <n v="1000"/>
    <n v="1665"/>
    <x v="0"/>
    <x v="0"/>
    <s v="USD"/>
    <n v="1430179200"/>
    <n v="1428130814"/>
    <b v="0"/>
    <n v="28"/>
    <b v="1"/>
    <s v="film &amp; video/television"/>
    <n v="1.665"/>
    <n v="59.464285714285715"/>
    <x v="0"/>
    <x v="0"/>
  </r>
  <r>
    <n v="36"/>
    <x v="36"/>
    <s v="A modern day priest makes an unusual discovery, setting off a chain of events."/>
    <n v="6000"/>
    <n v="8529"/>
    <x v="0"/>
    <x v="0"/>
    <s v="USD"/>
    <n v="1428128525"/>
    <n v="1425540125"/>
    <b v="0"/>
    <n v="44"/>
    <b v="1"/>
    <s v="film &amp; video/television"/>
    <n v="1.4215"/>
    <n v="193.84090909090909"/>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x v="38"/>
    <s v="A television show about three brothers from Chicago on a mission to discover and highlight the best breweries in America."/>
    <n v="2500"/>
    <n v="2751"/>
    <x v="0"/>
    <x v="0"/>
    <s v="USD"/>
    <n v="1368235344"/>
    <n v="1365643344"/>
    <b v="0"/>
    <n v="66"/>
    <b v="1"/>
    <s v="film &amp; video/television"/>
    <n v="1.1004"/>
    <n v="41.68181818181818"/>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x v="45"/>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x v="46"/>
    <s v="The legendary community TV programme Joy's World is in dire need of new equipment! We are hoping you can help."/>
    <n v="8400"/>
    <n v="8750"/>
    <x v="0"/>
    <x v="2"/>
    <s v="AUD"/>
    <n v="1450220974"/>
    <n v="1447628974"/>
    <b v="0"/>
    <n v="45"/>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x v="49"/>
    <s v="Driving Jersey is real people telling real stories."/>
    <n v="12000"/>
    <n v="12000"/>
    <x v="0"/>
    <x v="0"/>
    <s v="USD"/>
    <n v="1445660045"/>
    <n v="1443068045"/>
    <b v="0"/>
    <n v="87"/>
    <b v="1"/>
    <s v="film &amp; video/television"/>
    <n v="1"/>
    <n v="137.93103448275863"/>
    <x v="0"/>
    <x v="0"/>
  </r>
  <r>
    <n v="50"/>
    <x v="50"/>
    <s v="A brand new dating show which helps one lucky lady find her Mr Right with difficult decisions to make along the way."/>
    <n v="600"/>
    <n v="600"/>
    <x v="0"/>
    <x v="1"/>
    <s v="GBP"/>
    <n v="1422637200"/>
    <n v="1419271458"/>
    <b v="0"/>
    <n v="22"/>
    <b v="1"/>
    <s v="film &amp; video/television"/>
    <n v="1"/>
    <n v="27.272727272727273"/>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x v="53"/>
    <s v="Delicious TV's Vegan Mashup launching season two on public television"/>
    <n v="3000"/>
    <n v="3289"/>
    <x v="0"/>
    <x v="0"/>
    <s v="USD"/>
    <n v="1396648800"/>
    <n v="1395407445"/>
    <b v="0"/>
    <n v="11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x v="56"/>
    <s v="We want to see more women's cycling on TV - and we need your help to make it happen!"/>
    <n v="8000"/>
    <n v="8581"/>
    <x v="0"/>
    <x v="1"/>
    <s v="GBP"/>
    <n v="1433779200"/>
    <n v="1432559424"/>
    <b v="0"/>
    <n v="174"/>
    <b v="1"/>
    <s v="film &amp; video/television"/>
    <n v="1.0726249999999999"/>
    <n v="49.316091954022987"/>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x v="58"/>
    <s v="Alex thought he knew how the world worked. You live, you die and it's over. He was very, very wrong."/>
    <n v="10000"/>
    <n v="10291"/>
    <x v="0"/>
    <x v="0"/>
    <s v="USD"/>
    <n v="1416423172"/>
    <n v="1413827572"/>
    <b v="0"/>
    <n v="75"/>
    <b v="1"/>
    <s v="film &amp; video/television"/>
    <n v="1.0290999999999999"/>
    <n v="137.21333333333334"/>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x v="60"/>
    <s v="Set in a beautiful but desolate world, we see how loneliness can lead to friendship in unconventional ways."/>
    <n v="4500"/>
    <n v="4648.33"/>
    <x v="0"/>
    <x v="1"/>
    <s v="GBP"/>
    <n v="1395532800"/>
    <n v="1393882717"/>
    <b v="0"/>
    <n v="108"/>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x v="65"/>
    <s v="Help finish the short film Hello World. The story of an android in the broken home of a father &amp; son."/>
    <n v="7000"/>
    <n v="7527"/>
    <x v="0"/>
    <x v="5"/>
    <s v="CAD"/>
    <n v="1407736740"/>
    <n v="1405453354"/>
    <b v="0"/>
    <n v="57"/>
    <b v="1"/>
    <s v="film &amp; video/shorts"/>
    <n v="1.0752857142857142"/>
    <n v="132.05263157894737"/>
    <x v="0"/>
    <x v="1"/>
  </r>
  <r>
    <n v="66"/>
    <x v="66"/>
    <s v="A dark comedy set in the '60s about clinical depression and one night stands."/>
    <n v="2000"/>
    <n v="2372"/>
    <x v="0"/>
    <x v="0"/>
    <s v="USD"/>
    <n v="1468873420"/>
    <n v="1466281420"/>
    <b v="0"/>
    <n v="26"/>
    <b v="1"/>
    <s v="film &amp; video/shorts"/>
    <n v="1.1859999999999999"/>
    <n v="91.230769230769226"/>
    <x v="0"/>
    <x v="1"/>
  </r>
  <r>
    <n v="67"/>
    <x v="67"/>
    <s v="The Ordination Mass of five Dominicans friars to the priesthood at the historic Saint Dominicâ€™s Church in Washington DC."/>
    <n v="2000"/>
    <n v="2325"/>
    <x v="0"/>
    <x v="0"/>
    <s v="USD"/>
    <n v="1342360804"/>
    <n v="1339768804"/>
    <b v="0"/>
    <n v="20"/>
    <b v="1"/>
    <s v="film &amp; video/shorts"/>
    <n v="1.1625000000000001"/>
    <n v="116.25"/>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x v="73"/>
    <s v="A scientist on the brink of a discovery that will revolutionize society sees her work destroyed in an experiment gone horribly wrong."/>
    <n v="900"/>
    <n v="900"/>
    <x v="0"/>
    <x v="0"/>
    <s v="USD"/>
    <n v="1304395140"/>
    <n v="1297620584"/>
    <b v="0"/>
    <n v="18"/>
    <b v="1"/>
    <s v="film &amp; video/shorts"/>
    <n v="1"/>
    <n v="50"/>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x v="75"/>
    <s v="A teenager named Charlie discovers something new about himself while coping with the loss of his father."/>
    <n v="3500"/>
    <n v="4040"/>
    <x v="0"/>
    <x v="0"/>
    <s v="USD"/>
    <n v="1366693272"/>
    <n v="1364101272"/>
    <b v="0"/>
    <n v="47"/>
    <b v="1"/>
    <s v="film &amp; video/shorts"/>
    <n v="1.1542857142857144"/>
    <n v="85.957446808510639"/>
    <x v="0"/>
    <x v="1"/>
  </r>
  <r>
    <n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x v="77"/>
    <s v="A short film about a boy searching for companionship in a hermit crab he finds on the beach."/>
    <n v="400"/>
    <n v="1570"/>
    <x v="0"/>
    <x v="0"/>
    <s v="USD"/>
    <n v="1337569140"/>
    <n v="1332991717"/>
    <b v="0"/>
    <n v="26"/>
    <b v="1"/>
    <s v="film &amp; video/shorts"/>
    <n v="3.9249999999999998"/>
    <n v="60.384615384615387"/>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x v="79"/>
    <s v="A short film about life, achieving your dreams, and overcoming hardship. We all have our mountain to climb."/>
    <n v="1300"/>
    <n v="1651"/>
    <x v="0"/>
    <x v="1"/>
    <s v="GBP"/>
    <n v="1398451093"/>
    <n v="1395859093"/>
    <b v="0"/>
    <n v="41"/>
    <b v="1"/>
    <s v="film &amp; video/shorts"/>
    <n v="1.27"/>
    <n v="40.268292682926827"/>
    <x v="0"/>
    <x v="1"/>
  </r>
  <r>
    <n v="80"/>
    <x v="80"/>
    <s v="What would you do if you ended up at a swingers party with two dead bodies and $20,000 in drug money?"/>
    <n v="12000"/>
    <n v="12870"/>
    <x v="0"/>
    <x v="0"/>
    <s v="USD"/>
    <n v="1386640856"/>
    <n v="1383616856"/>
    <b v="0"/>
    <n v="47"/>
    <b v="1"/>
    <s v="film &amp; video/shorts"/>
    <n v="1.0725"/>
    <n v="273.82978723404256"/>
    <x v="0"/>
    <x v="1"/>
  </r>
  <r>
    <n v="81"/>
    <x v="81"/>
    <s v="An elderly woman in rural Maine is haunted by figures seeking a sacrifice, but there are more forces at work than mere ghosts."/>
    <n v="750"/>
    <n v="1485"/>
    <x v="0"/>
    <x v="0"/>
    <s v="USD"/>
    <n v="1342234920"/>
    <n v="1341892127"/>
    <b v="0"/>
    <n v="28"/>
    <b v="1"/>
    <s v="film &amp; video/shorts"/>
    <n v="1.98"/>
    <n v="53.03571428571428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x v="84"/>
    <s v="&quot;A sociopath crosses paths with the person he must confront about his wife's murder, it might be himself&quot;"/>
    <n v="500"/>
    <n v="500"/>
    <x v="0"/>
    <x v="0"/>
    <s v="USD"/>
    <n v="1305483086"/>
    <n v="1302891086"/>
    <b v="0"/>
    <n v="7"/>
    <b v="1"/>
    <s v="film &amp; video/shorts"/>
    <n v="1"/>
    <n v="71.428571428571431"/>
    <x v="0"/>
    <x v="1"/>
  </r>
  <r>
    <n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x v="87"/>
    <s v="A father without work uses his daughter to con sympathy from strangers... sound familiar?  Help us make this film!"/>
    <n v="2500"/>
    <n v="2615"/>
    <x v="0"/>
    <x v="0"/>
    <s v="USD"/>
    <n v="1275529260"/>
    <n v="1274705803"/>
    <b v="0"/>
    <n v="25"/>
    <b v="1"/>
    <s v="film &amp; video/shorts"/>
    <n v="1.046"/>
    <n v="104.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x v="90"/>
    <s v="We're looking for funding to help submit a short film to film festivals."/>
    <n v="500"/>
    <n v="502"/>
    <x v="0"/>
    <x v="0"/>
    <s v="USD"/>
    <n v="1310454499"/>
    <n v="1307862499"/>
    <b v="0"/>
    <n v="16"/>
    <b v="1"/>
    <s v="film &amp; video/shorts"/>
    <n v="1.004"/>
    <n v="31.375"/>
    <x v="0"/>
    <x v="1"/>
  </r>
  <r>
    <n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x v="94"/>
    <s v="Nathan has his ideal job, the opportunity to see his dream girl on a daily basis. The local bully Jake aims to change all that."/>
    <n v="250"/>
    <n v="260"/>
    <x v="0"/>
    <x v="1"/>
    <s v="GBP"/>
    <n v="1396890822"/>
    <n v="1395162822"/>
    <b v="0"/>
    <n v="12"/>
    <b v="1"/>
    <s v="film &amp; video/shorts"/>
    <n v="1.04"/>
    <n v="21.666666666666668"/>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x v="97"/>
    <s v="Innsmouth at 9000 ft. is a Short Film Project in the Spirit of H.P. Lovecraft, and created by Denver based visual artist  Jesse Farley."/>
    <n v="400"/>
    <n v="425"/>
    <x v="0"/>
    <x v="0"/>
    <s v="USD"/>
    <n v="1310440482"/>
    <n v="1307848482"/>
    <b v="0"/>
    <n v="8"/>
    <b v="1"/>
    <s v="film &amp; video/shorts"/>
    <n v="1.0625"/>
    <n v="53.125"/>
    <x v="0"/>
    <x v="1"/>
  </r>
  <r>
    <n v="98"/>
    <x v="98"/>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x v="99"/>
    <s v="A feminist tale of two girls finally giving a &quot;Nice Guy&quot; what he truly deserves. Also, dancing!"/>
    <n v="1500"/>
    <n v="1590.29"/>
    <x v="0"/>
    <x v="0"/>
    <s v="USD"/>
    <n v="1390426799"/>
    <n v="1387834799"/>
    <b v="0"/>
    <n v="39"/>
    <b v="1"/>
    <s v="film &amp; video/shorts"/>
    <n v="1.0601933333333333"/>
    <n v="40.776666666666664"/>
    <x v="0"/>
    <x v="1"/>
  </r>
  <r>
    <n v="100"/>
    <x v="100"/>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x v="101"/>
    <s v="The spatiotemporal boundaries between a manâ€™s life, and that of his father dissolve. A reflection on experience, image, and memory."/>
    <n v="3500"/>
    <n v="3500"/>
    <x v="0"/>
    <x v="0"/>
    <s v="USD"/>
    <n v="1359052710"/>
    <n v="1356979110"/>
    <b v="0"/>
    <n v="35"/>
    <b v="1"/>
    <s v="film &amp; video/shorts"/>
    <n v="1"/>
    <n v="100"/>
    <x v="0"/>
    <x v="1"/>
  </r>
  <r>
    <n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x v="103"/>
    <s v="Three friends in their twenties are trying to do the impossible - have fun on a casual Friday night."/>
    <n v="1300"/>
    <n v="1367"/>
    <x v="0"/>
    <x v="1"/>
    <s v="GBP"/>
    <n v="1394220030"/>
    <n v="1392232830"/>
    <b v="0"/>
    <n v="49"/>
    <b v="1"/>
    <s v="film &amp; video/shorts"/>
    <n v="1.0515384615384615"/>
    <n v="27.897959183673468"/>
    <x v="0"/>
    <x v="1"/>
  </r>
  <r>
    <n v="104"/>
    <x v="104"/>
    <s v="UCF short film about an old man, his love for music, and his misplaced trumpet.  "/>
    <n v="500"/>
    <n v="600"/>
    <x v="0"/>
    <x v="0"/>
    <s v="USD"/>
    <n v="1301792400"/>
    <n v="1299775266"/>
    <b v="0"/>
    <n v="10"/>
    <b v="1"/>
    <s v="film &amp; video/shorts"/>
    <n v="1.2"/>
    <n v="60"/>
    <x v="0"/>
    <x v="1"/>
  </r>
  <r>
    <n v="105"/>
    <x v="105"/>
    <s v="Single Parent Date Night is a comedic short film about two single parents trying to reentering the dating pool."/>
    <n v="2200"/>
    <n v="2363"/>
    <x v="0"/>
    <x v="0"/>
    <s v="USD"/>
    <n v="1463184000"/>
    <n v="1461605020"/>
    <b v="0"/>
    <n v="60"/>
    <b v="1"/>
    <s v="film &amp; video/shorts"/>
    <n v="1.074090909090909"/>
    <n v="39.383333333333333"/>
    <x v="0"/>
    <x v="1"/>
  </r>
  <r>
    <n v="106"/>
    <x v="106"/>
    <s v="A Boy. A Girl. A Car. A Serial Killer."/>
    <n v="5000"/>
    <n v="5025"/>
    <x v="0"/>
    <x v="0"/>
    <s v="USD"/>
    <n v="1333391901"/>
    <n v="1332182301"/>
    <b v="0"/>
    <n v="27"/>
    <b v="1"/>
    <s v="film &amp; video/shorts"/>
    <n v="1.0049999999999999"/>
    <n v="186.11111111111111"/>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x v="108"/>
    <s v="When a man can't find love, his Google GLASS does the searching for him. A short film shot with Google Glass."/>
    <n v="1500"/>
    <n v="3700"/>
    <x v="0"/>
    <x v="0"/>
    <s v="USD"/>
    <n v="1370011370"/>
    <n v="1364827370"/>
    <b v="0"/>
    <n v="47"/>
    <b v="1"/>
    <s v="film &amp; video/shorts"/>
    <n v="2.4666666666666668"/>
    <n v="78.723404255319153"/>
    <x v="0"/>
    <x v="1"/>
  </r>
  <r>
    <n v="109"/>
    <x v="109"/>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x v="110"/>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x v="111"/>
    <s v="Two actors, one bookie and a very bad day.  Judi Dench is Cool in Person is fast, funny and only a little bit nasty."/>
    <n v="3500"/>
    <n v="5410"/>
    <x v="0"/>
    <x v="2"/>
    <s v="AUD"/>
    <n v="1433059187"/>
    <n v="1430467187"/>
    <b v="0"/>
    <n v="53"/>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x v="113"/>
    <s v="A living memorial for all those dealing with trauma, grief and loss."/>
    <n v="5000"/>
    <n v="7050"/>
    <x v="0"/>
    <x v="0"/>
    <s v="USD"/>
    <n v="1312642800"/>
    <n v="1311963128"/>
    <b v="0"/>
    <n v="78"/>
    <b v="1"/>
    <s v="film &amp; video/shorts"/>
    <n v="1.41"/>
    <n v="90.384615384615387"/>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x v="115"/>
    <s v="Never judge a book (or a lover) by their cover."/>
    <n v="450"/>
    <n v="632"/>
    <x v="0"/>
    <x v="0"/>
    <s v="USD"/>
    <n v="1328377444"/>
    <n v="1326217444"/>
    <b v="0"/>
    <n v="22"/>
    <b v="1"/>
    <s v="film &amp; video/shorts"/>
    <n v="1.4044444444444444"/>
    <n v="28.727272727272727"/>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x v="118"/>
    <s v="When a ruthless hit-man is 'denounced' from the mafia, his old enemies declare war."/>
    <n v="5000"/>
    <n v="5651.58"/>
    <x v="0"/>
    <x v="0"/>
    <s v="USD"/>
    <n v="1311902236"/>
    <n v="1309310236"/>
    <b v="0"/>
    <n v="39"/>
    <b v="1"/>
    <s v="film &amp; video/shorts"/>
    <n v="1.1303159999999999"/>
    <n v="144.91230769230768"/>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x v="122"/>
    <s v="My ambition for this knows no bounds.  Seeing Sephoria in a live-action is a dream of mine."/>
    <n v="100000000"/>
    <n v="0"/>
    <x v="1"/>
    <x v="0"/>
    <s v="USD"/>
    <n v="1476094907"/>
    <n v="1470910907"/>
    <b v="0"/>
    <n v="0"/>
    <b v="0"/>
    <s v="film &amp; video/science fiction"/>
    <n v="0"/>
    <m/>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x v="124"/>
    <s v="An artificial man and woman discover love under the unsuspecting eyes of the four renowned artists who created them."/>
    <n v="4000"/>
    <n v="0"/>
    <x v="1"/>
    <x v="0"/>
    <s v="USD"/>
    <n v="1431728242"/>
    <n v="1429568242"/>
    <b v="0"/>
    <n v="0"/>
    <b v="0"/>
    <s v="film &amp; video/science fiction"/>
    <n v="0"/>
    <m/>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x v="128"/>
    <s v="A Science Fiction film filled with entertainment and Excitement"/>
    <n v="100000"/>
    <n v="1867"/>
    <x v="1"/>
    <x v="0"/>
    <s v="USD"/>
    <n v="1476941293"/>
    <n v="1473917293"/>
    <b v="0"/>
    <n v="6"/>
    <b v="0"/>
    <s v="film &amp; video/science fiction"/>
    <n v="1.8669999999999999E-2"/>
    <n v="311.16666666666669"/>
    <x v="0"/>
    <x v="2"/>
  </r>
  <r>
    <n v="129"/>
    <x v="129"/>
    <s v="HEY!!! I'm David House, and I am currently working on a film called Justice League Origins!!! non-profit based on DC Comics Characters."/>
    <n v="20000"/>
    <n v="0"/>
    <x v="1"/>
    <x v="0"/>
    <s v="USD"/>
    <n v="1414708183"/>
    <n v="1409524183"/>
    <b v="0"/>
    <n v="0"/>
    <b v="0"/>
    <s v="film &amp; video/science fiction"/>
    <n v="0"/>
    <m/>
    <x v="0"/>
    <x v="2"/>
  </r>
  <r>
    <n v="130"/>
    <x v="130"/>
    <s v="A journey down the rabbit hole into the dark future. A mix of reality and dreams of a world dependant on an oppressed by technology."/>
    <n v="600"/>
    <n v="0"/>
    <x v="1"/>
    <x v="1"/>
    <s v="GBP"/>
    <n v="1402949760"/>
    <n v="1400536692"/>
    <b v="0"/>
    <n v="0"/>
    <b v="0"/>
    <s v="film &amp; video/science fiction"/>
    <n v="0"/>
    <m/>
    <x v="0"/>
    <x v="2"/>
  </r>
  <r>
    <n v="131"/>
    <x v="131"/>
    <s v="I"/>
    <n v="1200"/>
    <n v="0"/>
    <x v="1"/>
    <x v="0"/>
    <s v="USD"/>
    <n v="1467763200"/>
    <n v="1466453161"/>
    <b v="0"/>
    <n v="0"/>
    <b v="0"/>
    <s v="film &amp; video/science fiction"/>
    <n v="0"/>
    <m/>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x v="133"/>
    <s v="Invasion from outer space sights, to weird to imagine destruction too monstrous to escape"/>
    <n v="71764"/>
    <n v="0"/>
    <x v="1"/>
    <x v="0"/>
    <s v="USD"/>
    <n v="1464715860"/>
    <n v="1462130584"/>
    <b v="0"/>
    <n v="0"/>
    <b v="0"/>
    <s v="film &amp; video/science fiction"/>
    <n v="0"/>
    <m/>
    <x v="0"/>
    <x v="2"/>
  </r>
  <r>
    <n v="134"/>
    <x v="134"/>
    <s v="steampunk  remake of &quot;a Christmas carol&quot;"/>
    <n v="5000"/>
    <n v="0"/>
    <x v="1"/>
    <x v="0"/>
    <s v="USD"/>
    <n v="1441386000"/>
    <n v="1438811418"/>
    <b v="0"/>
    <n v="0"/>
    <b v="0"/>
    <s v="film &amp; video/science fiction"/>
    <n v="0"/>
    <m/>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x v="136"/>
    <s v="NAVY SEALS sent on a Area 51 Top-Secret rescue mission where they are shrunken and injected into an ET body, the immune system mutated."/>
    <n v="3000"/>
    <n v="0"/>
    <x v="1"/>
    <x v="0"/>
    <s v="USD"/>
    <n v="1431771360"/>
    <n v="1427968234"/>
    <b v="0"/>
    <n v="0"/>
    <b v="0"/>
    <s v="film &amp; video/science fiction"/>
    <n v="0"/>
    <m/>
    <x v="0"/>
    <x v="2"/>
  </r>
  <r>
    <n v="137"/>
    <x v="137"/>
    <s v="An unofficial sequel to the independent 2015 fan film Predator: Dark ages. Set in 2141 we follow the crew of the cargoship Centurion"/>
    <n v="55000"/>
    <n v="0"/>
    <x v="1"/>
    <x v="8"/>
    <s v="DKK"/>
    <n v="1444657593"/>
    <n v="1440337593"/>
    <b v="0"/>
    <n v="0"/>
    <b v="0"/>
    <s v="film &amp; video/science fiction"/>
    <n v="0"/>
    <m/>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x v="139"/>
    <s v="When  Rome is infected with a zombie plague, Lucius Agrippa and a small group fights for survival"/>
    <n v="500"/>
    <n v="500"/>
    <x v="1"/>
    <x v="0"/>
    <s v="USD"/>
    <n v="1436738772"/>
    <n v="1435874772"/>
    <b v="0"/>
    <n v="1"/>
    <b v="0"/>
    <s v="film &amp; video/science fiction"/>
    <n v="1"/>
    <n v="500"/>
    <x v="0"/>
    <x v="2"/>
  </r>
  <r>
    <n v="140"/>
    <x v="140"/>
    <s v="A Gladiator fights for his freedom to be reunited with his Family, he's one fight away, when Rome is infected with a Zombie Virus"/>
    <n v="200000"/>
    <n v="0"/>
    <x v="1"/>
    <x v="0"/>
    <s v="USD"/>
    <n v="1426823132"/>
    <n v="1424234732"/>
    <b v="0"/>
    <n v="0"/>
    <b v="0"/>
    <s v="film &amp; video/science fiction"/>
    <n v="0"/>
    <m/>
    <x v="0"/>
    <x v="2"/>
  </r>
  <r>
    <n v="141"/>
    <x v="141"/>
    <s v="Join us creating a Science Fiction TV Series based upon the popular novels -The Catherine Kimbridge Chronicles."/>
    <n v="12000"/>
    <n v="1293"/>
    <x v="1"/>
    <x v="0"/>
    <s v="USD"/>
    <n v="1433043623"/>
    <n v="1429155623"/>
    <b v="0"/>
    <n v="28"/>
    <b v="0"/>
    <s v="film &amp; video/science fiction"/>
    <n v="0.10775"/>
    <n v="46.178571428571431"/>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x v="143"/>
    <s v="A young woman learns she is one of few women left bred like cattle in order to control a deadly disease and the world populace"/>
    <n v="5500"/>
    <n v="0"/>
    <x v="1"/>
    <x v="2"/>
    <s v="AUD"/>
    <n v="1472882100"/>
    <n v="1467941542"/>
    <b v="0"/>
    <n v="0"/>
    <b v="0"/>
    <s v="film &amp; video/science fiction"/>
    <n v="0"/>
    <m/>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x v="147"/>
    <s v="Film makers catch live footage beyond their wildest dreams."/>
    <n v="7000"/>
    <n v="0"/>
    <x v="1"/>
    <x v="1"/>
    <s v="GBP"/>
    <n v="1420741080"/>
    <n v="1417026340"/>
    <b v="0"/>
    <n v="0"/>
    <b v="0"/>
    <s v="film &amp; video/science fiction"/>
    <n v="0"/>
    <m/>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x v="152"/>
    <s v="The Great Dark is a journey through the unimaginable...and un foreseeable..."/>
    <n v="380000"/>
    <n v="30"/>
    <x v="1"/>
    <x v="0"/>
    <s v="USD"/>
    <n v="1411437100"/>
    <n v="1408845100"/>
    <b v="0"/>
    <n v="2"/>
    <b v="0"/>
    <s v="film &amp; video/science fiction"/>
    <n v="7.8947368421052633E-5"/>
    <n v="15"/>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x v="154"/>
    <s v="Fiction Becomes Reality in this non-profit science fiction, stop motion, and fantasy fan film."/>
    <n v="1500"/>
    <n v="40"/>
    <x v="1"/>
    <x v="0"/>
    <s v="USD"/>
    <n v="1433336895"/>
    <n v="1429621695"/>
    <b v="0"/>
    <n v="3"/>
    <b v="0"/>
    <s v="film &amp; video/science fiction"/>
    <n v="2.6666666666666668E-2"/>
    <n v="13.333333333333334"/>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x v="157"/>
    <s v="Man's cryogenic chamber and his soulmate's time travel from the distant future allows them to meet in the middle."/>
    <n v="2995"/>
    <n v="8"/>
    <x v="1"/>
    <x v="0"/>
    <s v="USD"/>
    <n v="1456523572"/>
    <n v="1453931572"/>
    <b v="0"/>
    <n v="2"/>
    <b v="0"/>
    <s v="film &amp; video/science fiction"/>
    <n v="2.671118530884808E-3"/>
    <n v="4"/>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m/>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x v="160"/>
    <s v="The title might seem cheesy, but my father says that to my mother every time they say I love you.     This story is dedicated to them."/>
    <n v="5000"/>
    <n v="0"/>
    <x v="2"/>
    <x v="0"/>
    <s v="USD"/>
    <n v="1439675691"/>
    <n v="1434491691"/>
    <b v="0"/>
    <n v="0"/>
    <b v="0"/>
    <s v="film &amp; video/drama"/>
    <n v="0"/>
    <m/>
    <x v="0"/>
    <x v="3"/>
  </r>
  <r>
    <n v="161"/>
    <x v="161"/>
    <s v="Step 1 (script editing) to produce a dramatic film about the air/sea battle of WWII that turned the tide of victory for the US."/>
    <n v="50000"/>
    <n v="5"/>
    <x v="2"/>
    <x v="0"/>
    <s v="USD"/>
    <n v="1404318595"/>
    <n v="1401726595"/>
    <b v="0"/>
    <n v="1"/>
    <b v="0"/>
    <s v="film &amp; video/drama"/>
    <n v="1E-4"/>
    <n v="5"/>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43.5"/>
    <x v="0"/>
    <x v="3"/>
  </r>
  <r>
    <n v="163"/>
    <x v="163"/>
    <s v="Over 2.5 million Black men registered for the draft in World War II. _x000a_This will be the most comprehensive portrayal EVER of US. THEN."/>
    <n v="2000000"/>
    <n v="0"/>
    <x v="2"/>
    <x v="0"/>
    <s v="USD"/>
    <n v="1443657600"/>
    <n v="1440716654"/>
    <b v="0"/>
    <n v="0"/>
    <b v="0"/>
    <s v="film &amp; video/drama"/>
    <n v="0"/>
    <m/>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x v="165"/>
    <s v="A teacher. A boy. The beach and a heatwave that drove them all insane."/>
    <n v="17000"/>
    <n v="0"/>
    <x v="2"/>
    <x v="1"/>
    <s v="GBP"/>
    <n v="1452613724"/>
    <n v="1450021724"/>
    <b v="0"/>
    <n v="0"/>
    <b v="0"/>
    <s v="film &amp; video/drama"/>
    <n v="0"/>
    <m/>
    <x v="0"/>
    <x v="3"/>
  </r>
  <r>
    <n v="166"/>
    <x v="166"/>
    <s v="A young teen makes a bad decision after joining gang and the film expresses his choices that led him to that point."/>
    <n v="5000"/>
    <n v="3000"/>
    <x v="2"/>
    <x v="0"/>
    <s v="USD"/>
    <n v="1484531362"/>
    <n v="1481939362"/>
    <b v="0"/>
    <n v="1"/>
    <b v="0"/>
    <s v="film &amp; video/drama"/>
    <n v="0.6"/>
    <n v="3000"/>
    <x v="0"/>
    <x v="3"/>
  </r>
  <r>
    <n v="167"/>
    <x v="167"/>
    <s v="A young man experiences a tragedy and has the opportunity to go back and learn from his mistakes and find out his true self."/>
    <n v="110000"/>
    <n v="11"/>
    <x v="2"/>
    <x v="0"/>
    <s v="USD"/>
    <n v="1438726535"/>
    <n v="1433542535"/>
    <b v="0"/>
    <n v="2"/>
    <b v="0"/>
    <s v="film &amp; video/drama"/>
    <n v="1E-4"/>
    <n v="5.5"/>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x v="169"/>
    <s v="Family is a short film about a father and son and two brothers who were separated by the Korean war and finally reunite after 60 years."/>
    <n v="2500"/>
    <n v="560"/>
    <x v="2"/>
    <x v="1"/>
    <s v="GBP"/>
    <n v="1413634059"/>
    <n v="1411042059"/>
    <b v="0"/>
    <n v="10"/>
    <b v="0"/>
    <s v="film &amp; video/drama"/>
    <n v="0.224"/>
    <n v="56"/>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x v="171"/>
    <s v="Team Mayhem, a local small town gang of gamers who are enlisted   to save the world from the new great evil known as Prowler."/>
    <n v="50000"/>
    <n v="1"/>
    <x v="2"/>
    <x v="0"/>
    <s v="USD"/>
    <n v="1470975614"/>
    <n v="1465791614"/>
    <b v="0"/>
    <n v="1"/>
    <b v="0"/>
    <s v="film &amp; video/drama"/>
    <n v="2.0000000000000002E-5"/>
    <n v="1"/>
    <x v="0"/>
    <x v="3"/>
  </r>
  <r>
    <n v="172"/>
    <x v="172"/>
    <s v="A short film on the rarest mammal and the second most endangered freshwater river dolphin, in Pakistan."/>
    <n v="95000"/>
    <n v="0"/>
    <x v="2"/>
    <x v="0"/>
    <s v="USD"/>
    <n v="1426753723"/>
    <n v="1423733323"/>
    <b v="0"/>
    <n v="0"/>
    <b v="0"/>
    <s v="film &amp; video/drama"/>
    <n v="0"/>
    <m/>
    <x v="0"/>
    <x v="3"/>
  </r>
  <r>
    <n v="173"/>
    <x v="173"/>
    <s v="This is a film inspired by Quentin Tarantino, I want to make a film thats entertaining yet gritty. 7 Sins is in pre-production."/>
    <n v="1110"/>
    <n v="0"/>
    <x v="2"/>
    <x v="1"/>
    <s v="GBP"/>
    <n v="1425131108"/>
    <n v="1422539108"/>
    <b v="0"/>
    <n v="0"/>
    <b v="0"/>
    <s v="film &amp; video/drama"/>
    <n v="0"/>
    <m/>
    <x v="0"/>
    <x v="3"/>
  </r>
  <r>
    <n v="174"/>
    <x v="174"/>
    <s v="An international short film project. It is about loneliness, wich is caused by the current compulsion to check your Facebook every day."/>
    <n v="6000"/>
    <n v="0"/>
    <x v="2"/>
    <x v="9"/>
    <s v="EUR"/>
    <n v="1431108776"/>
    <n v="1425924776"/>
    <b v="0"/>
    <n v="0"/>
    <b v="0"/>
    <s v="film &amp; video/drama"/>
    <n v="0"/>
    <m/>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x v="176"/>
    <s v="I'm seeking funding to finish my short film, Silent Monster, to bring awareness to teenage bullying as well as teenage violence."/>
    <n v="1500"/>
    <n v="0"/>
    <x v="2"/>
    <x v="0"/>
    <s v="USD"/>
    <n v="1438803999"/>
    <n v="1436211999"/>
    <b v="0"/>
    <n v="0"/>
    <b v="0"/>
    <s v="film &amp; video/drama"/>
    <n v="0"/>
    <m/>
    <x v="0"/>
    <x v="3"/>
  </r>
  <r>
    <n v="177"/>
    <x v="177"/>
    <s v="I'm making a modern day version of the bible story &quot; The Good Samaritan&quot;"/>
    <n v="450"/>
    <n v="180"/>
    <x v="2"/>
    <x v="0"/>
    <s v="USD"/>
    <n v="1427155726"/>
    <n v="1425690526"/>
    <b v="0"/>
    <n v="7"/>
    <b v="0"/>
    <s v="film &amp; video/drama"/>
    <n v="0.4"/>
    <n v="25.714285714285715"/>
    <x v="0"/>
    <x v="3"/>
  </r>
  <r>
    <n v="178"/>
    <x v="178"/>
    <s v="El viaje de LucÃ­a es un largometraje de ficciÃ³n con temÃ¡tica sobre el cÃ¡ncer infantil."/>
    <n v="500000"/>
    <n v="0"/>
    <x v="2"/>
    <x v="3"/>
    <s v="EUR"/>
    <n v="1448582145"/>
    <n v="1445986545"/>
    <b v="0"/>
    <n v="0"/>
    <b v="0"/>
    <s v="film &amp; video/drama"/>
    <n v="0"/>
    <m/>
    <x v="0"/>
    <x v="3"/>
  </r>
  <r>
    <n v="179"/>
    <x v="179"/>
    <s v="A feature-length film about how three people survive in a diseased world."/>
    <n v="1000"/>
    <n v="200"/>
    <x v="2"/>
    <x v="0"/>
    <s v="USD"/>
    <n v="1457056555"/>
    <n v="1454464555"/>
    <b v="0"/>
    <n v="2"/>
    <b v="0"/>
    <s v="film &amp; video/drama"/>
    <n v="0.2"/>
    <n v="100"/>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x v="182"/>
    <s v="I'm Faraz, and I am raising money for my feature film called ABU. This one is for our parents, and our responsibilities towards them."/>
    <n v="1000"/>
    <n v="0"/>
    <x v="2"/>
    <x v="0"/>
    <s v="USD"/>
    <n v="1483748232"/>
    <n v="1481156232"/>
    <b v="0"/>
    <n v="0"/>
    <b v="0"/>
    <s v="film &amp; video/drama"/>
    <n v="0"/>
    <m/>
    <x v="0"/>
    <x v="3"/>
  </r>
  <r>
    <n v="183"/>
    <x v="183"/>
    <s v="Don't kill me until I meet my Dad"/>
    <n v="12500"/>
    <n v="4482"/>
    <x v="2"/>
    <x v="1"/>
    <s v="GBP"/>
    <n v="1417033610"/>
    <n v="1414438010"/>
    <b v="0"/>
    <n v="12"/>
    <b v="0"/>
    <s v="film &amp; video/drama"/>
    <n v="0.35855999999999999"/>
    <n v="373.5"/>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x v="185"/>
    <s v="Love has no boundaries!"/>
    <n v="40000"/>
    <n v="2200"/>
    <x v="2"/>
    <x v="10"/>
    <s v="NOK"/>
    <n v="1471557139"/>
    <n v="1468965139"/>
    <b v="0"/>
    <n v="10"/>
    <b v="0"/>
    <s v="film &amp; video/drama"/>
    <n v="5.5E-2"/>
    <n v="220"/>
    <x v="0"/>
    <x v="3"/>
  </r>
  <r>
    <n v="186"/>
    <x v="186"/>
    <s v="My film is about a boy who discovers the truth about his fathers dissapearance through the dark secrets of his mothers past."/>
    <n v="5000"/>
    <n v="0"/>
    <x v="2"/>
    <x v="0"/>
    <s v="USD"/>
    <n v="1488571200"/>
    <n v="1485977434"/>
    <b v="0"/>
    <n v="0"/>
    <b v="0"/>
    <s v="film &amp; video/drama"/>
    <n v="0"/>
    <m/>
    <x v="0"/>
    <x v="3"/>
  </r>
  <r>
    <n v="187"/>
    <x v="187"/>
    <s v="A young man suffering from a severe case of OCD embarks on a road trip to find peace of mind."/>
    <n v="5000"/>
    <n v="800"/>
    <x v="2"/>
    <x v="0"/>
    <s v="USD"/>
    <n v="1437461940"/>
    <n v="1435383457"/>
    <b v="0"/>
    <n v="5"/>
    <b v="0"/>
    <s v="film &amp; video/drama"/>
    <n v="0.16"/>
    <n v="160"/>
    <x v="0"/>
    <x v="3"/>
  </r>
  <r>
    <n v="188"/>
    <x v="188"/>
    <s v="Mariano Messini, an aspiring musician, indebted to the mafia must put his life on the line to escape their grasp and pursue his dream."/>
    <n v="1500"/>
    <n v="0"/>
    <x v="2"/>
    <x v="0"/>
    <s v="USD"/>
    <n v="1409891015"/>
    <n v="1407299015"/>
    <b v="0"/>
    <n v="0"/>
    <b v="0"/>
    <s v="film &amp; video/drama"/>
    <n v="0"/>
    <m/>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x v="190"/>
    <s v="Because hope can be a 4 letter word"/>
    <n v="12000"/>
    <n v="50"/>
    <x v="2"/>
    <x v="0"/>
    <s v="USD"/>
    <n v="1466091446"/>
    <n v="1465227446"/>
    <b v="0"/>
    <n v="1"/>
    <b v="0"/>
    <s v="film &amp; video/drama"/>
    <n v="4.1666666666666666E-3"/>
    <n v="50"/>
    <x v="0"/>
    <x v="3"/>
  </r>
  <r>
    <n v="191"/>
    <x v="191"/>
    <s v="A young boy passionate about Astronomy and Chemistry tracks down an astroid that scientists said would never hit earth."/>
    <n v="5000"/>
    <n v="250"/>
    <x v="2"/>
    <x v="2"/>
    <s v="AUD"/>
    <n v="1443782138"/>
    <n v="1440326138"/>
    <b v="0"/>
    <n v="3"/>
    <b v="0"/>
    <s v="film &amp; video/drama"/>
    <n v="0.05"/>
    <n v="83.333333333333329"/>
    <x v="0"/>
    <x v="3"/>
  </r>
  <r>
    <n v="192"/>
    <x v="192"/>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x v="193"/>
    <s v="I am in need of a new PC for my Media Production course so i can pursue my dream of creating CGI based sci-fi productions for everyone"/>
    <n v="1000"/>
    <n v="0"/>
    <x v="2"/>
    <x v="1"/>
    <s v="GBP"/>
    <n v="1417217166"/>
    <n v="1412029566"/>
    <b v="0"/>
    <n v="0"/>
    <b v="0"/>
    <s v="film &amp; video/drama"/>
    <n v="0"/>
    <m/>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
    <x v="0"/>
    <x v="3"/>
  </r>
  <r>
    <n v="195"/>
    <x v="195"/>
    <s v="A film project based on my auto-biography, a military conflict with no media attention, this story depicts war and its aftermath."/>
    <n v="2000000"/>
    <n v="0"/>
    <x v="2"/>
    <x v="0"/>
    <s v="USD"/>
    <n v="1436544332"/>
    <n v="1431360332"/>
    <b v="0"/>
    <n v="0"/>
    <b v="0"/>
    <s v="film &amp; video/drama"/>
    <n v="0"/>
    <m/>
    <x v="0"/>
    <x v="3"/>
  </r>
  <r>
    <n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x v="197"/>
    <s v="â€œAfter a terrifying ordeal, a young woman is left in a depressive state and abandoned to cope with a distressing account of revengeâ€"/>
    <n v="2500"/>
    <n v="262"/>
    <x v="2"/>
    <x v="1"/>
    <s v="GBP"/>
    <n v="1487365200"/>
    <n v="1483734100"/>
    <b v="0"/>
    <n v="8"/>
    <b v="0"/>
    <s v="film &amp; video/drama"/>
    <n v="0.1048"/>
    <n v="32.75"/>
    <x v="0"/>
    <x v="3"/>
  </r>
  <r>
    <n v="198"/>
    <x v="198"/>
    <s v="Nine Lives is a story of one woman's survival of EIGHT near deaths and her love for one man as an influence to fight for the NINTH."/>
    <n v="25000"/>
    <n v="279"/>
    <x v="2"/>
    <x v="0"/>
    <s v="USD"/>
    <n v="1412500322"/>
    <n v="1409908322"/>
    <b v="0"/>
    <n v="6"/>
    <b v="0"/>
    <s v="film &amp; video/drama"/>
    <n v="1.116E-2"/>
    <n v="46.5"/>
    <x v="0"/>
    <x v="3"/>
  </r>
  <r>
    <n v="199"/>
    <x v="199"/>
    <s v="We're filming a feature film that we can put in numerous film festivals across the country. My dream is to compete in every single one."/>
    <n v="10000"/>
    <n v="0"/>
    <x v="2"/>
    <x v="0"/>
    <s v="USD"/>
    <n v="1472698702"/>
    <n v="1470106702"/>
    <b v="0"/>
    <n v="0"/>
    <b v="0"/>
    <s v="film &amp; video/drama"/>
    <n v="0"/>
    <m/>
    <x v="0"/>
    <x v="3"/>
  </r>
  <r>
    <n v="200"/>
    <x v="200"/>
    <s v="A film dedicated to an AAF Pilot's struggle to survive behind enemy lines during WWII."/>
    <n v="6000"/>
    <n v="1571.55"/>
    <x v="2"/>
    <x v="0"/>
    <s v="USD"/>
    <n v="1410746403"/>
    <n v="1408154403"/>
    <b v="0"/>
    <n v="18"/>
    <b v="0"/>
    <s v="film &amp; video/drama"/>
    <n v="0.26192500000000002"/>
    <n v="87.308333333333337"/>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x v="202"/>
    <s v="new web series created by jonney terry"/>
    <n v="6000"/>
    <n v="0"/>
    <x v="2"/>
    <x v="0"/>
    <s v="USD"/>
    <n v="1444337940"/>
    <n v="1441750564"/>
    <b v="0"/>
    <n v="0"/>
    <b v="0"/>
    <s v="film &amp; video/drama"/>
    <n v="0"/>
    <m/>
    <x v="0"/>
    <x v="3"/>
  </r>
  <r>
    <n v="203"/>
    <x v="203"/>
    <s v="We are aiming to make a Web Series based on Youth Culture and the misrepresentation of socially stereotyped people."/>
    <n v="2500"/>
    <n v="746"/>
    <x v="2"/>
    <x v="1"/>
    <s v="GBP"/>
    <n v="1422562864"/>
    <n v="1417378864"/>
    <b v="0"/>
    <n v="8"/>
    <b v="0"/>
    <s v="film &amp; video/drama"/>
    <n v="0.2984"/>
    <n v="93.25"/>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x v="205"/>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x v="206"/>
    <s v="A love story featuring adoption,struggle,dysfunction,grace, healing, and restoration."/>
    <n v="12700"/>
    <n v="0"/>
    <x v="2"/>
    <x v="0"/>
    <s v="USD"/>
    <n v="1470441983"/>
    <n v="1468627583"/>
    <b v="0"/>
    <n v="0"/>
    <b v="0"/>
    <s v="film &amp; video/drama"/>
    <n v="0"/>
    <m/>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x v="208"/>
    <s v="A young woman's journey from Africa to Australia where she finds heaven on earth, love and tragedy. Within her tragedy she saves lives."/>
    <n v="50000"/>
    <n v="0"/>
    <x v="2"/>
    <x v="2"/>
    <s v="AUD"/>
    <n v="1418719967"/>
    <n v="1416127967"/>
    <b v="0"/>
    <n v="0"/>
    <b v="0"/>
    <s v="film &amp; video/drama"/>
    <n v="0"/>
    <m/>
    <x v="0"/>
    <x v="3"/>
  </r>
  <r>
    <n v="209"/>
    <x v="209"/>
    <s v="&quot;A Brighter Day&quot; is the first episode of a television series about an ex-hustler that becomes a school teacher to help at risk youth."/>
    <n v="25000"/>
    <n v="0"/>
    <x v="2"/>
    <x v="0"/>
    <s v="USD"/>
    <n v="1436566135"/>
    <n v="1433974135"/>
    <b v="0"/>
    <n v="0"/>
    <b v="0"/>
    <s v="film &amp; video/drama"/>
    <n v="0"/>
    <m/>
    <x v="0"/>
    <x v="3"/>
  </r>
  <r>
    <n v="210"/>
    <x v="210"/>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x v="212"/>
    <s v="This film is a fictional crime drama following the events of a heist that ended in bloodshed."/>
    <n v="6300"/>
    <n v="1"/>
    <x v="2"/>
    <x v="0"/>
    <s v="USD"/>
    <n v="1460837320"/>
    <n v="1455656920"/>
    <b v="0"/>
    <n v="1"/>
    <b v="0"/>
    <s v="film &amp; video/drama"/>
    <n v="1.5873015873015873E-4"/>
    <n v="1"/>
    <x v="0"/>
    <x v="3"/>
  </r>
  <r>
    <n v="213"/>
    <x v="213"/>
    <s v="A family dramedy about a grandfather  and grandson who are both on their path to redemption."/>
    <n v="50000"/>
    <n v="20"/>
    <x v="2"/>
    <x v="0"/>
    <s v="USD"/>
    <n v="1439734001"/>
    <n v="1437142547"/>
    <b v="0"/>
    <n v="1"/>
    <b v="0"/>
    <s v="film &amp; video/drama"/>
    <n v="4.0000000000000002E-4"/>
    <n v="20"/>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x v="217"/>
    <s v="A roadmovie by paw"/>
    <n v="100000"/>
    <n v="11943"/>
    <x v="2"/>
    <x v="11"/>
    <s v="SEK"/>
    <n v="1419780149"/>
    <n v="1417101749"/>
    <b v="0"/>
    <n v="38"/>
    <b v="0"/>
    <s v="film &amp; video/drama"/>
    <n v="0.11942999999999999"/>
    <n v="314.28947368421052"/>
    <x v="0"/>
    <x v="3"/>
  </r>
  <r>
    <n v="218"/>
    <x v="218"/>
    <s v="A sassy talking spider named Charmaine, joins forces with an abused young boy.  She stages off bullies and help fight an abusive father"/>
    <n v="5000"/>
    <n v="100"/>
    <x v="2"/>
    <x v="0"/>
    <s v="USD"/>
    <n v="1431702289"/>
    <n v="1426518289"/>
    <b v="0"/>
    <n v="1"/>
    <b v="0"/>
    <s v="film &amp; video/drama"/>
    <n v="0.02"/>
    <n v="100"/>
    <x v="0"/>
    <x v="3"/>
  </r>
  <r>
    <n v="219"/>
    <x v="219"/>
    <s v="An hour-long pilot about a group of suburban LGBT teens coming of age in the early 90's."/>
    <n v="50000"/>
    <n v="8815"/>
    <x v="2"/>
    <x v="0"/>
    <s v="USD"/>
    <n v="1459493940"/>
    <n v="1456732225"/>
    <b v="0"/>
    <n v="76"/>
    <b v="0"/>
    <s v="film &amp; video/drama"/>
    <n v="0.17630000000000001"/>
    <n v="115.9868421052631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x v="221"/>
    <s v="Film about Schizophrenia with Surreal Twists!"/>
    <n v="50000"/>
    <n v="0"/>
    <x v="2"/>
    <x v="0"/>
    <s v="USD"/>
    <n v="1427569564"/>
    <n v="1422389164"/>
    <b v="0"/>
    <n v="0"/>
    <b v="0"/>
    <s v="film &amp; video/drama"/>
    <n v="0"/>
    <m/>
    <x v="0"/>
    <x v="3"/>
  </r>
  <r>
    <n v="222"/>
    <x v="222"/>
    <s v="Killian leader of an outlaw bike gang doesnâ€™t have a bike yet and here is your chance to help design and build his machine."/>
    <n v="1000"/>
    <n v="130"/>
    <x v="2"/>
    <x v="0"/>
    <s v="USD"/>
    <n v="1427423940"/>
    <n v="1422383318"/>
    <b v="0"/>
    <n v="2"/>
    <b v="0"/>
    <s v="film &amp; video/drama"/>
    <n v="0.13"/>
    <n v="65"/>
    <x v="0"/>
    <x v="3"/>
  </r>
  <r>
    <n v="223"/>
    <x v="223"/>
    <s v="An old man, a U.S Marine Corps veteran remembers his combat experience in the battle of Toktong Pass 1950, during the Korean War."/>
    <n v="1500000"/>
    <n v="0"/>
    <x v="2"/>
    <x v="0"/>
    <s v="USD"/>
    <n v="1463879100"/>
    <n v="1461287350"/>
    <b v="0"/>
    <n v="0"/>
    <b v="0"/>
    <s v="film &amp; video/drama"/>
    <n v="0"/>
    <m/>
    <x v="0"/>
    <x v="3"/>
  </r>
  <r>
    <n v="224"/>
    <x v="224"/>
    <s v="African Hollywood production, from the people who brought you Spiderman 1&amp;2, Star Trek 1&amp;2, Mission Impossible 3&amp;4 and Star Wars Ep7"/>
    <n v="6000000"/>
    <n v="0"/>
    <x v="2"/>
    <x v="2"/>
    <s v="AUD"/>
    <n v="1436506726"/>
    <n v="1431322726"/>
    <b v="0"/>
    <n v="0"/>
    <b v="0"/>
    <s v="film &amp; video/drama"/>
    <n v="0"/>
    <m/>
    <x v="0"/>
    <x v="3"/>
  </r>
  <r>
    <n v="225"/>
    <x v="225"/>
    <s v="I'm creating a &quot;Lifetime&quot; type drama film about a girl who uses backpage for money, but trying to turn her life around."/>
    <n v="200"/>
    <n v="0"/>
    <x v="2"/>
    <x v="0"/>
    <s v="USD"/>
    <n v="1460153054"/>
    <n v="1457564654"/>
    <b v="0"/>
    <n v="0"/>
    <b v="0"/>
    <s v="film &amp; video/drama"/>
    <n v="0"/>
    <m/>
    <x v="0"/>
    <x v="3"/>
  </r>
  <r>
    <n v="226"/>
    <x v="226"/>
    <s v="A TRUE STORY OF DOMESTIC VILOLENCE THAT SEEKS TO OFFER THE VIEWER OUTLEST OF SUPPORT."/>
    <n v="29000"/>
    <n v="250"/>
    <x v="2"/>
    <x v="1"/>
    <s v="GBP"/>
    <n v="1433064540"/>
    <n v="1428854344"/>
    <b v="0"/>
    <n v="2"/>
    <b v="0"/>
    <s v="film &amp; video/drama"/>
    <n v="8.6206896551724137E-3"/>
    <n v="125"/>
    <x v="0"/>
    <x v="3"/>
  </r>
  <r>
    <n v="227"/>
    <x v="227"/>
    <s v="Imagine your life is full is nothing but pain and darkness. One day, you had the chance to be free from it all. Would you take it?"/>
    <n v="28000"/>
    <n v="0"/>
    <x v="2"/>
    <x v="0"/>
    <s v="USD"/>
    <n v="1436477241"/>
    <n v="1433885241"/>
    <b v="0"/>
    <n v="0"/>
    <b v="0"/>
    <s v="film &amp; video/drama"/>
    <n v="0"/>
    <m/>
    <x v="0"/>
    <x v="3"/>
  </r>
  <r>
    <n v="228"/>
    <x v="228"/>
    <s v="I am making a film from one one of my books called facets of a Geek life."/>
    <n v="8000"/>
    <n v="0"/>
    <x v="2"/>
    <x v="1"/>
    <s v="GBP"/>
    <n v="1433176105"/>
    <n v="1427992105"/>
    <b v="0"/>
    <n v="0"/>
    <b v="0"/>
    <s v="film &amp; video/drama"/>
    <n v="0"/>
    <m/>
    <x v="0"/>
    <x v="3"/>
  </r>
  <r>
    <n v="229"/>
    <x v="229"/>
    <s v="I teenage girl that wants to go around the system. She does all she can to cheat and finds herself in a bad position when she messesup"/>
    <n v="3000"/>
    <n v="0"/>
    <x v="2"/>
    <x v="12"/>
    <s v="EUR"/>
    <n v="1455402297"/>
    <n v="1452810297"/>
    <b v="0"/>
    <n v="0"/>
    <b v="0"/>
    <s v="film &amp; video/drama"/>
    <n v="0"/>
    <m/>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x v="231"/>
    <s v="Farewell to Freedom the screenplay portrays  a vulnerable divorce'  who falls for a hard-luck cowboy she meets in Las Vegas."/>
    <n v="1500000"/>
    <n v="0"/>
    <x v="2"/>
    <x v="0"/>
    <s v="USD"/>
    <n v="1451775651"/>
    <n v="1449183651"/>
    <b v="0"/>
    <n v="0"/>
    <b v="0"/>
    <s v="film &amp; video/drama"/>
    <n v="0"/>
    <m/>
    <x v="0"/>
    <x v="3"/>
  </r>
  <r>
    <n v="232"/>
    <x v="232"/>
    <s v="A high-impact, high-quality resource to address, for young people and youth-related professionals, the issue of sexual consent."/>
    <n v="4000"/>
    <n v="110"/>
    <x v="2"/>
    <x v="1"/>
    <s v="GBP"/>
    <n v="1425066546"/>
    <n v="1422474546"/>
    <b v="0"/>
    <n v="7"/>
    <b v="0"/>
    <s v="film &amp; video/drama"/>
    <n v="2.75E-2"/>
    <n v="15.714285714285714"/>
    <x v="0"/>
    <x v="3"/>
  </r>
  <r>
    <n v="233"/>
    <x v="233"/>
    <s v="â€œArea 4â€ revolves around Frank Hammond, a counselor at a high school, who discovers the scandals that took place."/>
    <n v="350000"/>
    <n v="0"/>
    <x v="2"/>
    <x v="0"/>
    <s v="USD"/>
    <n v="1475185972"/>
    <n v="1472593972"/>
    <b v="0"/>
    <n v="0"/>
    <b v="0"/>
    <s v="film &amp; video/drama"/>
    <n v="0"/>
    <m/>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x v="235"/>
    <s v="Taking people on a deep emotional trip with a story about sometimes those who have less, give more."/>
    <n v="10000"/>
    <n v="0"/>
    <x v="2"/>
    <x v="0"/>
    <s v="USD"/>
    <n v="1436478497"/>
    <n v="1433886497"/>
    <b v="0"/>
    <n v="0"/>
    <b v="0"/>
    <s v="film &amp; video/drama"/>
    <n v="0"/>
    <m/>
    <x v="0"/>
    <x v="3"/>
  </r>
  <r>
    <n v="236"/>
    <x v="236"/>
    <s v="Real cases from IAB investigations. Good cops taking down the bad cops. Police misconduct, obsessive force, drug trafficking etc."/>
    <n v="150000"/>
    <n v="0"/>
    <x v="2"/>
    <x v="0"/>
    <s v="USD"/>
    <n v="1451952000"/>
    <n v="1447380099"/>
    <b v="0"/>
    <n v="0"/>
    <b v="0"/>
    <s v="film &amp; video/drama"/>
    <n v="0"/>
    <m/>
    <x v="0"/>
    <x v="3"/>
  </r>
  <r>
    <n v="237"/>
    <x v="237"/>
    <s v="Making The Choice is a christian short film series."/>
    <n v="15000"/>
    <n v="50"/>
    <x v="2"/>
    <x v="0"/>
    <s v="USD"/>
    <n v="1457445069"/>
    <n v="1452261069"/>
    <b v="0"/>
    <n v="1"/>
    <b v="0"/>
    <s v="film &amp; video/drama"/>
    <n v="3.3333333333333335E-3"/>
    <n v="50"/>
    <x v="0"/>
    <x v="3"/>
  </r>
  <r>
    <n v="238"/>
    <x v="238"/>
    <s v="A film to stop society from judging others and get along. Life is not about discrimination! Donate for this Thrilling Drama Series!!!!"/>
    <n v="26000"/>
    <n v="0"/>
    <x v="2"/>
    <x v="0"/>
    <s v="USD"/>
    <n v="1483088400"/>
    <n v="1481324760"/>
    <b v="0"/>
    <n v="0"/>
    <b v="0"/>
    <s v="film &amp; video/drama"/>
    <n v="0"/>
    <m/>
    <x v="0"/>
    <x v="3"/>
  </r>
  <r>
    <n v="239"/>
    <x v="239"/>
    <s v="Lovers Clint and Eli convey their conflicting perspectives of guilt and remorse while in the desolate Australian bush."/>
    <n v="1000"/>
    <n v="250"/>
    <x v="2"/>
    <x v="2"/>
    <s v="AUD"/>
    <n v="1446984000"/>
    <n v="1445308730"/>
    <b v="0"/>
    <n v="5"/>
    <b v="0"/>
    <s v="film &amp; video/drama"/>
    <n v="0.25"/>
    <n v="50"/>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x v="247"/>
    <s v="A young neuroscientist attempts to reconnect with his ailing father by obsessively studying old family footage._x000a_"/>
    <n v="5000"/>
    <n v="6705"/>
    <x v="0"/>
    <x v="0"/>
    <s v="USD"/>
    <n v="1287200340"/>
    <n v="1284042614"/>
    <b v="1"/>
    <n v="62"/>
    <b v="1"/>
    <s v="film &amp; video/documentary"/>
    <n v="1.341"/>
    <n v="108.14516129032258"/>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x v="252"/>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x v="255"/>
    <s v="xoxosms is a documentary about first love, long distance and Skype."/>
    <n v="8000"/>
    <n v="8538.66"/>
    <x v="0"/>
    <x v="0"/>
    <s v="USD"/>
    <n v="1300275482"/>
    <n v="1297687082"/>
    <b v="1"/>
    <n v="188"/>
    <b v="1"/>
    <s v="film &amp; video/documentary"/>
    <n v="1.0673325"/>
    <n v="45.418404255319146"/>
    <x v="0"/>
    <x v="4"/>
  </r>
  <r>
    <n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x v="260"/>
    <s v="In the traditional world of Mexican Rodeo, a team of first-generation California girls does it their way."/>
    <n v="10000"/>
    <n v="10640"/>
    <x v="0"/>
    <x v="0"/>
    <s v="USD"/>
    <n v="1279360740"/>
    <n v="1275415679"/>
    <b v="1"/>
    <n v="88"/>
    <b v="1"/>
    <s v="film &amp; video/documentary"/>
    <n v="1.0640000000000001"/>
    <n v="120.90909090909091"/>
    <x v="0"/>
    <x v="4"/>
  </r>
  <r>
    <n v="261"/>
    <x v="261"/>
    <s v="Empires explores the impact of networks on histories and philosophies of political thought."/>
    <n v="20000"/>
    <n v="21480"/>
    <x v="0"/>
    <x v="0"/>
    <s v="USD"/>
    <n v="1339080900"/>
    <n v="1334783704"/>
    <b v="1"/>
    <n v="220"/>
    <b v="1"/>
    <s v="film &amp; video/documentary"/>
    <n v="1.0740000000000001"/>
    <n v="97.63636363636364"/>
    <x v="0"/>
    <x v="4"/>
  </r>
  <r>
    <n v="262"/>
    <x v="262"/>
    <s v="He can never die. He will live forever. He is the last cosmonaut, and this is his story."/>
    <n v="2500"/>
    <n v="6000"/>
    <x v="0"/>
    <x v="0"/>
    <s v="USD"/>
    <n v="1298699828"/>
    <n v="1294811828"/>
    <b v="1"/>
    <n v="145"/>
    <b v="1"/>
    <s v="film &amp; video/documentary"/>
    <n v="2.4"/>
    <n v="41.379310344827587"/>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x v="270"/>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x v="275"/>
    <s v="A journey through the origins and influence of funk music from James Brown to D'Angelo we are FINDING THE FUNK!"/>
    <n v="20000"/>
    <n v="21679"/>
    <x v="0"/>
    <x v="0"/>
    <s v="USD"/>
    <n v="1352511966"/>
    <n v="1349916366"/>
    <b v="1"/>
    <n v="332"/>
    <b v="1"/>
    <s v="film &amp; video/documentary"/>
    <n v="1.08395"/>
    <n v="65.298192771084331"/>
    <x v="0"/>
    <x v="4"/>
  </r>
  <r>
    <n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x v="278"/>
    <s v="An unlikely story of spirit, defiance and beauty from the most contaminated place on Earth"/>
    <n v="27000"/>
    <n v="40594"/>
    <x v="0"/>
    <x v="0"/>
    <s v="USD"/>
    <n v="1350003539"/>
    <n v="1347411539"/>
    <b v="1"/>
    <n v="415"/>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x v="282"/>
    <s v="See US Marines make counter-insurgency work in Helmand Province--the Taliban's stronghold in Afghanistan."/>
    <n v="45000"/>
    <n v="45535"/>
    <x v="0"/>
    <x v="0"/>
    <s v="USD"/>
    <n v="1266876000"/>
    <n v="1263679492"/>
    <b v="1"/>
    <n v="179"/>
    <b v="1"/>
    <s v="film &amp; video/documentary"/>
    <n v="1.0118888888888888"/>
    <n v="254.38547486033519"/>
    <x v="0"/>
    <x v="4"/>
  </r>
  <r>
    <n v="283"/>
    <x v="283"/>
    <s v="What is the impact of survivorship on the human condition?"/>
    <n v="18000"/>
    <n v="20569.05"/>
    <x v="0"/>
    <x v="0"/>
    <s v="USD"/>
    <n v="1306904340"/>
    <n v="1305219744"/>
    <b v="1"/>
    <n v="202"/>
    <b v="1"/>
    <s v="film &amp; video/documentary"/>
    <n v="1.142725"/>
    <n v="101.8269801980198"/>
    <x v="0"/>
    <x v="4"/>
  </r>
  <r>
    <n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x v="287"/>
    <s v="War is hell. Why would anyone want to spend their weekends there?"/>
    <n v="15000"/>
    <n v="26445"/>
    <x v="0"/>
    <x v="0"/>
    <s v="USD"/>
    <n v="1351828800"/>
    <n v="1349160018"/>
    <b v="1"/>
    <n v="290"/>
    <b v="1"/>
    <s v="film &amp; video/documentary"/>
    <n v="1.7629999999999999"/>
    <n v="91.189655172413794"/>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x v="290"/>
    <s v="Help INTOTHEWOODS.TV purchase audio and video gear, lighting and BACK UP HARD DRIVES"/>
    <n v="4500"/>
    <n v="4800.8"/>
    <x v="0"/>
    <x v="0"/>
    <s v="USD"/>
    <n v="1296633540"/>
    <n v="1292316697"/>
    <b v="1"/>
    <n v="168"/>
    <b v="1"/>
    <s v="film &amp; video/documentary"/>
    <n v="1.0668444444444445"/>
    <n v="28.576190476190476"/>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x v="296"/>
    <s v="Bel Borba is Here is a feature film about the most inspiring Brazilian artist you've never heard of... until now."/>
    <n v="25000"/>
    <n v="29681.55"/>
    <x v="0"/>
    <x v="0"/>
    <s v="USD"/>
    <n v="1347017083"/>
    <n v="1344857083"/>
    <b v="1"/>
    <n v="129"/>
    <b v="1"/>
    <s v="film &amp; video/documentary"/>
    <n v="1.187262"/>
    <n v="230.08953488372092"/>
    <x v="0"/>
    <x v="4"/>
  </r>
  <r>
    <n v="297"/>
    <x v="297"/>
    <s v="Who Owns Yoga? is a feature length documentary film that explores the changing nature of yoga in the modern world."/>
    <n v="20000"/>
    <n v="20128"/>
    <x v="0"/>
    <x v="0"/>
    <s v="USD"/>
    <n v="1430452740"/>
    <n v="1427390901"/>
    <b v="1"/>
    <n v="142"/>
    <b v="1"/>
    <s v="film &amp; video/documentary"/>
    <n v="1.0064"/>
    <n v="141.74647887323943"/>
    <x v="0"/>
    <x v="4"/>
  </r>
  <r>
    <n v="298"/>
    <x v="298"/>
    <s v="The truth is, we all lie - and by &quot;we,&quot; we mean everyone!"/>
    <n v="126000"/>
    <n v="137254.84"/>
    <x v="0"/>
    <x v="0"/>
    <s v="USD"/>
    <n v="1399669200"/>
    <n v="1394536048"/>
    <b v="1"/>
    <n v="2436"/>
    <b v="1"/>
    <s v="film &amp; video/documentary"/>
    <n v="1.089324126984127"/>
    <n v="56.344351395730705"/>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x v="304"/>
    <s v="A portrait of a life fully realized and a look at what it takes to make great photography."/>
    <n v="3400"/>
    <n v="7876"/>
    <x v="0"/>
    <x v="0"/>
    <s v="USD"/>
    <n v="1346464800"/>
    <n v="1343096197"/>
    <b v="1"/>
    <n v="74"/>
    <b v="1"/>
    <s v="film &amp; video/documentary"/>
    <n v="2.3164705882352941"/>
    <n v="106.43243243243244"/>
    <x v="0"/>
    <x v="4"/>
  </r>
  <r>
    <n v="305"/>
    <x v="305"/>
    <s v="A documentary that I am making about the difficult, but inspiring, life of a late friend of mine."/>
    <n v="7500"/>
    <n v="9775"/>
    <x v="0"/>
    <x v="0"/>
    <s v="USD"/>
    <n v="1331392049"/>
    <n v="1328800049"/>
    <b v="1"/>
    <n v="189"/>
    <b v="1"/>
    <s v="film &amp; video/documentary"/>
    <n v="1.3033333333333332"/>
    <n v="51.719576719576722"/>
    <x v="0"/>
    <x v="4"/>
  </r>
  <r>
    <n v="306"/>
    <x v="306"/>
    <s v="A feature-length documentary on the life of Boston escape artist Jason Escape."/>
    <n v="1000"/>
    <n v="2929"/>
    <x v="0"/>
    <x v="0"/>
    <s v="USD"/>
    <n v="1363806333"/>
    <n v="1362081933"/>
    <b v="1"/>
    <n v="80"/>
    <b v="1"/>
    <s v="film &amp; video/documentary"/>
    <n v="2.9289999999999998"/>
    <n v="36.612499999999997"/>
    <x v="0"/>
    <x v="4"/>
  </r>
  <r>
    <n v="307"/>
    <x v="307"/>
    <s v="Why is grammar important?"/>
    <n v="22000"/>
    <n v="24490"/>
    <x v="0"/>
    <x v="0"/>
    <s v="USD"/>
    <n v="1360276801"/>
    <n v="1357684801"/>
    <b v="1"/>
    <n v="576"/>
    <b v="1"/>
    <s v="film &amp; video/documentary"/>
    <n v="1.1131818181818183"/>
    <n v="42.517361111111114"/>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x v="310"/>
    <s v="30 day tour to release a compilation CD with 16 original songs about hometowns.  Webisodes and documentary to follow."/>
    <n v="1000"/>
    <n v="1041.29"/>
    <x v="0"/>
    <x v="0"/>
    <s v="USD"/>
    <n v="1319076000"/>
    <n v="1317788623"/>
    <b v="1"/>
    <n v="36"/>
    <b v="1"/>
    <s v="film &amp; video/documentary"/>
    <n v="1.04129"/>
    <n v="28.924722222222222"/>
    <x v="0"/>
    <x v="4"/>
  </r>
  <r>
    <n v="311"/>
    <x v="311"/>
    <s v="An imaginative interactive documentary about Leah Callahan, a freestyle wrestler and Olympic hopeful."/>
    <n v="20000"/>
    <n v="20820.330000000002"/>
    <x v="0"/>
    <x v="0"/>
    <s v="USD"/>
    <n v="1325404740"/>
    <n v="1321852592"/>
    <b v="1"/>
    <n v="150"/>
    <b v="1"/>
    <s v="film &amp; video/documentary"/>
    <n v="1.0410165"/>
    <n v="138.8022"/>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x v="315"/>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x v="316"/>
    <s v="Award winning documentary The Secret Trial 5 needs your help for a Cross-Canada Tour!"/>
    <n v="15000"/>
    <n v="17066"/>
    <x v="0"/>
    <x v="5"/>
    <s v="CAD"/>
    <n v="1418273940"/>
    <n v="1415398197"/>
    <b v="1"/>
    <n v="158"/>
    <b v="1"/>
    <s v="film &amp; video/documentary"/>
    <n v="1.1377333333333333"/>
    <n v="108.01265822784811"/>
    <x v="0"/>
    <x v="4"/>
  </r>
  <r>
    <n v="317"/>
    <x v="317"/>
    <s v="The story of a cowboy town with a prison problem, and the colorful characters who call it home."/>
    <n v="30000"/>
    <n v="30241"/>
    <x v="0"/>
    <x v="0"/>
    <s v="USD"/>
    <n v="1386778483"/>
    <n v="1384186483"/>
    <b v="1"/>
    <n v="316"/>
    <b v="1"/>
    <s v="film &amp; video/documentary"/>
    <n v="1.0080333333333333"/>
    <n v="95.699367088607602"/>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x v="321"/>
    <s v="The more digital the world, the more analog our dreams._x000a_A feature documentary shot on 35mm film."/>
    <n v="35000"/>
    <n v="35932"/>
    <x v="0"/>
    <x v="12"/>
    <s v="EUR"/>
    <n v="1478605386"/>
    <n v="1475577786"/>
    <b v="1"/>
    <n v="337"/>
    <b v="1"/>
    <s v="film &amp; video/documentary"/>
    <n v="1.0266285714285714"/>
    <n v="106.62314540059347"/>
    <x v="0"/>
    <x v="4"/>
  </r>
  <r>
    <n v="322"/>
    <x v="322"/>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x v="324"/>
    <s v="A documentary about a Vietnam veteran who finds peace from his PTSD through Disney, rather than medication."/>
    <n v="8500"/>
    <n v="8636"/>
    <x v="0"/>
    <x v="0"/>
    <s v="USD"/>
    <n v="1438441308"/>
    <n v="1435590108"/>
    <b v="1"/>
    <n v="82"/>
    <b v="1"/>
    <s v="film &amp; video/documentary"/>
    <n v="1.016"/>
    <n v="105.3170731707317"/>
    <x v="0"/>
    <x v="4"/>
  </r>
  <r>
    <n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x v="329"/>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x v="340"/>
    <s v="Feature-length documentary about five Somali Muslim students pursuing dreams of education in America"/>
    <n v="35000"/>
    <n v="43758"/>
    <x v="0"/>
    <x v="0"/>
    <s v="USD"/>
    <n v="1489006800"/>
    <n v="1486397007"/>
    <b v="1"/>
    <n v="299"/>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x v="342"/>
    <s v="BREAKING A MONSTER needs your help to play in THEATERS!"/>
    <n v="55000"/>
    <n v="55201.52"/>
    <x v="0"/>
    <x v="0"/>
    <s v="USD"/>
    <n v="1461955465"/>
    <n v="1459363465"/>
    <b v="1"/>
    <n v="325"/>
    <b v="1"/>
    <s v="film &amp; video/documentary"/>
    <n v="1.0036639999999999"/>
    <n v="169.8508307692307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x v="349"/>
    <s v="After 52 years of war, FARC guerrilla soldiers rejoin Colombian society to forge new lives of peace."/>
    <n v="11260"/>
    <n v="12007.18"/>
    <x v="0"/>
    <x v="0"/>
    <s v="USD"/>
    <n v="1487937508"/>
    <n v="1485345508"/>
    <b v="1"/>
    <n v="167"/>
    <b v="1"/>
    <s v="film &amp; video/documentary"/>
    <n v="1.0663570159857905"/>
    <n v="71.899281437125751"/>
    <x v="0"/>
    <x v="4"/>
  </r>
  <r>
    <n v="350"/>
    <x v="350"/>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x v="352"/>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x v="355"/>
    <s v="A documentary film about the late REZA ABDOH and his performance company DAR A LUZ."/>
    <n v="35000"/>
    <n v="40690"/>
    <x v="0"/>
    <x v="0"/>
    <s v="USD"/>
    <n v="1417420994"/>
    <n v="1414738994"/>
    <b v="1"/>
    <n v="165"/>
    <b v="1"/>
    <s v="film &amp; video/documentary"/>
    <n v="1.1625714285714286"/>
    <n v="246.60606060606059"/>
    <x v="0"/>
    <x v="4"/>
  </r>
  <r>
    <n v="356"/>
    <x v="356"/>
    <s v="A documentary about halibut conservation and how it impacts communities of Southeast Alaska."/>
    <n v="7500"/>
    <n v="7701.93"/>
    <x v="0"/>
    <x v="0"/>
    <s v="USD"/>
    <n v="1458152193"/>
    <n v="1455563793"/>
    <b v="1"/>
    <n v="97"/>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x v="358"/>
    <s v="Screenwriter. Novelist. Playwright. The inside story of famed writer William Goldman. As only he can tell it."/>
    <n v="50000"/>
    <n v="51544"/>
    <x v="0"/>
    <x v="0"/>
    <s v="USD"/>
    <n v="1466002800"/>
    <n v="1463517521"/>
    <b v="1"/>
    <n v="267"/>
    <b v="1"/>
    <s v="film &amp; video/documentary"/>
    <n v="1.03088"/>
    <n v="193.04868913857678"/>
    <x v="0"/>
    <x v="4"/>
  </r>
  <r>
    <n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x v="366"/>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x v="372"/>
    <s v="A short documentary exploring the uses of 'Natural Horsemanship' across Europe"/>
    <n v="300"/>
    <n v="376"/>
    <x v="0"/>
    <x v="1"/>
    <s v="GBP"/>
    <n v="1459872000"/>
    <n v="1456408244"/>
    <b v="0"/>
    <n v="9"/>
    <b v="1"/>
    <s v="film &amp; video/documentary"/>
    <n v="1.2533333333333334"/>
    <n v="41.777777777777779"/>
    <x v="0"/>
    <x v="4"/>
  </r>
  <r>
    <n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x v="377"/>
    <s v="Dangerous. Sexy. All-American Girl. You know the look. Now meet the women who are making retro style modern."/>
    <n v="12000"/>
    <n v="13728"/>
    <x v="0"/>
    <x v="0"/>
    <s v="USD"/>
    <n v="1447484460"/>
    <n v="1444888868"/>
    <b v="0"/>
    <n v="133"/>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x v="390"/>
    <s v="Join UCF as they dive into the creative and community outreach for the families in St. Vincent and the Grenadines."/>
    <n v="1000"/>
    <n v="1000"/>
    <x v="0"/>
    <x v="0"/>
    <s v="USD"/>
    <n v="1431046372"/>
    <n v="1429318372"/>
    <b v="0"/>
    <n v="14"/>
    <b v="1"/>
    <s v="film &amp; video/documentary"/>
    <n v="1"/>
    <n v="71.428571428571431"/>
    <x v="0"/>
    <x v="4"/>
  </r>
  <r>
    <n v="391"/>
    <x v="391"/>
    <s v="Too many women feel confused about their orgasm and shame about their desire. This movie aims to change that."/>
    <n v="20000"/>
    <n v="20122"/>
    <x v="0"/>
    <x v="0"/>
    <s v="USD"/>
    <n v="1324169940"/>
    <n v="1321578051"/>
    <b v="0"/>
    <n v="193"/>
    <b v="1"/>
    <s v="film &amp; video/documentary"/>
    <n v="1.0061"/>
    <n v="104.259067357512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x v="393"/>
    <s v="This is a story thatâ€™s never been told, about tackling climate change one penguin at a timeâ€¦"/>
    <n v="50000"/>
    <n v="55223"/>
    <x v="0"/>
    <x v="0"/>
    <s v="USD"/>
    <n v="1381424452"/>
    <n v="1378746052"/>
    <b v="0"/>
    <n v="351"/>
    <b v="1"/>
    <s v="film &amp; video/documentary"/>
    <n v="1.10446"/>
    <n v="157.33048433048432"/>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x v="398"/>
    <s v="My film tells the stories of Jewish Child Holocaust Survivors and how they rebuilt their lives. STRETCH GOALS ADDED!"/>
    <n v="7500"/>
    <n v="9387"/>
    <x v="0"/>
    <x v="0"/>
    <s v="USD"/>
    <n v="1430334126"/>
    <n v="1426446126"/>
    <b v="0"/>
    <n v="67"/>
    <b v="1"/>
    <s v="film &amp; video/documentary"/>
    <n v="1.2516"/>
    <n v="140.1044776119403"/>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x v="400"/>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x v="403"/>
    <s v="A documentary adventure about bananas - and people. Your round-trip ticket into the heart of banana-cultures!!"/>
    <n v="5000"/>
    <n v="5263"/>
    <x v="0"/>
    <x v="0"/>
    <s v="USD"/>
    <n v="1312960080"/>
    <n v="1308900441"/>
    <b v="0"/>
    <n v="70"/>
    <b v="1"/>
    <s v="film &amp; video/documentary"/>
    <n v="1.0526"/>
    <n v="75.185714285714283"/>
    <x v="0"/>
    <x v="4"/>
  </r>
  <r>
    <n v="404"/>
    <x v="404"/>
    <s v="A feature length documentary, exploring the many lives memorialized by the iconic AIDS Memorial Quilt."/>
    <n v="35000"/>
    <n v="36082"/>
    <x v="0"/>
    <x v="0"/>
    <s v="USD"/>
    <n v="1391641440"/>
    <n v="1389107062"/>
    <b v="0"/>
    <n v="271"/>
    <b v="1"/>
    <s v="film &amp; video/documentary"/>
    <n v="1.0309142857142857"/>
    <n v="133.14391143911439"/>
    <x v="0"/>
    <x v="4"/>
  </r>
  <r>
    <n v="405"/>
    <x v="405"/>
    <s v="Come, join our movie movement.  A new documentary about the healing power of food."/>
    <n v="2820"/>
    <n v="3036"/>
    <x v="0"/>
    <x v="0"/>
    <s v="USD"/>
    <n v="1394071339"/>
    <n v="1391479339"/>
    <b v="0"/>
    <n v="55"/>
    <b v="1"/>
    <s v="film &amp; video/documentary"/>
    <n v="1.0765957446808512"/>
    <n v="55.2"/>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x v="407"/>
    <s v="The story of the 1886 Haymarket Riot explored through the history of the Haymarket Police Memorial Statue."/>
    <n v="2000"/>
    <n v="2031"/>
    <x v="0"/>
    <x v="0"/>
    <s v="USD"/>
    <n v="1321739650"/>
    <n v="1316552050"/>
    <b v="0"/>
    <n v="22"/>
    <b v="1"/>
    <s v="film &amp; video/documentary"/>
    <n v="1.0155000000000001"/>
    <n v="92.318181818181813"/>
    <x v="0"/>
    <x v="4"/>
  </r>
  <r>
    <n v="408"/>
    <x v="408"/>
    <s v="A documentary exploring the phenomenon of custom and branded yarmulkes in Jewish-American communities."/>
    <n v="6000"/>
    <n v="6086.26"/>
    <x v="0"/>
    <x v="0"/>
    <s v="USD"/>
    <n v="1383676790"/>
    <n v="1380217190"/>
    <b v="0"/>
    <n v="38"/>
    <b v="1"/>
    <s v="film &amp; video/documentary"/>
    <n v="1.0143766666666667"/>
    <n v="160.16473684210527"/>
    <x v="0"/>
    <x v="4"/>
  </r>
  <r>
    <n v="409"/>
    <x v="409"/>
    <s v="I am working on a project that explores the relationship between education to work for youth within the European Union."/>
    <n v="500"/>
    <n v="684"/>
    <x v="0"/>
    <x v="1"/>
    <s v="GBP"/>
    <n v="1469220144"/>
    <n v="1466628144"/>
    <b v="0"/>
    <n v="15"/>
    <b v="1"/>
    <s v="film &amp; video/documentary"/>
    <n v="1.3680000000000001"/>
    <n v="45.6"/>
    <x v="0"/>
    <x v="4"/>
  </r>
  <r>
    <n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x v="416"/>
    <s v="35,000 pounds of food to a city. Highlighting the &quot;Convoy New Britain&quot; event from birth to beyond."/>
    <n v="1000"/>
    <n v="1202.17"/>
    <x v="0"/>
    <x v="0"/>
    <s v="USD"/>
    <n v="1391851831"/>
    <n v="1389259831"/>
    <b v="0"/>
    <n v="25"/>
    <b v="1"/>
    <s v="film &amp; video/documentary"/>
    <n v="1.2021700000000002"/>
    <n v="48.086800000000004"/>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x v="419"/>
    <s v="Beyond Local is a personal journey through an art-centric and musically talented community that fosters creativity."/>
    <n v="8000"/>
    <n v="8035"/>
    <x v="0"/>
    <x v="0"/>
    <s v="USD"/>
    <n v="1372536787"/>
    <n v="1367352787"/>
    <b v="0"/>
    <n v="73"/>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x v="423"/>
    <s v="from the makers of COPS: Skyrim comes the Dark Brotherhood. a dramatic series created with Skyrim machinima."/>
    <n v="20000"/>
    <n v="153"/>
    <x v="2"/>
    <x v="0"/>
    <s v="USD"/>
    <n v="1370470430"/>
    <n v="1367878430"/>
    <b v="0"/>
    <n v="13"/>
    <b v="0"/>
    <s v="film &amp; video/animation"/>
    <n v="7.6499999999999997E-3"/>
    <n v="11.76923076923077"/>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x v="425"/>
    <s v="Support new organic, gluten free cartoon! You'll enjoy this funny story about fruits &amp; vegies and will be able to see new episodes!"/>
    <n v="50000"/>
    <n v="6"/>
    <x v="2"/>
    <x v="0"/>
    <s v="USD"/>
    <n v="1448660404"/>
    <n v="1443472804"/>
    <b v="0"/>
    <n v="2"/>
    <b v="0"/>
    <s v="film &amp; video/animation"/>
    <n v="1.2E-4"/>
    <n v="3"/>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x v="427"/>
    <s v="Iâ€™m raising funds to produce a professional Hard Times Charles animated video book, including hiring animators and voice-over talent."/>
    <n v="6500"/>
    <n v="0"/>
    <x v="2"/>
    <x v="0"/>
    <s v="USD"/>
    <n v="1445540340"/>
    <n v="1444340940"/>
    <b v="0"/>
    <n v="0"/>
    <b v="0"/>
    <s v="film &amp; video/animation"/>
    <n v="0"/>
    <m/>
    <x v="0"/>
    <x v="5"/>
  </r>
  <r>
    <n v="428"/>
    <x v="428"/>
    <s v="Fresh, fun, entertaining Bible stories on YouTube, stop-motion style."/>
    <n v="12000"/>
    <n v="676"/>
    <x v="2"/>
    <x v="0"/>
    <s v="USD"/>
    <n v="1402956000"/>
    <n v="1400523845"/>
    <b v="0"/>
    <n v="13"/>
    <b v="0"/>
    <s v="film &amp; video/animation"/>
    <n v="5.6333333333333332E-2"/>
    <n v="52"/>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m/>
    <x v="0"/>
    <x v="5"/>
  </r>
  <r>
    <n v="430"/>
    <x v="430"/>
    <s v="Freddy Flint is creating an animated music video to the new &quot;Buttonpusher&quot; single, &quot;I'll Take You Back&quot;"/>
    <n v="1000"/>
    <n v="24"/>
    <x v="2"/>
    <x v="0"/>
    <s v="USD"/>
    <n v="1378866867"/>
    <n v="1377570867"/>
    <b v="0"/>
    <n v="5"/>
    <b v="0"/>
    <s v="film &amp; video/animation"/>
    <n v="2.4E-2"/>
    <n v="4.8"/>
    <x v="0"/>
    <x v="5"/>
  </r>
  <r>
    <n v="431"/>
    <x v="431"/>
    <s v="A short stop motion animated film of a man on his way home when strange goings on start to happen on his journey."/>
    <n v="3000"/>
    <n v="415"/>
    <x v="2"/>
    <x v="1"/>
    <s v="GBP"/>
    <n v="1467752083"/>
    <n v="1465160083"/>
    <b v="0"/>
    <n v="8"/>
    <b v="0"/>
    <s v="film &amp; video/animation"/>
    <n v="0.13833333333333334"/>
    <n v="51.875"/>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x v="433"/>
    <s v="A 3D Animation._x000a_3 Main characters: Josh, Jessie, and Rosa._x000a_Genre: Action/eerie/adventure/suspense_x000a_Setting: Desert ruins/Deep Dungeon"/>
    <n v="3000"/>
    <n v="0"/>
    <x v="2"/>
    <x v="0"/>
    <s v="USD"/>
    <n v="1444576022"/>
    <n v="1439392022"/>
    <b v="0"/>
    <n v="0"/>
    <b v="0"/>
    <s v="film &amp; video/animation"/>
    <n v="0"/>
    <m/>
    <x v="0"/>
    <x v="5"/>
  </r>
  <r>
    <n v="434"/>
    <x v="434"/>
    <s v="A campaign to share their love on the silver screen and make possible a street musicianâ€™s dream to play them at the same time."/>
    <n v="2500"/>
    <n v="125"/>
    <x v="2"/>
    <x v="0"/>
    <s v="USD"/>
    <n v="1385931702"/>
    <n v="1383076902"/>
    <b v="0"/>
    <n v="2"/>
    <b v="0"/>
    <s v="film &amp; video/animation"/>
    <n v="0.05"/>
    <n v="62.5"/>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x v="436"/>
    <s v="Blinky is the story of a naÃ¯ve simpleton who suddenly finds himself struggling to adapt to changes within his environment."/>
    <n v="1000"/>
    <n v="0"/>
    <x v="2"/>
    <x v="0"/>
    <s v="USD"/>
    <n v="1375260113"/>
    <n v="1372668113"/>
    <b v="0"/>
    <n v="0"/>
    <b v="0"/>
    <s v="film &amp; video/animation"/>
    <n v="0"/>
    <m/>
    <x v="0"/>
    <x v="5"/>
  </r>
  <r>
    <n v="437"/>
    <x v="437"/>
    <s v="This is an educational adventure series for kids about a baby owl and an alien. Physics, science, adventures, drama and joy!"/>
    <n v="7000"/>
    <n v="0"/>
    <x v="2"/>
    <x v="5"/>
    <s v="CAD"/>
    <n v="1475912326"/>
    <n v="1470728326"/>
    <b v="0"/>
    <n v="0"/>
    <b v="0"/>
    <s v="film &amp; video/animation"/>
    <n v="0"/>
    <m/>
    <x v="0"/>
    <x v="5"/>
  </r>
  <r>
    <n v="438"/>
    <x v="438"/>
    <s v="As Smyton pushes himself to become respected, he unlocks secrets about himself and the world around him."/>
    <n v="20000"/>
    <n v="1876"/>
    <x v="2"/>
    <x v="0"/>
    <s v="USD"/>
    <n v="1447830958"/>
    <n v="1445235358"/>
    <b v="0"/>
    <n v="11"/>
    <b v="0"/>
    <s v="film &amp; video/animation"/>
    <n v="9.3799999999999994E-2"/>
    <n v="170.54545454545453"/>
    <x v="0"/>
    <x v="5"/>
  </r>
  <r>
    <n v="439"/>
    <x v="439"/>
    <s v="Hi everyone, I'm trying to begin a cartoon series. It's a show about space bounty hunters and their adventures as they travel around."/>
    <n v="450"/>
    <n v="0"/>
    <x v="2"/>
    <x v="0"/>
    <s v="USD"/>
    <n v="1413569818"/>
    <n v="1412705818"/>
    <b v="0"/>
    <n v="0"/>
    <b v="0"/>
    <s v="film &amp; video/animation"/>
    <n v="0"/>
    <m/>
    <x v="0"/>
    <x v="5"/>
  </r>
  <r>
    <n v="440"/>
    <x v="440"/>
    <s v="A stop-motion animation made by a one girl team, with a camera, creativity, and a lot of determination."/>
    <n v="5000"/>
    <n v="5"/>
    <x v="2"/>
    <x v="0"/>
    <s v="USD"/>
    <n v="1458859153"/>
    <n v="1456270753"/>
    <b v="0"/>
    <n v="1"/>
    <b v="0"/>
    <s v="film &amp; video/animation"/>
    <n v="1E-3"/>
    <n v="5"/>
    <x v="0"/>
    <x v="5"/>
  </r>
  <r>
    <n v="441"/>
    <x v="441"/>
    <s v="A group of specialist clones called Wolf Squad are the only clones left after order 66 and are searching the galaxy for survivors!"/>
    <n v="400"/>
    <n v="0"/>
    <x v="2"/>
    <x v="1"/>
    <s v="GBP"/>
    <n v="1383418996"/>
    <n v="1380826996"/>
    <b v="0"/>
    <n v="0"/>
    <b v="0"/>
    <s v="film &amp; video/animation"/>
    <n v="0"/>
    <m/>
    <x v="0"/>
    <x v="5"/>
  </r>
  <r>
    <n v="442"/>
    <x v="442"/>
    <s v="Doomsday is here"/>
    <n v="17000"/>
    <n v="6691"/>
    <x v="2"/>
    <x v="0"/>
    <s v="USD"/>
    <n v="1424380783"/>
    <n v="1421788783"/>
    <b v="0"/>
    <n v="17"/>
    <b v="0"/>
    <s v="film &amp; video/animation"/>
    <n v="0.39358823529411763"/>
    <n v="393.58823529411762"/>
    <x v="0"/>
    <x v="5"/>
  </r>
  <r>
    <n v="443"/>
    <x v="443"/>
    <s v="We love cartoons!! We want to make more but it costs money to so. Be apart of your daily dose of WTF!?! Pledge now!!"/>
    <n v="10000"/>
    <n v="10"/>
    <x v="2"/>
    <x v="5"/>
    <s v="CAD"/>
    <n v="1391991701"/>
    <n v="1389399701"/>
    <b v="0"/>
    <n v="2"/>
    <b v="0"/>
    <s v="film &amp; video/animation"/>
    <n v="1E-3"/>
    <n v="5"/>
    <x v="0"/>
    <x v="5"/>
  </r>
  <r>
    <n v="444"/>
    <x v="444"/>
    <s v="An upcoming animated web sitcom series centered around dealing with life, love, and relationships."/>
    <n v="1000"/>
    <n v="50"/>
    <x v="2"/>
    <x v="0"/>
    <s v="USD"/>
    <n v="1329342361"/>
    <n v="1324158361"/>
    <b v="0"/>
    <n v="1"/>
    <b v="0"/>
    <s v="film &amp; video/animation"/>
    <n v="0.05"/>
    <n v="50"/>
    <x v="0"/>
    <x v="5"/>
  </r>
  <r>
    <n v="445"/>
    <x v="445"/>
    <s v="We're ready to officially launch our website with a collectable dvd and comic package. Three shows and a double comic."/>
    <n v="60000"/>
    <n v="2"/>
    <x v="2"/>
    <x v="0"/>
    <s v="USD"/>
    <n v="1432195375"/>
    <n v="1430899375"/>
    <b v="0"/>
    <n v="2"/>
    <b v="0"/>
    <s v="film &amp; video/animation"/>
    <n v="3.3333333333333335E-5"/>
    <n v="1"/>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x v="451"/>
    <s v="This comedy follows two devils who discover a magical boombox to become musicians after an 80s rapture enchants earth with fairy-tales."/>
    <n v="20000"/>
    <n v="0"/>
    <x v="2"/>
    <x v="0"/>
    <s v="USD"/>
    <n v="1390669791"/>
    <n v="1388077791"/>
    <b v="0"/>
    <n v="0"/>
    <b v="0"/>
    <s v="film &amp; video/animation"/>
    <n v="0"/>
    <m/>
    <x v="0"/>
    <x v="5"/>
  </r>
  <r>
    <n v="452"/>
    <x v="452"/>
    <s v="A man must find his way out of the depths of the shadows by using the aid of a little girl."/>
    <n v="750"/>
    <n v="480"/>
    <x v="2"/>
    <x v="0"/>
    <s v="USD"/>
    <n v="1431536015"/>
    <n v="1428944015"/>
    <b v="0"/>
    <n v="12"/>
    <b v="0"/>
    <s v="film &amp; video/animation"/>
    <n v="0.64"/>
    <n v="40"/>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3"/>
    <x v="0"/>
    <x v="5"/>
  </r>
  <r>
    <n v="454"/>
    <x v="454"/>
    <s v="Itâ€™s an Action/Adventure Anime for The Yuusha Brave series, G1 Transformer, and the Fast and the Furious Fans!"/>
    <n v="10000"/>
    <n v="82"/>
    <x v="2"/>
    <x v="0"/>
    <s v="USD"/>
    <n v="1417007640"/>
    <n v="1414343571"/>
    <b v="0"/>
    <n v="5"/>
    <b v="0"/>
    <s v="film &amp; video/animation"/>
    <n v="8.2000000000000007E-3"/>
    <n v="16.399999999999999"/>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x v="457"/>
    <s v="from my photo work, pyro techniques, aqua technitque and more , i will take the pricipale personnage to the lost land of phenix where ."/>
    <n v="20000"/>
    <n v="0"/>
    <x v="2"/>
    <x v="5"/>
    <s v="CAD"/>
    <n v="1408213512"/>
    <n v="1405621512"/>
    <b v="0"/>
    <n v="0"/>
    <b v="0"/>
    <s v="film &amp; video/animation"/>
    <n v="0"/>
    <m/>
    <x v="0"/>
    <x v="5"/>
  </r>
  <r>
    <n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x v="460"/>
    <s v="An animated web series about biological evolution gone haywire."/>
    <n v="8500"/>
    <n v="25"/>
    <x v="2"/>
    <x v="0"/>
    <s v="USD"/>
    <n v="1401595200"/>
    <n v="1398862875"/>
    <b v="0"/>
    <n v="2"/>
    <b v="0"/>
    <s v="film &amp; video/animation"/>
    <n v="2.9411764705882353E-3"/>
    <n v="12.5"/>
    <x v="0"/>
    <x v="5"/>
  </r>
  <r>
    <n v="461"/>
    <x v="461"/>
    <s v="A machinima based film, displaying the effects of todays financial crisis the world faces, and the explossive consequences it carries."/>
    <n v="550"/>
    <n v="0"/>
    <x v="2"/>
    <x v="1"/>
    <s v="GBP"/>
    <n v="1370204367"/>
    <n v="1368476367"/>
    <b v="0"/>
    <n v="0"/>
    <b v="0"/>
    <s v="film &amp; video/animation"/>
    <n v="0"/>
    <m/>
    <x v="0"/>
    <x v="5"/>
  </r>
  <r>
    <n v="462"/>
    <x v="462"/>
    <s v="A prince who becomes a slave, suffers of amnesia far away from his land. Slowly he recovers memory and returns where all started."/>
    <n v="100000"/>
    <n v="0"/>
    <x v="2"/>
    <x v="0"/>
    <s v="USD"/>
    <n v="1312945341"/>
    <n v="1307761341"/>
    <b v="0"/>
    <n v="0"/>
    <b v="0"/>
    <s v="film &amp; video/animation"/>
    <n v="0"/>
    <m/>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x v="464"/>
    <s v="We are three students that want to make a short PokÃ©mon movie as a school project!"/>
    <n v="1010"/>
    <n v="1"/>
    <x v="2"/>
    <x v="12"/>
    <s v="EUR"/>
    <n v="1463602935"/>
    <n v="1461874935"/>
    <b v="0"/>
    <n v="1"/>
    <b v="0"/>
    <s v="film &amp; video/animation"/>
    <n v="9.9009900990099011E-4"/>
    <n v="1"/>
    <x v="0"/>
    <x v="5"/>
  </r>
  <r>
    <n v="465"/>
    <x v="465"/>
    <s v="&quot;Amp&quot; is a short film about a robot with needs."/>
    <n v="512"/>
    <n v="138"/>
    <x v="2"/>
    <x v="0"/>
    <s v="USD"/>
    <n v="1403837574"/>
    <n v="1402455174"/>
    <b v="0"/>
    <n v="8"/>
    <b v="0"/>
    <s v="film &amp; video/animation"/>
    <n v="0.26953125"/>
    <n v="17.25"/>
    <x v="0"/>
    <x v="5"/>
  </r>
  <r>
    <n v="466"/>
    <x v="466"/>
    <s v="(Working storyboard for animated project) A multi-generational Knight that wages war on criminals and corrupt governments"/>
    <n v="10000"/>
    <n v="76"/>
    <x v="2"/>
    <x v="0"/>
    <s v="USD"/>
    <n v="1347057464"/>
    <n v="1344465464"/>
    <b v="0"/>
    <n v="5"/>
    <b v="0"/>
    <s v="film &amp; video/animation"/>
    <n v="7.6E-3"/>
    <n v="15.2"/>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x v="468"/>
    <s v="After the devastation of a massive Hurricane, main character that has strong's ties to the city returns to find everything in ruins. As"/>
    <n v="7500"/>
    <n v="0"/>
    <x v="2"/>
    <x v="0"/>
    <s v="USD"/>
    <n v="1341978665"/>
    <n v="1336795283"/>
    <b v="0"/>
    <n v="0"/>
    <b v="0"/>
    <s v="film &amp; video/animation"/>
    <n v="0"/>
    <m/>
    <x v="0"/>
    <x v="5"/>
  </r>
  <r>
    <n v="469"/>
    <x v="469"/>
    <s v="Create a personalised animation film using your child's name and photo."/>
    <n v="6000"/>
    <n v="0"/>
    <x v="2"/>
    <x v="1"/>
    <s v="GBP"/>
    <n v="1409960724"/>
    <n v="1404776724"/>
    <b v="0"/>
    <n v="0"/>
    <b v="0"/>
    <s v="film &amp; video/animation"/>
    <n v="0"/>
    <m/>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x v="473"/>
    <s v="Quantum Kidz follows a young girlâ€™s journey becoming a superhero and dealing with alien threats against the Earth!"/>
    <n v="30000"/>
    <n v="861"/>
    <x v="2"/>
    <x v="0"/>
    <s v="USD"/>
    <n v="1410972319"/>
    <n v="1408380319"/>
    <b v="0"/>
    <n v="14"/>
    <b v="0"/>
    <s v="film &amp; video/animation"/>
    <n v="2.87E-2"/>
    <n v="61.5"/>
    <x v="0"/>
    <x v="5"/>
  </r>
  <r>
    <n v="474"/>
    <x v="474"/>
    <s v="Time travel the light Mr. Fantastic!  Spin the dimensions toward other continuums and worlds.  Hold onto your panties."/>
    <n v="3300"/>
    <n v="1"/>
    <x v="2"/>
    <x v="0"/>
    <s v="USD"/>
    <n v="1487318029"/>
    <n v="1484726029"/>
    <b v="0"/>
    <n v="1"/>
    <b v="0"/>
    <s v="film &amp; video/animation"/>
    <n v="3.0303030303030303E-4"/>
    <n v="1"/>
    <x v="0"/>
    <x v="5"/>
  </r>
  <r>
    <n v="475"/>
    <x v="475"/>
    <s v="Tropiki-Meet the Tikis-childrens animated/cartoon series.Fun  cartoon shorts with quirky humor and a positive uplifting message"/>
    <n v="2000"/>
    <n v="0"/>
    <x v="2"/>
    <x v="0"/>
    <s v="USD"/>
    <n v="1430877843"/>
    <n v="1428285843"/>
    <b v="0"/>
    <n v="0"/>
    <b v="0"/>
    <s v="film &amp; video/animation"/>
    <n v="0"/>
    <m/>
    <x v="0"/>
    <x v="5"/>
  </r>
  <r>
    <n v="476"/>
    <x v="476"/>
    <s v="Animated Music Videos that teach kids how to read."/>
    <n v="220000"/>
    <n v="4906.59"/>
    <x v="2"/>
    <x v="0"/>
    <s v="USD"/>
    <n v="1401767940"/>
    <n v="1398727441"/>
    <b v="0"/>
    <n v="124"/>
    <b v="0"/>
    <s v="film &amp; video/animation"/>
    <n v="2.2302681818181819E-2"/>
    <n v="39.569274193548388"/>
    <x v="0"/>
    <x v="5"/>
  </r>
  <r>
    <n v="477"/>
    <x v="477"/>
    <s v="A Comedy-drama animation revolving around a man who finds a problematic pair of headphones that literally take over his whole life."/>
    <n v="1500"/>
    <n v="0"/>
    <x v="2"/>
    <x v="0"/>
    <s v="USD"/>
    <n v="1337371334"/>
    <n v="1332187334"/>
    <b v="0"/>
    <n v="0"/>
    <b v="0"/>
    <s v="film &amp; video/animation"/>
    <n v="0"/>
    <m/>
    <x v="0"/>
    <x v="5"/>
  </r>
  <r>
    <n v="478"/>
    <x v="478"/>
    <s v="this is an animated full length film of an old classic with new life to it. That gigantic and naive duckling we all love  ."/>
    <n v="10000"/>
    <n v="0"/>
    <x v="2"/>
    <x v="0"/>
    <s v="USD"/>
    <n v="1427921509"/>
    <n v="1425333109"/>
    <b v="0"/>
    <n v="0"/>
    <b v="0"/>
    <s v="film &amp; video/animation"/>
    <n v="0"/>
    <m/>
    <x v="0"/>
    <x v="5"/>
  </r>
  <r>
    <n v="479"/>
    <x v="479"/>
    <s v="ANIMATING the most INFAMOUS Math Courses in America and TRANSLATING them for the mathematical underdog!"/>
    <n v="15000"/>
    <n v="4884"/>
    <x v="2"/>
    <x v="0"/>
    <s v="USD"/>
    <n v="1416566835"/>
    <n v="1411379235"/>
    <b v="0"/>
    <n v="55"/>
    <b v="0"/>
    <s v="film &amp; video/animation"/>
    <n v="0.3256"/>
    <n v="88.8"/>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x v="482"/>
    <s v="Help me quit my day job and also create animated Stand-up routines from local up and coming comedians."/>
    <n v="10000"/>
    <n v="10"/>
    <x v="2"/>
    <x v="0"/>
    <s v="USD"/>
    <n v="1460644440"/>
    <n v="1458336690"/>
    <b v="0"/>
    <n v="1"/>
    <b v="0"/>
    <s v="film &amp; video/animation"/>
    <n v="1E-3"/>
    <n v="10"/>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x v="485"/>
    <s v="Last few days to make this toon a reality! 5 funny toons for YOU! See the pilot episode here!"/>
    <n v="37956"/>
    <n v="8315.01"/>
    <x v="2"/>
    <x v="1"/>
    <s v="GBP"/>
    <n v="1368792499"/>
    <n v="1366200499"/>
    <b v="0"/>
    <n v="125"/>
    <b v="0"/>
    <s v="film &amp; video/animation"/>
    <n v="0.21906971229845085"/>
    <n v="66.5200800000000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x v="487"/>
    <s v="Hey everyone we are producing a new show called The Adventures of Daryl and Straight Man. It is an animated comedy web series."/>
    <n v="50000"/>
    <n v="0"/>
    <x v="2"/>
    <x v="5"/>
    <s v="CAD"/>
    <n v="1482678994"/>
    <n v="1477491394"/>
    <b v="0"/>
    <n v="0"/>
    <b v="0"/>
    <s v="film &amp; video/animation"/>
    <n v="0"/>
    <m/>
    <x v="0"/>
    <x v="5"/>
  </r>
  <r>
    <n v="488"/>
    <x v="488"/>
    <s v="When humans left the earth, the animals took over the city. What could go wrong? Well...everything!"/>
    <n v="12000"/>
    <n v="0"/>
    <x v="2"/>
    <x v="0"/>
    <s v="USD"/>
    <n v="1483924700"/>
    <n v="1481332700"/>
    <b v="0"/>
    <n v="0"/>
    <b v="0"/>
    <s v="film &amp; video/animation"/>
    <n v="0"/>
    <m/>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x v="490"/>
    <s v="Cancelled"/>
    <n v="1000"/>
    <n v="0"/>
    <x v="2"/>
    <x v="0"/>
    <s v="USD"/>
    <n v="1345677285"/>
    <n v="1343085285"/>
    <b v="0"/>
    <n v="0"/>
    <b v="0"/>
    <s v="film &amp; video/animation"/>
    <n v="0"/>
    <m/>
    <x v="0"/>
    <x v="5"/>
  </r>
  <r>
    <n v="491"/>
    <x v="491"/>
    <s v="&quot;Guess What? Gus&quot; is a magical animated comedy that follow a new kid who playful antics for attention make the news."/>
    <n v="10000"/>
    <n v="0"/>
    <x v="2"/>
    <x v="0"/>
    <s v="USD"/>
    <n v="1453937699"/>
    <n v="1451345699"/>
    <b v="0"/>
    <n v="0"/>
    <b v="0"/>
    <s v="film &amp; video/animation"/>
    <n v="0"/>
    <m/>
    <x v="0"/>
    <x v="5"/>
  </r>
  <r>
    <n v="492"/>
    <x v="492"/>
    <s v="This project aims to create a 3D animated movie that is created by it's fans, it's content and plot will be driven by it's followers."/>
    <n v="10000000"/>
    <n v="0"/>
    <x v="2"/>
    <x v="11"/>
    <s v="SEK"/>
    <n v="1476319830"/>
    <n v="1471135830"/>
    <b v="0"/>
    <n v="0"/>
    <b v="0"/>
    <s v="film &amp; video/animation"/>
    <n v="0"/>
    <m/>
    <x v="0"/>
    <x v="5"/>
  </r>
  <r>
    <n v="493"/>
    <x v="493"/>
    <s v="The Chupacabra is not a myth and one man is on a mission to prove its existence no matter what, his name is Joc Barrera."/>
    <n v="30000"/>
    <n v="0"/>
    <x v="2"/>
    <x v="1"/>
    <s v="GBP"/>
    <n v="1432142738"/>
    <n v="1429550738"/>
    <b v="0"/>
    <n v="0"/>
    <b v="0"/>
    <s v="film &amp; video/animation"/>
    <n v="0"/>
    <m/>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x v="495"/>
    <s v="two friends set out to conquer and reach the level cap of the quest watch, how will they do it when they're 2 teenage idiots"/>
    <n v="7000"/>
    <n v="0"/>
    <x v="2"/>
    <x v="0"/>
    <s v="USD"/>
    <n v="1437076305"/>
    <n v="1434484305"/>
    <b v="0"/>
    <n v="0"/>
    <b v="0"/>
    <s v="film &amp; video/animation"/>
    <n v="0"/>
    <m/>
    <x v="0"/>
    <x v="5"/>
  </r>
  <r>
    <n v="496"/>
    <x v="496"/>
    <s v="The movie is about the adventures of Ethan, Danna, The mysterious inventor and more."/>
    <n v="60000"/>
    <n v="1"/>
    <x v="2"/>
    <x v="0"/>
    <s v="USD"/>
    <n v="1392070874"/>
    <n v="1386886874"/>
    <b v="0"/>
    <n v="1"/>
    <b v="0"/>
    <s v="film &amp; video/animation"/>
    <n v="1.6666666666666667E-5"/>
    <n v="1"/>
    <x v="0"/>
    <x v="5"/>
  </r>
  <r>
    <n v="497"/>
    <x v="497"/>
    <s v="live-action/animated series pilot."/>
    <n v="4480"/>
    <n v="30"/>
    <x v="2"/>
    <x v="0"/>
    <s v="USD"/>
    <n v="1419483600"/>
    <n v="1414889665"/>
    <b v="0"/>
    <n v="3"/>
    <b v="0"/>
    <s v="film &amp; video/animation"/>
    <n v="6.6964285714285711E-3"/>
    <n v="10"/>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x v="501"/>
    <s v="Based on the invention portfolio of a patented inventor World War Four is a look into the future of warfare and humanity as a whole"/>
    <n v="10000"/>
    <n v="0"/>
    <x v="2"/>
    <x v="0"/>
    <s v="USD"/>
    <n v="1310189851"/>
    <n v="1307597851"/>
    <b v="0"/>
    <n v="0"/>
    <b v="0"/>
    <s v="film &amp; video/animation"/>
    <n v="0"/>
    <m/>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57.5"/>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x v="506"/>
    <s v="A feature-length 3D animation that depicts what happened when the Son of the Morning rebelled against God."/>
    <n v="200000"/>
    <n v="250"/>
    <x v="2"/>
    <x v="0"/>
    <s v="USD"/>
    <n v="1376140520"/>
    <n v="1373548520"/>
    <b v="0"/>
    <n v="1"/>
    <b v="0"/>
    <s v="film &amp; video/animation"/>
    <n v="1.25E-3"/>
    <n v="250"/>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x v="509"/>
    <s v="A hilarious comedy podcast being turned into an animated series  about an indian servant and his boss."/>
    <n v="5000"/>
    <n v="10"/>
    <x v="2"/>
    <x v="1"/>
    <s v="GBP"/>
    <n v="1435504170"/>
    <n v="1432912170"/>
    <b v="0"/>
    <n v="1"/>
    <b v="0"/>
    <s v="film &amp; video/animation"/>
    <n v="2E-3"/>
    <n v="10"/>
    <x v="0"/>
    <x v="5"/>
  </r>
  <r>
    <n v="510"/>
    <x v="510"/>
    <s v="A mile below the Franco-Swiss border Dean manages to break the Large Hadron Collider and triggers the end of the world."/>
    <n v="14000"/>
    <n v="0"/>
    <x v="2"/>
    <x v="0"/>
    <s v="USD"/>
    <n v="1456805639"/>
    <n v="1454213639"/>
    <b v="0"/>
    <n v="0"/>
    <b v="0"/>
    <s v="film &amp; video/animation"/>
    <n v="0"/>
    <m/>
    <x v="0"/>
    <x v="5"/>
  </r>
  <r>
    <n v="511"/>
    <x v="511"/>
    <s v="A project that incorporates animation and comic art into a relevant story. 4 boys, 1 eyeland, and a whole lot of drama!!!"/>
    <n v="5000"/>
    <n v="150"/>
    <x v="2"/>
    <x v="0"/>
    <s v="USD"/>
    <n v="1365228982"/>
    <n v="1362640582"/>
    <b v="0"/>
    <n v="5"/>
    <b v="0"/>
    <s v="film &amp; video/animation"/>
    <n v="0.03"/>
    <n v="30"/>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x v="513"/>
    <s v="A sci-fi fantasy 2.5D anime styled series about some guys trying to save the world, probably..."/>
    <n v="50000"/>
    <n v="6962"/>
    <x v="2"/>
    <x v="0"/>
    <s v="USD"/>
    <n v="1471244400"/>
    <n v="1467387705"/>
    <b v="0"/>
    <n v="68"/>
    <b v="0"/>
    <s v="film &amp; video/animation"/>
    <n v="0.13924"/>
    <n v="102.382352941176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x v="515"/>
    <s v="A Tale of Faith is an animated short film based on the heartwarming tale by Rebbe Nachman of Breslov."/>
    <n v="97000"/>
    <n v="24651"/>
    <x v="2"/>
    <x v="0"/>
    <s v="USD"/>
    <n v="1451389601"/>
    <n v="1447933601"/>
    <b v="0"/>
    <n v="34"/>
    <b v="0"/>
    <s v="film &amp; video/animation"/>
    <n v="0.25413402061855672"/>
    <n v="725.02941176470586"/>
    <x v="0"/>
    <x v="5"/>
  </r>
  <r>
    <n v="516"/>
    <x v="516"/>
    <s v="A big brother style comedy animation series starring famous seafarers"/>
    <n v="5000"/>
    <n v="0"/>
    <x v="2"/>
    <x v="1"/>
    <s v="GBP"/>
    <n v="1432752080"/>
    <n v="1427568080"/>
    <b v="0"/>
    <n v="0"/>
    <b v="0"/>
    <s v="film &amp; video/animation"/>
    <n v="0"/>
    <m/>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m/>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x v="522"/>
    <s v="*** TO MAKE DONATIONS IN THE FUTURE                                   GO TO OUR WEBSITE: www.compassplayers.com ***"/>
    <n v="3000"/>
    <n v="3440"/>
    <x v="0"/>
    <x v="0"/>
    <s v="USD"/>
    <n v="1458518325"/>
    <n v="1456793925"/>
    <b v="0"/>
    <n v="31"/>
    <b v="1"/>
    <s v="theater/plays"/>
    <n v="1.1466666666666667"/>
    <n v="110.96774193548387"/>
    <x v="1"/>
    <x v="6"/>
  </r>
  <r>
    <n v="523"/>
    <x v="523"/>
    <s v="The Star on My Heart, an original play based on a survivor of the Terezin concentration camp, with community outreach for all ages."/>
    <n v="5000"/>
    <n v="6030"/>
    <x v="0"/>
    <x v="0"/>
    <s v="USD"/>
    <n v="1442805076"/>
    <n v="1440213076"/>
    <b v="0"/>
    <n v="84"/>
    <b v="1"/>
    <s v="theater/plays"/>
    <n v="1.206"/>
    <n v="71.785714285714292"/>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n v="1406713041"/>
    <b v="0"/>
    <n v="12"/>
    <b v="1"/>
    <s v="theater/plays"/>
    <n v="1"/>
    <n v="1000"/>
    <x v="1"/>
    <x v="6"/>
  </r>
  <r>
    <n v="526"/>
    <x v="526"/>
    <s v="We have a brand new play. We urgently need your help to fund our production, which opens at Theatre503 on August 18th."/>
    <n v="1500"/>
    <n v="1710"/>
    <x v="0"/>
    <x v="1"/>
    <s v="GBP"/>
    <n v="1438966800"/>
    <n v="1436278344"/>
    <b v="0"/>
    <n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x v="528"/>
    <s v="A Festival Backed Production of a Full-Length Play."/>
    <n v="1150"/>
    <n v="1330"/>
    <x v="0"/>
    <x v="0"/>
    <s v="USD"/>
    <n v="1434921600"/>
    <n v="1433109907"/>
    <b v="0"/>
    <n v="30"/>
    <b v="1"/>
    <s v="theater/plays"/>
    <n v="1.1565217391304348"/>
    <n v="44.333333333333336"/>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x v="531"/>
    <s v="SYLVIA is a modern romantic comedy about a marriage and a talking dog. Directed by Jeanna Michaels. January 12 through January 29, 2017"/>
    <n v="4000"/>
    <n v="4000"/>
    <x v="0"/>
    <x v="0"/>
    <s v="USD"/>
    <n v="1481957940"/>
    <n v="1478050429"/>
    <b v="0"/>
    <n v="31"/>
    <b v="1"/>
    <s v="theater/plays"/>
    <n v="1"/>
    <n v="129.03225806451613"/>
    <x v="1"/>
    <x v="6"/>
  </r>
  <r>
    <n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x v="533"/>
    <s v="New writing â€¢ Twisty-turny magical realist retro sci-fi â€¢ Human lives â€¢ Storytelling â€¢ The slope our society slips down..."/>
    <n v="2000"/>
    <n v="2004"/>
    <x v="0"/>
    <x v="1"/>
    <s v="GBP"/>
    <n v="1463394365"/>
    <n v="1461320765"/>
    <b v="0"/>
    <n v="17"/>
    <b v="1"/>
    <s v="theater/plays"/>
    <n v="1.002"/>
    <n v="117.88235294117646"/>
    <x v="1"/>
    <x v="6"/>
  </r>
  <r>
    <n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x v="535"/>
    <s v="Weâ€™re producing a Northern Brexit sci-fi play for VAULT festival 2017 and we need your help!"/>
    <n v="2000"/>
    <n v="2050"/>
    <x v="0"/>
    <x v="1"/>
    <s v="GBP"/>
    <n v="1483707905"/>
    <n v="1481115905"/>
    <b v="0"/>
    <n v="59"/>
    <b v="1"/>
    <s v="theater/plays"/>
    <n v="1.0249999999999999"/>
    <n v="34.745762711864408"/>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x v="538"/>
    <s v="SOC produces affordable and accessible theatre in the heart of Orange County, CA, and we need your help to match a $5,000 grant!"/>
    <n v="5000"/>
    <n v="15121"/>
    <x v="0"/>
    <x v="0"/>
    <s v="USD"/>
    <n v="1463166263"/>
    <n v="1460574263"/>
    <b v="0"/>
    <n v="60"/>
    <b v="1"/>
    <s v="theater/plays"/>
    <n v="3.0242"/>
    <n v="252.01666666666668"/>
    <x v="1"/>
    <x v="6"/>
  </r>
  <r>
    <n v="539"/>
    <x v="539"/>
    <s v="A brand new show that unites puppetry, live music and storytelling to bring a forgotten English legend back to life!"/>
    <n v="500"/>
    <n v="503.22"/>
    <x v="0"/>
    <x v="1"/>
    <s v="GBP"/>
    <n v="1467681107"/>
    <n v="1465866707"/>
    <b v="0"/>
    <n v="20"/>
    <b v="1"/>
    <s v="theater/plays"/>
    <n v="1.00644"/>
    <n v="25.161000000000001"/>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
    <x v="2"/>
    <x v="7"/>
  </r>
  <r>
    <n v="541"/>
    <x v="541"/>
    <s v="A website dedicated to local Kink Communities; to find others with matching interests and bring them together."/>
    <n v="4500"/>
    <n v="25"/>
    <x v="2"/>
    <x v="0"/>
    <s v="USD"/>
    <n v="1446080834"/>
    <n v="1443488834"/>
    <b v="0"/>
    <n v="1"/>
    <b v="0"/>
    <s v="technology/web"/>
    <n v="5.5555555555555558E-3"/>
    <n v="25"/>
    <x v="2"/>
    <x v="7"/>
  </r>
  <r>
    <n v="542"/>
    <x v="542"/>
    <s v="The platform to record visual, audio and text memory of the common man - as we experienced history when it brushed us by"/>
    <n v="250000"/>
    <n v="1"/>
    <x v="2"/>
    <x v="0"/>
    <s v="USD"/>
    <n v="1462293716"/>
    <n v="1457113316"/>
    <b v="0"/>
    <n v="1"/>
    <b v="0"/>
    <s v="technology/web"/>
    <n v="3.9999999999999998E-6"/>
    <n v="1"/>
    <x v="2"/>
    <x v="7"/>
  </r>
  <r>
    <n v="543"/>
    <x v="543"/>
    <s v="I want to make it easy for those with food allergies to know where they can safely, and happily eat out with friends and family."/>
    <n v="22000"/>
    <n v="70"/>
    <x v="2"/>
    <x v="2"/>
    <s v="AUD"/>
    <n v="1414807962"/>
    <n v="1412215962"/>
    <b v="0"/>
    <n v="2"/>
    <b v="0"/>
    <s v="technology/web"/>
    <n v="3.1818181818181819E-3"/>
    <n v="35"/>
    <x v="2"/>
    <x v="7"/>
  </r>
  <r>
    <n v="544"/>
    <x v="544"/>
    <s v="Do you have a favorite shirt? So does everyone else. Favowear is creating a platform to share the best clothes and shopping sources."/>
    <n v="500"/>
    <n v="6"/>
    <x v="2"/>
    <x v="0"/>
    <s v="USD"/>
    <n v="1467647160"/>
    <n v="1465055160"/>
    <b v="0"/>
    <n v="2"/>
    <b v="0"/>
    <s v="technology/web"/>
    <n v="1.2E-2"/>
    <n v="3"/>
    <x v="2"/>
    <x v="7"/>
  </r>
  <r>
    <n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x v="546"/>
    <s v="Build a Christian Network Platform to connect and collaborate projects, events, missions and support online to fulfill the call."/>
    <n v="60000"/>
    <n v="52"/>
    <x v="2"/>
    <x v="0"/>
    <s v="USD"/>
    <n v="1445097715"/>
    <n v="1441209715"/>
    <b v="0"/>
    <n v="2"/>
    <b v="0"/>
    <s v="technology/web"/>
    <n v="8.6666666666666663E-4"/>
    <n v="26"/>
    <x v="2"/>
    <x v="7"/>
  </r>
  <r>
    <n v="547"/>
    <x v="547"/>
    <s v="We are looking to build a secure email / document sharing system for companies needing to send sensitive information to clients."/>
    <n v="7500"/>
    <n v="0"/>
    <x v="2"/>
    <x v="1"/>
    <s v="GBP"/>
    <n v="1455122564"/>
    <n v="1452530564"/>
    <b v="0"/>
    <n v="0"/>
    <b v="0"/>
    <s v="technology/web"/>
    <n v="0"/>
    <m/>
    <x v="2"/>
    <x v="7"/>
  </r>
  <r>
    <n v="548"/>
    <x v="548"/>
    <s v="Teach your native language online or study a foreign language with native speaking teachers. Social Web service and apps."/>
    <n v="10000"/>
    <n v="9"/>
    <x v="2"/>
    <x v="1"/>
    <s v="GBP"/>
    <n v="1446154848"/>
    <n v="1443562848"/>
    <b v="0"/>
    <n v="1"/>
    <b v="0"/>
    <s v="technology/web"/>
    <n v="8.9999999999999998E-4"/>
    <n v="9"/>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8.5"/>
    <x v="2"/>
    <x v="7"/>
  </r>
  <r>
    <n v="550"/>
    <x v="550"/>
    <s v="Help us shine the spotlight on our local businesses and contractors by providing a cost-effective ecommerce &amp; marketing platform"/>
    <n v="5000"/>
    <n v="35"/>
    <x v="2"/>
    <x v="5"/>
    <s v="CAD"/>
    <n v="1485838800"/>
    <n v="1484756245"/>
    <b v="0"/>
    <n v="4"/>
    <b v="0"/>
    <s v="technology/web"/>
    <n v="7.0000000000000001E-3"/>
    <n v="8.75"/>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x v="552"/>
    <s v="Axoral is a 3d interactive social media interface, with the potential to be so much more, but we need your help!"/>
    <n v="45000"/>
    <n v="0"/>
    <x v="2"/>
    <x v="5"/>
    <s v="CAD"/>
    <n v="1452350896"/>
    <n v="1447166896"/>
    <b v="0"/>
    <n v="0"/>
    <b v="0"/>
    <s v="technology/web"/>
    <n v="0"/>
    <m/>
    <x v="2"/>
    <x v="7"/>
  </r>
  <r>
    <n v="553"/>
    <x v="553"/>
    <s v="Groundbreaking New Classifieds Website Grows Into Largest Nationwide Coverage By Turning Users Into Entrepreneurs"/>
    <n v="25000"/>
    <n v="123"/>
    <x v="2"/>
    <x v="0"/>
    <s v="USD"/>
    <n v="1415988991"/>
    <n v="1413393391"/>
    <b v="0"/>
    <n v="6"/>
    <b v="0"/>
    <s v="technology/web"/>
    <n v="4.9199999999999999E-3"/>
    <n v="20.5"/>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x v="555"/>
    <s v="Show-Skill.net helps to promote young football talents for free. It's the best place to show what you've got! Just post your videos :)"/>
    <n v="7500"/>
    <n v="0"/>
    <x v="2"/>
    <x v="1"/>
    <s v="GBP"/>
    <n v="1465720143"/>
    <n v="1463128143"/>
    <b v="0"/>
    <n v="0"/>
    <b v="0"/>
    <s v="technology/web"/>
    <n v="0"/>
    <m/>
    <x v="2"/>
    <x v="7"/>
  </r>
  <r>
    <n v="556"/>
    <x v="556"/>
    <s v="An educational platform for learning Unified English Braille Code"/>
    <n v="8000"/>
    <n v="200"/>
    <x v="2"/>
    <x v="0"/>
    <s v="USD"/>
    <n v="1452112717"/>
    <n v="1449520717"/>
    <b v="0"/>
    <n v="1"/>
    <b v="0"/>
    <s v="technology/web"/>
    <n v="2.5000000000000001E-2"/>
    <n v="200"/>
    <x v="2"/>
    <x v="7"/>
  </r>
  <r>
    <n v="557"/>
    <x v="557"/>
    <s v="The world's first interactive global domestic violence platform which connects victims, NGO's, policy-makers and researchers."/>
    <n v="150000"/>
    <n v="1366"/>
    <x v="2"/>
    <x v="12"/>
    <s v="EUR"/>
    <n v="1480721803"/>
    <n v="1478126203"/>
    <b v="0"/>
    <n v="20"/>
    <b v="0"/>
    <s v="technology/web"/>
    <n v="9.1066666666666674E-3"/>
    <n v="68.3"/>
    <x v="2"/>
    <x v="7"/>
  </r>
  <r>
    <n v="558"/>
    <x v="558"/>
    <s v="A community website with news, classifieds, photo albums, business reviews and a calendar for the local community to share."/>
    <n v="750"/>
    <n v="0"/>
    <x v="2"/>
    <x v="0"/>
    <s v="USD"/>
    <n v="1427227905"/>
    <n v="1424639505"/>
    <b v="0"/>
    <n v="0"/>
    <b v="0"/>
    <s v="technology/web"/>
    <n v="0"/>
    <m/>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x v="560"/>
    <s v="In the future the possibility exists that the internet it's self could be felled, we have world seed banks, it's time for a net bank,.."/>
    <n v="100000"/>
    <n v="12"/>
    <x v="2"/>
    <x v="5"/>
    <s v="CAD"/>
    <n v="1418841045"/>
    <n v="1416249045"/>
    <b v="0"/>
    <n v="3"/>
    <b v="0"/>
    <s v="technology/web"/>
    <n v="1.2E-4"/>
    <n v="4"/>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27.5"/>
    <x v="2"/>
    <x v="7"/>
  </r>
  <r>
    <n v="562"/>
    <x v="562"/>
    <s v="i would like to develop an international free platform for domestic and international students to find accomodation in all countries"/>
    <n v="50000"/>
    <n v="0"/>
    <x v="2"/>
    <x v="9"/>
    <s v="EUR"/>
    <n v="1482052815"/>
    <n v="1479460815"/>
    <b v="0"/>
    <n v="0"/>
    <b v="0"/>
    <s v="technology/web"/>
    <n v="0"/>
    <m/>
    <x v="2"/>
    <x v="7"/>
  </r>
  <r>
    <n v="563"/>
    <x v="563"/>
    <s v="I want to help people who have trouble remembering the simple things in life, like what day it is and what they need to do today."/>
    <n v="75000"/>
    <n v="68"/>
    <x v="2"/>
    <x v="2"/>
    <s v="AUD"/>
    <n v="1424137247"/>
    <n v="1421545247"/>
    <b v="0"/>
    <n v="2"/>
    <b v="0"/>
    <s v="technology/web"/>
    <n v="9.0666666666666662E-4"/>
    <n v="34"/>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
    <x v="2"/>
    <x v="7"/>
  </r>
  <r>
    <n v="565"/>
    <x v="565"/>
    <s v="Our objective is to provide a platform which helps teachers to provide courses to leaners in wide range of locations including Africa."/>
    <n v="25000"/>
    <n v="0"/>
    <x v="2"/>
    <x v="1"/>
    <s v="GBP"/>
    <n v="1436554249"/>
    <n v="1433962249"/>
    <b v="0"/>
    <n v="0"/>
    <b v="0"/>
    <s v="technology/web"/>
    <n v="0"/>
    <m/>
    <x v="2"/>
    <x v="7"/>
  </r>
  <r>
    <n v="566"/>
    <x v="566"/>
    <s v="I am creating a website that will make it easier for people to promote or find rummage sales utilizing the power of Google Maps"/>
    <n v="5000"/>
    <n v="1"/>
    <x v="2"/>
    <x v="0"/>
    <s v="USD"/>
    <n v="1468513533"/>
    <n v="1465921533"/>
    <b v="0"/>
    <n v="1"/>
    <b v="0"/>
    <s v="technology/web"/>
    <n v="2.0000000000000001E-4"/>
    <n v="1"/>
    <x v="2"/>
    <x v="7"/>
  </r>
  <r>
    <n v="567"/>
    <x v="567"/>
    <s v="UnimeTV's goal to revolutionize the way anime lovers interact with one another. Connect with others around the globe like never before!"/>
    <n v="10000"/>
    <n v="0"/>
    <x v="2"/>
    <x v="0"/>
    <s v="USD"/>
    <n v="1420143194"/>
    <n v="1417551194"/>
    <b v="0"/>
    <n v="0"/>
    <b v="0"/>
    <s v="technology/web"/>
    <n v="0"/>
    <m/>
    <x v="2"/>
    <x v="7"/>
  </r>
  <r>
    <n v="568"/>
    <x v="568"/>
    <s v="A million snow lovers from all over the planet, connected to each other with a common goal. &quot;To have the best snow experiences _x000a_ever.&quot;"/>
    <n v="24500"/>
    <n v="245"/>
    <x v="2"/>
    <x v="4"/>
    <s v="NZD"/>
    <n v="1452942000"/>
    <n v="1449785223"/>
    <b v="0"/>
    <n v="5"/>
    <b v="0"/>
    <s v="technology/web"/>
    <n v="0.01"/>
    <n v="49"/>
    <x v="2"/>
    <x v="7"/>
  </r>
  <r>
    <n v="569"/>
    <x v="569"/>
    <s v="Mioti is an indie game marketplace that doubles as a community for developers to join networks and discuss projects."/>
    <n v="2500"/>
    <n v="20"/>
    <x v="2"/>
    <x v="5"/>
    <s v="CAD"/>
    <n v="1451679612"/>
    <n v="1449087612"/>
    <b v="0"/>
    <n v="1"/>
    <b v="0"/>
    <s v="technology/web"/>
    <n v="8.0000000000000002E-3"/>
    <n v="20"/>
    <x v="2"/>
    <x v="7"/>
  </r>
  <r>
    <n v="570"/>
    <x v="570"/>
    <s v="Humans have AM/FM/Satellite radio, kids have radio Disney, pets have DogCatRadio."/>
    <n v="85000"/>
    <n v="142"/>
    <x v="2"/>
    <x v="0"/>
    <s v="USD"/>
    <n v="1455822569"/>
    <n v="1453230569"/>
    <b v="0"/>
    <n v="1"/>
    <b v="0"/>
    <s v="technology/web"/>
    <n v="1.6705882352941177E-3"/>
    <n v="142"/>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53"/>
    <x v="2"/>
    <x v="7"/>
  </r>
  <r>
    <n v="572"/>
    <x v="572"/>
    <s v="FairwayJockey.com is a web platform to make high quality custom tour golf equipment available at a lower cost to the consumer."/>
    <n v="2500"/>
    <n v="0"/>
    <x v="2"/>
    <x v="0"/>
    <s v="USD"/>
    <n v="1446660688"/>
    <n v="1444065088"/>
    <b v="0"/>
    <n v="0"/>
    <b v="0"/>
    <s v="technology/web"/>
    <n v="0"/>
    <m/>
    <x v="2"/>
    <x v="7"/>
  </r>
  <r>
    <n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20"/>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x v="576"/>
    <s v="UthTopia Is a social media organization that believes in positive online usage, youth mentorship, and youth empowerment."/>
    <n v="80000"/>
    <n v="1"/>
    <x v="2"/>
    <x v="0"/>
    <s v="USD"/>
    <n v="1427537952"/>
    <n v="1422357552"/>
    <b v="0"/>
    <n v="1"/>
    <b v="0"/>
    <s v="technology/web"/>
    <n v="1.2500000000000001E-5"/>
    <n v="1"/>
    <x v="2"/>
    <x v="7"/>
  </r>
  <r>
    <n v="577"/>
    <x v="577"/>
    <s v="Emails are one of pervasively used mode of communication today. However, emails can be personal and sometimes discretion is needed."/>
    <n v="5000"/>
    <n v="10"/>
    <x v="2"/>
    <x v="0"/>
    <s v="USD"/>
    <n v="1463753302"/>
    <n v="1458569302"/>
    <b v="0"/>
    <n v="1"/>
    <b v="0"/>
    <s v="technology/web"/>
    <n v="2E-3"/>
    <n v="10"/>
    <x v="2"/>
    <x v="7"/>
  </r>
  <r>
    <n v="578"/>
    <x v="578"/>
    <s v="weBuy trade built on technology and Crowd Sourced Power"/>
    <n v="125000"/>
    <n v="14"/>
    <x v="2"/>
    <x v="1"/>
    <s v="GBP"/>
    <n v="1441633993"/>
    <n v="1439560393"/>
    <b v="0"/>
    <n v="7"/>
    <b v="0"/>
    <s v="technology/web"/>
    <n v="1.12E-4"/>
    <n v="2"/>
    <x v="2"/>
    <x v="7"/>
  </r>
  <r>
    <n v="579"/>
    <x v="579"/>
    <s v="Learn classic and public key cryptography with a full proof-of-concept system in JavaScript."/>
    <n v="12000"/>
    <n v="175"/>
    <x v="2"/>
    <x v="0"/>
    <s v="USD"/>
    <n v="1419539223"/>
    <n v="1416947223"/>
    <b v="0"/>
    <n v="5"/>
    <b v="0"/>
    <s v="technology/web"/>
    <n v="1.4583333333333334E-2"/>
    <n v="35"/>
    <x v="2"/>
    <x v="7"/>
  </r>
  <r>
    <n v="580"/>
    <x v="580"/>
    <s v="I Want To Create A Website That Helps Young Inventors Of Today Broadcast Their Talents &amp; Help Get The Reconigition They Deserve"/>
    <n v="3000"/>
    <n v="1"/>
    <x v="2"/>
    <x v="0"/>
    <s v="USD"/>
    <n v="1474580867"/>
    <n v="1471988867"/>
    <b v="0"/>
    <n v="1"/>
    <b v="0"/>
    <s v="technology/web"/>
    <n v="3.3333333333333332E-4"/>
    <n v="1"/>
    <x v="2"/>
    <x v="7"/>
  </r>
  <r>
    <n v="581"/>
    <x v="581"/>
    <s v="Help me raise funds so that I can be able to give passionate young poets a chance to earn money weekly for their writing &amp; spoken word."/>
    <n v="400"/>
    <n v="0"/>
    <x v="2"/>
    <x v="0"/>
    <s v="USD"/>
    <n v="1438474704"/>
    <n v="1435882704"/>
    <b v="0"/>
    <n v="0"/>
    <b v="0"/>
    <s v="technology/web"/>
    <n v="0"/>
    <m/>
    <x v="2"/>
    <x v="7"/>
  </r>
  <r>
    <n v="582"/>
    <x v="582"/>
    <s v="A community-driven online system which promotes self-governance.  Level up by adding content; civic agendas and private associations."/>
    <n v="100000"/>
    <n v="0"/>
    <x v="2"/>
    <x v="0"/>
    <s v="USD"/>
    <n v="1426442400"/>
    <n v="1424454319"/>
    <b v="0"/>
    <n v="0"/>
    <b v="0"/>
    <s v="technology/web"/>
    <n v="0"/>
    <m/>
    <x v="2"/>
    <x v="7"/>
  </r>
  <r>
    <n v="583"/>
    <x v="583"/>
    <s v="HackersArchive.com will help rid the web of viruses and scams found everywhere else you look!"/>
    <n v="9000"/>
    <n v="1"/>
    <x v="2"/>
    <x v="0"/>
    <s v="USD"/>
    <n v="1426800687"/>
    <n v="1424212287"/>
    <b v="0"/>
    <n v="1"/>
    <b v="0"/>
    <s v="technology/web"/>
    <n v="1.1111111111111112E-4"/>
    <n v="1"/>
    <x v="2"/>
    <x v="7"/>
  </r>
  <r>
    <n v="584"/>
    <x v="584"/>
    <s v="Script Call takes your presentation from the wall to your audience; from your device to theirs."/>
    <n v="1000"/>
    <n v="10"/>
    <x v="2"/>
    <x v="0"/>
    <s v="USD"/>
    <n v="1426522316"/>
    <n v="1423933916"/>
    <b v="0"/>
    <n v="2"/>
    <b v="0"/>
    <s v="technology/web"/>
    <n v="0.01"/>
    <n v="5"/>
    <x v="2"/>
    <x v="7"/>
  </r>
  <r>
    <n v="585"/>
    <x v="585"/>
    <s v="SAVE UP TO 40% WHEN YOU SPEND!_x000a__x000a_PRE-ORDER YOUR LINK CARD TODAY"/>
    <n v="9000"/>
    <n v="0"/>
    <x v="2"/>
    <x v="1"/>
    <s v="GBP"/>
    <n v="1448928000"/>
    <n v="1444123377"/>
    <b v="0"/>
    <n v="0"/>
    <b v="0"/>
    <s v="technology/web"/>
    <n v="0"/>
    <m/>
    <x v="2"/>
    <x v="7"/>
  </r>
  <r>
    <n v="586"/>
    <x v="586"/>
    <s v="Employ College is a movement for companies to hire college graduates from their respected institutions."/>
    <n v="10000"/>
    <n v="56"/>
    <x v="2"/>
    <x v="0"/>
    <s v="USD"/>
    <n v="1424032207"/>
    <n v="1421440207"/>
    <b v="0"/>
    <n v="4"/>
    <b v="0"/>
    <s v="technology/web"/>
    <n v="5.5999999999999999E-3"/>
    <n v="14"/>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x v="589"/>
    <s v="Services closer than you think..."/>
    <n v="7500"/>
    <n v="1"/>
    <x v="2"/>
    <x v="0"/>
    <s v="USD"/>
    <n v="1436366699"/>
    <n v="1435070699"/>
    <b v="0"/>
    <n v="1"/>
    <b v="0"/>
    <s v="technology/web"/>
    <n v="1.3333333333333334E-4"/>
    <n v="1"/>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x v="592"/>
    <s v="Together, we can build a FREE, business start-up system that will help aspiring entrepreneurs change their economic circumstances."/>
    <n v="7500"/>
    <n v="250"/>
    <x v="2"/>
    <x v="0"/>
    <s v="USD"/>
    <n v="1417584860"/>
    <n v="1414992860"/>
    <b v="0"/>
    <n v="1"/>
    <b v="0"/>
    <s v="technology/web"/>
    <n v="3.3333333333333333E-2"/>
    <n v="250"/>
    <x v="2"/>
    <x v="7"/>
  </r>
  <r>
    <n v="593"/>
    <x v="593"/>
    <s v="One Day Your Life May Just Depend on Staying Anonymous Online.  Or You Just May Not Want Google, Amazon Or The NSA Knowing Your Details"/>
    <n v="500"/>
    <n v="115"/>
    <x v="2"/>
    <x v="1"/>
    <s v="GBP"/>
    <n v="1428333345"/>
    <n v="1425744945"/>
    <b v="0"/>
    <n v="7"/>
    <b v="0"/>
    <s v="technology/web"/>
    <n v="0.23"/>
    <n v="16.428571428571427"/>
    <x v="2"/>
    <x v="7"/>
  </r>
  <r>
    <n v="594"/>
    <x v="594"/>
    <s v="Creating a fitness site that will change the fitness game forever!"/>
    <n v="25000"/>
    <n v="26"/>
    <x v="2"/>
    <x v="0"/>
    <s v="USD"/>
    <n v="1460832206"/>
    <n v="1458240206"/>
    <b v="0"/>
    <n v="2"/>
    <b v="0"/>
    <s v="technology/web"/>
    <n v="1.0399999999999999E-3"/>
    <n v="13"/>
    <x v="2"/>
    <x v="7"/>
  </r>
  <r>
    <n v="595"/>
    <x v="595"/>
    <s v="MyBestInterest.org elminates election research by quickly identifying the candidates that will best represent your interests."/>
    <n v="100000"/>
    <n v="426"/>
    <x v="2"/>
    <x v="0"/>
    <s v="USD"/>
    <n v="1430703638"/>
    <n v="1426815638"/>
    <b v="0"/>
    <n v="8"/>
    <b v="0"/>
    <s v="technology/web"/>
    <n v="4.2599999999999999E-3"/>
    <n v="53.25"/>
    <x v="2"/>
    <x v="7"/>
  </r>
  <r>
    <n v="596"/>
    <x v="596"/>
    <s v="We present digitaibook,com site which can become a free electronic library with your help,"/>
    <n v="20000"/>
    <n v="6"/>
    <x v="2"/>
    <x v="0"/>
    <s v="USD"/>
    <n v="1478122292"/>
    <n v="1475530292"/>
    <b v="0"/>
    <n v="2"/>
    <b v="0"/>
    <s v="technology/web"/>
    <n v="2.9999999999999997E-4"/>
    <n v="3"/>
    <x v="2"/>
    <x v="7"/>
  </r>
  <r>
    <n v="597"/>
    <x v="597"/>
    <s v="Rolodex is a web application that strives to nurture business to business relationships by connecting users via email."/>
    <n v="7500"/>
    <n v="20"/>
    <x v="2"/>
    <x v="0"/>
    <s v="USD"/>
    <n v="1469980800"/>
    <n v="1466787335"/>
    <b v="0"/>
    <n v="2"/>
    <b v="0"/>
    <s v="technology/web"/>
    <n v="2.6666666666666666E-3"/>
    <n v="10"/>
    <x v="2"/>
    <x v="7"/>
  </r>
  <r>
    <n v="598"/>
    <x v="598"/>
    <s v="This is a project to create a crowd-funding site for Urantia Book readers worldwide."/>
    <n v="2500"/>
    <n v="850"/>
    <x v="2"/>
    <x v="0"/>
    <s v="USD"/>
    <n v="1417737781"/>
    <n v="1415145781"/>
    <b v="0"/>
    <n v="7"/>
    <b v="0"/>
    <s v="technology/web"/>
    <n v="0.34"/>
    <n v="121.42857142857143"/>
    <x v="2"/>
    <x v="7"/>
  </r>
  <r>
    <n v="599"/>
    <x v="599"/>
    <s v="We send care packages to incarcerated individuals throughout the country that include specific items hand picked by the sender."/>
    <n v="50000"/>
    <n v="31"/>
    <x v="2"/>
    <x v="0"/>
    <s v="USD"/>
    <n v="1425827760"/>
    <n v="1423769402"/>
    <b v="0"/>
    <n v="2"/>
    <b v="0"/>
    <s v="technology/web"/>
    <n v="6.2E-4"/>
    <n v="15.5"/>
    <x v="2"/>
    <x v="7"/>
  </r>
  <r>
    <n v="600"/>
    <x v="600"/>
    <s v="Science Technology Engineering and Math + youth = a brighter tomorrow."/>
    <n v="5000"/>
    <n v="100"/>
    <x v="1"/>
    <x v="0"/>
    <s v="USD"/>
    <n v="1431198562"/>
    <n v="1426014562"/>
    <b v="0"/>
    <n v="1"/>
    <b v="0"/>
    <s v="technology/web"/>
    <n v="0.02"/>
    <n v="100"/>
    <x v="2"/>
    <x v="7"/>
  </r>
  <r>
    <n v="601"/>
    <x v="601"/>
    <s v="In today's day and age every website tracks your IP Address and information, it's time to keep your information private and secure."/>
    <n v="10000"/>
    <n v="140"/>
    <x v="1"/>
    <x v="5"/>
    <s v="CAD"/>
    <n v="1419626139"/>
    <n v="1417034139"/>
    <b v="0"/>
    <n v="6"/>
    <b v="0"/>
    <s v="technology/web"/>
    <n v="1.4E-2"/>
    <n v="23.333333333333332"/>
    <x v="2"/>
    <x v="7"/>
  </r>
  <r>
    <n v="602"/>
    <x v="602"/>
    <s v="A &quot;CarFax&quot; type of report for Doctors. We have the right to make informed decisions about who we choose to be our doctor!"/>
    <n v="70000"/>
    <n v="0"/>
    <x v="1"/>
    <x v="0"/>
    <s v="USD"/>
    <n v="1434654215"/>
    <n v="1432062215"/>
    <b v="0"/>
    <n v="0"/>
    <b v="0"/>
    <s v="technology/web"/>
    <n v="0"/>
    <m/>
    <x v="2"/>
    <x v="7"/>
  </r>
  <r>
    <n v="603"/>
    <x v="603"/>
    <s v="The admin for Randompics has announced they will be shutting down. I want to run, and improve, this great site!"/>
    <n v="15000"/>
    <n v="590.02"/>
    <x v="1"/>
    <x v="0"/>
    <s v="USD"/>
    <n v="1408029623"/>
    <n v="1405437623"/>
    <b v="0"/>
    <n v="13"/>
    <b v="0"/>
    <s v="technology/web"/>
    <n v="3.9334666666666664E-2"/>
    <n v="45.386153846153846"/>
    <x v="2"/>
    <x v="7"/>
  </r>
  <r>
    <n v="604"/>
    <x v="604"/>
    <s v="Bad news is our business. We deliver the news you don't want to and soften the blow with custom designed gifts and personalized verse."/>
    <n v="1500"/>
    <n v="0"/>
    <x v="1"/>
    <x v="0"/>
    <s v="USD"/>
    <n v="1409187056"/>
    <n v="1406595056"/>
    <b v="0"/>
    <n v="0"/>
    <b v="0"/>
    <s v="technology/web"/>
    <n v="0"/>
    <m/>
    <x v="2"/>
    <x v="7"/>
  </r>
  <r>
    <n v="605"/>
    <x v="605"/>
    <s v="An iPad support care package for your parents / seniors."/>
    <n v="5000"/>
    <n v="131"/>
    <x v="1"/>
    <x v="0"/>
    <s v="USD"/>
    <n v="1440318908"/>
    <n v="1436430908"/>
    <b v="0"/>
    <n v="8"/>
    <b v="0"/>
    <s v="technology/web"/>
    <n v="2.6200000000000001E-2"/>
    <n v="16.375"/>
    <x v="2"/>
    <x v="7"/>
  </r>
  <r>
    <n v="606"/>
    <x v="606"/>
    <s v="No more expensive, difficult and seperated packages for your business management. It's time for an All-in-One solution for your company"/>
    <n v="5000"/>
    <n v="10"/>
    <x v="1"/>
    <x v="9"/>
    <s v="EUR"/>
    <n v="1432479600"/>
    <n v="1428507409"/>
    <b v="0"/>
    <n v="1"/>
    <b v="0"/>
    <s v="technology/web"/>
    <n v="2E-3"/>
    <n v="10"/>
    <x v="2"/>
    <x v="7"/>
  </r>
  <r>
    <n v="607"/>
    <x v="607"/>
    <s v="Gritty, upfront reality going the distance hard with a proven track record of insatiable artist. Broadcasted live on the Web."/>
    <n v="250"/>
    <n v="0"/>
    <x v="1"/>
    <x v="0"/>
    <s v="USD"/>
    <n v="1448225336"/>
    <n v="1445629736"/>
    <b v="0"/>
    <n v="0"/>
    <b v="0"/>
    <s v="technology/web"/>
    <n v="0"/>
    <m/>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292.2"/>
    <x v="2"/>
    <x v="7"/>
  </r>
  <r>
    <n v="609"/>
    <x v="609"/>
    <s v="Can we swap, please? - everybody's said it. I want to create a website that enables anybody to trade their items, without money hassle."/>
    <n v="780"/>
    <n v="5"/>
    <x v="1"/>
    <x v="1"/>
    <s v="GBP"/>
    <n v="1448761744"/>
    <n v="1446166144"/>
    <b v="0"/>
    <n v="1"/>
    <b v="0"/>
    <s v="technology/web"/>
    <n v="6.41025641025641E-3"/>
    <n v="5"/>
    <x v="2"/>
    <x v="7"/>
  </r>
  <r>
    <n v="610"/>
    <x v="610"/>
    <s v="We are creating a Christian social network to empower, educate, and connect Christians all over the world."/>
    <n v="13803"/>
    <n v="0"/>
    <x v="1"/>
    <x v="0"/>
    <s v="USD"/>
    <n v="1429732586"/>
    <n v="1427140586"/>
    <b v="0"/>
    <n v="0"/>
    <b v="0"/>
    <s v="technology/web"/>
    <n v="0"/>
    <m/>
    <x v="2"/>
    <x v="7"/>
  </r>
  <r>
    <n v="611"/>
    <x v="611"/>
    <s v="Finie la peur de vendre ou acheter d'occasion Ã  un inconnu ! Colis ouverts, photographiÃ©s et testÃ©s. Paiements en ligne sÃ©curisÃ©s."/>
    <n v="80000"/>
    <n v="0"/>
    <x v="1"/>
    <x v="6"/>
    <s v="EUR"/>
    <n v="1453210037"/>
    <n v="1448026037"/>
    <b v="0"/>
    <n v="0"/>
    <b v="0"/>
    <s v="technology/web"/>
    <n v="0"/>
    <m/>
    <x v="2"/>
    <x v="7"/>
  </r>
  <r>
    <n v="612"/>
    <x v="612"/>
    <s v="A Fast and Reliable new Web platform to stream videos from Internet"/>
    <n v="10000"/>
    <n v="0"/>
    <x v="1"/>
    <x v="13"/>
    <s v="EUR"/>
    <n v="1472777146"/>
    <n v="1470185146"/>
    <b v="0"/>
    <n v="0"/>
    <b v="0"/>
    <s v="technology/web"/>
    <n v="0"/>
    <m/>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x v="614"/>
    <s v="Something is wrong when your choices are between a &quot;giant douche and a turd sandwich.&quot;  So, lets make it better."/>
    <n v="10000"/>
    <n v="0"/>
    <x v="1"/>
    <x v="0"/>
    <s v="USD"/>
    <n v="1466731740"/>
    <n v="1464139740"/>
    <b v="0"/>
    <n v="0"/>
    <b v="0"/>
    <s v="technology/web"/>
    <n v="0"/>
    <m/>
    <x v="2"/>
    <x v="7"/>
  </r>
  <r>
    <n v="615"/>
    <x v="615"/>
    <s v="The aim of PixlDir is to deliver the most simple, and fast experience when it comes to uploading images to the web."/>
    <n v="515"/>
    <n v="0"/>
    <x v="1"/>
    <x v="4"/>
    <s v="NZD"/>
    <n v="1443149759"/>
    <n v="1440557759"/>
    <b v="0"/>
    <n v="0"/>
    <b v="0"/>
    <s v="technology/web"/>
    <n v="0"/>
    <m/>
    <x v="2"/>
    <x v="7"/>
  </r>
  <r>
    <n v="616"/>
    <x v="616"/>
    <s v="Hormis la similitude envers d'autres rÃ©seaux socials, celui-ci vous permettra d'organiser / participer Ã  des soirÃ©es trÃ¨s facilement !"/>
    <n v="5000"/>
    <n v="0"/>
    <x v="1"/>
    <x v="6"/>
    <s v="EUR"/>
    <n v="1488013307"/>
    <n v="1485421307"/>
    <b v="0"/>
    <n v="0"/>
    <b v="0"/>
    <s v="technology/web"/>
    <n v="0"/>
    <m/>
    <x v="2"/>
    <x v="7"/>
  </r>
  <r>
    <n v="617"/>
    <x v="617"/>
    <s v="At beSpider you can create and publish you websites within minutes. 100s of pre-build templates, free domain, free cloud base hosting."/>
    <n v="2000"/>
    <n v="60"/>
    <x v="1"/>
    <x v="1"/>
    <s v="GBP"/>
    <n v="1431072843"/>
    <n v="1427184843"/>
    <b v="0"/>
    <n v="3"/>
    <b v="0"/>
    <s v="technology/web"/>
    <n v="0.03"/>
    <n v="20"/>
    <x v="2"/>
    <x v="7"/>
  </r>
  <r>
    <n v="618"/>
    <x v="618"/>
    <s v="With the cost of education seemingly always on the rise, Y2Y aims to ensure that no student will be left behind through peer tutoring."/>
    <n v="400"/>
    <n v="0"/>
    <x v="1"/>
    <x v="0"/>
    <s v="USD"/>
    <n v="1449689203"/>
    <n v="1447097203"/>
    <b v="0"/>
    <n v="0"/>
    <b v="0"/>
    <s v="technology/web"/>
    <n v="0"/>
    <m/>
    <x v="2"/>
    <x v="7"/>
  </r>
  <r>
    <n v="619"/>
    <x v="619"/>
    <s v="Big Data Sets for researchers interested in improving the quality of life."/>
    <n v="2500000"/>
    <n v="1"/>
    <x v="1"/>
    <x v="0"/>
    <s v="USD"/>
    <n v="1416933390"/>
    <n v="1411745790"/>
    <b v="0"/>
    <n v="1"/>
    <b v="0"/>
    <s v="technology/web"/>
    <n v="3.9999999999999998E-7"/>
    <n v="1"/>
    <x v="2"/>
    <x v="7"/>
  </r>
  <r>
    <n v="620"/>
    <x v="620"/>
    <s v="iShopGreen.ca is an online marketplace that connects consumers and suppliers with green products &amp; services"/>
    <n v="30000"/>
    <n v="300"/>
    <x v="1"/>
    <x v="5"/>
    <s v="CAD"/>
    <n v="1408986738"/>
    <n v="1405098738"/>
    <b v="0"/>
    <n v="1"/>
    <b v="0"/>
    <s v="technology/web"/>
    <n v="0.01"/>
    <n v="300"/>
    <x v="2"/>
    <x v="7"/>
  </r>
  <r>
    <n v="621"/>
    <x v="621"/>
    <s v="Creating a web portal to train law enforcement departments on how to handle dogs and a directory and profile system for our dog's."/>
    <n v="25000"/>
    <n v="261"/>
    <x v="1"/>
    <x v="0"/>
    <s v="USD"/>
    <n v="1467934937"/>
    <n v="1465342937"/>
    <b v="0"/>
    <n v="3"/>
    <b v="0"/>
    <s v="technology/web"/>
    <n v="1.044E-2"/>
    <n v="87"/>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x v="623"/>
    <s v="WheelWolf is a subscription based service connecting car lovers to provide a safe and secure platform for swapping and borrowing cars."/>
    <n v="75000"/>
    <n v="0"/>
    <x v="1"/>
    <x v="2"/>
    <s v="AUD"/>
    <n v="1432771997"/>
    <n v="1430179997"/>
    <b v="0"/>
    <n v="0"/>
    <b v="0"/>
    <s v="technology/web"/>
    <n v="0"/>
    <m/>
    <x v="2"/>
    <x v="7"/>
  </r>
  <r>
    <n v="624"/>
    <x v="624"/>
    <s v="I am designing a fun, high tech dating website, with over 25 cool features. It is innovate as well as user friendly."/>
    <n v="5000"/>
    <n v="0"/>
    <x v="1"/>
    <x v="0"/>
    <s v="USD"/>
    <n v="1431647041"/>
    <n v="1429055041"/>
    <b v="0"/>
    <n v="0"/>
    <b v="0"/>
    <s v="technology/web"/>
    <n v="0"/>
    <m/>
    <x v="2"/>
    <x v="7"/>
  </r>
  <r>
    <n v="625"/>
    <x v="625"/>
    <s v="SkyRooms.IO is a social network for business people that actually equips them to do work together. Resume, video conferencing and PM."/>
    <n v="25000"/>
    <n v="0"/>
    <x v="1"/>
    <x v="5"/>
    <s v="CAD"/>
    <n v="1490560177"/>
    <n v="1487971777"/>
    <b v="0"/>
    <n v="0"/>
    <b v="0"/>
    <s v="technology/web"/>
    <n v="0"/>
    <m/>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x v="628"/>
    <s v="Funding of website design &amp; materials for education about firearms, firearm safety &amp; firearm related apparel"/>
    <n v="5000"/>
    <n v="0"/>
    <x v="1"/>
    <x v="0"/>
    <s v="USD"/>
    <n v="1405269457"/>
    <n v="1402677457"/>
    <b v="0"/>
    <n v="0"/>
    <b v="0"/>
    <s v="technology/web"/>
    <n v="0"/>
    <m/>
    <x v="2"/>
    <x v="7"/>
  </r>
  <r>
    <n v="629"/>
    <x v="629"/>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0"/>
    <x v="2"/>
    <x v="7"/>
  </r>
  <r>
    <n v="631"/>
    <x v="631"/>
    <s v="A Powerful Multimedia-Rich Software that aims at making online publishing very simple."/>
    <n v="50000"/>
    <n v="690"/>
    <x v="1"/>
    <x v="5"/>
    <s v="CAD"/>
    <n v="1464460329"/>
    <n v="1461954729"/>
    <b v="0"/>
    <n v="9"/>
    <b v="0"/>
    <s v="technology/web"/>
    <n v="1.38E-2"/>
    <n v="76.666666666666671"/>
    <x v="2"/>
    <x v="7"/>
  </r>
  <r>
    <n v="632"/>
    <x v="632"/>
    <s v="Our goal is to create a system, students can find universities that best match their interests."/>
    <n v="20000"/>
    <n v="0"/>
    <x v="1"/>
    <x v="9"/>
    <s v="EUR"/>
    <n v="1448470165"/>
    <n v="1445874565"/>
    <b v="0"/>
    <n v="0"/>
    <b v="0"/>
    <s v="technology/web"/>
    <n v="0"/>
    <m/>
    <x v="2"/>
    <x v="7"/>
  </r>
  <r>
    <n v="633"/>
    <x v="633"/>
    <s v="Uivo lets police and fire department personnel quickly contact you in the event of an emergency involving your property."/>
    <n v="10000"/>
    <n v="1245"/>
    <x v="1"/>
    <x v="0"/>
    <s v="USD"/>
    <n v="1466204400"/>
    <n v="1463469062"/>
    <b v="0"/>
    <n v="25"/>
    <b v="0"/>
    <s v="technology/web"/>
    <n v="0.1245"/>
    <n v="49.8"/>
    <x v="2"/>
    <x v="7"/>
  </r>
  <r>
    <n v="634"/>
    <x v="634"/>
    <s v="We help companies to explain what they do in simple, grandma-would-understand terms."/>
    <n v="5000"/>
    <n v="1"/>
    <x v="1"/>
    <x v="0"/>
    <s v="USD"/>
    <n v="1424989029"/>
    <n v="1422397029"/>
    <b v="0"/>
    <n v="1"/>
    <b v="0"/>
    <s v="technology/web"/>
    <n v="2.0000000000000001E-4"/>
    <n v="1"/>
    <x v="2"/>
    <x v="7"/>
  </r>
  <r>
    <n v="635"/>
    <x v="635"/>
    <s v="Network used for building technology development teams."/>
    <n v="25000"/>
    <n v="2"/>
    <x v="1"/>
    <x v="0"/>
    <s v="USD"/>
    <n v="1428804762"/>
    <n v="1426212762"/>
    <b v="0"/>
    <n v="1"/>
    <b v="0"/>
    <s v="technology/web"/>
    <n v="8.0000000000000007E-5"/>
    <n v="2"/>
    <x v="2"/>
    <x v="7"/>
  </r>
  <r>
    <n v="636"/>
    <x v="636"/>
    <s v="With no central location for keto knowledge, keto advice will be a community run knowledge base."/>
    <n v="2000"/>
    <n v="4"/>
    <x v="1"/>
    <x v="1"/>
    <s v="GBP"/>
    <n v="1433587620"/>
    <n v="1430996150"/>
    <b v="0"/>
    <n v="1"/>
    <b v="0"/>
    <s v="technology/web"/>
    <n v="2E-3"/>
    <n v="4"/>
    <x v="2"/>
    <x v="7"/>
  </r>
  <r>
    <n v="637"/>
    <x v="637"/>
    <s v="It will enable deprived children to make artistic work for selling online/illustrating their work in our exhibitions around the world."/>
    <n v="100000"/>
    <n v="0"/>
    <x v="1"/>
    <x v="1"/>
    <s v="GBP"/>
    <n v="1488063840"/>
    <n v="1485558318"/>
    <b v="0"/>
    <n v="0"/>
    <b v="0"/>
    <s v="technology/web"/>
    <n v="0"/>
    <m/>
    <x v="2"/>
    <x v="7"/>
  </r>
  <r>
    <n v="638"/>
    <x v="638"/>
    <s v="O0"/>
    <n v="200000"/>
    <n v="18"/>
    <x v="1"/>
    <x v="12"/>
    <s v="EUR"/>
    <n v="1490447662"/>
    <n v="1485267262"/>
    <b v="0"/>
    <n v="6"/>
    <b v="0"/>
    <s v="technology/web"/>
    <n v="9.0000000000000006E-5"/>
    <n v="3"/>
    <x v="2"/>
    <x v="7"/>
  </r>
  <r>
    <n v="639"/>
    <x v="639"/>
    <s v="Development of a Safe and Educational Social Media site for kids."/>
    <n v="1000000"/>
    <n v="1"/>
    <x v="1"/>
    <x v="0"/>
    <s v="USD"/>
    <n v="1413208795"/>
    <n v="1408024795"/>
    <b v="0"/>
    <n v="1"/>
    <b v="0"/>
    <s v="technology/web"/>
    <n v="9.9999999999999995E-7"/>
    <n v="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50.5"/>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x v="643"/>
    <s v="Stylish new phone carrier allows instant access to your smart phone while freeing up your hands."/>
    <n v="25000"/>
    <n v="26452"/>
    <x v="0"/>
    <x v="0"/>
    <s v="USD"/>
    <n v="1433085875"/>
    <n v="1428333875"/>
    <b v="0"/>
    <n v="152"/>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x v="645"/>
    <s v="Ever wanted to own something made out of carbon fiber? Now you can!"/>
    <n v="2000"/>
    <n v="5574"/>
    <x v="0"/>
    <x v="0"/>
    <s v="USD"/>
    <n v="1470962274"/>
    <n v="1468370274"/>
    <b v="0"/>
    <n v="237"/>
    <b v="1"/>
    <s v="technology/wearables"/>
    <n v="2.7869999999999999"/>
    <n v="23.518987341772153"/>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x v="648"/>
    <s v="Get ready for the next product that you canâ€™t live without"/>
    <n v="35000"/>
    <n v="44388"/>
    <x v="0"/>
    <x v="0"/>
    <s v="USD"/>
    <n v="1413304708"/>
    <n v="1410280708"/>
    <b v="0"/>
    <n v="27"/>
    <b v="1"/>
    <s v="technology/wearables"/>
    <n v="1.2682285714285715"/>
    <n v="1644"/>
    <x v="2"/>
    <x v="8"/>
  </r>
  <r>
    <n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x v="651"/>
    <s v="Pacha's Pajamas is an epic story told through books, music, videos and now augmented PJs that's uplifting kids everywhere!"/>
    <n v="25000"/>
    <n v="25132"/>
    <x v="0"/>
    <x v="0"/>
    <s v="USD"/>
    <n v="1418430311"/>
    <n v="1415838311"/>
    <b v="0"/>
    <n v="105"/>
    <b v="1"/>
    <s v="technology/wearables"/>
    <n v="1.00528"/>
    <n v="239.35238095238094"/>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x v="655"/>
    <s v="Meet Spark: The friendly companion that helps you stay awake during the day. Re-released with new features!"/>
    <n v="8000"/>
    <n v="11751"/>
    <x v="0"/>
    <x v="0"/>
    <s v="USD"/>
    <n v="1426197512"/>
    <n v="1423609112"/>
    <b v="0"/>
    <n v="274"/>
    <b v="1"/>
    <s v="technology/wearables"/>
    <n v="1.4688749999999999"/>
    <n v="42.886861313868614"/>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x v="659"/>
    <s v="Sync up your lifestyle"/>
    <n v="3000"/>
    <n v="3017"/>
    <x v="0"/>
    <x v="0"/>
    <s v="USD"/>
    <n v="1440339295"/>
    <n v="1437747295"/>
    <b v="0"/>
    <n v="21"/>
    <b v="1"/>
    <s v="technology/wearables"/>
    <n v="1.0056666666666667"/>
    <n v="143.66666666666666"/>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x v="662"/>
    <s v="A stylish, durable safety light band on your wrist or ankle holds a watch or another modular accessory."/>
    <n v="39000"/>
    <n v="156"/>
    <x v="2"/>
    <x v="0"/>
    <s v="USD"/>
    <n v="1421404247"/>
    <n v="1418812247"/>
    <b v="0"/>
    <n v="4"/>
    <b v="0"/>
    <s v="technology/wearables"/>
    <n v="4.0000000000000001E-3"/>
    <n v="39"/>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x v="664"/>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x v="668"/>
    <s v="A card holding companion to your phone that acts as a placing device for all your devices.  Grips to any material too."/>
    <n v="15000"/>
    <n v="684"/>
    <x v="2"/>
    <x v="0"/>
    <s v="USD"/>
    <n v="1431374222"/>
    <n v="1427486222"/>
    <b v="0"/>
    <n v="25"/>
    <b v="0"/>
    <s v="technology/wearables"/>
    <n v="4.5600000000000002E-2"/>
    <n v="27.36"/>
    <x v="2"/>
    <x v="8"/>
  </r>
  <r>
    <n v="669"/>
    <x v="669"/>
    <s v="Beautiful automatic watches, made for every moment._x000a_Sports, business, casual.....it fits every moment of your life."/>
    <n v="200000"/>
    <n v="43015"/>
    <x v="2"/>
    <x v="11"/>
    <s v="SEK"/>
    <n v="1467817258"/>
    <n v="1465225258"/>
    <b v="0"/>
    <n v="28"/>
    <b v="0"/>
    <s v="technology/wearables"/>
    <n v="0.21507499999999999"/>
    <n v="1536.25"/>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x v="674"/>
    <s v="Listen to sounds by feeling an array of vibrational patterns against your body."/>
    <n v="50000"/>
    <n v="15"/>
    <x v="2"/>
    <x v="0"/>
    <s v="USD"/>
    <n v="1407811627"/>
    <n v="1402627627"/>
    <b v="0"/>
    <n v="2"/>
    <b v="0"/>
    <s v="technology/wearables"/>
    <n v="2.9999999999999997E-4"/>
    <n v="7.5"/>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x v="682"/>
    <s v="The Deception Belt is an innovative belt with app capability, designed to assist any user gain control over their appetite."/>
    <n v="50000"/>
    <n v="53"/>
    <x v="2"/>
    <x v="0"/>
    <s v="USD"/>
    <n v="1489512122"/>
    <n v="1486923722"/>
    <b v="0"/>
    <n v="4"/>
    <b v="0"/>
    <s v="technology/wearables"/>
    <n v="1.06E-3"/>
    <n v="13.25"/>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x v="684"/>
    <s v="Arcus gives your fingers super powers."/>
    <n v="320000"/>
    <n v="23948"/>
    <x v="2"/>
    <x v="0"/>
    <s v="USD"/>
    <n v="1406257200"/>
    <n v="1403176891"/>
    <b v="0"/>
    <n v="135"/>
    <b v="0"/>
    <s v="technology/wearables"/>
    <n v="7.4837500000000001E-2"/>
    <n v="177.39259259259259"/>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x v="686"/>
    <s v="La tua giornata sportiva monitorata nel tuo polso??!!!_x000a_Rendiamolo possibile... VIVI DI CUORE --- All MADE in ITALY"/>
    <n v="500000"/>
    <n v="0"/>
    <x v="2"/>
    <x v="13"/>
    <s v="EUR"/>
    <n v="1438618170"/>
    <n v="1436026170"/>
    <b v="0"/>
    <n v="0"/>
    <b v="0"/>
    <s v="technology/wearables"/>
    <n v="0"/>
    <m/>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x v="690"/>
    <s v="A radiation shield for your fitness tracker, smartwatch or other wearable smart device"/>
    <n v="20000"/>
    <n v="2468"/>
    <x v="2"/>
    <x v="0"/>
    <s v="USD"/>
    <n v="1473400800"/>
    <n v="1469718841"/>
    <b v="0"/>
    <n v="34"/>
    <b v="0"/>
    <s v="technology/wearables"/>
    <n v="0.1234"/>
    <n v="72.58823529411765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26"/>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x v="693"/>
    <s v="Prana is the first wearable combining breath and posture tracking to make your sitting time count."/>
    <n v="100000"/>
    <n v="35338"/>
    <x v="2"/>
    <x v="0"/>
    <s v="USD"/>
    <n v="1430421827"/>
    <n v="1427829827"/>
    <b v="0"/>
    <n v="296"/>
    <b v="0"/>
    <s v="technology/wearables"/>
    <n v="0.35338000000000003"/>
    <n v="119.3851351351351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x v="696"/>
    <s v="Show your fidelity by wearing the Trustee rings! Show where you are (at)!"/>
    <n v="175000"/>
    <n v="1"/>
    <x v="2"/>
    <x v="9"/>
    <s v="EUR"/>
    <n v="1406326502"/>
    <n v="1403734502"/>
    <b v="0"/>
    <n v="1"/>
    <b v="0"/>
    <s v="technology/wearables"/>
    <n v="5.7142857142857145E-6"/>
    <n v="1"/>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x v="704"/>
    <s v="Turn you helmet into the safest helmet and don't worry about a thing,you will always have the right fit!!"/>
    <n v="55000"/>
    <n v="481"/>
    <x v="2"/>
    <x v="5"/>
    <s v="CAD"/>
    <n v="1487565468"/>
    <n v="1482381468"/>
    <b v="0"/>
    <n v="4"/>
    <b v="0"/>
    <s v="technology/wearables"/>
    <n v="8.7454545454545458E-3"/>
    <n v="120.25"/>
    <x v="2"/>
    <x v="8"/>
  </r>
  <r>
    <n v="705"/>
    <x v="705"/>
    <s v="The closest thing ever to the Holy Grail of wearables technology"/>
    <n v="100000"/>
    <n v="977"/>
    <x v="2"/>
    <x v="9"/>
    <s v="EUR"/>
    <n v="1484999278"/>
    <n v="1482407278"/>
    <b v="0"/>
    <n v="5"/>
    <b v="0"/>
    <s v="technology/wearables"/>
    <n v="9.7699999999999992E-3"/>
    <n v="195.4"/>
    <x v="2"/>
    <x v="8"/>
  </r>
  <r>
    <n v="706"/>
    <x v="706"/>
    <s v="Driver Alert System es un sistema de seguridad para el conductor, que le avisa en caso de perder la posicion vertical mientras conduce."/>
    <n v="100000"/>
    <n v="0"/>
    <x v="2"/>
    <x v="3"/>
    <s v="EUR"/>
    <n v="1481740740"/>
    <n v="1478130783"/>
    <b v="0"/>
    <n v="0"/>
    <b v="0"/>
    <s v="technology/wearables"/>
    <n v="0"/>
    <m/>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x v="709"/>
    <s v="A &quot;handheld&quot; light, which eases the way you illuminate objects and/or paths."/>
    <n v="15000"/>
    <n v="61"/>
    <x v="2"/>
    <x v="0"/>
    <s v="USD"/>
    <n v="1417741159"/>
    <n v="1415149159"/>
    <b v="0"/>
    <n v="2"/>
    <b v="0"/>
    <s v="technology/wearables"/>
    <n v="4.0666666666666663E-3"/>
    <n v="30.5"/>
    <x v="2"/>
    <x v="8"/>
  </r>
  <r>
    <n v="710"/>
    <x v="710"/>
    <s v="Shirts, so technologically advanced, they connect mentally to their audience upon sight."/>
    <n v="1200"/>
    <n v="0"/>
    <x v="2"/>
    <x v="5"/>
    <s v="CAD"/>
    <n v="1408495440"/>
    <n v="1405640302"/>
    <b v="0"/>
    <n v="0"/>
    <b v="0"/>
    <s v="technology/wearables"/>
    <n v="0"/>
    <m/>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x v="716"/>
    <s v="Translate sight into touch with a wrist-mounted wearable. A revolution for visually impaired people everywhere."/>
    <n v="7000"/>
    <n v="715"/>
    <x v="2"/>
    <x v="0"/>
    <s v="USD"/>
    <n v="1417392000"/>
    <n v="1414511307"/>
    <b v="0"/>
    <n v="16"/>
    <b v="0"/>
    <s v="technology/wearables"/>
    <n v="0.10214285714285715"/>
    <n v="44.6875"/>
    <x v="2"/>
    <x v="8"/>
  </r>
  <r>
    <n v="717"/>
    <x v="717"/>
    <s v="Cool air flowing under clothing keeps you cool."/>
    <n v="100000"/>
    <n v="305"/>
    <x v="2"/>
    <x v="0"/>
    <s v="USD"/>
    <n v="1409949002"/>
    <n v="1407357002"/>
    <b v="0"/>
    <n v="4"/>
    <b v="0"/>
    <s v="technology/wearables"/>
    <n v="3.0500000000000002E-3"/>
    <n v="76.25"/>
    <x v="2"/>
    <x v="8"/>
  </r>
  <r>
    <n v="718"/>
    <x v="718"/>
    <s v="When every second matters, BioToo temporary tattoos get critical information to emergency personnel to help them help you."/>
    <n v="12000"/>
    <n v="90"/>
    <x v="2"/>
    <x v="0"/>
    <s v="USD"/>
    <n v="1487397540"/>
    <n v="1484684247"/>
    <b v="0"/>
    <n v="4"/>
    <b v="0"/>
    <s v="technology/wearables"/>
    <n v="7.4999999999999997E-3"/>
    <n v="22.5"/>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x v="720"/>
    <s v="Without Utterance, a crushingly intimate literary memoir told from the inside of losing language, self, and world."/>
    <n v="1900"/>
    <n v="2735"/>
    <x v="0"/>
    <x v="0"/>
    <s v="USD"/>
    <n v="1327851291"/>
    <n v="1325432091"/>
    <b v="0"/>
    <n v="41"/>
    <b v="1"/>
    <s v="publishing/nonfiction"/>
    <n v="1.4394736842105262"/>
    <n v="66.707317073170728"/>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x v="723"/>
    <s v="The Definitive (and Slightly Ridiculous) Guide to Enjoying the 2015 Pro Football Season"/>
    <n v="5000"/>
    <n v="5469"/>
    <x v="0"/>
    <x v="0"/>
    <s v="USD"/>
    <n v="1438228740"/>
    <n v="1435606549"/>
    <b v="0"/>
    <n v="100"/>
    <b v="1"/>
    <s v="publishing/nonfiction"/>
    <n v="1.0938000000000001"/>
    <n v="54.69"/>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x v="728"/>
    <s v="A big idea non-fiction book by an impatient three-time author and insomniac willing to bet on himself."/>
    <n v="7500"/>
    <n v="7917.45"/>
    <x v="0"/>
    <x v="0"/>
    <s v="USD"/>
    <n v="1313957157"/>
    <n v="1310069157"/>
    <b v="0"/>
    <n v="130"/>
    <b v="1"/>
    <s v="publishing/nonfiction"/>
    <n v="1.05566"/>
    <n v="60.903461538461535"/>
    <x v="3"/>
    <x v="9"/>
  </r>
  <r>
    <n v="729"/>
    <x v="729"/>
    <s v="A true David vs.Goliath story about a young adult battling the U.S. health care system to survive and become an advocate for change."/>
    <n v="4000"/>
    <n v="5226"/>
    <x v="0"/>
    <x v="0"/>
    <s v="USD"/>
    <n v="1348028861"/>
    <n v="1342844861"/>
    <b v="0"/>
    <n v="120"/>
    <b v="1"/>
    <s v="publishing/nonfiction"/>
    <n v="1.3065"/>
    <n v="43.55"/>
    <x v="3"/>
    <x v="9"/>
  </r>
  <r>
    <n v="730"/>
    <x v="730"/>
    <s v="A Massive but Cheerful Online Digital Archive of Surfing"/>
    <n v="20000"/>
    <n v="26438"/>
    <x v="0"/>
    <x v="0"/>
    <s v="USD"/>
    <n v="1323280391"/>
    <n v="1320688391"/>
    <b v="0"/>
    <n v="265"/>
    <b v="1"/>
    <s v="publishing/nonfiction"/>
    <n v="1.3219000000000001"/>
    <n v="99.766037735849054"/>
    <x v="3"/>
    <x v="9"/>
  </r>
  <r>
    <n v="731"/>
    <x v="731"/>
    <s v="Be part of the excitement by supporting our first season offering unique perspectives of Portland from the water."/>
    <n v="5000"/>
    <n v="6300"/>
    <x v="0"/>
    <x v="0"/>
    <s v="USD"/>
    <n v="1327212000"/>
    <n v="1322852747"/>
    <b v="0"/>
    <n v="71"/>
    <b v="1"/>
    <s v="publishing/nonfiction"/>
    <n v="1.26"/>
    <n v="88.732394366197184"/>
    <x v="3"/>
    <x v="9"/>
  </r>
  <r>
    <n v="732"/>
    <x v="732"/>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x v="734"/>
    <s v="Sideswiped is my story of growing in and trusting God through the mess and mysteries of life."/>
    <n v="8500"/>
    <n v="10670"/>
    <x v="0"/>
    <x v="5"/>
    <s v="CAD"/>
    <n v="1431147600"/>
    <n v="1428465420"/>
    <b v="0"/>
    <n v="57"/>
    <b v="1"/>
    <s v="publishing/nonfiction"/>
    <n v="1.2552941176470589"/>
    <n v="187.19298245614036"/>
    <x v="3"/>
    <x v="9"/>
  </r>
  <r>
    <n v="735"/>
    <x v="735"/>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x v="738"/>
    <s v="The true story of a child's struggle with hunger, poverty, and war in El Salvador."/>
    <n v="1500"/>
    <n v="1601"/>
    <x v="0"/>
    <x v="0"/>
    <s v="USD"/>
    <n v="1417409940"/>
    <n v="1414765794"/>
    <b v="0"/>
    <n v="41"/>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x v="741"/>
    <s v="A revolutionary digital mapping project of the Vilna Ghetto"/>
    <n v="13000"/>
    <n v="13293.8"/>
    <x v="0"/>
    <x v="0"/>
    <s v="USD"/>
    <n v="1370964806"/>
    <n v="1367940806"/>
    <b v="0"/>
    <n v="94"/>
    <b v="1"/>
    <s v="publishing/nonfiction"/>
    <n v="1.0226"/>
    <n v="141.42340425531913"/>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x v="743"/>
    <s v="Valmont is a town with a fertile history and a vibrant community. We aim to capture the magic in our People's History of Valmont!"/>
    <n v="550"/>
    <n v="814"/>
    <x v="0"/>
    <x v="0"/>
    <s v="USD"/>
    <n v="1334610000"/>
    <n v="1332435685"/>
    <b v="0"/>
    <n v="15"/>
    <b v="1"/>
    <s v="publishing/nonfiction"/>
    <n v="1.48"/>
    <n v="54.266666666666666"/>
    <x v="3"/>
    <x v="9"/>
  </r>
  <r>
    <n v="744"/>
    <x v="744"/>
    <s v="Join others to help create a world that is possible -- in your workplace, community and society!"/>
    <n v="5000"/>
    <n v="5116"/>
    <x v="0"/>
    <x v="0"/>
    <s v="USD"/>
    <n v="1355439503"/>
    <n v="1352847503"/>
    <b v="0"/>
    <n v="62"/>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x v="746"/>
    <s v="This is a book of letters. Letters to our body parts."/>
    <n v="2987"/>
    <n v="3318"/>
    <x v="0"/>
    <x v="0"/>
    <s v="USD"/>
    <n v="1348372740"/>
    <n v="1346806909"/>
    <b v="0"/>
    <n v="97"/>
    <b v="1"/>
    <s v="publishing/nonfiction"/>
    <n v="1.1108135252761968"/>
    <n v="34.206185567010309"/>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x v="750"/>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x v="751"/>
    <s v="A young cancer survivor embarks on a cross country railroad adventure while writing her memoir through letters."/>
    <n v="3000"/>
    <n v="3555"/>
    <x v="0"/>
    <x v="0"/>
    <s v="USD"/>
    <n v="1312470475"/>
    <n v="1308496075"/>
    <b v="0"/>
    <n v="62"/>
    <b v="1"/>
    <s v="publishing/nonfiction"/>
    <n v="1.1850000000000001"/>
    <n v="57.338709677419352"/>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x v="753"/>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x v="756"/>
    <s v="A mixed media (poetry, photo, prose and sound) text focusing on/inspired by rural life in former Communist republics. "/>
    <n v="700"/>
    <n v="824"/>
    <x v="0"/>
    <x v="0"/>
    <s v="USD"/>
    <n v="1303147459"/>
    <n v="1297880659"/>
    <b v="0"/>
    <n v="22"/>
    <b v="1"/>
    <s v="publishing/nonfiction"/>
    <n v="1.177142857142857"/>
    <n v="37.454545454545453"/>
    <x v="3"/>
    <x v="9"/>
  </r>
  <r>
    <n v="757"/>
    <x v="757"/>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x v="758"/>
    <s v="I am publishing my book, Waiting on Humanity and need some finishing funds to do so."/>
    <n v="2500"/>
    <n v="2550"/>
    <x v="0"/>
    <x v="0"/>
    <s v="USD"/>
    <n v="1286568268"/>
    <n v="1283976268"/>
    <b v="0"/>
    <n v="19"/>
    <b v="1"/>
    <s v="publishing/nonfiction"/>
    <n v="1.02"/>
    <n v="134.21052631578948"/>
    <x v="3"/>
    <x v="9"/>
  </r>
  <r>
    <n v="759"/>
    <x v="759"/>
    <s v="Help me search for the lost ruins of the UK. A unique guide to  lesser known and somewhat known ruins of Britain."/>
    <n v="5000"/>
    <n v="5096"/>
    <x v="0"/>
    <x v="1"/>
    <s v="GBP"/>
    <n v="1404892539"/>
    <n v="1401436539"/>
    <b v="0"/>
    <n v="99"/>
    <b v="1"/>
    <s v="publishing/nonfiction"/>
    <n v="1.0192000000000001"/>
    <n v="51.474747474747474"/>
    <x v="3"/>
    <x v="9"/>
  </r>
  <r>
    <n v="760"/>
    <x v="760"/>
    <s v="I am publishing my 5th book, I am looking to publish a book of short stories, all based on random thoughts that flash through my mind."/>
    <n v="2200"/>
    <n v="0"/>
    <x v="2"/>
    <x v="0"/>
    <s v="USD"/>
    <n v="1480188013"/>
    <n v="1477592413"/>
    <b v="0"/>
    <n v="0"/>
    <b v="0"/>
    <s v="publishing/fiction"/>
    <n v="0"/>
    <m/>
    <x v="3"/>
    <x v="10"/>
  </r>
  <r>
    <n v="761"/>
    <x v="761"/>
    <s v="The day Chuck died was the day everything changed. Now he has to save the afterlife from extinction or die again trying."/>
    <n v="5000"/>
    <n v="235"/>
    <x v="2"/>
    <x v="0"/>
    <s v="USD"/>
    <n v="1391364126"/>
    <n v="1388772126"/>
    <b v="0"/>
    <n v="6"/>
    <b v="0"/>
    <s v="publishing/fiction"/>
    <n v="4.7E-2"/>
    <n v="39.166666666666664"/>
    <x v="3"/>
    <x v="10"/>
  </r>
  <r>
    <n v="762"/>
    <x v="762"/>
    <s v="An original-well-done eBook. Mainly about fiction, action, adventure, and mystery. A story that you've never read!"/>
    <n v="3500"/>
    <n v="0"/>
    <x v="2"/>
    <x v="14"/>
    <s v="MXN"/>
    <n v="1480831200"/>
    <n v="1479328570"/>
    <b v="0"/>
    <n v="0"/>
    <b v="0"/>
    <s v="publishing/fiction"/>
    <n v="0"/>
    <m/>
    <x v="3"/>
    <x v="10"/>
  </r>
  <r>
    <n v="763"/>
    <x v="763"/>
    <s v="Highland Sabre explores a possible yet terrifying explanation for the mystery big cats said to prowl the British countryside."/>
    <n v="4290"/>
    <n v="5"/>
    <x v="2"/>
    <x v="1"/>
    <s v="GBP"/>
    <n v="1376563408"/>
    <n v="1373971408"/>
    <b v="0"/>
    <n v="1"/>
    <b v="0"/>
    <s v="publishing/fiction"/>
    <n v="1.1655011655011655E-3"/>
    <n v="5"/>
    <x v="3"/>
    <x v="10"/>
  </r>
  <r>
    <n v="764"/>
    <x v="764"/>
    <s v="[JOE]KES is a book full of over 200 original, sometimes funny, pun-ish Joekes. If you hate the book, use it as a coster!"/>
    <n v="5000"/>
    <n v="0"/>
    <x v="2"/>
    <x v="0"/>
    <s v="USD"/>
    <n v="1441858161"/>
    <n v="1439266161"/>
    <b v="0"/>
    <n v="0"/>
    <b v="0"/>
    <s v="publishing/fiction"/>
    <n v="0"/>
    <m/>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x v="766"/>
    <s v="I am writing about my nonna's life in Southern Italy and what it was like to grow up in a Fascist regime before immigrating to Canada."/>
    <n v="4000"/>
    <n v="0"/>
    <x v="2"/>
    <x v="5"/>
    <s v="CAD"/>
    <n v="1424112483"/>
    <n v="1421520483"/>
    <b v="0"/>
    <n v="0"/>
    <b v="0"/>
    <s v="publishing/fiction"/>
    <n v="0"/>
    <m/>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x v="768"/>
    <s v="Haunted by a wrong decision and hunted by a Tall Dark Stranger, a misguided teen struggles to find her way home ..or will she make it?"/>
    <n v="2500"/>
    <n v="0"/>
    <x v="2"/>
    <x v="0"/>
    <s v="USD"/>
    <n v="1387169890"/>
    <n v="1384577890"/>
    <b v="0"/>
    <n v="0"/>
    <b v="0"/>
    <s v="publishing/fiction"/>
    <n v="0"/>
    <m/>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x v="770"/>
    <s v="Daniel was an ordinary boy, until unordinary events began to occur. Danny had never been exposed to supernatural activity until now..."/>
    <n v="17500"/>
    <n v="0"/>
    <x v="2"/>
    <x v="0"/>
    <s v="USD"/>
    <n v="1361750369"/>
    <n v="1358294369"/>
    <b v="0"/>
    <n v="0"/>
    <b v="0"/>
    <s v="publishing/fiction"/>
    <n v="0"/>
    <m/>
    <x v="3"/>
    <x v="10"/>
  </r>
  <r>
    <n v="771"/>
    <x v="771"/>
    <s v="A satire gift, the stress cube has original artwork, comes on a custom mahogany stand and has a funny exercise booklet."/>
    <n v="38000"/>
    <n v="10"/>
    <x v="2"/>
    <x v="0"/>
    <s v="USD"/>
    <n v="1454183202"/>
    <n v="1449863202"/>
    <b v="0"/>
    <n v="1"/>
    <b v="0"/>
    <s v="publishing/fiction"/>
    <n v="2.631578947368421E-4"/>
    <n v="10"/>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6"/>
    <x v="3"/>
    <x v="10"/>
  </r>
  <r>
    <n v="774"/>
    <x v="774"/>
    <s v="Arabella seeks studio time to professionally read her novel, making it available to listeners as an audio book on audible.com"/>
    <n v="500"/>
    <n v="351"/>
    <x v="2"/>
    <x v="0"/>
    <s v="USD"/>
    <n v="1393181018"/>
    <n v="1390589018"/>
    <b v="0"/>
    <n v="9"/>
    <b v="0"/>
    <s v="publishing/fiction"/>
    <n v="0.70199999999999996"/>
    <n v="39"/>
    <x v="3"/>
    <x v="10"/>
  </r>
  <r>
    <n v="775"/>
    <x v="775"/>
    <s v="Scorned is the first in a series that I have been working on for two years and it's time to get it published."/>
    <n v="10000"/>
    <n v="170"/>
    <x v="2"/>
    <x v="0"/>
    <s v="USD"/>
    <n v="1323998795"/>
    <n v="1321406795"/>
    <b v="0"/>
    <n v="5"/>
    <b v="0"/>
    <s v="publishing/fiction"/>
    <n v="1.7000000000000001E-2"/>
    <n v="34"/>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x v="777"/>
    <s v="One Minute Gone is a murder mystery drawn from real people and events. Read Chapter One at http://davidhansardblog.wordpress.com."/>
    <n v="3000"/>
    <n v="21"/>
    <x v="2"/>
    <x v="0"/>
    <s v="USD"/>
    <n v="1375313577"/>
    <n v="1372721577"/>
    <b v="0"/>
    <n v="3"/>
    <b v="0"/>
    <s v="publishing/fiction"/>
    <n v="7.0000000000000001E-3"/>
    <n v="7"/>
    <x v="3"/>
    <x v="10"/>
  </r>
  <r>
    <n v="778"/>
    <x v="778"/>
    <s v="Laughter, tears and good times in the warm glow of Summer s Love. The perfect recipe for the winter blahs."/>
    <n v="500"/>
    <n v="2"/>
    <x v="2"/>
    <x v="0"/>
    <s v="USD"/>
    <n v="1398876680"/>
    <n v="1396284680"/>
    <b v="0"/>
    <n v="1"/>
    <b v="0"/>
    <s v="publishing/fiction"/>
    <n v="4.0000000000000001E-3"/>
    <n v="2"/>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x v="780"/>
    <s v="We are finishing up recording our new record and we would like help with its physical CD release."/>
    <n v="1000"/>
    <n v="1040"/>
    <x v="0"/>
    <x v="0"/>
    <s v="USD"/>
    <n v="1304439025"/>
    <n v="1301847025"/>
    <b v="0"/>
    <n v="27"/>
    <b v="1"/>
    <s v="music/rock"/>
    <n v="1.04"/>
    <n v="38.518518518518519"/>
    <x v="4"/>
    <x v="11"/>
  </r>
  <r>
    <n v="781"/>
    <x v="781"/>
    <s v="&quot;WE ARE ON A MISSION TO TOUR THE UNITED STATES NON-STOP. TO DO SO WE NEED TO PURCHASE A NEW VAN.&quot;"/>
    <n v="800"/>
    <n v="1065.23"/>
    <x v="0"/>
    <x v="0"/>
    <s v="USD"/>
    <n v="1370649674"/>
    <n v="1368057674"/>
    <b v="0"/>
    <n v="25"/>
    <b v="1"/>
    <s v="music/rock"/>
    <n v="1.3315375"/>
    <n v="42.609200000000001"/>
    <x v="4"/>
    <x v="11"/>
  </r>
  <r>
    <n v="782"/>
    <x v="782"/>
    <s v="After almost three years of being out of music, I've decided to finally make the solo record I've wanted to do for years."/>
    <n v="700"/>
    <n v="700"/>
    <x v="0"/>
    <x v="0"/>
    <s v="USD"/>
    <n v="1345918302"/>
    <n v="1343326302"/>
    <b v="0"/>
    <n v="14"/>
    <b v="1"/>
    <s v="music/rock"/>
    <n v="1"/>
    <n v="50"/>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02.5"/>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x v="786"/>
    <s v="In June, Columbus rock veterans, Watershed, will release and tour behind a new album, BRICK AND MORTAR."/>
    <n v="5000"/>
    <n v="7140"/>
    <x v="0"/>
    <x v="0"/>
    <s v="USD"/>
    <n v="1336751220"/>
    <n v="1331774434"/>
    <b v="0"/>
    <n v="44"/>
    <b v="1"/>
    <s v="music/rock"/>
    <n v="1.4279999999999999"/>
    <n v="162.27272727272728"/>
    <x v="4"/>
    <x v="11"/>
  </r>
  <r>
    <n v="787"/>
    <x v="787"/>
    <s v="We've made our goal with your help. Thanks so much! This is a great time to pre-purchase the album and get some extra perks."/>
    <n v="1200"/>
    <n v="1370"/>
    <x v="0"/>
    <x v="0"/>
    <s v="USD"/>
    <n v="1383318226"/>
    <n v="1380726226"/>
    <b v="0"/>
    <n v="17"/>
    <b v="1"/>
    <s v="music/rock"/>
    <n v="1.1416666666666666"/>
    <n v="80.588235294117652"/>
    <x v="4"/>
    <x v="11"/>
  </r>
  <r>
    <n v="788"/>
    <x v="788"/>
    <s v="With all of our money going towards our new full-length album and merch, we need your help so we don't end up stranded on tour."/>
    <n v="1000"/>
    <n v="2035.05"/>
    <x v="0"/>
    <x v="0"/>
    <s v="USD"/>
    <n v="1341633540"/>
    <n v="1338336588"/>
    <b v="0"/>
    <n v="34"/>
    <b v="1"/>
    <s v="music/rock"/>
    <n v="2.03505"/>
    <n v="59.85441176470588"/>
    <x v="4"/>
    <x v="11"/>
  </r>
  <r>
    <n v="789"/>
    <x v="789"/>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x v="790"/>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x v="792"/>
    <s v="Rock n' Roll about the intersection of lies and belief: the Believable Lie."/>
    <n v="2500"/>
    <n v="2511.11"/>
    <x v="0"/>
    <x v="0"/>
    <s v="USD"/>
    <n v="1383861483"/>
    <n v="1381265883"/>
    <b v="0"/>
    <n v="60"/>
    <b v="1"/>
    <s v="music/rock"/>
    <n v="1.0044440000000001"/>
    <n v="41.851833333333339"/>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x v="797"/>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x v="798"/>
    <s v="We have some great new songs and want to record a special edition 4 song EP as our next Eric Stuart Band release"/>
    <n v="3500"/>
    <n v="4021"/>
    <x v="0"/>
    <x v="0"/>
    <s v="USD"/>
    <n v="1412086187"/>
    <n v="1409494187"/>
    <b v="0"/>
    <n v="87"/>
    <b v="1"/>
    <s v="music/rock"/>
    <n v="1.1488571428571428"/>
    <n v="46.218390804597703"/>
    <x v="4"/>
    <x v="11"/>
  </r>
  <r>
    <n v="799"/>
    <x v="799"/>
    <s v="Los Angeles-based recording artist Ryan Caskey joined forces with producer Eddie Hedges to record alternative rock masterworks."/>
    <n v="5000"/>
    <n v="5001"/>
    <x v="0"/>
    <x v="0"/>
    <s v="USD"/>
    <n v="1335542446"/>
    <n v="1332950446"/>
    <b v="0"/>
    <n v="28"/>
    <b v="1"/>
    <s v="music/rock"/>
    <n v="1.0002"/>
    <n v="178.60714285714286"/>
    <x v="4"/>
    <x v="11"/>
  </r>
  <r>
    <n v="800"/>
    <x v="800"/>
    <s v="Scotland's premier classic rock and metal festival, 3 days, 3-4 stages, family friendly,  for people of all ages"/>
    <n v="1500"/>
    <n v="2282"/>
    <x v="0"/>
    <x v="1"/>
    <s v="GBP"/>
    <n v="1410431054"/>
    <n v="1407839054"/>
    <b v="0"/>
    <n v="56"/>
    <b v="1"/>
    <s v="music/rock"/>
    <n v="1.5213333333333334"/>
    <n v="40.75"/>
    <x v="4"/>
    <x v="11"/>
  </r>
  <r>
    <n v="801"/>
    <x v="801"/>
    <s v="ALL WE WANT TO DO IS DRIVE AROUND AMERICA AND PLAY A BUNCH OF SHOWS, BUT WE DON'T HAVE ANY MONEY..."/>
    <n v="2000"/>
    <n v="2230.4299999999998"/>
    <x v="0"/>
    <x v="0"/>
    <s v="USD"/>
    <n v="1309547120"/>
    <n v="1306955120"/>
    <b v="0"/>
    <n v="51"/>
    <b v="1"/>
    <s v="music/rock"/>
    <n v="1.1152149999999998"/>
    <n v="43.73392156862744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x v="803"/>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x v="804"/>
    <s v="Hope and Inspiration.  That is what this project is all about. In the midst of a dark and broken world our stories can speak life."/>
    <n v="5500"/>
    <n v="5500"/>
    <x v="0"/>
    <x v="0"/>
    <s v="USD"/>
    <n v="1311393540"/>
    <n v="1309919526"/>
    <b v="0"/>
    <n v="18"/>
    <b v="1"/>
    <s v="music/rock"/>
    <n v="1"/>
    <n v="305.55555555555554"/>
    <x v="4"/>
    <x v="11"/>
  </r>
  <r>
    <n v="805"/>
    <x v="805"/>
    <s v="Be a part of Virtual CH's debut Video and Record release.  Help fund their debut music video and record mixing expenses."/>
    <n v="3000"/>
    <n v="3150"/>
    <x v="0"/>
    <x v="0"/>
    <s v="USD"/>
    <n v="1310857200"/>
    <n v="1306525512"/>
    <b v="0"/>
    <n v="54"/>
    <b v="1"/>
    <s v="music/rock"/>
    <n v="1.05"/>
    <n v="58.333333333333336"/>
    <x v="4"/>
    <x v="11"/>
  </r>
  <r>
    <n v="806"/>
    <x v="806"/>
    <s v="Help Golden Animals finish their NEW Album!"/>
    <n v="8000"/>
    <n v="8355"/>
    <x v="0"/>
    <x v="0"/>
    <s v="USD"/>
    <n v="1315413339"/>
    <n v="1312821339"/>
    <b v="0"/>
    <n v="71"/>
    <b v="1"/>
    <s v="music/rock"/>
    <n v="1.0443750000000001"/>
    <n v="117.67605633802818"/>
    <x v="4"/>
    <x v="11"/>
  </r>
  <r>
    <n v="807"/>
    <x v="807"/>
    <s v="Join the Sic Vita family and lend a hand as we create a new album!"/>
    <n v="4000"/>
    <n v="4205"/>
    <x v="0"/>
    <x v="0"/>
    <s v="USD"/>
    <n v="1488333600"/>
    <n v="1485270311"/>
    <b v="0"/>
    <n v="57"/>
    <b v="1"/>
    <s v="music/rock"/>
    <n v="1.05125"/>
    <n v="73.771929824561397"/>
    <x v="4"/>
    <x v="11"/>
  </r>
  <r>
    <n v="808"/>
    <x v="808"/>
    <s v="The Micronite Filters have a blood curdling sonic adventure ready for psychedelic swirled vinyl for the best possible auditory journey."/>
    <n v="4500"/>
    <n v="4500"/>
    <x v="0"/>
    <x v="5"/>
    <s v="CAD"/>
    <n v="1419224340"/>
    <n v="1416363886"/>
    <b v="0"/>
    <n v="43"/>
    <b v="1"/>
    <s v="music/rock"/>
    <n v="1"/>
    <n v="104.65116279069767"/>
    <x v="4"/>
    <x v="11"/>
  </r>
  <r>
    <n v="809"/>
    <x v="809"/>
    <s v="Acknowledged songwriter looking to record album of new songs to secure a Publishing Contract"/>
    <n v="4000"/>
    <n v="4151"/>
    <x v="0"/>
    <x v="0"/>
    <s v="USD"/>
    <n v="1390161630"/>
    <n v="1387569630"/>
    <b v="0"/>
    <n v="52"/>
    <b v="1"/>
    <s v="music/rock"/>
    <n v="1.03775"/>
    <n v="79.82692307692308"/>
    <x v="4"/>
    <x v="11"/>
  </r>
  <r>
    <n v="810"/>
    <x v="810"/>
    <s v="Please help us reach both a short term and lifetime goal! We can't do this without your help. thank you a ton from all of us at P.T.R.."/>
    <n v="1500"/>
    <n v="1575"/>
    <x v="0"/>
    <x v="0"/>
    <s v="USD"/>
    <n v="1346462462"/>
    <n v="1343870462"/>
    <b v="0"/>
    <n v="27"/>
    <b v="1"/>
    <s v="music/rock"/>
    <n v="1.05"/>
    <n v="58.333333333333336"/>
    <x v="4"/>
    <x v="11"/>
  </r>
  <r>
    <n v="811"/>
    <x v="811"/>
    <s v="We need your financial support to cover the tour costs!  (Sound, lights, travel, stage design)"/>
    <n v="1000"/>
    <n v="1040"/>
    <x v="0"/>
    <x v="0"/>
    <s v="USD"/>
    <n v="1373475120"/>
    <n v="1371569202"/>
    <b v="0"/>
    <n v="12"/>
    <b v="1"/>
    <s v="music/rock"/>
    <n v="1.04"/>
    <n v="86.666666666666671"/>
    <x v="4"/>
    <x v="11"/>
  </r>
  <r>
    <n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x v="813"/>
    <s v="A pre order campaign to fund the pressing of our second full length vinyl LP"/>
    <n v="1500"/>
    <n v="2399.94"/>
    <x v="0"/>
    <x v="0"/>
    <s v="USD"/>
    <n v="1342825365"/>
    <n v="1340233365"/>
    <b v="0"/>
    <n v="96"/>
    <b v="1"/>
    <s v="music/rock"/>
    <n v="1.59996"/>
    <n v="24.999375000000001"/>
    <x v="4"/>
    <x v="11"/>
  </r>
  <r>
    <n v="814"/>
    <x v="814"/>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x v="815"/>
    <s v="Be a part of helping The Early Reset finish their new 7 song EP."/>
    <n v="4000"/>
    <n v="4280"/>
    <x v="0"/>
    <x v="0"/>
    <s v="USD"/>
    <n v="1414879303"/>
    <n v="1412287303"/>
    <b v="0"/>
    <n v="43"/>
    <b v="1"/>
    <s v="music/rock"/>
    <n v="1.07"/>
    <n v="99.534883720930239"/>
    <x v="4"/>
    <x v="11"/>
  </r>
  <r>
    <n v="816"/>
    <x v="816"/>
    <s v="Friends and Family have an album for you. They need your help to release it to the world."/>
    <n v="7000"/>
    <n v="8058.55"/>
    <x v="0"/>
    <x v="0"/>
    <s v="USD"/>
    <n v="1365489000"/>
    <n v="1362776043"/>
    <b v="0"/>
    <n v="205"/>
    <b v="1"/>
    <s v="music/rock"/>
    <n v="1.1512214285714286"/>
    <n v="39.31"/>
    <x v="4"/>
    <x v="11"/>
  </r>
  <r>
    <n v="817"/>
    <x v="817"/>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x v="819"/>
    <s v="We are touring the Southeast in support of our new EP"/>
    <n v="400"/>
    <n v="435"/>
    <x v="0"/>
    <x v="0"/>
    <s v="USD"/>
    <n v="1387601040"/>
    <n v="1386806254"/>
    <b v="0"/>
    <n v="14"/>
    <b v="1"/>
    <s v="music/rock"/>
    <n v="1.0874999999999999"/>
    <n v="31.071428571428573"/>
    <x v="4"/>
    <x v="11"/>
  </r>
  <r>
    <n v="820"/>
    <x v="820"/>
    <s v="Wyatt Lowe &amp; the Ottomatics will be hitting the road this June on a North and Southwest Summer 2014 tour!"/>
    <n v="2000"/>
    <n v="2681"/>
    <x v="0"/>
    <x v="0"/>
    <s v="USD"/>
    <n v="1402290000"/>
    <n v="1399666342"/>
    <b v="0"/>
    <n v="38"/>
    <b v="1"/>
    <s v="music/rock"/>
    <n v="1.3405"/>
    <n v="70.55263157894737"/>
    <x v="4"/>
    <x v="11"/>
  </r>
  <r>
    <n v="821"/>
    <x v="821"/>
    <s v="Bizness Suit - NEW ALBUM - We're going to LA to record the best rock album ever - bluesy funky Rock n Roll with soul"/>
    <n v="17482"/>
    <n v="17482"/>
    <x v="0"/>
    <x v="0"/>
    <s v="USD"/>
    <n v="1430712060"/>
    <n v="1427753265"/>
    <b v="0"/>
    <n v="78"/>
    <b v="1"/>
    <s v="music/rock"/>
    <n v="1"/>
    <n v="224.12820512820514"/>
    <x v="4"/>
    <x v="11"/>
  </r>
  <r>
    <n v="822"/>
    <x v="822"/>
    <s v="Soul Easy recording our first full length CD.  Inspired by lots of friends and lots of good times."/>
    <n v="3000"/>
    <n v="3575"/>
    <x v="0"/>
    <x v="0"/>
    <s v="USD"/>
    <n v="1349477050"/>
    <n v="1346885050"/>
    <b v="0"/>
    <n v="69"/>
    <b v="1"/>
    <s v="music/rock"/>
    <n v="1.1916666666666667"/>
    <n v="51.811594202898547"/>
    <x v="4"/>
    <x v="11"/>
  </r>
  <r>
    <n v="823"/>
    <x v="823"/>
    <s v="Eyes For Fire is finally ready to release their Debut Album but we need YOU to help us put the final touches on it."/>
    <n v="800"/>
    <n v="1436"/>
    <x v="0"/>
    <x v="0"/>
    <s v="USD"/>
    <n v="1427062852"/>
    <n v="1424474452"/>
    <b v="0"/>
    <n v="33"/>
    <b v="1"/>
    <s v="music/rock"/>
    <n v="1.7949999999999999"/>
    <n v="43.515151515151516"/>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x v="825"/>
    <s v="Kickstarting Kill Freeman independently. Help fund the New Record, Video and Live Shows."/>
    <n v="12500"/>
    <n v="12554"/>
    <x v="0"/>
    <x v="0"/>
    <s v="USD"/>
    <n v="1351495284"/>
    <n v="1349335284"/>
    <b v="0"/>
    <n v="99"/>
    <b v="1"/>
    <s v="music/rock"/>
    <n v="1.0043200000000001"/>
    <n v="126.8080808080808"/>
    <x v="4"/>
    <x v="11"/>
  </r>
  <r>
    <n v="826"/>
    <x v="826"/>
    <s v="Protect The Dream is preparing to record their debut album 8 years in the making. Lets make it happen Kickstarter!"/>
    <n v="5500"/>
    <n v="5580"/>
    <x v="0"/>
    <x v="0"/>
    <s v="USD"/>
    <n v="1332719730"/>
    <n v="1330908930"/>
    <b v="0"/>
    <n v="49"/>
    <b v="1"/>
    <s v="music/rock"/>
    <n v="1.0145454545454546"/>
    <n v="113.87755102040816"/>
    <x v="4"/>
    <x v="11"/>
  </r>
  <r>
    <n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x v="828"/>
    <s v="Our new CD comes out July 3. We have self-financed the project with money from our shows but now need additional funding for video."/>
    <n v="1300"/>
    <n v="1391"/>
    <x v="0"/>
    <x v="0"/>
    <s v="USD"/>
    <n v="1340641440"/>
    <n v="1339549982"/>
    <b v="0"/>
    <n v="38"/>
    <b v="1"/>
    <s v="music/rock"/>
    <n v="1.07"/>
    <n v="36.60526315789474"/>
    <x v="4"/>
    <x v="11"/>
  </r>
  <r>
    <n v="829"/>
    <x v="829"/>
    <s v="We are a band from South East London- each member is19 years OA. We have been together for two years. Taking pride in making good music"/>
    <n v="500"/>
    <n v="520"/>
    <x v="0"/>
    <x v="1"/>
    <s v="GBP"/>
    <n v="1468437240"/>
    <n v="1463253240"/>
    <b v="0"/>
    <n v="16"/>
    <b v="1"/>
    <s v="music/rock"/>
    <n v="1.04"/>
    <n v="32.5"/>
    <x v="4"/>
    <x v="11"/>
  </r>
  <r>
    <n v="830"/>
    <x v="830"/>
    <s v="We're making a high energy, fist pumpin', pelvis-thrusting new Rock n Roll album and we'd love for you to be a part of it."/>
    <n v="1800"/>
    <n v="1941"/>
    <x v="0"/>
    <x v="0"/>
    <s v="USD"/>
    <n v="1363952225"/>
    <n v="1361363825"/>
    <b v="0"/>
    <n v="32"/>
    <b v="1"/>
    <s v="music/rock"/>
    <n v="1.0783333333333334"/>
    <n v="60.65625"/>
    <x v="4"/>
    <x v="11"/>
  </r>
  <r>
    <n v="831"/>
    <x v="831"/>
    <s v="7Horse is a new band with a self-funded album and a show they want to rock in your town!"/>
    <n v="1500"/>
    <n v="3500"/>
    <x v="0"/>
    <x v="0"/>
    <s v="USD"/>
    <n v="1335540694"/>
    <n v="1332948694"/>
    <b v="0"/>
    <n v="20"/>
    <b v="1"/>
    <s v="music/rock"/>
    <n v="2.3333333333333335"/>
    <n v="175"/>
    <x v="4"/>
    <x v="11"/>
  </r>
  <r>
    <n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x v="833"/>
    <s v="This is an American rock album."/>
    <n v="6000"/>
    <n v="6100"/>
    <x v="0"/>
    <x v="0"/>
    <s v="USD"/>
    <n v="1397941475"/>
    <n v="1395349475"/>
    <b v="0"/>
    <n v="41"/>
    <b v="1"/>
    <s v="music/rock"/>
    <n v="1.0166666666666666"/>
    <n v="148.78048780487805"/>
    <x v="4"/>
    <x v="11"/>
  </r>
  <r>
    <n v="834"/>
    <x v="834"/>
    <s v="We were selected out of 4,000 bands to play on VANS Warped Tour! Amazing opportunity, but touring costs $$$!  We REALLY need your help!"/>
    <n v="5500"/>
    <n v="7206"/>
    <x v="0"/>
    <x v="0"/>
    <s v="USD"/>
    <n v="1372651140"/>
    <n v="1369770292"/>
    <b v="0"/>
    <n v="75"/>
    <b v="1"/>
    <s v="music/rock"/>
    <n v="1.3101818181818181"/>
    <n v="96.08"/>
    <x v="4"/>
    <x v="11"/>
  </r>
  <r>
    <n v="835"/>
    <x v="835"/>
    <s v="Help composer and musician Samuel B. Lupowitz release his first solo piano rock effort featuring the hard-grooving Ego Band."/>
    <n v="2000"/>
    <n v="2345"/>
    <x v="0"/>
    <x v="0"/>
    <s v="USD"/>
    <n v="1337396400"/>
    <n v="1333709958"/>
    <b v="0"/>
    <n v="40"/>
    <b v="1"/>
    <s v="music/rock"/>
    <n v="1.1725000000000001"/>
    <n v="58.625"/>
    <x v="4"/>
    <x v="11"/>
  </r>
  <r>
    <n v="836"/>
    <x v="836"/>
    <s v="An album you can bring home to mom."/>
    <n v="5000"/>
    <n v="5046.5200000000004"/>
    <x v="0"/>
    <x v="0"/>
    <s v="USD"/>
    <n v="1381108918"/>
    <n v="1378516918"/>
    <b v="0"/>
    <n v="46"/>
    <b v="1"/>
    <s v="music/rock"/>
    <n v="1.009304"/>
    <n v="109.70695652173914"/>
    <x v="4"/>
    <x v="11"/>
  </r>
  <r>
    <n v="837"/>
    <x v="837"/>
    <s v="Take 147 is currently in the process of recording the debut album called, &quot;Nothin' to Lose&quot;."/>
    <n v="2500"/>
    <n v="3045"/>
    <x v="0"/>
    <x v="0"/>
    <s v="USD"/>
    <n v="1398988662"/>
    <n v="1396396662"/>
    <b v="0"/>
    <n v="62"/>
    <b v="1"/>
    <s v="music/rock"/>
    <n v="1.218"/>
    <n v="49.112903225806448"/>
    <x v="4"/>
    <x v="11"/>
  </r>
  <r>
    <n v="838"/>
    <x v="838"/>
    <s v="The Paper Melody wants YOU to be a part of the next chapter! Be a part of the process of our brand new EP and Music Videos!"/>
    <n v="2000"/>
    <n v="2908"/>
    <x v="0"/>
    <x v="0"/>
    <s v="USD"/>
    <n v="1326835985"/>
    <n v="1324243985"/>
    <b v="0"/>
    <n v="61"/>
    <b v="1"/>
    <s v="music/rock"/>
    <n v="1.454"/>
    <n v="47.672131147540981"/>
    <x v="4"/>
    <x v="11"/>
  </r>
  <r>
    <n v="839"/>
    <x v="839"/>
    <s v="The Waffle Stompers need your support to keep doing what we love--go on tour, make music and music videos."/>
    <n v="5000"/>
    <n v="5830.83"/>
    <x v="0"/>
    <x v="0"/>
    <s v="USD"/>
    <n v="1348337956"/>
    <n v="1345745956"/>
    <b v="0"/>
    <n v="96"/>
    <b v="1"/>
    <s v="music/rock"/>
    <n v="1.166166"/>
    <n v="60.737812499999997"/>
    <x v="4"/>
    <x v="11"/>
  </r>
  <r>
    <n v="840"/>
    <x v="840"/>
    <s v="Carl King / Sir Millard Mulch / Dr. Zoltan Ã˜belisk is making a new 45-minute instrumental sci-fi album!"/>
    <n v="10000"/>
    <n v="12041.66"/>
    <x v="0"/>
    <x v="0"/>
    <s v="USD"/>
    <n v="1474694787"/>
    <n v="1472102787"/>
    <b v="0"/>
    <n v="190"/>
    <b v="1"/>
    <s v="music/metal"/>
    <n v="1.2041660000000001"/>
    <n v="63.37715789473684"/>
    <x v="4"/>
    <x v="12"/>
  </r>
  <r>
    <n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x v="844"/>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x v="845"/>
    <s v="Help Legend of Zelda tribute band Master Sword complete their latest heavy metal album: Shadow and Steel!"/>
    <n v="5000"/>
    <n v="6019.01"/>
    <x v="0"/>
    <x v="0"/>
    <s v="USD"/>
    <n v="1473047940"/>
    <n v="1469595396"/>
    <b v="0"/>
    <n v="177"/>
    <b v="1"/>
    <s v="music/metal"/>
    <n v="1.203802"/>
    <n v="34.005706214689269"/>
    <x v="4"/>
    <x v="12"/>
  </r>
  <r>
    <n v="846"/>
    <x v="846"/>
    <s v="Pre-order and help me fund new merchandise so we can make the album release something amazing."/>
    <n v="1100"/>
    <n v="1342.01"/>
    <x v="0"/>
    <x v="1"/>
    <s v="GBP"/>
    <n v="1394460000"/>
    <n v="1393233855"/>
    <b v="0"/>
    <n v="47"/>
    <b v="1"/>
    <s v="music/metal"/>
    <n v="1.2200090909090908"/>
    <n v="28.553404255319148"/>
    <x v="4"/>
    <x v="12"/>
  </r>
  <r>
    <n v="847"/>
    <x v="847"/>
    <s v="MUSIC WITH MEANING!  MUSIC THAT MATTERS!!!"/>
    <n v="10"/>
    <n v="10"/>
    <x v="0"/>
    <x v="0"/>
    <s v="USD"/>
    <n v="1436555376"/>
    <n v="1433963376"/>
    <b v="0"/>
    <n v="1"/>
    <b v="1"/>
    <s v="music/metal"/>
    <n v="1"/>
    <n v="10"/>
    <x v="4"/>
    <x v="12"/>
  </r>
  <r>
    <n v="848"/>
    <x v="848"/>
    <s v="God Am, a Grunge/Doom metal band, who have been trying to fund the production of our EP to bring you a unique aural assault."/>
    <n v="300"/>
    <n v="300"/>
    <x v="0"/>
    <x v="0"/>
    <s v="USD"/>
    <n v="1429038033"/>
    <n v="1426446033"/>
    <b v="0"/>
    <n v="16"/>
    <b v="1"/>
    <s v="music/metal"/>
    <n v="1"/>
    <n v="18.75"/>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x v="850"/>
    <s v="Help Chicago-based instrumental group Sioum complete the production of their 2nd full-length album."/>
    <n v="4000"/>
    <n v="6207"/>
    <x v="0"/>
    <x v="0"/>
    <s v="USD"/>
    <n v="1461560340"/>
    <n v="1458762717"/>
    <b v="0"/>
    <n v="133"/>
    <b v="1"/>
    <s v="music/metal"/>
    <n v="1.55175"/>
    <n v="46.669172932330824"/>
    <x v="4"/>
    <x v="12"/>
  </r>
  <r>
    <n v="851"/>
    <x v="851"/>
    <s v="Salut, nous c'est M.F.Crew, on a besoin de vous pour produire notre premier album &quot;First Ride&quot; ! :)"/>
    <n v="2000"/>
    <n v="2609"/>
    <x v="0"/>
    <x v="6"/>
    <s v="EUR"/>
    <n v="1469994300"/>
    <n v="1464815253"/>
    <b v="0"/>
    <n v="70"/>
    <b v="1"/>
    <s v="music/metal"/>
    <n v="1.3045"/>
    <n v="37.271428571428572"/>
    <x v="4"/>
    <x v="12"/>
  </r>
  <r>
    <n v="852"/>
    <x v="852"/>
    <s v="Limited edition 2x12&quot; vinyl pressing of our latest album &quot;Who Do You Think We Are?&quot;"/>
    <n v="3500"/>
    <n v="3674"/>
    <x v="0"/>
    <x v="0"/>
    <s v="USD"/>
    <n v="1477342800"/>
    <n v="1476386395"/>
    <b v="0"/>
    <n v="62"/>
    <b v="1"/>
    <s v="music/metal"/>
    <n v="1.0497142857142858"/>
    <n v="59.258064516129032"/>
    <x v="4"/>
    <x v="12"/>
  </r>
  <r>
    <n v="853"/>
    <x v="853"/>
    <s v="Help release a CD of sloggoth's first album &quot;sloggoth&quot;.  All contributors of $5 or more get a CD when the goal is met!"/>
    <n v="300"/>
    <n v="300"/>
    <x v="0"/>
    <x v="0"/>
    <s v="USD"/>
    <n v="1424116709"/>
    <n v="1421524709"/>
    <b v="0"/>
    <n v="10"/>
    <b v="1"/>
    <s v="music/metal"/>
    <n v="1"/>
    <n v="30"/>
    <x v="4"/>
    <x v="12"/>
  </r>
  <r>
    <n v="854"/>
    <x v="854"/>
    <s v="Writing and Recording Sophomore record, and funding Tour to support Spring 2017 album release."/>
    <n v="27800"/>
    <n v="32865.300000000003"/>
    <x v="0"/>
    <x v="0"/>
    <s v="USD"/>
    <n v="1482901546"/>
    <n v="1480309546"/>
    <b v="0"/>
    <n v="499"/>
    <b v="1"/>
    <s v="music/metal"/>
    <n v="1.1822050359712231"/>
    <n v="65.8623246492986"/>
    <x v="4"/>
    <x v="12"/>
  </r>
  <r>
    <n v="855"/>
    <x v="855"/>
    <s v="AtteroTerra's &quot;Pray for Apocalypse&quot; is fully completed, and only being held up by funding."/>
    <n v="1450"/>
    <n v="1500"/>
    <x v="0"/>
    <x v="0"/>
    <s v="USD"/>
    <n v="1469329217"/>
    <n v="1466737217"/>
    <b v="0"/>
    <n v="47"/>
    <b v="1"/>
    <s v="music/metal"/>
    <n v="1.0344827586206897"/>
    <n v="31.914893617021278"/>
    <x v="4"/>
    <x v="12"/>
  </r>
  <r>
    <n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x v="857"/>
    <s v="Modern Post-Hardcore/Electro music (Hardstyle, EDM, Trap, Dubstep, Dembow, House)."/>
    <n v="1200"/>
    <n v="1200"/>
    <x v="0"/>
    <x v="3"/>
    <s v="EUR"/>
    <n v="1448463431"/>
    <n v="1444831031"/>
    <b v="0"/>
    <n v="24"/>
    <b v="1"/>
    <s v="music/metal"/>
    <n v="1"/>
    <n v="50"/>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x v="859"/>
    <s v="We are heading to the studio to create our second album and we want you to be right there with us!"/>
    <n v="4000"/>
    <n v="4187"/>
    <x v="0"/>
    <x v="0"/>
    <s v="USD"/>
    <n v="1433376000"/>
    <n v="1430768468"/>
    <b v="0"/>
    <n v="98"/>
    <b v="1"/>
    <s v="music/metal"/>
    <n v="1.0467500000000001"/>
    <n v="42.724489795918366"/>
    <x v="4"/>
    <x v="12"/>
  </r>
  <r>
    <n v="860"/>
    <x v="860"/>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x v="861"/>
    <s v="&quot;In My Own Eye&quot; a cabaret not to be missed  Building a Business Preserving the Art of Cabaret Theatre 4 the Next Generation"/>
    <n v="4500"/>
    <n v="101"/>
    <x v="2"/>
    <x v="0"/>
    <s v="USD"/>
    <n v="1474067404"/>
    <n v="1471475404"/>
    <b v="0"/>
    <n v="2"/>
    <b v="0"/>
    <s v="music/jazz"/>
    <n v="2.2444444444444444E-2"/>
    <n v="50.5"/>
    <x v="4"/>
    <x v="13"/>
  </r>
  <r>
    <n v="862"/>
    <x v="862"/>
    <s v="I want to work with the great John Goodsall and Percy Jones from Brand X to create the ultimate new jazz album."/>
    <n v="50000"/>
    <n v="170"/>
    <x v="2"/>
    <x v="1"/>
    <s v="GBP"/>
    <n v="1384179548"/>
    <n v="1381583948"/>
    <b v="0"/>
    <n v="4"/>
    <b v="0"/>
    <s v="music/jazz"/>
    <n v="3.3999999999999998E-3"/>
    <n v="42.5"/>
    <x v="4"/>
    <x v="13"/>
  </r>
  <r>
    <n v="863"/>
    <x v="863"/>
    <s v="I'm making the move from a side man in local groups to the leader with this debut jazz CD project."/>
    <n v="2000"/>
    <n v="90"/>
    <x v="2"/>
    <x v="0"/>
    <s v="USD"/>
    <n v="1329014966"/>
    <n v="1326422966"/>
    <b v="0"/>
    <n v="5"/>
    <b v="0"/>
    <s v="music/jazz"/>
    <n v="4.4999999999999998E-2"/>
    <n v="18"/>
    <x v="4"/>
    <x v="13"/>
  </r>
  <r>
    <n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22.5"/>
    <x v="4"/>
    <x v="13"/>
  </r>
  <r>
    <n v="866"/>
    <x v="866"/>
    <s v="Drivetime heads to Cali for summer tour supported by @Smoothjazz.com &amp; @JJZPhilly  #Spaghettini #The Roxy"/>
    <n v="3500"/>
    <n v="640"/>
    <x v="2"/>
    <x v="0"/>
    <s v="USD"/>
    <n v="1425136200"/>
    <n v="1421853518"/>
    <b v="0"/>
    <n v="11"/>
    <b v="0"/>
    <s v="music/jazz"/>
    <n v="0.18285714285714286"/>
    <n v="58.18181818181818"/>
    <x v="4"/>
    <x v="13"/>
  </r>
  <r>
    <n v="867"/>
    <x v="867"/>
    <s v="MichÃ© Fambro records the long-awaited Jazz Crooner album.  Favorite standards, and soon-to-be classic originals in one memorable album."/>
    <n v="5000"/>
    <n v="1201"/>
    <x v="2"/>
    <x v="0"/>
    <s v="USD"/>
    <n v="1259643540"/>
    <n v="1254450706"/>
    <b v="0"/>
    <n v="11"/>
    <b v="0"/>
    <s v="music/jazz"/>
    <n v="0.2402"/>
    <n v="109.18181818181819"/>
    <x v="4"/>
    <x v="13"/>
  </r>
  <r>
    <n v="868"/>
    <x v="868"/>
    <s v="I AM A SINGER/SONGWRITER RECORDING MY DEBUT ALBUM OF ORIGINAL MATERIAL TITLED &quot;MY LIFE UNFOLDING&quot;.....MUSIC IS SO MUCH A PART OF ME!"/>
    <n v="45000"/>
    <n v="50"/>
    <x v="2"/>
    <x v="0"/>
    <s v="USD"/>
    <n v="1389055198"/>
    <n v="1386463198"/>
    <b v="0"/>
    <n v="1"/>
    <b v="0"/>
    <s v="music/jazz"/>
    <n v="1.1111111111111111E-3"/>
    <n v="50"/>
    <x v="4"/>
    <x v="13"/>
  </r>
  <r>
    <n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x v="870"/>
    <s v="The Orchestra and it's boy/girl singers perform a plethora of hit songs arranged by Nelson Riddle, for the world's greatest singers."/>
    <n v="20000"/>
    <n v="62"/>
    <x v="2"/>
    <x v="1"/>
    <s v="GBP"/>
    <n v="1377995523"/>
    <n v="1375403523"/>
    <b v="0"/>
    <n v="5"/>
    <b v="0"/>
    <s v="music/jazz"/>
    <n v="3.0999999999999999E-3"/>
    <n v="12.4"/>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x v="872"/>
    <s v="The Songs of Africa Ensemble embarks on their first Goodwill Africa Tour, to taste African music &amp; culture firsthand."/>
    <n v="8000"/>
    <n v="65"/>
    <x v="2"/>
    <x v="0"/>
    <s v="USD"/>
    <n v="1299786527"/>
    <n v="1295898527"/>
    <b v="0"/>
    <n v="2"/>
    <b v="0"/>
    <s v="music/jazz"/>
    <n v="8.1250000000000003E-3"/>
    <n v="32.5"/>
    <x v="4"/>
    <x v="13"/>
  </r>
  <r>
    <n v="873"/>
    <x v="873"/>
    <s v="Fall in love with &quot;The Dreamer&quot;, new original music from trumpeter Freddie Dunn!"/>
    <n v="3500"/>
    <n v="45"/>
    <x v="2"/>
    <x v="0"/>
    <s v="USD"/>
    <n v="1352610040"/>
    <n v="1349150440"/>
    <b v="0"/>
    <n v="5"/>
    <b v="0"/>
    <s v="music/jazz"/>
    <n v="1.2857142857142857E-2"/>
    <n v="9"/>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x v="875"/>
    <s v="IJD coincides with the Columbus Day. The musicians are Italian-American and they'll showcase music from the Italian American songbook."/>
    <n v="5000"/>
    <n v="0"/>
    <x v="2"/>
    <x v="0"/>
    <s v="USD"/>
    <n v="1442856131"/>
    <n v="1441128131"/>
    <b v="0"/>
    <n v="0"/>
    <b v="0"/>
    <s v="music/jazz"/>
    <n v="0"/>
    <m/>
    <x v="4"/>
    <x v="13"/>
  </r>
  <r>
    <n v="876"/>
    <x v="876"/>
    <s v="What was the greatest record shop ever?  DOBELLS!"/>
    <n v="3152"/>
    <n v="1286"/>
    <x v="2"/>
    <x v="1"/>
    <s v="GBP"/>
    <n v="1359978927"/>
    <n v="1357127727"/>
    <b v="0"/>
    <n v="45"/>
    <b v="0"/>
    <s v="music/jazz"/>
    <n v="0.40799492385786801"/>
    <n v="28.577777777777779"/>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x v="878"/>
    <s v="Join in and help me make my first jazz album. I would really like to make a Christmas album and a smooth jazz CD. Want a FREE CD?"/>
    <n v="5000"/>
    <n v="65"/>
    <x v="2"/>
    <x v="0"/>
    <s v="USD"/>
    <n v="1293082524"/>
    <n v="1290490524"/>
    <b v="0"/>
    <n v="2"/>
    <b v="0"/>
    <s v="music/jazz"/>
    <n v="1.2999999999999999E-2"/>
    <n v="32.5"/>
    <x v="4"/>
    <x v="13"/>
  </r>
  <r>
    <n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x v="881"/>
    <s v="To raise funds to finish the latest album by Chris Reed and the Anime Raiders, called &quot;Deep City Diving&quot;"/>
    <n v="3750"/>
    <n v="30"/>
    <x v="2"/>
    <x v="0"/>
    <s v="USD"/>
    <n v="1326520886"/>
    <n v="1322632886"/>
    <b v="0"/>
    <n v="1"/>
    <b v="0"/>
    <s v="music/indie rock"/>
    <n v="8.0000000000000002E-3"/>
    <n v="30"/>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x v="883"/>
    <s v="Seeking supporters to help me break the 15 year streak since my last record.  Dana Lawrence Music is ready to go back into the studio!"/>
    <n v="5000"/>
    <n v="2001"/>
    <x v="2"/>
    <x v="0"/>
    <s v="USD"/>
    <n v="1456957635"/>
    <n v="1451773635"/>
    <b v="0"/>
    <n v="24"/>
    <b v="0"/>
    <s v="music/indie rock"/>
    <n v="0.4002"/>
    <n v="83.375"/>
    <x v="4"/>
    <x v="14"/>
  </r>
  <r>
    <n v="884"/>
    <x v="884"/>
    <s v="We need to hire an animal trainer to have a chimpanzee actor perform in our music video with us!"/>
    <n v="2000"/>
    <n v="20"/>
    <x v="2"/>
    <x v="0"/>
    <s v="USD"/>
    <n v="1336789860"/>
    <n v="1331666146"/>
    <b v="0"/>
    <n v="2"/>
    <b v="0"/>
    <s v="music/indie rock"/>
    <n v="0.01"/>
    <n v="10"/>
    <x v="4"/>
    <x v="14"/>
  </r>
  <r>
    <n v="885"/>
    <x v="885"/>
    <s v="Cobrette Bardole's widely anticipated sophomore release is ready for tracking and he needs your help to make it a reality!"/>
    <n v="1000"/>
    <n v="750"/>
    <x v="2"/>
    <x v="0"/>
    <s v="USD"/>
    <n v="1483137311"/>
    <n v="1481322911"/>
    <b v="0"/>
    <n v="21"/>
    <b v="0"/>
    <s v="music/indie rock"/>
    <n v="0.75"/>
    <n v="35.714285714285715"/>
    <x v="4"/>
    <x v="14"/>
  </r>
  <r>
    <n v="886"/>
    <x v="886"/>
    <s v="The time has finally come... Sap Laughter is in the process of updating our merchandise setup, and we need your help making it happen!"/>
    <n v="500"/>
    <n v="205"/>
    <x v="2"/>
    <x v="0"/>
    <s v="USD"/>
    <n v="1473972813"/>
    <n v="1471812813"/>
    <b v="0"/>
    <n v="7"/>
    <b v="0"/>
    <s v="music/indie rock"/>
    <n v="0.41"/>
    <n v="29.285714285714285"/>
    <x v="4"/>
    <x v="14"/>
  </r>
  <r>
    <n v="887"/>
    <x v="887"/>
    <s v="Mortimer Nova is attempting to raise enough money to record their new album, Terrible the Fish has Drowned, to release it to the public"/>
    <n v="1000"/>
    <n v="0"/>
    <x v="2"/>
    <x v="0"/>
    <s v="USD"/>
    <n v="1338159655"/>
    <n v="1335567655"/>
    <b v="0"/>
    <n v="0"/>
    <b v="0"/>
    <s v="music/indie rock"/>
    <n v="0"/>
    <m/>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8"/>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x v="891"/>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x v="893"/>
    <s v="The Philly music scene is full of amazing talent. This annual music festival is to celebrate those gems within that scene!"/>
    <n v="2000"/>
    <n v="200"/>
    <x v="2"/>
    <x v="0"/>
    <s v="USD"/>
    <n v="1427920363"/>
    <n v="1425331963"/>
    <b v="0"/>
    <n v="5"/>
    <b v="0"/>
    <s v="music/indie rock"/>
    <n v="0.1"/>
    <n v="40"/>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x v="896"/>
    <s v="The people have spoken...the stars have aligned...Hardsoul Poets are making a new record and we want our fans on the front lines."/>
    <n v="8000"/>
    <n v="3200"/>
    <x v="2"/>
    <x v="0"/>
    <s v="USD"/>
    <n v="1440734400"/>
    <n v="1438549026"/>
    <b v="0"/>
    <n v="72"/>
    <b v="0"/>
    <s v="music/indie rock"/>
    <n v="0.4"/>
    <n v="44.444444444444443"/>
    <x v="4"/>
    <x v="14"/>
  </r>
  <r>
    <n v="897"/>
    <x v="897"/>
    <s v="Park XXVII is putting together an album of up and coming Georgia bands. We need money to fund the recording/production costs of this cd"/>
    <n v="3000"/>
    <n v="0"/>
    <x v="2"/>
    <x v="0"/>
    <s v="USD"/>
    <n v="1354123908"/>
    <n v="1351528308"/>
    <b v="0"/>
    <n v="0"/>
    <b v="0"/>
    <s v="music/indie rock"/>
    <n v="0"/>
    <m/>
    <x v="4"/>
    <x v="14"/>
  </r>
  <r>
    <n v="898"/>
    <x v="898"/>
    <s v="For each month in 2012, Sonnet will be releasing a Jesus-celebrating, grave-shattering, ear-tickling, mind-provoking song!"/>
    <n v="2500"/>
    <n v="70"/>
    <x v="2"/>
    <x v="0"/>
    <s v="USD"/>
    <n v="1326651110"/>
    <n v="1322763110"/>
    <b v="0"/>
    <n v="2"/>
    <b v="0"/>
    <s v="music/indie rock"/>
    <n v="2.8000000000000001E-2"/>
    <n v="35"/>
    <x v="4"/>
    <x v="14"/>
  </r>
  <r>
    <n v="899"/>
    <x v="899"/>
    <s v="Lets get 48/14 pressed and in your cd players,ipods,blogs, and facebook status'. Lets get it everywhere!"/>
    <n v="750"/>
    <n v="280"/>
    <x v="2"/>
    <x v="0"/>
    <s v="USD"/>
    <n v="1306549362"/>
    <n v="1302661362"/>
    <b v="0"/>
    <n v="8"/>
    <b v="0"/>
    <s v="music/indie rock"/>
    <n v="0.37333333333333335"/>
    <n v="35"/>
    <x v="4"/>
    <x v="14"/>
  </r>
  <r>
    <n v="900"/>
    <x v="900"/>
    <s v="With Project Revive, I aim to protect and nurture the creative impulse through music."/>
    <n v="5000"/>
    <n v="21"/>
    <x v="2"/>
    <x v="0"/>
    <s v="USD"/>
    <n v="1459365802"/>
    <n v="1456777402"/>
    <b v="0"/>
    <n v="2"/>
    <b v="0"/>
    <s v="music/jazz"/>
    <n v="4.1999999999999997E-3"/>
    <n v="10.5"/>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m/>
    <x v="4"/>
    <x v="13"/>
  </r>
  <r>
    <n v="902"/>
    <x v="902"/>
    <s v="I'VE STARTED A BRAND NEW ALBUM THAT WILL FEATURE ACID JAZZ, FUNK, ROCK, AND DANCE WITH THE PROMISE OF TOURING NEXT YEAR IN THE USA"/>
    <n v="30000"/>
    <n v="90"/>
    <x v="2"/>
    <x v="0"/>
    <s v="USD"/>
    <n v="1409412600"/>
    <n v="1404947422"/>
    <b v="0"/>
    <n v="3"/>
    <b v="0"/>
    <s v="music/jazz"/>
    <n v="3.0000000000000001E-3"/>
    <n v="30"/>
    <x v="4"/>
    <x v="13"/>
  </r>
  <r>
    <n v="903"/>
    <x v="903"/>
    <s v="The U City Jazz Festival is offered for free to the community and features the best jazz talent from the midwest."/>
    <n v="5000"/>
    <n v="160"/>
    <x v="2"/>
    <x v="0"/>
    <s v="USD"/>
    <n v="1348367100"/>
    <n v="1346180780"/>
    <b v="0"/>
    <n v="4"/>
    <b v="0"/>
    <s v="music/jazz"/>
    <n v="3.2000000000000001E-2"/>
    <n v="40"/>
    <x v="4"/>
    <x v="13"/>
  </r>
  <r>
    <n v="904"/>
    <x v="904"/>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x v="905"/>
    <s v="Working hard to get into the studio to record, produce, and edit my break out CD. I hope to realize my vision!"/>
    <n v="6500"/>
    <n v="196"/>
    <x v="2"/>
    <x v="0"/>
    <s v="USD"/>
    <n v="1295847926"/>
    <n v="1290663926"/>
    <b v="0"/>
    <n v="6"/>
    <b v="0"/>
    <s v="music/jazz"/>
    <n v="3.0153846153846153E-2"/>
    <n v="32.666666666666664"/>
    <x v="4"/>
    <x v="13"/>
  </r>
  <r>
    <n v="906"/>
    <x v="906"/>
    <s v="The DMV's most respected saxophonist pay tribute to Motown."/>
    <n v="15000"/>
    <n v="0"/>
    <x v="2"/>
    <x v="0"/>
    <s v="USD"/>
    <n v="1394681590"/>
    <n v="1392093190"/>
    <b v="0"/>
    <n v="0"/>
    <b v="0"/>
    <s v="music/jazz"/>
    <n v="0"/>
    <m/>
    <x v="4"/>
    <x v="13"/>
  </r>
  <r>
    <n v="907"/>
    <x v="907"/>
    <s v="Greg Chambers' self-titled CD needs support for post production, replication, and promotion."/>
    <n v="2900"/>
    <n v="0"/>
    <x v="2"/>
    <x v="0"/>
    <s v="USD"/>
    <n v="1315715823"/>
    <n v="1313123823"/>
    <b v="0"/>
    <n v="0"/>
    <b v="0"/>
    <s v="music/jazz"/>
    <n v="0"/>
    <m/>
    <x v="4"/>
    <x v="13"/>
  </r>
  <r>
    <n v="908"/>
    <x v="908"/>
    <s v="This project is designed to help protect the environment by using Eco-friendly product packaging."/>
    <n v="2500"/>
    <n v="0"/>
    <x v="2"/>
    <x v="0"/>
    <s v="USD"/>
    <n v="1280206740"/>
    <n v="1276283655"/>
    <b v="0"/>
    <n v="0"/>
    <b v="0"/>
    <s v="music/jazz"/>
    <n v="0"/>
    <m/>
    <x v="4"/>
    <x v="13"/>
  </r>
  <r>
    <n v="909"/>
    <x v="909"/>
    <s v="Woody Woodland and Carol Stone, are back on the scene presenting Philly Jazz Fest â€œRemembering Groverâ€ September 22, 2012."/>
    <n v="16000"/>
    <n v="520"/>
    <x v="2"/>
    <x v="0"/>
    <s v="USD"/>
    <n v="1343016000"/>
    <n v="1340296440"/>
    <b v="0"/>
    <n v="8"/>
    <b v="0"/>
    <s v="music/jazz"/>
    <n v="3.2500000000000001E-2"/>
    <n v="65"/>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24.6"/>
    <x v="4"/>
    <x v="13"/>
  </r>
  <r>
    <n v="911"/>
    <x v="911"/>
    <s v="Promoting an &quot;over the top&quot; all inclusive jazz experience featuring top notch performers in a luxurious Latin setting in Lima, Peru."/>
    <n v="100000"/>
    <n v="0"/>
    <x v="2"/>
    <x v="0"/>
    <s v="USD"/>
    <n v="1390522045"/>
    <n v="1388707645"/>
    <b v="0"/>
    <n v="0"/>
    <b v="0"/>
    <s v="music/jazz"/>
    <n v="0"/>
    <m/>
    <x v="4"/>
    <x v="13"/>
  </r>
  <r>
    <n v="912"/>
    <x v="912"/>
    <s v="My new album will be called Triad, an album of original music performed by me &amp; guest musical artists."/>
    <n v="3500"/>
    <n v="30"/>
    <x v="2"/>
    <x v="0"/>
    <s v="USD"/>
    <n v="1355197047"/>
    <n v="1350009447"/>
    <b v="0"/>
    <n v="2"/>
    <b v="0"/>
    <s v="music/jazz"/>
    <n v="8.5714285714285719E-3"/>
    <n v="15"/>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x v="914"/>
    <s v="This project is for the making of a music video. All funds will go towards production costs for this event only."/>
    <n v="1500"/>
    <n v="0"/>
    <x v="2"/>
    <x v="0"/>
    <s v="USD"/>
    <n v="1345918747"/>
    <n v="1343326747"/>
    <b v="0"/>
    <n v="0"/>
    <b v="0"/>
    <s v="music/jazz"/>
    <n v="0"/>
    <m/>
    <x v="4"/>
    <x v="13"/>
  </r>
  <r>
    <n v="915"/>
    <x v="915"/>
    <s v="â€œThe Deep Brooklyn Suiteâ€ is a series of musical impressions about living and surviving in Brooklyn."/>
    <n v="6500"/>
    <n v="375"/>
    <x v="2"/>
    <x v="0"/>
    <s v="USD"/>
    <n v="1330577940"/>
    <n v="1327853914"/>
    <b v="0"/>
    <n v="9"/>
    <b v="0"/>
    <s v="music/jazz"/>
    <n v="5.7692307692307696E-2"/>
    <n v="41.666666666666664"/>
    <x v="4"/>
    <x v="13"/>
  </r>
  <r>
    <n v="916"/>
    <x v="916"/>
    <s v="Our next audio recording projects are scheduled for November 1 to 3, 2010 here in Kansas City, Missouri! "/>
    <n v="3300"/>
    <n v="0"/>
    <x v="2"/>
    <x v="0"/>
    <s v="USD"/>
    <n v="1287723600"/>
    <n v="1284409734"/>
    <b v="0"/>
    <n v="0"/>
    <b v="0"/>
    <s v="music/jazz"/>
    <n v="0"/>
    <m/>
    <x v="4"/>
    <x v="13"/>
  </r>
  <r>
    <n v="917"/>
    <x v="917"/>
    <s v="2014 World Cup / Copa do Mundo is creating much controversy. The song and video support and promote music &amp; sports education for all."/>
    <n v="5000"/>
    <n v="30"/>
    <x v="2"/>
    <x v="0"/>
    <s v="USD"/>
    <n v="1405305000"/>
    <n v="1402612730"/>
    <b v="0"/>
    <n v="1"/>
    <b v="0"/>
    <s v="music/jazz"/>
    <n v="6.0000000000000001E-3"/>
    <n v="30"/>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x v="919"/>
    <s v="Cool jazz with a New Orleans flavor."/>
    <n v="20000"/>
    <n v="100"/>
    <x v="2"/>
    <x v="0"/>
    <s v="USD"/>
    <n v="1355930645"/>
    <n v="1352906645"/>
    <b v="0"/>
    <n v="1"/>
    <b v="0"/>
    <s v="music/jazz"/>
    <n v="5.0000000000000001E-3"/>
    <n v="100"/>
    <x v="4"/>
    <x v="13"/>
  </r>
  <r>
    <n v="920"/>
    <x v="920"/>
    <s v="Miami club band records powerhouse fusion album. You don't have to be a musician to understand the sound of jazz."/>
    <n v="5500"/>
    <n v="0"/>
    <x v="2"/>
    <x v="0"/>
    <s v="USD"/>
    <n v="1384448822"/>
    <n v="1381853222"/>
    <b v="0"/>
    <n v="0"/>
    <b v="0"/>
    <s v="music/jazz"/>
    <n v="0"/>
    <m/>
    <x v="4"/>
    <x v="13"/>
  </r>
  <r>
    <n v="921"/>
    <x v="921"/>
    <s v="I'm recording the music of my uncle, Legendary trumpeter Clifford Brown. Had uncle Cliff lived, how might he revisit his music today?"/>
    <n v="15000"/>
    <n v="4635"/>
    <x v="2"/>
    <x v="0"/>
    <s v="USD"/>
    <n v="1323666376"/>
    <n v="1320033976"/>
    <b v="0"/>
    <n v="20"/>
    <b v="0"/>
    <s v="music/jazz"/>
    <n v="0.309"/>
    <n v="231.75"/>
    <x v="4"/>
    <x v="13"/>
  </r>
  <r>
    <n v="922"/>
    <x v="922"/>
    <s v="Our goal is to help educate the world about jazz and its components; how it relates to love, romance, and success."/>
    <n v="27000"/>
    <n v="5680"/>
    <x v="2"/>
    <x v="0"/>
    <s v="USD"/>
    <n v="1412167393"/>
    <n v="1409143393"/>
    <b v="0"/>
    <n v="30"/>
    <b v="0"/>
    <s v="music/jazz"/>
    <n v="0.21037037037037037"/>
    <n v="189.33333333333334"/>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x v="924"/>
    <s v="Cultural and jazz instructional classes for youth at Preservation Hall. Preserving traditional New Orleans jazz and it's African roots."/>
    <n v="3000"/>
    <n v="327"/>
    <x v="2"/>
    <x v="0"/>
    <s v="USD"/>
    <n v="1360795069"/>
    <n v="1358203069"/>
    <b v="0"/>
    <n v="15"/>
    <b v="0"/>
    <s v="music/jazz"/>
    <n v="0.109"/>
    <n v="21.8"/>
    <x v="4"/>
    <x v="13"/>
  </r>
  <r>
    <n v="925"/>
    <x v="925"/>
    <s v="This project is a mix of original &amp; standard song selections.  This phase covers recording and package design expenses."/>
    <n v="6000"/>
    <n v="160"/>
    <x v="2"/>
    <x v="0"/>
    <s v="USD"/>
    <n v="1385590111"/>
    <n v="1382994511"/>
    <b v="0"/>
    <n v="5"/>
    <b v="0"/>
    <s v="music/jazz"/>
    <n v="2.6666666666666668E-2"/>
    <n v="32"/>
    <x v="4"/>
    <x v="13"/>
  </r>
  <r>
    <n v="926"/>
    <x v="926"/>
    <s v="we are an ambitious collective of brooklynites striving to fuse a concept album/fim into a multimedia musical theate.Inspired by the 2012shif"/>
    <n v="7000"/>
    <n v="0"/>
    <x v="2"/>
    <x v="0"/>
    <s v="USD"/>
    <n v="1278628800"/>
    <n v="1276043330"/>
    <b v="0"/>
    <n v="0"/>
    <b v="0"/>
    <s v="music/jazz"/>
    <n v="0"/>
    <m/>
    <x v="4"/>
    <x v="13"/>
  </r>
  <r>
    <n v="927"/>
    <x v="927"/>
    <s v="Studio CD/DVD Solo project of Pianist &amp; Keyboardist Jetro da Silva"/>
    <n v="20000"/>
    <n v="0"/>
    <x v="2"/>
    <x v="0"/>
    <s v="USD"/>
    <n v="1337024695"/>
    <n v="1334432695"/>
    <b v="0"/>
    <n v="0"/>
    <b v="0"/>
    <s v="music/jazz"/>
    <n v="0"/>
    <m/>
    <x v="4"/>
    <x v="13"/>
  </r>
  <r>
    <n v="928"/>
    <x v="928"/>
    <s v="A real Motown Backup singer on 22 gold and platinum albums headlines her own Jazz CD of Motown songs."/>
    <n v="14500"/>
    <n v="1575"/>
    <x v="2"/>
    <x v="0"/>
    <s v="USD"/>
    <n v="1353196800"/>
    <n v="1348864913"/>
    <b v="0"/>
    <n v="28"/>
    <b v="0"/>
    <s v="music/jazz"/>
    <n v="0.10862068965517241"/>
    <n v="56.25"/>
    <x v="4"/>
    <x v="13"/>
  </r>
  <r>
    <n v="929"/>
    <x v="929"/>
    <s v="I am searching for monetary funding to go into a good recording studio and record experimental intuitive improv jazz."/>
    <n v="500"/>
    <n v="0"/>
    <x v="2"/>
    <x v="0"/>
    <s v="USD"/>
    <n v="1333946569"/>
    <n v="1331358169"/>
    <b v="0"/>
    <n v="0"/>
    <b v="0"/>
    <s v="music/jazz"/>
    <n v="0"/>
    <m/>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x v="931"/>
    <s v="A contemporary jazz project crossing music lines, from jazz to rock walking through some free elements and full of melody!"/>
    <n v="2000"/>
    <n v="131"/>
    <x v="2"/>
    <x v="1"/>
    <s v="GBP"/>
    <n v="1395007200"/>
    <n v="1392021502"/>
    <b v="0"/>
    <n v="7"/>
    <b v="0"/>
    <s v="music/jazz"/>
    <n v="6.5500000000000003E-2"/>
    <n v="18.714285714285715"/>
    <x v="4"/>
    <x v="13"/>
  </r>
  <r>
    <n v="932"/>
    <x v="932"/>
    <s v="Help me to create my 3rd album, a Christmas CD with 16 Holiday/Original favorites!"/>
    <n v="9500"/>
    <n v="1381"/>
    <x v="2"/>
    <x v="0"/>
    <s v="USD"/>
    <n v="1363990545"/>
    <n v="1360106145"/>
    <b v="0"/>
    <n v="30"/>
    <b v="0"/>
    <s v="music/jazz"/>
    <n v="0.14536842105263159"/>
    <n v="46.033333333333331"/>
    <x v="4"/>
    <x v="13"/>
  </r>
  <r>
    <n v="933"/>
    <x v="933"/>
    <s v="I've only been able to release 7/10 songs for this album. I'd like to get into a professional studio and record them all properly."/>
    <n v="2000"/>
    <n v="120"/>
    <x v="2"/>
    <x v="0"/>
    <s v="USD"/>
    <n v="1399867409"/>
    <n v="1394683409"/>
    <b v="0"/>
    <n v="2"/>
    <b v="0"/>
    <s v="music/jazz"/>
    <n v="0.06"/>
    <n v="60"/>
    <x v="4"/>
    <x v="13"/>
  </r>
  <r>
    <n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x v="935"/>
    <s v="This vocal music and spoken word project uses the  gift of life,love,hope &amp; peace to enable people to see themselves as a masterpiece!"/>
    <n v="3500"/>
    <n v="50"/>
    <x v="2"/>
    <x v="0"/>
    <s v="USD"/>
    <n v="1454054429"/>
    <n v="1451462429"/>
    <b v="0"/>
    <n v="2"/>
    <b v="0"/>
    <s v="music/jazz"/>
    <n v="1.4285714285714285E-2"/>
    <n v="25"/>
    <x v="4"/>
    <x v="13"/>
  </r>
  <r>
    <n v="936"/>
    <x v="936"/>
    <s v="A CD of a live Jazz concert featuring Marti Mendenhall, George Mitchell, Scott Steed and Todd Strait."/>
    <n v="1400"/>
    <n v="0"/>
    <x v="2"/>
    <x v="0"/>
    <s v="USD"/>
    <n v="1326916800"/>
    <n v="1323131689"/>
    <b v="0"/>
    <n v="0"/>
    <b v="0"/>
    <s v="music/jazz"/>
    <n v="0"/>
    <m/>
    <x v="4"/>
    <x v="13"/>
  </r>
  <r>
    <n v="937"/>
    <x v="937"/>
    <s v="We've been invited to perform at Jazz Festival 2013. We must request funding to successfully manage this special invitation"/>
    <n v="3500"/>
    <n v="40"/>
    <x v="2"/>
    <x v="0"/>
    <s v="USD"/>
    <n v="1383509357"/>
    <n v="1380913757"/>
    <b v="0"/>
    <n v="2"/>
    <b v="0"/>
    <s v="music/jazz"/>
    <n v="1.1428571428571429E-2"/>
    <n v="20"/>
    <x v="4"/>
    <x v="13"/>
  </r>
  <r>
    <n v="938"/>
    <x v="938"/>
    <s v="Creating new avenues of exposure for young Jazz &amp; Soul artists_x000a_to express their Art of Music."/>
    <n v="7000"/>
    <n v="25"/>
    <x v="2"/>
    <x v="0"/>
    <s v="USD"/>
    <n v="1346585448"/>
    <n v="1343993448"/>
    <b v="0"/>
    <n v="1"/>
    <b v="0"/>
    <s v="music/jazz"/>
    <n v="3.5714285714285713E-3"/>
    <n v="25"/>
    <x v="4"/>
    <x v="13"/>
  </r>
  <r>
    <n v="939"/>
    <x v="939"/>
    <s v="Jazz to jazz, New York to France, a piano trio of cutting-edge French jazzmen and a NY-based Japanese jazz pianist. Superbly different!"/>
    <n v="2750"/>
    <n v="40"/>
    <x v="2"/>
    <x v="0"/>
    <s v="USD"/>
    <n v="1372622280"/>
    <n v="1369246738"/>
    <b v="0"/>
    <n v="2"/>
    <b v="0"/>
    <s v="music/jazz"/>
    <n v="1.4545454545454545E-2"/>
    <n v="20"/>
    <x v="4"/>
    <x v="13"/>
  </r>
  <r>
    <n v="940"/>
    <x v="940"/>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x v="943"/>
    <s v="A mask for home or travel that will give you the best, undisturbed sleep of your life."/>
    <n v="3000"/>
    <n v="289"/>
    <x v="2"/>
    <x v="0"/>
    <s v="USD"/>
    <n v="1480438905"/>
    <n v="1477843305"/>
    <b v="0"/>
    <n v="12"/>
    <b v="0"/>
    <s v="technology/wearables"/>
    <n v="9.633333333333334E-2"/>
    <n v="24.083333333333332"/>
    <x v="2"/>
    <x v="8"/>
  </r>
  <r>
    <n v="944"/>
    <x v="944"/>
    <s v="Find your pet when it's missing, digitally store pet-related information, and locate pet friend establishments and services."/>
    <n v="50000"/>
    <n v="6663"/>
    <x v="2"/>
    <x v="0"/>
    <s v="USD"/>
    <n v="1460988000"/>
    <n v="1458050450"/>
    <b v="0"/>
    <n v="96"/>
    <b v="0"/>
    <s v="technology/wearables"/>
    <n v="0.13325999999999999"/>
    <n v="69.40625"/>
    <x v="2"/>
    <x v="8"/>
  </r>
  <r>
    <n v="945"/>
    <x v="945"/>
    <s v="Make your watch Smart ! CT Band is an ultra-thin, high-tech smart watch-strap awarded twice at CES 2017 las vegas"/>
    <n v="100000"/>
    <n v="2484"/>
    <x v="2"/>
    <x v="6"/>
    <s v="EUR"/>
    <n v="1487462340"/>
    <n v="1482958626"/>
    <b v="0"/>
    <n v="16"/>
    <b v="0"/>
    <s v="technology/wearables"/>
    <n v="2.4840000000000001E-2"/>
    <n v="155.25"/>
    <x v="2"/>
    <x v="8"/>
  </r>
  <r>
    <n v="946"/>
    <x v="946"/>
    <s v="Soft edged-Hard working. The perfect wearable organization for the home and professional shop."/>
    <n v="15000"/>
    <n v="286"/>
    <x v="2"/>
    <x v="0"/>
    <s v="USD"/>
    <n v="1473444048"/>
    <n v="1470852048"/>
    <b v="0"/>
    <n v="5"/>
    <b v="0"/>
    <s v="technology/wearables"/>
    <n v="1.9066666666666666E-2"/>
    <n v="57.2"/>
    <x v="2"/>
    <x v="8"/>
  </r>
  <r>
    <n v="947"/>
    <x v="947"/>
    <s v="The CCP Pack is a bag that charges your smartphones and tablets on the go! Also holds small important items. &quot;Never Without Power&quot;."/>
    <n v="850"/>
    <n v="0"/>
    <x v="2"/>
    <x v="0"/>
    <s v="USD"/>
    <n v="1467312306"/>
    <n v="1462128306"/>
    <b v="0"/>
    <n v="0"/>
    <b v="0"/>
    <s v="technology/wearables"/>
    <n v="0"/>
    <m/>
    <x v="2"/>
    <x v="8"/>
  </r>
  <r>
    <n v="948"/>
    <x v="948"/>
    <s v="T-Shirt with Led panel controlled by Android app over WiFi. _x000a_Multiple shirts, games, text, video effects support,"/>
    <n v="4000"/>
    <n v="480"/>
    <x v="2"/>
    <x v="9"/>
    <s v="EUR"/>
    <n v="1457812364"/>
    <n v="1455220364"/>
    <b v="0"/>
    <n v="8"/>
    <b v="0"/>
    <s v="technology/wearables"/>
    <n v="0.12"/>
    <n v="60"/>
    <x v="2"/>
    <x v="8"/>
  </r>
  <r>
    <n v="949"/>
    <x v="949"/>
    <s v="Der INBED ist ein innovatives Multisensor-Wearable fÃ¼r die SturzprÃ¤vention motorisch eingeschrÃ¤nkter Personen."/>
    <n v="20000"/>
    <n v="273"/>
    <x v="2"/>
    <x v="12"/>
    <s v="EUR"/>
    <n v="1456016576"/>
    <n v="1450832576"/>
    <b v="0"/>
    <n v="7"/>
    <b v="0"/>
    <s v="technology/wearables"/>
    <n v="1.3650000000000001E-2"/>
    <n v="39"/>
    <x v="2"/>
    <x v="8"/>
  </r>
  <r>
    <n v="950"/>
    <x v="950"/>
    <s v="Rider worn tail light brake light. Adheres to virtually any coat, jacket or vest. Stays on even when you get off."/>
    <n v="5000"/>
    <n v="1402"/>
    <x v="2"/>
    <x v="5"/>
    <s v="CAD"/>
    <n v="1453053661"/>
    <n v="1450461661"/>
    <b v="0"/>
    <n v="24"/>
    <b v="0"/>
    <s v="technology/wearables"/>
    <n v="0.28039999999999998"/>
    <n v="58.416666666666664"/>
    <x v="2"/>
    <x v="8"/>
  </r>
  <r>
    <n v="951"/>
    <x v="951"/>
    <s v="Revolutionizing the way we walk our dogs!"/>
    <n v="50000"/>
    <n v="19195"/>
    <x v="2"/>
    <x v="0"/>
    <s v="USD"/>
    <n v="1465054872"/>
    <n v="1461166872"/>
    <b v="0"/>
    <n v="121"/>
    <b v="0"/>
    <s v="technology/wearables"/>
    <n v="0.38390000000000002"/>
    <n v="158.63636363636363"/>
    <x v="2"/>
    <x v="8"/>
  </r>
  <r>
    <n v="952"/>
    <x v="952"/>
    <s v="Audionoggin: Wireless personal surround sound for the athlete in everyone."/>
    <n v="49000"/>
    <n v="19572"/>
    <x v="2"/>
    <x v="0"/>
    <s v="USD"/>
    <n v="1479483812"/>
    <n v="1476888212"/>
    <b v="0"/>
    <n v="196"/>
    <b v="0"/>
    <s v="technology/wearables"/>
    <n v="0.39942857142857141"/>
    <n v="99.857142857142861"/>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x v="957"/>
    <s v="A Leather Smart watch Band, that NEVER needs to be charged for only $37!"/>
    <n v="12000"/>
    <n v="233"/>
    <x v="2"/>
    <x v="0"/>
    <s v="USD"/>
    <n v="1479392133"/>
    <n v="1476710133"/>
    <b v="0"/>
    <n v="7"/>
    <b v="0"/>
    <s v="technology/wearables"/>
    <n v="1.9416666666666665E-2"/>
    <n v="33.285714285714285"/>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x v="959"/>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x v="961"/>
    <s v="Active, happy &amp; healthy together! _x000a_Thatâ€™s our mission for all dogs and their parents."/>
    <n v="95000"/>
    <n v="40079"/>
    <x v="2"/>
    <x v="0"/>
    <s v="USD"/>
    <n v="1487617200"/>
    <n v="1483634335"/>
    <b v="0"/>
    <n v="110"/>
    <b v="0"/>
    <s v="technology/wearables"/>
    <n v="0.42188421052631581"/>
    <n v="364.35454545454547"/>
    <x v="2"/>
    <x v="8"/>
  </r>
  <r>
    <n v="962"/>
    <x v="962"/>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x v="963"/>
    <s v="WE are molding an educated, motivated, non violent GENERATION!"/>
    <n v="35000"/>
    <n v="377"/>
    <x v="2"/>
    <x v="0"/>
    <s v="USD"/>
    <n v="1476717319"/>
    <n v="1473693319"/>
    <b v="0"/>
    <n v="9"/>
    <b v="0"/>
    <s v="technology/wearables"/>
    <n v="1.0771428571428571E-2"/>
    <n v="41.888888888888886"/>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x v="966"/>
    <s v="ICE SHIRT; running, multi-sport, cycling, &amp; athletic wear shirts that hold melting ice to cool you on hot days."/>
    <n v="12000"/>
    <n v="1776"/>
    <x v="2"/>
    <x v="0"/>
    <s v="USD"/>
    <n v="1475766932"/>
    <n v="1473174932"/>
    <b v="0"/>
    <n v="30"/>
    <b v="0"/>
    <s v="technology/wearables"/>
    <n v="0.14799999999999999"/>
    <n v="59.2"/>
    <x v="2"/>
    <x v="8"/>
  </r>
  <r>
    <n v="967"/>
    <x v="967"/>
    <s v="Better Beanie is the new therapeutic wearable designed to assist you while keeping your hands free."/>
    <n v="20000"/>
    <n v="3562"/>
    <x v="2"/>
    <x v="0"/>
    <s v="USD"/>
    <n v="1461301574"/>
    <n v="1456121174"/>
    <b v="0"/>
    <n v="81"/>
    <b v="0"/>
    <s v="technology/wearables"/>
    <n v="0.17810000000000001"/>
    <n v="43.97530864197531"/>
    <x v="2"/>
    <x v="8"/>
  </r>
  <r>
    <n v="968"/>
    <x v="968"/>
    <s v="Anyone who want to support of this will be credited. This will be my ultimate build. Full animatronics, from arms, legs, H.U.D, etc"/>
    <n v="8000"/>
    <n v="106"/>
    <x v="2"/>
    <x v="0"/>
    <s v="USD"/>
    <n v="1408134034"/>
    <n v="1405542034"/>
    <b v="0"/>
    <n v="4"/>
    <b v="0"/>
    <s v="technology/wearables"/>
    <n v="1.325E-2"/>
    <n v="26.5"/>
    <x v="2"/>
    <x v="8"/>
  </r>
  <r>
    <n v="969"/>
    <x v="969"/>
    <s v="Geek &amp; Chic Smart Jewelry Collection, Wearables Meet Style!"/>
    <n v="30000"/>
    <n v="14000"/>
    <x v="2"/>
    <x v="14"/>
    <s v="MXN"/>
    <n v="1486624607"/>
    <n v="1483773407"/>
    <b v="0"/>
    <n v="11"/>
    <b v="0"/>
    <s v="technology/wearables"/>
    <n v="0.46666666666666667"/>
    <n v="1272.7272727272727"/>
    <x v="2"/>
    <x v="8"/>
  </r>
  <r>
    <n v="970"/>
    <x v="970"/>
    <s v="Stainless Steel Modular Ring with screw on bezels for WiFi + Bluetooth + NFC Wireless modules with open source IOS and Android Apps"/>
    <n v="5000"/>
    <n v="2296"/>
    <x v="2"/>
    <x v="5"/>
    <s v="CAD"/>
    <n v="1485147540"/>
    <n v="1481951853"/>
    <b v="0"/>
    <n v="14"/>
    <b v="0"/>
    <s v="technology/wearables"/>
    <n v="0.4592"/>
    <n v="16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45.2"/>
    <x v="2"/>
    <x v="8"/>
  </r>
  <r>
    <n v="972"/>
    <x v="972"/>
    <s v="Slackers Patent-Pending Magnetic Clip and Cable System, Amazing Sound, Durability and Value Can't Be Beat...AT ANY PRICE!!"/>
    <n v="20000"/>
    <n v="6925"/>
    <x v="2"/>
    <x v="0"/>
    <s v="USD"/>
    <n v="1409813940"/>
    <n v="1407271598"/>
    <b v="0"/>
    <n v="45"/>
    <b v="0"/>
    <s v="technology/wearables"/>
    <n v="0.34625"/>
    <n v="153.88888888888889"/>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75.75"/>
    <x v="2"/>
    <x v="8"/>
  </r>
  <r>
    <n v="978"/>
    <x v="978"/>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x v="982"/>
    <s v="revolutonary ultra-slim 2-in-1 Smart  2-in-1 I-PHONE handle/WALLETtm with 360 rotatiion"/>
    <n v="17500"/>
    <n v="3"/>
    <x v="2"/>
    <x v="0"/>
    <s v="USD"/>
    <n v="1475431486"/>
    <n v="1472839486"/>
    <b v="0"/>
    <n v="3"/>
    <b v="0"/>
    <s v="technology/wearables"/>
    <n v="1.7142857142857143E-4"/>
    <n v="1"/>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x v="988"/>
    <s v="Itâ€™s original, fashion and unique, Ohyear is the first cover for your earphones that wears your style._x000a_Designed and made in Italy"/>
    <n v="5000"/>
    <n v="0"/>
    <x v="2"/>
    <x v="13"/>
    <s v="EUR"/>
    <n v="1475310825"/>
    <n v="1472718825"/>
    <b v="0"/>
    <n v="0"/>
    <b v="0"/>
    <s v="technology/wearables"/>
    <n v="0"/>
    <m/>
    <x v="2"/>
    <x v="8"/>
  </r>
  <r>
    <n v="989"/>
    <x v="989"/>
    <s v="The most useful phone charger you will ever buy"/>
    <n v="10000"/>
    <n v="1677"/>
    <x v="2"/>
    <x v="0"/>
    <s v="USD"/>
    <n v="1475101495"/>
    <n v="1472509495"/>
    <b v="0"/>
    <n v="32"/>
    <b v="0"/>
    <s v="technology/wearables"/>
    <n v="0.16769999999999999"/>
    <n v="52.40625"/>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x v="992"/>
    <s v="The HOTTEST and COOLEST thing yet! WairConditioning... an entirely new level of comfortability!"/>
    <n v="100000"/>
    <n v="467"/>
    <x v="2"/>
    <x v="0"/>
    <s v="USD"/>
    <n v="1462655519"/>
    <n v="1457475119"/>
    <b v="0"/>
    <n v="4"/>
    <b v="0"/>
    <s v="technology/wearables"/>
    <n v="4.6699999999999997E-3"/>
    <n v="116.75"/>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x v="996"/>
    <s v="Study the behaviour of technical communities by tracking their movement  through wearables"/>
    <n v="4000"/>
    <n v="65"/>
    <x v="2"/>
    <x v="0"/>
    <s v="USD"/>
    <n v="1406474820"/>
    <n v="1403902060"/>
    <b v="0"/>
    <n v="5"/>
    <b v="0"/>
    <s v="technology/wearables"/>
    <n v="1.6250000000000001E-2"/>
    <n v="13"/>
    <x v="2"/>
    <x v="8"/>
  </r>
  <r>
    <n v="997"/>
    <x v="997"/>
    <s v="The iPhanny keeps your iPhone 6 safe from bending in those dangerous pants pockets."/>
    <n v="5000"/>
    <n v="65"/>
    <x v="2"/>
    <x v="0"/>
    <s v="USD"/>
    <n v="1417145297"/>
    <n v="1414549697"/>
    <b v="0"/>
    <n v="8"/>
    <b v="0"/>
    <s v="technology/wearables"/>
    <n v="1.2999999999999999E-2"/>
    <n v="8.125"/>
    <x v="2"/>
    <x v="8"/>
  </r>
  <r>
    <n v="998"/>
    <x v="998"/>
    <s v="Ollinfit is the first wearable fitness trainer with 3 sensors for superior accuracy, feedback and results."/>
    <n v="60000"/>
    <n v="35135"/>
    <x v="2"/>
    <x v="5"/>
    <s v="CAD"/>
    <n v="1447909401"/>
    <n v="1444017801"/>
    <b v="0"/>
    <n v="229"/>
    <b v="0"/>
    <s v="technology/wearables"/>
    <n v="0.58558333333333334"/>
    <n v="153.42794759825327"/>
    <x v="2"/>
    <x v="8"/>
  </r>
  <r>
    <n v="999"/>
    <x v="999"/>
    <s v="Built in running, cycling, pedometer, and golf features for the edge you need to perform at your very best!"/>
    <n v="150000"/>
    <n v="11683"/>
    <x v="2"/>
    <x v="5"/>
    <s v="CAD"/>
    <n v="1415865720"/>
    <n v="1413270690"/>
    <b v="0"/>
    <n v="40"/>
    <b v="0"/>
    <s v="technology/wearables"/>
    <n v="7.7886666666666673E-2"/>
    <n v="292.07499999999999"/>
    <x v="2"/>
    <x v="8"/>
  </r>
  <r>
    <n v="1000"/>
    <x v="1000"/>
    <s v="Ristola watches made in La Chaux de-Fonds, Switzerland. A new brand of COSC and ISO Certified Professional watches."/>
    <n v="894700"/>
    <n v="19824"/>
    <x v="1"/>
    <x v="0"/>
    <s v="USD"/>
    <n v="1489537560"/>
    <n v="1484357160"/>
    <b v="0"/>
    <n v="6"/>
    <b v="0"/>
    <s v="technology/wearables"/>
    <n v="2.2157147647256063E-2"/>
    <n v="3304"/>
    <x v="2"/>
    <x v="8"/>
  </r>
  <r>
    <n v="1001"/>
    <x v="1001"/>
    <s v="We make stylish sports clothing from LED jackets to backpacks and LED arm bands.With our LED technology you're sure to be seen in style"/>
    <n v="5000"/>
    <n v="5200"/>
    <x v="1"/>
    <x v="1"/>
    <s v="GBP"/>
    <n v="1485796613"/>
    <n v="1481908613"/>
    <b v="0"/>
    <n v="4"/>
    <b v="0"/>
    <s v="technology/wearables"/>
    <n v="1.04"/>
    <n v="1300"/>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x v="1003"/>
    <s v="Connected, heating, premium quality and comfortable leather sneakers - hand-crafted in France."/>
    <n v="20000"/>
    <n v="3211"/>
    <x v="1"/>
    <x v="6"/>
    <s v="EUR"/>
    <n v="1489680061"/>
    <n v="1487091661"/>
    <b v="0"/>
    <n v="15"/>
    <b v="0"/>
    <s v="technology/wearables"/>
    <n v="0.16055"/>
    <n v="214.06666666666666"/>
    <x v="2"/>
    <x v="8"/>
  </r>
  <r>
    <n v="1004"/>
    <x v="1004"/>
    <s v="Harnessing wearable technology as a powerful defense for food-allergy children."/>
    <n v="25000"/>
    <n v="20552"/>
    <x v="1"/>
    <x v="0"/>
    <s v="USD"/>
    <n v="1455814827"/>
    <n v="1453222827"/>
    <b v="0"/>
    <n v="95"/>
    <b v="0"/>
    <s v="technology/wearables"/>
    <n v="0.82208000000000003"/>
    <n v="216.33684210526314"/>
    <x v="2"/>
    <x v="8"/>
  </r>
  <r>
    <n v="1005"/>
    <x v="1005"/>
    <s v="The Forcite Alpine helmet records 4K footage and keeps you connected all in one sleek design."/>
    <n v="200000"/>
    <n v="150102"/>
    <x v="1"/>
    <x v="0"/>
    <s v="USD"/>
    <n v="1446217183"/>
    <n v="1443538783"/>
    <b v="0"/>
    <n v="161"/>
    <b v="0"/>
    <s v="technology/wearables"/>
    <n v="0.75051000000000001"/>
    <n v="932.31055900621118"/>
    <x v="2"/>
    <x v="8"/>
  </r>
  <r>
    <n v="1006"/>
    <x v="1006"/>
    <s v="Sweat resistant, colorful, durable, CUSTOMIZABLE, watch bands &amp; protector bands that fit the Moto360 smartwatch."/>
    <n v="4000"/>
    <n v="234"/>
    <x v="1"/>
    <x v="0"/>
    <s v="USD"/>
    <n v="1418368260"/>
    <n v="1417654672"/>
    <b v="0"/>
    <n v="8"/>
    <b v="0"/>
    <s v="technology/wearables"/>
    <n v="5.8500000000000003E-2"/>
    <n v="29.25"/>
    <x v="2"/>
    <x v="8"/>
  </r>
  <r>
    <n v="1007"/>
    <x v="1007"/>
    <s v="Our knee sleeve monitors your muscles and recommends rest time (on a mobile app) when it detects overexertion!"/>
    <n v="30000"/>
    <n v="13296"/>
    <x v="1"/>
    <x v="0"/>
    <s v="USD"/>
    <n v="1481727623"/>
    <n v="1478095223"/>
    <b v="0"/>
    <n v="76"/>
    <b v="0"/>
    <s v="technology/wearables"/>
    <n v="0.44319999999999998"/>
    <n v="174.94736842105263"/>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65"/>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x v="1011"/>
    <s v="The first action sports training sleeve/leg protector of its kind to offer an unduplicated level of targeted protection!"/>
    <n v="20000"/>
    <n v="75"/>
    <x v="1"/>
    <x v="0"/>
    <s v="USD"/>
    <n v="1418938395"/>
    <n v="1415050395"/>
    <b v="0"/>
    <n v="1"/>
    <b v="0"/>
    <s v="technology/wearables"/>
    <n v="3.7499999999999999E-3"/>
    <n v="75"/>
    <x v="2"/>
    <x v="8"/>
  </r>
  <r>
    <n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x v="1014"/>
    <s v="CHEMION is an eyewear device that lets you show your creativity to the world."/>
    <n v="10000"/>
    <n v="3060"/>
    <x v="1"/>
    <x v="0"/>
    <s v="USD"/>
    <n v="1420070615"/>
    <n v="1415750615"/>
    <b v="0"/>
    <n v="16"/>
    <b v="0"/>
    <s v="technology/wearables"/>
    <n v="0.30599999999999999"/>
    <n v="191.25"/>
    <x v="2"/>
    <x v="8"/>
  </r>
  <r>
    <n v="1015"/>
    <x v="1015"/>
    <s v="SKIN - The wearable music remote control which makes your fitness lifestyle a bit easier"/>
    <n v="9000"/>
    <n v="240"/>
    <x v="1"/>
    <x v="16"/>
    <s v="CHF"/>
    <n v="1448489095"/>
    <n v="1445893495"/>
    <b v="0"/>
    <n v="6"/>
    <b v="0"/>
    <s v="technology/wearables"/>
    <n v="2.6666666666666668E-2"/>
    <n v="40"/>
    <x v="2"/>
    <x v="8"/>
  </r>
  <r>
    <n v="1016"/>
    <x v="1016"/>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x v="1018"/>
    <s v="Owl is a fitness tracker along with an accompanying iOS app, that is both fun and interactive for children."/>
    <n v="20000"/>
    <n v="621"/>
    <x v="1"/>
    <x v="0"/>
    <s v="USD"/>
    <n v="1468496933"/>
    <n v="1465904933"/>
    <b v="0"/>
    <n v="7"/>
    <b v="0"/>
    <s v="technology/wearables"/>
    <n v="3.1050000000000001E-2"/>
    <n v="88.714285714285708"/>
    <x v="2"/>
    <x v="8"/>
  </r>
  <r>
    <n v="1019"/>
    <x v="1019"/>
    <s v="Tempi Is a Wearable Bluetooth Device That Gives Accurate Temperature and Humidity Readings."/>
    <n v="45000"/>
    <n v="21300"/>
    <x v="1"/>
    <x v="0"/>
    <s v="USD"/>
    <n v="1423092149"/>
    <n v="1420500149"/>
    <b v="0"/>
    <n v="400"/>
    <b v="0"/>
    <s v="technology/wearables"/>
    <n v="0.47333333333333333"/>
    <n v="53.25"/>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x v="1021"/>
    <s v="Rick and Morty concept album written by Allie Goertz + music video directed by Paul B. Cummings!"/>
    <n v="3000"/>
    <n v="10554.11"/>
    <x v="0"/>
    <x v="0"/>
    <s v="USD"/>
    <n v="1445054400"/>
    <n v="1443074571"/>
    <b v="1"/>
    <n v="478"/>
    <b v="1"/>
    <s v="music/electronic music"/>
    <n v="3.5180366666666667"/>
    <n v="22.079728033472804"/>
    <x v="4"/>
    <x v="15"/>
  </r>
  <r>
    <n v="1022"/>
    <x v="1022"/>
    <s v="Help get four new bootlegs onto vinyl in the second installment of my series!"/>
    <n v="2000"/>
    <n v="2298"/>
    <x v="0"/>
    <x v="0"/>
    <s v="USD"/>
    <n v="1431876677"/>
    <n v="1429284677"/>
    <b v="1"/>
    <n v="74"/>
    <b v="1"/>
    <s v="music/electronic music"/>
    <n v="1.149"/>
    <n v="31.054054054054053"/>
    <x v="4"/>
    <x v="15"/>
  </r>
  <r>
    <n v="1023"/>
    <x v="1023"/>
    <s v="A collaborative, electronic journey helmed by producer Christopher Bingham and guitarist Carlos Montero."/>
    <n v="2000"/>
    <n v="4743"/>
    <x v="0"/>
    <x v="1"/>
    <s v="GBP"/>
    <n v="1434837861"/>
    <n v="1432245861"/>
    <b v="0"/>
    <n v="131"/>
    <b v="1"/>
    <s v="music/electronic music"/>
    <n v="2.3715000000000002"/>
    <n v="36.206106870229007"/>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x v="1025"/>
    <s v="Jake Kaufman and Jessie Seely present THE WORLD'S FIRST VIRTUAL REALITY ROCK OPERA."/>
    <n v="70000"/>
    <n v="76949.820000000007"/>
    <x v="0"/>
    <x v="0"/>
    <s v="USD"/>
    <n v="1426532437"/>
    <n v="1423944037"/>
    <b v="1"/>
    <n v="1071"/>
    <b v="1"/>
    <s v="music/electronic music"/>
    <n v="1.099283142857143"/>
    <n v="71.848571428571432"/>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x v="1029"/>
    <s v="We want to recreate last years massive Valborgparty in Lund but this time even bigger!"/>
    <n v="10000"/>
    <n v="11176"/>
    <x v="0"/>
    <x v="11"/>
    <s v="SEK"/>
    <n v="1428184740"/>
    <n v="1423501507"/>
    <b v="0"/>
    <n v="141"/>
    <b v="1"/>
    <s v="music/electronic music"/>
    <n v="1.1175999999999999"/>
    <n v="79.262411347517727"/>
    <x v="4"/>
    <x v="15"/>
  </r>
  <r>
    <n v="1030"/>
    <x v="1030"/>
    <s v="Help fund the latest Gothsicles mega-album, I FEEL SICLE!"/>
    <n v="2000"/>
    <n v="6842"/>
    <x v="0"/>
    <x v="0"/>
    <s v="USD"/>
    <n v="1473680149"/>
    <n v="1472470549"/>
    <b v="0"/>
    <n v="159"/>
    <b v="1"/>
    <s v="music/electronic music"/>
    <n v="3.4209999999999998"/>
    <n v="43.031446540880502"/>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x v="1032"/>
    <s v="Ideal for living rooms and open spaces."/>
    <n v="5400"/>
    <n v="5858.84"/>
    <x v="0"/>
    <x v="0"/>
    <s v="USD"/>
    <n v="1466697625"/>
    <n v="1464105625"/>
    <b v="0"/>
    <n v="96"/>
    <b v="1"/>
    <s v="music/electronic music"/>
    <n v="1.0849703703703704"/>
    <n v="61.029583333333335"/>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x v="1036"/>
    <s v="Help this Soulful &amp; Cinematic Glitch-Pop Songwriter Bring her Music to the World!  (And your Ears:)"/>
    <n v="4500"/>
    <n v="5056.22"/>
    <x v="0"/>
    <x v="0"/>
    <s v="USD"/>
    <n v="1357545600"/>
    <n v="1354790790"/>
    <b v="0"/>
    <n v="211"/>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250"/>
    <x v="5"/>
    <x v="16"/>
  </r>
  <r>
    <n v="1041"/>
    <x v="1041"/>
    <s v="I am trying to document what it is like to plunge head first into the music/audio industry as an intern."/>
    <n v="50"/>
    <n v="0"/>
    <x v="1"/>
    <x v="0"/>
    <s v="USD"/>
    <n v="1406769992"/>
    <n v="1405041992"/>
    <b v="0"/>
    <n v="0"/>
    <b v="0"/>
    <s v="journalism/audio"/>
    <n v="0"/>
    <m/>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0"/>
    <x v="5"/>
    <x v="16"/>
  </r>
  <r>
    <n v="1043"/>
    <x v="1043"/>
    <s v="We're seeking funding for a special 10th Anniversary PRINT EDITION! Receive your own copy for only $8"/>
    <n v="100000"/>
    <n v="8537"/>
    <x v="1"/>
    <x v="0"/>
    <s v="USD"/>
    <n v="1432101855"/>
    <n v="1429509855"/>
    <b v="0"/>
    <n v="292"/>
    <b v="0"/>
    <s v="journalism/audio"/>
    <n v="8.5370000000000001E-2"/>
    <n v="29.236301369863014"/>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3"/>
    <x v="5"/>
    <x v="16"/>
  </r>
  <r>
    <n v="1045"/>
    <x v="1045"/>
    <s v="In Case Of Emergency is a radio talk show for preppers, beginning preppers, and with preparedness in mind."/>
    <n v="10000"/>
    <n v="266"/>
    <x v="1"/>
    <x v="0"/>
    <s v="USD"/>
    <n v="1408827550"/>
    <n v="1406235550"/>
    <b v="0"/>
    <n v="8"/>
    <b v="0"/>
    <s v="journalism/audio"/>
    <n v="2.6599999999999999E-2"/>
    <n v="33.25"/>
    <x v="5"/>
    <x v="16"/>
  </r>
  <r>
    <n v="1046"/>
    <x v="1046"/>
    <s v="All Things Horses is slowly becoming the greatest podcast on the internet and we are looking to upgrade the studio and software."/>
    <n v="3000"/>
    <n v="0"/>
    <x v="1"/>
    <x v="12"/>
    <s v="EUR"/>
    <n v="1451161560"/>
    <n v="1447273560"/>
    <b v="0"/>
    <n v="0"/>
    <b v="0"/>
    <s v="journalism/audio"/>
    <n v="0"/>
    <m/>
    <x v="5"/>
    <x v="16"/>
  </r>
  <r>
    <n v="1047"/>
    <x v="1047"/>
    <s v="I wish to start a new podcast called Voices of Texas, and I want to interview interesting people of Texas each week."/>
    <n v="2000"/>
    <n v="1"/>
    <x v="1"/>
    <x v="0"/>
    <s v="USD"/>
    <n v="1415219915"/>
    <n v="1412624315"/>
    <b v="0"/>
    <n v="1"/>
    <b v="0"/>
    <s v="journalism/audio"/>
    <n v="5.0000000000000001E-4"/>
    <n v="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53"/>
    <x v="5"/>
    <x v="16"/>
  </r>
  <r>
    <n v="1049"/>
    <x v="1049"/>
    <s v="------"/>
    <n v="12000"/>
    <n v="0"/>
    <x v="1"/>
    <x v="0"/>
    <s v="USD"/>
    <n v="1455272445"/>
    <n v="1452680445"/>
    <b v="0"/>
    <n v="0"/>
    <b v="0"/>
    <s v="journalism/audio"/>
    <n v="0"/>
    <m/>
    <x v="5"/>
    <x v="16"/>
  </r>
  <r>
    <n v="1050"/>
    <x v="1050"/>
    <s v="Secularism is on the rise and I hear you.Talk to me."/>
    <n v="2500"/>
    <n v="0"/>
    <x v="1"/>
    <x v="0"/>
    <s v="USD"/>
    <n v="1442257677"/>
    <n v="1439665677"/>
    <b v="0"/>
    <n v="0"/>
    <b v="0"/>
    <s v="journalism/audio"/>
    <n v="0"/>
    <m/>
    <x v="5"/>
    <x v="16"/>
  </r>
  <r>
    <n v="1051"/>
    <x v="1051"/>
    <s v="Inspired by some great podcasters as well as my desire to learn from many people about many topics, plus just to inform people."/>
    <n v="500"/>
    <n v="0"/>
    <x v="1"/>
    <x v="0"/>
    <s v="USD"/>
    <n v="1409098825"/>
    <n v="1406679625"/>
    <b v="0"/>
    <n v="0"/>
    <b v="0"/>
    <s v="journalism/audio"/>
    <n v="0"/>
    <m/>
    <x v="5"/>
    <x v="16"/>
  </r>
  <r>
    <n v="1052"/>
    <x v="1052"/>
    <s v="Production costs for middle aged comics sharing cross USA country road trip experience via www.bigdaddyroadshow.com Podcasts.ComedySHOW"/>
    <n v="4336"/>
    <n v="0"/>
    <x v="1"/>
    <x v="0"/>
    <s v="USD"/>
    <n v="1465243740"/>
    <n v="1461438495"/>
    <b v="0"/>
    <n v="0"/>
    <b v="0"/>
    <s v="journalism/audio"/>
    <n v="0"/>
    <m/>
    <x v="5"/>
    <x v="16"/>
  </r>
  <r>
    <n v="1053"/>
    <x v="1053"/>
    <s v="How well do you know the stranger walking past you or the neighbor up the street? Extraordinary stories told by everyday people."/>
    <n v="1500"/>
    <n v="15"/>
    <x v="1"/>
    <x v="0"/>
    <s v="USD"/>
    <n v="1488773332"/>
    <n v="1486613332"/>
    <b v="0"/>
    <n v="1"/>
    <b v="0"/>
    <s v="journalism/audio"/>
    <n v="0.01"/>
    <n v="15"/>
    <x v="5"/>
    <x v="16"/>
  </r>
  <r>
    <n v="1054"/>
    <x v="1054"/>
    <s v="Drawing on the momentum created by his &quot;Radio Deadly&quot; program, Michale Graves has created a new pop-culture talk radio show on WVNJ"/>
    <n v="2500"/>
    <n v="0"/>
    <x v="1"/>
    <x v="0"/>
    <s v="USD"/>
    <n v="1407708000"/>
    <n v="1405110399"/>
    <b v="0"/>
    <n v="0"/>
    <b v="0"/>
    <s v="journalism/audio"/>
    <n v="0"/>
    <m/>
    <x v="5"/>
    <x v="16"/>
  </r>
  <r>
    <n v="1055"/>
    <x v="1055"/>
    <s v="This project is to fund Season 3 of the SHPC.  Our plan is to produce 24 more spectacular episodes to share with the world."/>
    <n v="3500"/>
    <n v="0"/>
    <x v="1"/>
    <x v="0"/>
    <s v="USD"/>
    <n v="1457394545"/>
    <n v="1454802545"/>
    <b v="0"/>
    <n v="0"/>
    <b v="0"/>
    <s v="journalism/audio"/>
    <n v="0"/>
    <m/>
    <x v="5"/>
    <x v="16"/>
  </r>
  <r>
    <n v="1056"/>
    <x v="1056"/>
    <s v="a podcast about everyday life, friends talking about music, movies, tv, relationships. conversations we have all had and can relate to"/>
    <n v="10000"/>
    <n v="0"/>
    <x v="1"/>
    <x v="0"/>
    <s v="USD"/>
    <n v="1429892177"/>
    <n v="1424711777"/>
    <b v="0"/>
    <n v="0"/>
    <b v="0"/>
    <s v="journalism/audio"/>
    <n v="0"/>
    <m/>
    <x v="5"/>
    <x v="16"/>
  </r>
  <r>
    <n v="1057"/>
    <x v="1057"/>
    <s v="Sayin it Plain is a Independent Radio Show created to inform the public and empower the community."/>
    <n v="10000"/>
    <n v="0"/>
    <x v="1"/>
    <x v="0"/>
    <s v="USD"/>
    <n v="1480888483"/>
    <n v="1478292883"/>
    <b v="0"/>
    <n v="0"/>
    <b v="0"/>
    <s v="journalism/audio"/>
    <n v="0"/>
    <m/>
    <x v="5"/>
    <x v="16"/>
  </r>
  <r>
    <n v="1058"/>
    <x v="1058"/>
    <s v="An investigative series on 790 KABC Radio on the ravages of addiction and what options millions of people have for hopeful recovery."/>
    <n v="40000"/>
    <n v="0"/>
    <x v="1"/>
    <x v="0"/>
    <s v="USD"/>
    <n v="1427328000"/>
    <n v="1423777043"/>
    <b v="0"/>
    <n v="0"/>
    <b v="0"/>
    <s v="journalism/audio"/>
    <n v="0"/>
    <m/>
    <x v="5"/>
    <x v="16"/>
  </r>
  <r>
    <n v="1059"/>
    <x v="1059"/>
    <s v="Turning myself into a vocal artist."/>
    <n v="1100"/>
    <n v="0"/>
    <x v="1"/>
    <x v="0"/>
    <s v="USD"/>
    <n v="1426269456"/>
    <n v="1423681056"/>
    <b v="0"/>
    <n v="0"/>
    <b v="0"/>
    <s v="journalism/audio"/>
    <n v="0"/>
    <m/>
    <x v="5"/>
    <x v="16"/>
  </r>
  <r>
    <n v="1060"/>
    <x v="1060"/>
    <s v="Reality Check is a weekly Internet Radio Show. Along with my co-host and engineer we discuss the issues of the day relevant to you!."/>
    <n v="5000"/>
    <n v="50"/>
    <x v="1"/>
    <x v="0"/>
    <s v="USD"/>
    <n v="1429134893"/>
    <n v="1426542893"/>
    <b v="0"/>
    <n v="1"/>
    <b v="0"/>
    <s v="journalism/audio"/>
    <n v="0.01"/>
    <n v="50"/>
    <x v="5"/>
    <x v="16"/>
  </r>
  <r>
    <n v="1061"/>
    <x v="1061"/>
    <s v="T.O., Adi &amp; Mercedes discuss their point of views, women's issues &amp; Hollywood Hotties."/>
    <n v="4000"/>
    <n v="0"/>
    <x v="1"/>
    <x v="0"/>
    <s v="USD"/>
    <n v="1462150800"/>
    <n v="1456987108"/>
    <b v="0"/>
    <n v="0"/>
    <b v="0"/>
    <s v="journalism/audio"/>
    <n v="0"/>
    <m/>
    <x v="5"/>
    <x v="16"/>
  </r>
  <r>
    <n v="1062"/>
    <x v="1062"/>
    <s v="SEE US ON PATREON www.badgirlartwork.com"/>
    <n v="199"/>
    <n v="190"/>
    <x v="1"/>
    <x v="0"/>
    <s v="USD"/>
    <n v="1468351341"/>
    <n v="1467746541"/>
    <b v="0"/>
    <n v="4"/>
    <b v="0"/>
    <s v="journalism/audio"/>
    <n v="0.95477386934673369"/>
    <n v="47.5"/>
    <x v="5"/>
    <x v="16"/>
  </r>
  <r>
    <n v="1063"/>
    <x v="1063"/>
    <s v="Now on audiobook! The truth about Benghazi is revealed with this historical epic courtroom drama performed by professional voice actors"/>
    <n v="1000"/>
    <n v="0"/>
    <x v="1"/>
    <x v="0"/>
    <s v="USD"/>
    <n v="1472604262"/>
    <n v="1470012262"/>
    <b v="0"/>
    <n v="0"/>
    <b v="0"/>
    <s v="journalism/audio"/>
    <n v="0"/>
    <m/>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x v="1065"/>
    <s v="Need funds for an Australian fps mp shooter pc game called Diggers Fall were china invades Aus, cost for advertising and settings menu."/>
    <n v="3000"/>
    <n v="81"/>
    <x v="2"/>
    <x v="2"/>
    <s v="AUD"/>
    <n v="1392800922"/>
    <n v="1390381722"/>
    <b v="0"/>
    <n v="5"/>
    <b v="0"/>
    <s v="games/video games"/>
    <n v="2.7E-2"/>
    <n v="16.2"/>
    <x v="6"/>
    <x v="17"/>
  </r>
  <r>
    <n v="1066"/>
    <x v="1066"/>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x v="1067"/>
    <s v="Canâ€™t make up your mind about something? Simply type in your two options and let the fighters of fate decide for you!"/>
    <n v="500"/>
    <n v="130"/>
    <x v="2"/>
    <x v="0"/>
    <s v="USD"/>
    <n v="1387657931"/>
    <n v="1385065931"/>
    <b v="0"/>
    <n v="10"/>
    <b v="0"/>
    <s v="games/video games"/>
    <n v="0.26"/>
    <n v="13"/>
    <x v="6"/>
    <x v="17"/>
  </r>
  <r>
    <n v="1068"/>
    <x v="1068"/>
    <s v="THE QUEST TO SAVE HIP HOP is an old school beat em up st game that has a focus on old school hip hop and new age hip hop coming to pc."/>
    <n v="30000"/>
    <n v="45"/>
    <x v="2"/>
    <x v="0"/>
    <s v="USD"/>
    <n v="1460274864"/>
    <n v="1457686464"/>
    <b v="0"/>
    <n v="4"/>
    <b v="0"/>
    <s v="games/video games"/>
    <n v="1.5E-3"/>
    <n v="11.25"/>
    <x v="6"/>
    <x v="17"/>
  </r>
  <r>
    <n v="1069"/>
    <x v="1069"/>
    <s v="A run-n-gun zombie survival game where you scavenge for items to make the night a little less scary."/>
    <n v="2200"/>
    <n v="850"/>
    <x v="2"/>
    <x v="0"/>
    <s v="USD"/>
    <n v="1385447459"/>
    <n v="1382679059"/>
    <b v="0"/>
    <n v="21"/>
    <b v="0"/>
    <s v="games/video games"/>
    <n v="0.38636363636363635"/>
    <n v="40.476190476190474"/>
    <x v="6"/>
    <x v="17"/>
  </r>
  <r>
    <n v="1070"/>
    <x v="1070"/>
    <s v="A deck building game where you build your campaign plans, raise cash and gain power in a drive to win the White House."/>
    <n v="10000"/>
    <n v="70"/>
    <x v="2"/>
    <x v="0"/>
    <s v="USD"/>
    <n v="1349050622"/>
    <n v="1347322622"/>
    <b v="0"/>
    <n v="2"/>
    <b v="0"/>
    <s v="games/video games"/>
    <n v="7.0000000000000001E-3"/>
    <n v="35"/>
    <x v="6"/>
    <x v="17"/>
  </r>
  <r>
    <n v="1071"/>
    <x v="1071"/>
    <s v="I'm making a game where you choose how you want to kill the DJ, so you yourself can decide what music will be played at the party."/>
    <n v="100"/>
    <n v="0"/>
    <x v="2"/>
    <x v="10"/>
    <s v="NOK"/>
    <n v="1447787093"/>
    <n v="1445191493"/>
    <b v="0"/>
    <n v="0"/>
    <b v="0"/>
    <s v="games/video games"/>
    <n v="0"/>
    <m/>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x v="1073"/>
    <s v="We want to bring our Game Rainbow Ball to the iphone and to do that we need a little help"/>
    <n v="750"/>
    <n v="10"/>
    <x v="2"/>
    <x v="0"/>
    <s v="USD"/>
    <n v="1318806541"/>
    <n v="1316214541"/>
    <b v="0"/>
    <n v="1"/>
    <b v="0"/>
    <s v="games/video games"/>
    <n v="1.3333333333333334E-2"/>
    <n v="10"/>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x v="1075"/>
    <s v="Fully 3D, post Apocalyptic themed tower defense video game. New take on the genre."/>
    <n v="1000"/>
    <n v="45"/>
    <x v="2"/>
    <x v="0"/>
    <s v="USD"/>
    <n v="1336340516"/>
    <n v="1333748516"/>
    <b v="0"/>
    <n v="3"/>
    <b v="0"/>
    <s v="games/video games"/>
    <n v="4.4999999999999998E-2"/>
    <n v="15"/>
    <x v="6"/>
    <x v="17"/>
  </r>
  <r>
    <n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x v="1077"/>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9"/>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x v="1080"/>
    <s v="A fantasy action RPG which follows an elven ex-slave on a journey of magic, revenge, intrigue, and deceit."/>
    <n v="20000"/>
    <n v="1821"/>
    <x v="2"/>
    <x v="0"/>
    <s v="USD"/>
    <n v="1399778333"/>
    <n v="1397186333"/>
    <b v="0"/>
    <n v="98"/>
    <b v="0"/>
    <s v="games/video games"/>
    <n v="9.1050000000000006E-2"/>
    <n v="18.581632653061224"/>
    <x v="6"/>
    <x v="17"/>
  </r>
  <r>
    <n v="1081"/>
    <x v="1081"/>
    <s v="Finishing your last job before you retire until a disaster strikes the cargo ship can you survive The Creature?"/>
    <n v="68000"/>
    <n v="12"/>
    <x v="2"/>
    <x v="0"/>
    <s v="USD"/>
    <n v="1422483292"/>
    <n v="1419891292"/>
    <b v="0"/>
    <n v="4"/>
    <b v="0"/>
    <s v="games/video games"/>
    <n v="1.7647058823529413E-4"/>
    <n v="3"/>
    <x v="6"/>
    <x v="17"/>
  </r>
  <r>
    <n v="1082"/>
    <x v="1082"/>
    <s v="Challenge your trivia skills in this action oriented game against several opponents across time."/>
    <n v="10000"/>
    <n v="56"/>
    <x v="2"/>
    <x v="0"/>
    <s v="USD"/>
    <n v="1344635088"/>
    <n v="1342043088"/>
    <b v="0"/>
    <n v="3"/>
    <b v="0"/>
    <s v="games/video games"/>
    <n v="5.5999999999999999E-3"/>
    <n v="18.666666666666668"/>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x v="1084"/>
    <s v="I want to start my own channel for gaming"/>
    <n v="550"/>
    <n v="0"/>
    <x v="2"/>
    <x v="0"/>
    <s v="USD"/>
    <n v="1407534804"/>
    <n v="1404942804"/>
    <b v="0"/>
    <n v="0"/>
    <b v="0"/>
    <s v="games/video games"/>
    <n v="0"/>
    <m/>
    <x v="6"/>
    <x v="17"/>
  </r>
  <r>
    <n v="1085"/>
    <x v="1085"/>
    <s v="The new kid on the block. Re-imagining old games and creating new ones. Ship, Lazer, Rock is first."/>
    <n v="30000"/>
    <n v="1026"/>
    <x v="2"/>
    <x v="5"/>
    <s v="CAD"/>
    <n v="1457967975"/>
    <n v="1455379575"/>
    <b v="0"/>
    <n v="9"/>
    <b v="0"/>
    <s v="games/video games"/>
    <n v="3.4200000000000001E-2"/>
    <n v="114"/>
    <x v="6"/>
    <x v="17"/>
  </r>
  <r>
    <n v="1086"/>
    <x v="1086"/>
    <s v="Humanity's future in the Galaxy"/>
    <n v="18000"/>
    <n v="15"/>
    <x v="2"/>
    <x v="0"/>
    <s v="USD"/>
    <n v="1408913291"/>
    <n v="1406321291"/>
    <b v="0"/>
    <n v="2"/>
    <b v="0"/>
    <s v="games/video games"/>
    <n v="8.3333333333333339E-4"/>
    <n v="7.5"/>
    <x v="6"/>
    <x v="17"/>
  </r>
  <r>
    <n v="1087"/>
    <x v="1087"/>
    <s v="Idle gamers are the group of gamers worth watching play video games. We have a back log of video ideas and want to entertain you."/>
    <n v="1100"/>
    <n v="0"/>
    <x v="2"/>
    <x v="0"/>
    <s v="USD"/>
    <n v="1402852087"/>
    <n v="1400260087"/>
    <b v="0"/>
    <n v="0"/>
    <b v="0"/>
    <s v="games/video games"/>
    <n v="0"/>
    <m/>
    <x v="6"/>
    <x v="17"/>
  </r>
  <r>
    <n v="1088"/>
    <x v="1088"/>
    <s v="A fresh twist on survival games. Intense, high-stakes 30 minute rounds for up to 10 players."/>
    <n v="45000"/>
    <n v="6382.34"/>
    <x v="2"/>
    <x v="0"/>
    <s v="USD"/>
    <n v="1398366667"/>
    <n v="1395774667"/>
    <b v="0"/>
    <n v="147"/>
    <b v="0"/>
    <s v="games/video games"/>
    <n v="0.14182977777777778"/>
    <n v="43.41727891156463"/>
    <x v="6"/>
    <x v="17"/>
  </r>
  <r>
    <n v="1089"/>
    <x v="1089"/>
    <s v="Farabel is a single player turn-based fantasy strategy game for Mac/PC/Linux"/>
    <n v="15000"/>
    <n v="1174"/>
    <x v="2"/>
    <x v="6"/>
    <s v="EUR"/>
    <n v="1435293175"/>
    <n v="1432701175"/>
    <b v="0"/>
    <n v="49"/>
    <b v="0"/>
    <s v="games/video games"/>
    <n v="7.8266666666666665E-2"/>
    <n v="23.959183673469386"/>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5"/>
    <x v="6"/>
    <x v="17"/>
  </r>
  <r>
    <n v="1091"/>
    <x v="1091"/>
    <s v="London Revolution is a Minecraft server in development. This is an open world RPG FPS server with questing and ruthless gangs."/>
    <n v="200"/>
    <n v="25"/>
    <x v="2"/>
    <x v="1"/>
    <s v="GBP"/>
    <n v="1460313672"/>
    <n v="1457725272"/>
    <b v="0"/>
    <n v="2"/>
    <b v="0"/>
    <s v="games/video games"/>
    <n v="0.125"/>
    <n v="12.5"/>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x v="1097"/>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x v="1098"/>
    <s v="Kick, Punch... Fireball is an FPS type arena game set inside the fantasy world."/>
    <n v="25000"/>
    <n v="1803"/>
    <x v="2"/>
    <x v="0"/>
    <s v="USD"/>
    <n v="1397413095"/>
    <n v="1394821095"/>
    <b v="0"/>
    <n v="22"/>
    <b v="0"/>
    <s v="games/video games"/>
    <n v="7.2120000000000004E-2"/>
    <n v="81.954545454545453"/>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x v="1100"/>
    <s v="A retro style puzzle rpg with a dark story. Your decisions will influence the world and decide the outcome of the story."/>
    <n v="4000"/>
    <n v="100"/>
    <x v="2"/>
    <x v="12"/>
    <s v="EUR"/>
    <n v="1455417571"/>
    <n v="1452825571"/>
    <b v="0"/>
    <n v="10"/>
    <b v="0"/>
    <s v="games/video games"/>
    <n v="2.5000000000000001E-2"/>
    <n v="10"/>
    <x v="6"/>
    <x v="17"/>
  </r>
  <r>
    <n v="1101"/>
    <x v="1101"/>
    <s v="Different strains of marijuana leafs battling to the death to see which one is the top strain."/>
    <n v="100000"/>
    <n v="41"/>
    <x v="2"/>
    <x v="0"/>
    <s v="USD"/>
    <n v="1468519920"/>
    <n v="1466188338"/>
    <b v="0"/>
    <n v="6"/>
    <b v="0"/>
    <s v="games/video games"/>
    <n v="4.0999999999999999E-4"/>
    <n v="6.833333333333333"/>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x v="1103"/>
    <s v="&quot;I go to work... I classify the bodies and store them accordingly... Sometimes I here noises... Other times is see her..."/>
    <n v="15000"/>
    <n v="243"/>
    <x v="2"/>
    <x v="0"/>
    <s v="USD"/>
    <n v="1466227190"/>
    <n v="1461043190"/>
    <b v="0"/>
    <n v="15"/>
    <b v="0"/>
    <s v="games/video games"/>
    <n v="1.6199999999999999E-2"/>
    <n v="16.2"/>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x v="1106"/>
    <s v="Collect coins and save civilians while you blast your way through tons of zombies! Unlock new characters and levels!"/>
    <n v="400"/>
    <n v="165"/>
    <x v="2"/>
    <x v="0"/>
    <s v="USD"/>
    <n v="1333557975"/>
    <n v="1330969575"/>
    <b v="0"/>
    <n v="7"/>
    <b v="0"/>
    <s v="games/video games"/>
    <n v="0.41249999999999998"/>
    <n v="23.571428571428573"/>
    <x v="6"/>
    <x v="17"/>
  </r>
  <r>
    <n v="1107"/>
    <x v="1107"/>
    <s v="Enjoy video games, online surfing, and communications in privacy with Kid Cade, from Crestview, Florida. Our company has created a comp"/>
    <n v="10000"/>
    <n v="0"/>
    <x v="2"/>
    <x v="0"/>
    <s v="USD"/>
    <n v="1406148024"/>
    <n v="1403556024"/>
    <b v="0"/>
    <n v="0"/>
    <b v="0"/>
    <s v="games/video games"/>
    <n v="0"/>
    <m/>
    <x v="6"/>
    <x v="17"/>
  </r>
  <r>
    <n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
    <x v="6"/>
    <x v="17"/>
  </r>
  <r>
    <n v="1112"/>
    <x v="1112"/>
    <s v="Tarantino-esque Adventure Game on Steroids Inspired by LucasArts, Gritty Action Movies and 1940's Animation"/>
    <n v="88000"/>
    <n v="31272.92"/>
    <x v="2"/>
    <x v="0"/>
    <s v="USD"/>
    <n v="1421656200"/>
    <n v="1416507211"/>
    <b v="0"/>
    <n v="312"/>
    <b v="0"/>
    <s v="games/video games"/>
    <n v="0.35537409090909089"/>
    <n v="100.23371794871794"/>
    <x v="6"/>
    <x v="17"/>
  </r>
  <r>
    <n v="1113"/>
    <x v="1113"/>
    <s v="A start up YouTube PC Gaming channel named ''Jeansie''. Comprised of witty banter and slightly above average  gaming skills :)"/>
    <n v="1000"/>
    <n v="5"/>
    <x v="2"/>
    <x v="1"/>
    <s v="GBP"/>
    <n v="1408058820"/>
    <n v="1405466820"/>
    <b v="0"/>
    <n v="1"/>
    <b v="0"/>
    <s v="games/video games"/>
    <n v="5.0000000000000001E-3"/>
    <n v="5"/>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x v="1115"/>
    <s v="Explore the protagonist's mind. Remember. Understand. Plan ahead. Stay ahead of threats. Nurture relations. Earn the fate you choose."/>
    <n v="40000"/>
    <n v="53"/>
    <x v="2"/>
    <x v="0"/>
    <s v="USD"/>
    <n v="1459352495"/>
    <n v="1456764095"/>
    <b v="0"/>
    <n v="4"/>
    <b v="0"/>
    <s v="games/video games"/>
    <n v="1.325E-3"/>
    <n v="13.25"/>
    <x v="6"/>
    <x v="17"/>
  </r>
  <r>
    <n v="1116"/>
    <x v="1116"/>
    <s v="A medieval, post apocolyptic, Online, MMORPG. Class morphing, character customization game."/>
    <n v="500000"/>
    <n v="178.52"/>
    <x v="2"/>
    <x v="0"/>
    <s v="USD"/>
    <n v="1339273208"/>
    <n v="1334089208"/>
    <b v="0"/>
    <n v="10"/>
    <b v="0"/>
    <s v="games/video games"/>
    <n v="3.5704000000000004E-4"/>
    <n v="17.852"/>
    <x v="6"/>
    <x v="17"/>
  </r>
  <r>
    <n v="1117"/>
    <x v="1117"/>
    <s v="Experience the Medieval in your own village. Increase your village into a city and walk through the streets."/>
    <n v="1000"/>
    <n v="83"/>
    <x v="2"/>
    <x v="12"/>
    <s v="EUR"/>
    <n v="1451053313"/>
    <n v="1448461313"/>
    <b v="0"/>
    <n v="8"/>
    <b v="0"/>
    <s v="games/video games"/>
    <n v="8.3000000000000004E-2"/>
    <n v="10.37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5"/>
    <x v="6"/>
    <x v="17"/>
  </r>
  <r>
    <n v="1120"/>
    <x v="1120"/>
    <s v="Planet Ninjahwah is a highly anticipated futuristic action adventure game that will blow your mind!!"/>
    <n v="25000"/>
    <n v="0"/>
    <x v="2"/>
    <x v="0"/>
    <s v="USD"/>
    <n v="1319835400"/>
    <n v="1315947400"/>
    <b v="0"/>
    <n v="0"/>
    <b v="0"/>
    <s v="games/video games"/>
    <n v="0"/>
    <m/>
    <x v="6"/>
    <x v="17"/>
  </r>
  <r>
    <n v="1121"/>
    <x v="1121"/>
    <s v="An action packed, side scrolling, platform jumping, laser shooting ADVENTURE that will be fun for everyone."/>
    <n v="250000"/>
    <n v="29"/>
    <x v="2"/>
    <x v="0"/>
    <s v="USD"/>
    <n v="1457904316"/>
    <n v="1455315916"/>
    <b v="0"/>
    <n v="5"/>
    <b v="0"/>
    <s v="games/video games"/>
    <n v="1.16E-4"/>
    <n v="5.8"/>
    <x v="6"/>
    <x v="17"/>
  </r>
  <r>
    <n v="1122"/>
    <x v="1122"/>
    <s v="Mobile game featuring lots of funny little monsters on the run from their mad creator. Lots of gameplay elements will keep user bussy."/>
    <n v="3200"/>
    <n v="0"/>
    <x v="2"/>
    <x v="1"/>
    <s v="GBP"/>
    <n v="1369932825"/>
    <n v="1368723225"/>
    <b v="0"/>
    <n v="0"/>
    <b v="0"/>
    <s v="games/video games"/>
    <n v="0"/>
    <m/>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x v="1125"/>
    <s v="Ultimate Supremacy will be the ultimate in mobile gaming, if you love fighting and strategy games, you will love Ultimate Supremacy."/>
    <n v="3000"/>
    <n v="0"/>
    <x v="2"/>
    <x v="1"/>
    <s v="GBP"/>
    <n v="1443193130"/>
    <n v="1438009130"/>
    <b v="0"/>
    <n v="0"/>
    <b v="0"/>
    <s v="games/mobile games"/>
    <n v="0"/>
    <m/>
    <x v="6"/>
    <x v="18"/>
  </r>
  <r>
    <n v="1126"/>
    <x v="1126"/>
    <s v="Imagine a science class where the teacher walks in a says &quot;Take out your cell phone and play a game.&quot;"/>
    <n v="2000"/>
    <n v="10"/>
    <x v="2"/>
    <x v="0"/>
    <s v="USD"/>
    <n v="1468482694"/>
    <n v="1465890694"/>
    <b v="0"/>
    <n v="2"/>
    <b v="0"/>
    <s v="games/mobile games"/>
    <n v="5.0000000000000001E-3"/>
    <n v="5"/>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x v="1128"/>
    <s v="#havingfunFTW"/>
    <n v="1000"/>
    <n v="1"/>
    <x v="2"/>
    <x v="1"/>
    <s v="GBP"/>
    <n v="1407425717"/>
    <n v="1404833717"/>
    <b v="0"/>
    <n v="1"/>
    <b v="0"/>
    <s v="games/mobile games"/>
    <n v="1E-3"/>
    <n v="1"/>
    <x v="6"/>
    <x v="18"/>
  </r>
  <r>
    <n v="1129"/>
    <x v="1129"/>
    <s v="This app will provide you with the ability to use your most favorite profanities while playing a game with your friends."/>
    <n v="20000"/>
    <n v="21"/>
    <x v="2"/>
    <x v="0"/>
    <s v="USD"/>
    <n v="1465107693"/>
    <n v="1462515693"/>
    <b v="0"/>
    <n v="2"/>
    <b v="0"/>
    <s v="games/mobile games"/>
    <n v="1.0499999999999999E-3"/>
    <n v="10.5"/>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x v="1131"/>
    <s v="Don't drop it like it's hot..Hot Potato is a battle between friends. Compete to keep Mr Potato off the ground. Who will drop him first?"/>
    <n v="40000"/>
    <n v="0"/>
    <x v="2"/>
    <x v="2"/>
    <s v="AUD"/>
    <n v="1450993668"/>
    <n v="1448401668"/>
    <b v="0"/>
    <n v="0"/>
    <b v="0"/>
    <s v="games/mobile games"/>
    <n v="0"/>
    <m/>
    <x v="6"/>
    <x v="18"/>
  </r>
  <r>
    <n v="1132"/>
    <x v="1132"/>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x v="1134"/>
    <s v="We are creating a new Mario Bro's style game called KFK:Original. It's challenging, fun and totally awesome!!!"/>
    <n v="25000"/>
    <n v="1"/>
    <x v="2"/>
    <x v="2"/>
    <s v="AUD"/>
    <n v="1417235580"/>
    <n v="1416034228"/>
    <b v="0"/>
    <n v="1"/>
    <b v="0"/>
    <s v="games/mobile games"/>
    <n v="4.0000000000000003E-5"/>
    <n v="1"/>
    <x v="6"/>
    <x v="18"/>
  </r>
  <r>
    <n v="1135"/>
    <x v="1135"/>
    <s v="&quot;Trumperama&quot; ist ein Jump 'n' Run Spiel im 8-Bit Stil fÃ¼r Android._x000a_Donald Trump gewinnt die Wahlen und muss gestoppt werden!"/>
    <n v="1000"/>
    <n v="50"/>
    <x v="2"/>
    <x v="12"/>
    <s v="EUR"/>
    <n v="1470527094"/>
    <n v="1467935094"/>
    <b v="0"/>
    <n v="1"/>
    <b v="0"/>
    <s v="games/mobile games"/>
    <n v="0.05"/>
    <n v="50"/>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45"/>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31.25"/>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x v="1140"/>
    <s v="We are creating the next epic Massive Multiplayer Online-Real Time Strategy game and we want you to be a part of it!"/>
    <n v="5000"/>
    <n v="0"/>
    <x v="2"/>
    <x v="1"/>
    <s v="GBP"/>
    <n v="1438859121"/>
    <n v="1436267121"/>
    <b v="0"/>
    <n v="0"/>
    <b v="0"/>
    <s v="games/mobile games"/>
    <n v="0"/>
    <m/>
    <x v="6"/>
    <x v="18"/>
  </r>
  <r>
    <n v="1141"/>
    <x v="1141"/>
    <s v="I think this will be a great game!"/>
    <n v="500"/>
    <n v="0"/>
    <x v="2"/>
    <x v="12"/>
    <s v="EUR"/>
    <n v="1436460450"/>
    <n v="1433868450"/>
    <b v="0"/>
    <n v="0"/>
    <b v="0"/>
    <s v="games/mobile games"/>
    <n v="0"/>
    <m/>
    <x v="6"/>
    <x v="18"/>
  </r>
  <r>
    <n v="1142"/>
    <x v="1142"/>
    <s v="If only you could help choose and/or create the Top Chart apps with your ideas..._x000a_Want that to come true? Well here we are."/>
    <n v="4000"/>
    <n v="0"/>
    <x v="2"/>
    <x v="0"/>
    <s v="USD"/>
    <n v="1424131727"/>
    <n v="1421539727"/>
    <b v="0"/>
    <n v="0"/>
    <b v="0"/>
    <s v="games/mobile games"/>
    <n v="0"/>
    <m/>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x v="1144"/>
    <s v="We need your help to finish our food truck. We are building a BBQ Food Truck to serve competition style BBQ."/>
    <n v="9300"/>
    <n v="0"/>
    <x v="2"/>
    <x v="0"/>
    <s v="USD"/>
    <n v="1430281320"/>
    <n v="1427689320"/>
    <b v="0"/>
    <n v="0"/>
    <b v="0"/>
    <s v="food/food trucks"/>
    <n v="0"/>
    <m/>
    <x v="7"/>
    <x v="19"/>
  </r>
  <r>
    <n v="1145"/>
    <x v="1145"/>
    <s v="Emphasizing locally and responsibly raised ingredients, serving delicious food! I need your help."/>
    <n v="80000"/>
    <n v="100"/>
    <x v="2"/>
    <x v="0"/>
    <s v="USD"/>
    <n v="1412272592"/>
    <n v="1407088592"/>
    <b v="0"/>
    <n v="1"/>
    <b v="0"/>
    <s v="food/food trucks"/>
    <n v="1.25E-3"/>
    <n v="100"/>
    <x v="7"/>
    <x v="19"/>
  </r>
  <r>
    <n v="1146"/>
    <x v="1146"/>
    <s v="Bringing the flavor of competition BBQ to small town Auburn with the ease of a big city food truck."/>
    <n v="6000"/>
    <n v="530"/>
    <x v="2"/>
    <x v="0"/>
    <s v="USD"/>
    <n v="1399071173"/>
    <n v="1395787973"/>
    <b v="0"/>
    <n v="12"/>
    <b v="0"/>
    <s v="food/food trucks"/>
    <n v="8.8333333333333333E-2"/>
    <n v="44.166666666666664"/>
    <x v="7"/>
    <x v="19"/>
  </r>
  <r>
    <n v="1147"/>
    <x v="1147"/>
    <s v="amazing gourmet baked potato truck with variable options for everyone, its always been my dream, help me make it come true :)."/>
    <n v="25000"/>
    <n v="0"/>
    <x v="2"/>
    <x v="5"/>
    <s v="CAD"/>
    <n v="1413760783"/>
    <n v="1408576783"/>
    <b v="0"/>
    <n v="0"/>
    <b v="0"/>
    <s v="food/food trucks"/>
    <n v="0"/>
    <m/>
    <x v="7"/>
    <x v="19"/>
  </r>
  <r>
    <n v="1148"/>
    <x v="1148"/>
    <s v="New local (Louisville, KY.) food truck with a refreshing spin on rolling kitchens."/>
    <n v="15000"/>
    <n v="73"/>
    <x v="2"/>
    <x v="0"/>
    <s v="USD"/>
    <n v="1480568781"/>
    <n v="1477973181"/>
    <b v="0"/>
    <n v="3"/>
    <b v="0"/>
    <s v="food/food trucks"/>
    <n v="4.8666666666666667E-3"/>
    <n v="24.333333333333332"/>
    <x v="7"/>
    <x v="19"/>
  </r>
  <r>
    <n v="1149"/>
    <x v="1149"/>
    <s v="Bringing culturally diverse Floridian cuisine to the people!"/>
    <n v="50000"/>
    <n v="75"/>
    <x v="2"/>
    <x v="0"/>
    <s v="USD"/>
    <n v="1466096566"/>
    <n v="1463504566"/>
    <b v="0"/>
    <n v="2"/>
    <b v="0"/>
    <s v="food/food trucks"/>
    <n v="1.5E-3"/>
    <n v="37.5"/>
    <x v="7"/>
    <x v="19"/>
  </r>
  <r>
    <n v="1150"/>
    <x v="1150"/>
    <s v="Bringing delicious authentic and fusion Taiwanese Food to the West Coast."/>
    <n v="2500"/>
    <n v="252"/>
    <x v="2"/>
    <x v="0"/>
    <s v="USD"/>
    <n v="1452293675"/>
    <n v="1447109675"/>
    <b v="0"/>
    <n v="6"/>
    <b v="0"/>
    <s v="food/food trucks"/>
    <n v="0.1008"/>
    <n v="42"/>
    <x v="7"/>
    <x v="19"/>
  </r>
  <r>
    <n v="1151"/>
    <x v="1151"/>
    <s v="Basically home style foods as huge sandwiches, burgers, and apps. Limitited to NOTHING. Irish,Mexican, cajÃ£n, southern bqq even veggies"/>
    <n v="25000"/>
    <n v="0"/>
    <x v="2"/>
    <x v="0"/>
    <s v="USD"/>
    <n v="1441592863"/>
    <n v="1439000863"/>
    <b v="0"/>
    <n v="0"/>
    <b v="0"/>
    <s v="food/food trucks"/>
    <n v="0"/>
    <m/>
    <x v="7"/>
    <x v="19"/>
  </r>
  <r>
    <n v="1152"/>
    <x v="1152"/>
    <s v="Peruvian food truck with an LA twist."/>
    <n v="16000"/>
    <n v="911"/>
    <x v="2"/>
    <x v="0"/>
    <s v="USD"/>
    <n v="1431709312"/>
    <n v="1429117312"/>
    <b v="0"/>
    <n v="15"/>
    <b v="0"/>
    <s v="food/food trucks"/>
    <n v="5.6937500000000002E-2"/>
    <n v="60.733333333333334"/>
    <x v="7"/>
    <x v="19"/>
  </r>
  <r>
    <n v="1153"/>
    <x v="1153"/>
    <s v="A mobile concession trailer for snow cones, ice cream, smoothies and more"/>
    <n v="8000"/>
    <n v="50"/>
    <x v="2"/>
    <x v="0"/>
    <s v="USD"/>
    <n v="1434647305"/>
    <n v="1432055305"/>
    <b v="0"/>
    <n v="1"/>
    <b v="0"/>
    <s v="food/food trucks"/>
    <n v="6.2500000000000003E-3"/>
    <n v="50"/>
    <x v="7"/>
    <x v="19"/>
  </r>
  <r>
    <n v="1154"/>
    <x v="1154"/>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x v="1156"/>
    <s v="A Food Truck featuring Deep Fried Natural Casing Beef/Pork mix Hot Dogs, New York Style Rippers. Also serving Fresh Cut Fries."/>
    <n v="6500"/>
    <n v="0"/>
    <x v="2"/>
    <x v="0"/>
    <s v="USD"/>
    <n v="1424742162"/>
    <n v="1422150162"/>
    <b v="0"/>
    <n v="0"/>
    <b v="0"/>
    <s v="food/food trucks"/>
    <n v="0"/>
    <m/>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x v="1159"/>
    <s v="Skewed Up food truck is my dream and need help getting it started, presenting some to the bank for my loan, spice up logo, etc."/>
    <n v="6750"/>
    <n v="0"/>
    <x v="2"/>
    <x v="0"/>
    <s v="USD"/>
    <n v="1435679100"/>
    <n v="1433006765"/>
    <b v="0"/>
    <n v="0"/>
    <b v="0"/>
    <s v="food/food trucks"/>
    <n v="0"/>
    <m/>
    <x v="7"/>
    <x v="19"/>
  </r>
  <r>
    <n v="1160"/>
    <x v="1160"/>
    <s v="Food is a lifestyle...the art, the challenge, and the happiness is the wealth I seek....join me on my journey to success."/>
    <n v="30000"/>
    <n v="1155"/>
    <x v="2"/>
    <x v="0"/>
    <s v="USD"/>
    <n v="1427510586"/>
    <n v="1424922186"/>
    <b v="0"/>
    <n v="19"/>
    <b v="0"/>
    <s v="food/food trucks"/>
    <n v="3.85E-2"/>
    <n v="60.789473684210527"/>
    <x v="7"/>
    <x v="19"/>
  </r>
  <r>
    <n v="1161"/>
    <x v="1161"/>
    <s v="Amazing delicious pizza a real hit a true niche that has not been explored ground floor opportunity in food trucks done by a real chef"/>
    <n v="18000"/>
    <n v="0"/>
    <x v="2"/>
    <x v="0"/>
    <s v="USD"/>
    <n v="1432047989"/>
    <n v="1430233589"/>
    <b v="0"/>
    <n v="0"/>
    <b v="0"/>
    <s v="food/food trucks"/>
    <n v="0"/>
    <m/>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x v="1163"/>
    <s v="Cooking is my passion.Lets take my passion to another level,by sending me to a culinary school, I WILL be one of the best chefs ever!"/>
    <n v="5200"/>
    <n v="0"/>
    <x v="2"/>
    <x v="0"/>
    <s v="USD"/>
    <n v="1407604920"/>
    <n v="1405012920"/>
    <b v="0"/>
    <n v="0"/>
    <b v="0"/>
    <s v="food/food trucks"/>
    <n v="0"/>
    <m/>
    <x v="7"/>
    <x v="19"/>
  </r>
  <r>
    <n v="1164"/>
    <x v="1164"/>
    <s v="Bayou Classic BBQ will be  Mansura,LA _x000a_newest and best mobile food truck_x000a_serving delicious BBQ Georgia style slow_x000a_smoke BBQ!"/>
    <n v="10000"/>
    <n v="0"/>
    <x v="2"/>
    <x v="0"/>
    <s v="USD"/>
    <n v="1466270582"/>
    <n v="1463678582"/>
    <b v="0"/>
    <n v="0"/>
    <b v="0"/>
    <s v="food/food trucks"/>
    <n v="0"/>
    <m/>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x v="1167"/>
    <s v="A mobile food truck serving up a Latino-inspired fusion cuisine using fresh, local, &amp; organic ingredients!"/>
    <n v="60000"/>
    <n v="979"/>
    <x v="2"/>
    <x v="0"/>
    <s v="USD"/>
    <n v="1410543495"/>
    <n v="1407865095"/>
    <b v="0"/>
    <n v="16"/>
    <b v="0"/>
    <s v="food/food trucks"/>
    <n v="1.6316666666666667E-2"/>
    <n v="61.1875"/>
    <x v="7"/>
    <x v="19"/>
  </r>
  <r>
    <n v="1168"/>
    <x v="1168"/>
    <s v="Simply fresh farm to table on wheels working close with local farms to ensure the highest of quality of product ."/>
    <n v="18000"/>
    <n v="1020"/>
    <x v="2"/>
    <x v="0"/>
    <s v="USD"/>
    <n v="1474507065"/>
    <n v="1471915065"/>
    <b v="0"/>
    <n v="3"/>
    <b v="0"/>
    <s v="food/food trucks"/>
    <n v="5.6666666666666664E-2"/>
    <n v="340"/>
    <x v="7"/>
    <x v="19"/>
  </r>
  <r>
    <n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x v="1170"/>
    <s v="They are sweet, sticky and incredibly addictive. People are left with a huge smile and a full stomach but still ask for more!!!"/>
    <n v="25000"/>
    <n v="100"/>
    <x v="2"/>
    <x v="1"/>
    <s v="GBP"/>
    <n v="1433021171"/>
    <n v="1430429171"/>
    <b v="0"/>
    <n v="2"/>
    <b v="0"/>
    <s v="food/food trucks"/>
    <n v="4.0000000000000001E-3"/>
    <n v="50"/>
    <x v="7"/>
    <x v="19"/>
  </r>
  <r>
    <n v="1171"/>
    <x v="1171"/>
    <s v="Tulsa's first true biodiesel, alternative energy powered food truck! Oh yeah, and delicious food!"/>
    <n v="25000"/>
    <n v="25"/>
    <x v="2"/>
    <x v="0"/>
    <s v="USD"/>
    <n v="1415909927"/>
    <n v="1414351127"/>
    <b v="0"/>
    <n v="1"/>
    <b v="0"/>
    <s v="food/food trucks"/>
    <n v="1E-3"/>
    <n v="25"/>
    <x v="7"/>
    <x v="19"/>
  </r>
  <r>
    <n v="1172"/>
    <x v="1172"/>
    <s v="Bringing YOUR favorite dog recipes to the streets."/>
    <n v="9000"/>
    <n v="0"/>
    <x v="2"/>
    <x v="0"/>
    <s v="USD"/>
    <n v="1408551752"/>
    <n v="1405959752"/>
    <b v="0"/>
    <n v="0"/>
    <b v="0"/>
    <s v="food/food trucks"/>
    <n v="0"/>
    <m/>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x v="1174"/>
    <s v="Help me purchase a parking space to be the Burro's permanant home, I need your help to raise $15,000!"/>
    <n v="15000"/>
    <n v="886"/>
    <x v="2"/>
    <x v="0"/>
    <s v="USD"/>
    <n v="1462738327"/>
    <n v="1460146327"/>
    <b v="0"/>
    <n v="19"/>
    <b v="0"/>
    <s v="food/food trucks"/>
    <n v="5.906666666666667E-2"/>
    <n v="46.631578947368418"/>
    <x v="7"/>
    <x v="19"/>
  </r>
  <r>
    <n v="1175"/>
    <x v="1175"/>
    <s v="&quot;Create-Your-Cone&quot;. Freshly made waffle cones stuffed with your choice of yummy ingredients, or frozen yogurt!"/>
    <n v="20000"/>
    <n v="585"/>
    <x v="2"/>
    <x v="0"/>
    <s v="USD"/>
    <n v="1436981339"/>
    <n v="1434389339"/>
    <b v="0"/>
    <n v="9"/>
    <b v="0"/>
    <s v="food/food trucks"/>
    <n v="2.9250000000000002E-2"/>
    <n v="65"/>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x v="1177"/>
    <s v="Its CRAZY the UK is still in the dark about funnel cakes! We want to convert a trailer and show the country what they've been missing!"/>
    <n v="6000"/>
    <n v="0"/>
    <x v="2"/>
    <x v="1"/>
    <s v="GBP"/>
    <n v="1413388296"/>
    <n v="1410796296"/>
    <b v="0"/>
    <n v="0"/>
    <b v="0"/>
    <s v="food/food trucks"/>
    <n v="0"/>
    <m/>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5"/>
    <x v="7"/>
    <x v="19"/>
  </r>
  <r>
    <n v="1179"/>
    <x v="1179"/>
    <s v="Mexican Style Food Truck, run by a Red Seal Chef, in a town with NO MEXICAN FOOD! That is a culinary emergency situation!"/>
    <n v="60000"/>
    <n v="3200"/>
    <x v="2"/>
    <x v="5"/>
    <s v="CAD"/>
    <n v="1446052627"/>
    <n v="1443460627"/>
    <b v="0"/>
    <n v="5"/>
    <b v="0"/>
    <s v="food/food trucks"/>
    <n v="5.3333333333333337E-2"/>
    <n v="640"/>
    <x v="7"/>
    <x v="19"/>
  </r>
  <r>
    <n v="1180"/>
    <x v="1180"/>
    <s v="We would like to start a military-themed food truck to serve the Battle Creek/Kalamazoo area."/>
    <n v="50000"/>
    <n v="5875"/>
    <x v="2"/>
    <x v="0"/>
    <s v="USD"/>
    <n v="1403983314"/>
    <n v="1400786514"/>
    <b v="0"/>
    <n v="85"/>
    <b v="0"/>
    <s v="food/food trucks"/>
    <n v="0.11749999999999999"/>
    <n v="69.117647058823536"/>
    <x v="7"/>
    <x v="19"/>
  </r>
  <r>
    <n v="1181"/>
    <x v="1181"/>
    <s v="Bringing the best tacos to the streets of Chicago!"/>
    <n v="50000"/>
    <n v="4"/>
    <x v="2"/>
    <x v="0"/>
    <s v="USD"/>
    <n v="1425197321"/>
    <n v="1422605321"/>
    <b v="0"/>
    <n v="3"/>
    <b v="0"/>
    <s v="food/food trucks"/>
    <n v="8.0000000000000007E-5"/>
    <n v="1.3333333333333333"/>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0.5"/>
    <x v="7"/>
    <x v="19"/>
  </r>
  <r>
    <n v="1183"/>
    <x v="1183"/>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x v="1188"/>
    <s v="A photobook of young dancers and their inspiring stories, photographed in beautiful and unique locations."/>
    <n v="2000"/>
    <n v="3211"/>
    <x v="0"/>
    <x v="5"/>
    <s v="CAD"/>
    <n v="1482943740"/>
    <n v="1481129340"/>
    <b v="0"/>
    <n v="85"/>
    <b v="1"/>
    <s v="photography/photobooks"/>
    <n v="1.6054999999999999"/>
    <n v="37.776470588235291"/>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x v="1190"/>
    <s v="A pairing of self portraiture and writing to shed light on the reality of life with chronic illness."/>
    <n v="500"/>
    <n v="675"/>
    <x v="0"/>
    <x v="0"/>
    <s v="USD"/>
    <n v="1409500725"/>
    <n v="1406908725"/>
    <b v="0"/>
    <n v="13"/>
    <b v="1"/>
    <s v="photography/photobooks"/>
    <n v="1.35"/>
    <n v="51.92307692307692"/>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x v="1192"/>
    <s v="A macro landscape photography art book &amp; limited edition prints. A Make 100 project."/>
    <n v="100"/>
    <n v="290"/>
    <x v="0"/>
    <x v="1"/>
    <s v="GBP"/>
    <n v="1486814978"/>
    <n v="1484222978"/>
    <b v="0"/>
    <n v="15"/>
    <b v="1"/>
    <s v="photography/photobooks"/>
    <n v="2.9"/>
    <n v="19.333333333333332"/>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x v="1196"/>
    <s v="A book of male nudes photographed on location in Ibiza over the last 4 years."/>
    <n v="14500"/>
    <n v="39137"/>
    <x v="0"/>
    <x v="1"/>
    <s v="GBP"/>
    <n v="1450467539"/>
    <n v="1447875539"/>
    <b v="0"/>
    <n v="512"/>
    <b v="1"/>
    <s v="photography/photobooks"/>
    <n v="2.6991034482758622"/>
    <n v="76.439453125"/>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x v="1207"/>
    <s v="A humanistic photo book about ancestral &amp; post-modern Italy."/>
    <n v="16700"/>
    <n v="17396"/>
    <x v="0"/>
    <x v="13"/>
    <s v="EUR"/>
    <n v="1459418400"/>
    <n v="1456827573"/>
    <b v="0"/>
    <n v="14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x v="1209"/>
    <s v="This 80 page book displays 75 beautiful images of the Holy Land, site descriptions, scripture and thought provoking comments."/>
    <n v="6000"/>
    <n v="6360"/>
    <x v="0"/>
    <x v="0"/>
    <s v="USD"/>
    <n v="1488053905"/>
    <n v="1485461905"/>
    <b v="0"/>
    <n v="46"/>
    <b v="1"/>
    <s v="photography/photobooks"/>
    <n v="1.06"/>
    <n v="138.2608695652174"/>
    <x v="8"/>
    <x v="20"/>
  </r>
  <r>
    <n v="1210"/>
    <x v="1210"/>
    <s v="En fotobok om livet i det enda andra GÃ¶teborg i vÃ¤rlden"/>
    <n v="20000"/>
    <n v="50863"/>
    <x v="0"/>
    <x v="11"/>
    <s v="SEK"/>
    <n v="1433106000"/>
    <n v="1431124572"/>
    <b v="0"/>
    <n v="103"/>
    <b v="1"/>
    <s v="photography/photobooks"/>
    <n v="2.5431499999999998"/>
    <n v="493.81553398058253"/>
    <x v="8"/>
    <x v="20"/>
  </r>
  <r>
    <n v="1211"/>
    <x v="1211"/>
    <s v="From 2010 to 2015, I took over 15 000 photos in Japan. Here's 500 of them. Landscape, city view, people and so much more!"/>
    <n v="1000"/>
    <n v="1011"/>
    <x v="0"/>
    <x v="5"/>
    <s v="CAD"/>
    <n v="1465505261"/>
    <n v="1464209261"/>
    <b v="0"/>
    <n v="6"/>
    <b v="1"/>
    <s v="photography/photobooks"/>
    <n v="1.0109999999999999"/>
    <n v="168.5"/>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x v="1216"/>
    <s v="A fine art photography book taking a new look at the art of bonsai."/>
    <n v="14000"/>
    <n v="20398"/>
    <x v="0"/>
    <x v="0"/>
    <s v="USD"/>
    <n v="1443826980"/>
    <n v="1441032457"/>
    <b v="0"/>
    <n v="222"/>
    <b v="1"/>
    <s v="photography/photobooks"/>
    <n v="1.4570000000000001"/>
    <n v="91.882882882882882"/>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x v="1219"/>
    <s v="The Box is a fine art book of Ron Amato's innovative and seductive photography project."/>
    <n v="16350"/>
    <n v="26024"/>
    <x v="0"/>
    <x v="0"/>
    <s v="USD"/>
    <n v="1476961513"/>
    <n v="1474369513"/>
    <b v="0"/>
    <n v="253"/>
    <b v="1"/>
    <s v="photography/photobooks"/>
    <n v="1.5916819571865444"/>
    <n v="102.86166007905139"/>
    <x v="8"/>
    <x v="20"/>
  </r>
  <r>
    <n v="1220"/>
    <x v="1220"/>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x v="1222"/>
    <s v="Project Pilgrim is my effort to work towards normalizing mental health."/>
    <n v="4000"/>
    <n v="11215"/>
    <x v="0"/>
    <x v="5"/>
    <s v="CAD"/>
    <n v="1459483200"/>
    <n v="1456852647"/>
    <b v="0"/>
    <n v="138"/>
    <b v="1"/>
    <s v="photography/photobooks"/>
    <n v="2.80375"/>
    <n v="81.268115942028984"/>
    <x v="8"/>
    <x v="20"/>
  </r>
  <r>
    <n v="1223"/>
    <x v="1223"/>
    <s v="A photography book focusing on the people rather than the nature at Yosemite National Park."/>
    <n v="19800"/>
    <n v="22197"/>
    <x v="0"/>
    <x v="0"/>
    <s v="USD"/>
    <n v="1478754909"/>
    <n v="1476159309"/>
    <b v="0"/>
    <n v="191"/>
    <b v="1"/>
    <s v="photography/photobooks"/>
    <n v="1.1210606060606061"/>
    <n v="116.21465968586388"/>
    <x v="8"/>
    <x v="20"/>
  </r>
  <r>
    <n v="1224"/>
    <x v="1224"/>
    <s v="Modern Celtic influenced CD.  Help me finish what I started before the stroke."/>
    <n v="15000"/>
    <n v="1060"/>
    <x v="1"/>
    <x v="0"/>
    <s v="USD"/>
    <n v="1402060302"/>
    <n v="1396876302"/>
    <b v="0"/>
    <n v="18"/>
    <b v="0"/>
    <s v="music/world music"/>
    <n v="7.0666666666666669E-2"/>
    <n v="58.88888888888888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44"/>
    <x v="4"/>
    <x v="21"/>
  </r>
  <r>
    <n v="1226"/>
    <x v="1226"/>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x v="1227"/>
    <s v="After winning the iStandard Phoenix Producer Showcase (6/25/14)  I have been invited to Beast of the Beats VIII in New York Nov. 6-9"/>
    <n v="2000"/>
    <n v="0"/>
    <x v="1"/>
    <x v="0"/>
    <s v="USD"/>
    <n v="1407394800"/>
    <n v="1404770616"/>
    <b v="0"/>
    <n v="0"/>
    <b v="0"/>
    <s v="music/world music"/>
    <n v="0"/>
    <m/>
    <x v="4"/>
    <x v="21"/>
  </r>
  <r>
    <n v="1228"/>
    <x v="1228"/>
    <s v="Kat is partnering with Kickstarter to raise the funds to complete her first solo World music CD &quot;Gypsy&quot;!"/>
    <n v="5000"/>
    <n v="1465"/>
    <x v="1"/>
    <x v="0"/>
    <s v="USD"/>
    <n v="1317231008"/>
    <n v="1312047008"/>
    <b v="0"/>
    <n v="24"/>
    <b v="0"/>
    <s v="music/world music"/>
    <n v="0.29299999999999998"/>
    <n v="61.0416666666666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x v="1230"/>
    <s v="It has been close to a decade since DC Talk began their &quot;Intermission&quot;.  It is time for A Live Concert Tribute &amp; DVD Movie!"/>
    <n v="500000"/>
    <n v="0"/>
    <x v="1"/>
    <x v="0"/>
    <s v="USD"/>
    <n v="1298589630"/>
    <n v="1295997630"/>
    <b v="0"/>
    <n v="0"/>
    <b v="0"/>
    <s v="music/world music"/>
    <n v="0"/>
    <m/>
    <x v="4"/>
    <x v="21"/>
  </r>
  <r>
    <n v="1231"/>
    <x v="1231"/>
    <s v="a non-profit, free, all-day, all-ages music &amp; arts festival dedicated to promoting non-violent spaces for community engagement"/>
    <n v="5000"/>
    <n v="0"/>
    <x v="1"/>
    <x v="0"/>
    <s v="USD"/>
    <n v="1440723600"/>
    <n v="1436394968"/>
    <b v="0"/>
    <n v="0"/>
    <b v="0"/>
    <s v="music/world music"/>
    <n v="0"/>
    <m/>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x v="1234"/>
    <s v="We have been offered shows all over the world, to reach places and people with our music, for the experience of just doing it!"/>
    <n v="50000"/>
    <n v="0"/>
    <x v="1"/>
    <x v="1"/>
    <s v="GBP"/>
    <n v="1422903342"/>
    <n v="1420311342"/>
    <b v="0"/>
    <n v="0"/>
    <b v="0"/>
    <s v="music/world music"/>
    <n v="0"/>
    <m/>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x v="1236"/>
    <s v="Raising money to give the musicians their due."/>
    <n v="2500"/>
    <n v="0"/>
    <x v="1"/>
    <x v="0"/>
    <s v="USD"/>
    <n v="1343491200"/>
    <n v="1342801164"/>
    <b v="0"/>
    <n v="0"/>
    <b v="0"/>
    <s v="music/world music"/>
    <n v="0"/>
    <m/>
    <x v="4"/>
    <x v="21"/>
  </r>
  <r>
    <n v="1237"/>
    <x v="1237"/>
    <s v="We have the songs, concept, need to add songs and mix/package for shows in Hawaii, book dates outside of Maui and advance his message"/>
    <n v="25000"/>
    <n v="0"/>
    <x v="1"/>
    <x v="0"/>
    <s v="USD"/>
    <n v="1345790865"/>
    <n v="1344062865"/>
    <b v="0"/>
    <n v="0"/>
    <b v="0"/>
    <s v="music/world music"/>
    <n v="0"/>
    <m/>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x v="1239"/>
    <s v="Please consider helping us with our new CD and Riverdance Tour"/>
    <n v="2500"/>
    <n v="0"/>
    <x v="1"/>
    <x v="0"/>
    <s v="USD"/>
    <n v="1325804767"/>
    <n v="1323212767"/>
    <b v="0"/>
    <n v="0"/>
    <b v="0"/>
    <s v="music/world music"/>
    <n v="0"/>
    <m/>
    <x v="4"/>
    <x v="21"/>
  </r>
  <r>
    <n v="1240"/>
    <x v="1240"/>
    <s v="Sharing positive vibes of Peace, Love &amp; Unity with the World through conscious Reggae Music!"/>
    <n v="8000"/>
    <n v="241"/>
    <x v="1"/>
    <x v="0"/>
    <s v="USD"/>
    <n v="1373665860"/>
    <n v="1368579457"/>
    <b v="0"/>
    <n v="8"/>
    <b v="0"/>
    <s v="music/world music"/>
    <n v="3.0124999999999999E-2"/>
    <n v="30.125"/>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x v="1242"/>
    <s v="Cellphonia 9/11 (http://cellphonia.org/911/) is one of the performance pieces in the Music After marathon concert on 9.11.11"/>
    <n v="911"/>
    <n v="5"/>
    <x v="1"/>
    <x v="0"/>
    <s v="USD"/>
    <n v="1315747080"/>
    <n v="1314417502"/>
    <b v="0"/>
    <n v="1"/>
    <b v="0"/>
    <s v="music/world music"/>
    <n v="5.4884742041712408E-3"/>
    <n v="5"/>
    <x v="4"/>
    <x v="21"/>
  </r>
  <r>
    <n v="1243"/>
    <x v="1243"/>
    <s v="California's premier Latino cultural festival - music, theatre, film, workshops, visual arts, cuisine and more!"/>
    <n v="12000"/>
    <n v="1691"/>
    <x v="1"/>
    <x v="0"/>
    <s v="USD"/>
    <n v="1310158800"/>
    <n v="1304888771"/>
    <b v="0"/>
    <n v="38"/>
    <b v="0"/>
    <s v="music/world music"/>
    <n v="0.14091666666666666"/>
    <n v="44.5"/>
    <x v="4"/>
    <x v="21"/>
  </r>
  <r>
    <n v="1244"/>
    <x v="1244"/>
    <s v="THEATRUM MUNDI releases DEBUT ALBUM! Pre-order &quot;The Eyes of the Realm&quot; and help make it happen!"/>
    <n v="2000"/>
    <n v="2076"/>
    <x v="0"/>
    <x v="0"/>
    <s v="USD"/>
    <n v="1366664400"/>
    <n v="1363981723"/>
    <b v="1"/>
    <n v="45"/>
    <b v="1"/>
    <s v="music/rock"/>
    <n v="1.038"/>
    <n v="46.133333333333333"/>
    <x v="4"/>
    <x v="11"/>
  </r>
  <r>
    <n v="1245"/>
    <x v="1245"/>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x v="1246"/>
    <s v="Candy Warpop, Las Vegas' female-fronted alt-punk rock monster, is raising money to fund the production of their first music video."/>
    <n v="2000"/>
    <n v="2340"/>
    <x v="0"/>
    <x v="0"/>
    <s v="USD"/>
    <n v="1323136949"/>
    <n v="1319245349"/>
    <b v="1"/>
    <n v="31"/>
    <b v="1"/>
    <s v="music/rock"/>
    <n v="1.17"/>
    <n v="75.483870967741936"/>
    <x v="4"/>
    <x v="11"/>
  </r>
  <r>
    <n v="1247"/>
    <x v="1247"/>
    <s v="BRAIN DEAD is going to record their debut EP and they need your help, Bozos!"/>
    <n v="3500"/>
    <n v="4275"/>
    <x v="0"/>
    <x v="0"/>
    <s v="USD"/>
    <n v="1367823655"/>
    <n v="1365231655"/>
    <b v="1"/>
    <n v="50"/>
    <b v="1"/>
    <s v="music/rock"/>
    <n v="1.2214285714285715"/>
    <n v="85.5"/>
    <x v="4"/>
    <x v="11"/>
  </r>
  <r>
    <n v="1248"/>
    <x v="1248"/>
    <s v="The Vandies make pop rock in glorious Portland, Oregon. Help us fund our first full length album!"/>
    <n v="2500"/>
    <n v="3791"/>
    <x v="0"/>
    <x v="0"/>
    <s v="USD"/>
    <n v="1402642740"/>
    <n v="1399563953"/>
    <b v="1"/>
    <n v="59"/>
    <b v="1"/>
    <s v="music/rock"/>
    <n v="1.5164"/>
    <n v="64.254237288135599"/>
    <x v="4"/>
    <x v="11"/>
  </r>
  <r>
    <n v="1249"/>
    <x v="1249"/>
    <s v="&quot;Let's Brighten It Up&quot; will be a seven song EP of originals heavily inspired by music from the 50s and 60s"/>
    <n v="5000"/>
    <n v="5222"/>
    <x v="0"/>
    <x v="0"/>
    <s v="USD"/>
    <n v="1341683211"/>
    <n v="1339091211"/>
    <b v="1"/>
    <n v="81"/>
    <b v="1"/>
    <s v="music/rock"/>
    <n v="1.0444"/>
    <n v="64.46913580246914"/>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x v="1251"/>
    <s v="A tour of europe with 3 memphis artist, Jack Oblivian, Harlan T Bobo and Shawn Cripps."/>
    <n v="6000"/>
    <n v="6108"/>
    <x v="0"/>
    <x v="0"/>
    <s v="USD"/>
    <n v="1316979167"/>
    <n v="1311795167"/>
    <b v="1"/>
    <n v="74"/>
    <b v="1"/>
    <s v="music/rock"/>
    <n v="1.018"/>
    <n v="82.540540540540547"/>
    <x v="4"/>
    <x v="11"/>
  </r>
  <r>
    <n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x v="1255"/>
    <s v="Let the Space Bards abduct you on a quirky musical journey about two aliens struggling to fit in on planet Earth."/>
    <n v="3000"/>
    <n v="6071"/>
    <x v="0"/>
    <x v="0"/>
    <s v="USD"/>
    <n v="1385932652"/>
    <n v="1383337052"/>
    <b v="1"/>
    <n v="109"/>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x v="1258"/>
    <s v="Mustard Plug needs help funding their new record.  Please help the Grand Rapids, MI band put out their 7th record!"/>
    <n v="12000"/>
    <n v="25577.56"/>
    <x v="0"/>
    <x v="0"/>
    <s v="USD"/>
    <n v="1377960012"/>
    <n v="1375368012"/>
    <b v="1"/>
    <n v="670"/>
    <b v="1"/>
    <s v="music/rock"/>
    <n v="2.1314633333333335"/>
    <n v="38.175462686567165"/>
    <x v="4"/>
    <x v="11"/>
  </r>
  <r>
    <n v="1259"/>
    <x v="1259"/>
    <s v="Falling From One is currently in the studio recording their first CD and they need your help!"/>
    <n v="2500"/>
    <n v="2606"/>
    <x v="0"/>
    <x v="0"/>
    <s v="USD"/>
    <n v="1402286340"/>
    <n v="1399504664"/>
    <b v="1"/>
    <n v="96"/>
    <b v="1"/>
    <s v="music/rock"/>
    <n v="1.0424"/>
    <n v="27.145833333333332"/>
    <x v="4"/>
    <x v="11"/>
  </r>
  <r>
    <n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x v="1261"/>
    <s v="We just recorded a stellar EP and we're trying to put it out on vinyl.  Can you help these punx out?"/>
    <n v="2000"/>
    <n v="2025"/>
    <x v="0"/>
    <x v="0"/>
    <s v="USD"/>
    <n v="1390983227"/>
    <n v="1388391227"/>
    <b v="1"/>
    <n v="52"/>
    <b v="1"/>
    <s v="music/rock"/>
    <n v="1.0125"/>
    <n v="38.942307692307693"/>
    <x v="4"/>
    <x v="11"/>
  </r>
  <r>
    <n v="1262"/>
    <x v="1262"/>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x v="1263"/>
    <s v="A fresh batch of chaos from Toledo, Ohio's reggae-rockers, Tropic Bombs!"/>
    <n v="1500"/>
    <n v="1785"/>
    <x v="0"/>
    <x v="0"/>
    <s v="USD"/>
    <n v="1396054800"/>
    <n v="1393034470"/>
    <b v="1"/>
    <n v="41"/>
    <b v="1"/>
    <s v="music/rock"/>
    <n v="1.19"/>
    <n v="43.536585365853661"/>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x v="1266"/>
    <s v="We are looking to record our first EP produced by Aaron Harris (ISIS/Palms) at Studio West."/>
    <n v="9500"/>
    <n v="9545"/>
    <x v="0"/>
    <x v="0"/>
    <s v="USD"/>
    <n v="1389474145"/>
    <n v="1386882145"/>
    <b v="1"/>
    <n v="50"/>
    <b v="1"/>
    <s v="music/rock"/>
    <n v="1.0047368421052632"/>
    <n v="190.9"/>
    <x v="4"/>
    <x v="11"/>
  </r>
  <r>
    <n v="1267"/>
    <x v="1267"/>
    <s v="A Rock 'n Roll album with plenty of indie guitar swagger. Fresh tunes that are a continuation of my early '90s shoegaze daze."/>
    <n v="22000"/>
    <n v="22396"/>
    <x v="0"/>
    <x v="0"/>
    <s v="USD"/>
    <n v="1374674558"/>
    <n v="1372082558"/>
    <b v="1"/>
    <n v="159"/>
    <b v="1"/>
    <s v="music/rock"/>
    <n v="1.018"/>
    <n v="140.85534591194968"/>
    <x v="4"/>
    <x v="11"/>
  </r>
  <r>
    <n v="1268"/>
    <x v="1268"/>
    <s v="Full Devil Jacket Is releasing their first record in over 12 yrs and we want you to be a part of it!"/>
    <n v="12000"/>
    <n v="14000"/>
    <x v="0"/>
    <x v="0"/>
    <s v="USD"/>
    <n v="1379708247"/>
    <n v="1377116247"/>
    <b v="1"/>
    <n v="182"/>
    <b v="1"/>
    <s v="music/rock"/>
    <n v="1.1666666666666667"/>
    <n v="76.92307692307692"/>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x v="1270"/>
    <s v="We make awake metal using violins in place of guitars and want to record a full length album."/>
    <n v="10000"/>
    <n v="11472"/>
    <x v="0"/>
    <x v="0"/>
    <s v="USD"/>
    <n v="1332704042"/>
    <n v="1327523642"/>
    <b v="1"/>
    <n v="169"/>
    <b v="1"/>
    <s v="music/rock"/>
    <n v="1.1472"/>
    <n v="67.881656804733723"/>
    <x v="4"/>
    <x v="11"/>
  </r>
  <r>
    <n v="1271"/>
    <x v="1271"/>
    <s v="Flav Martin's 30-year overnight success project pretty much says it all. Dedicated to parenting, she's off to school, back to La musica"/>
    <n v="7500"/>
    <n v="7635"/>
    <x v="0"/>
    <x v="0"/>
    <s v="USD"/>
    <n v="1384363459"/>
    <n v="1381767859"/>
    <b v="1"/>
    <n v="31"/>
    <b v="1"/>
    <s v="music/rock"/>
    <n v="1.018"/>
    <n v="246.29032258064515"/>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x v="1273"/>
    <s v="Run Coyote is raising funds to produce their debut album - &quot;Youth Haunts&quot; - on vinyl LP and CD"/>
    <n v="4000"/>
    <n v="4140"/>
    <x v="0"/>
    <x v="5"/>
    <s v="CAD"/>
    <n v="1409506291"/>
    <n v="1406914291"/>
    <b v="1"/>
    <n v="54"/>
    <b v="1"/>
    <s v="music/rock"/>
    <n v="1.0349999999999999"/>
    <n v="76.666666666666671"/>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x v="1275"/>
    <s v="ONLY A FEW HOURS LEFT TO GET YOUR ADVANCE COPY OF &quot;DANGEROUSLY CLOSE&quot; and to check out our other cool rewards!"/>
    <n v="15000"/>
    <n v="24321.1"/>
    <x v="0"/>
    <x v="0"/>
    <s v="USD"/>
    <n v="1375908587"/>
    <n v="1372884587"/>
    <b v="1"/>
    <n v="389"/>
    <b v="1"/>
    <s v="music/rock"/>
    <n v="1.6214066666666667"/>
    <n v="62.522107969151669"/>
    <x v="4"/>
    <x v="11"/>
  </r>
  <r>
    <n v="1276"/>
    <x v="1276"/>
    <s v="Sponsor this Brooklyn punk band's debut seven-inch, MR. DREAM GOES TO JAIL."/>
    <n v="3000"/>
    <n v="3132.63"/>
    <x v="0"/>
    <x v="0"/>
    <s v="USD"/>
    <n v="1251777600"/>
    <n v="1247504047"/>
    <b v="1"/>
    <n v="68"/>
    <b v="1"/>
    <s v="music/rock"/>
    <n v="1.0442100000000001"/>
    <n v="46.06808823529412"/>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x v="1280"/>
    <s v="Nothing More is recording their forthcoming record and needs to join forces with you to make this album HUGE! "/>
    <n v="15000"/>
    <n v="16636.78"/>
    <x v="0"/>
    <x v="0"/>
    <s v="USD"/>
    <n v="1299003054"/>
    <n v="1291227054"/>
    <b v="1"/>
    <n v="130"/>
    <b v="1"/>
    <s v="music/rock"/>
    <n v="1.1091186666666666"/>
    <n v="127.97523076923076"/>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x v="1283"/>
    <s v="Our 3rd album is halfway complete, but we need your help to record, mix and master the final product!"/>
    <n v="1000"/>
    <n v="2110.5"/>
    <x v="0"/>
    <x v="0"/>
    <s v="USD"/>
    <n v="1362974400"/>
    <n v="1360948389"/>
    <b v="1"/>
    <n v="22"/>
    <b v="1"/>
    <s v="music/rock"/>
    <n v="2.1105"/>
    <n v="95.931818181818187"/>
    <x v="4"/>
    <x v="11"/>
  </r>
  <r>
    <n v="1284"/>
    <x v="1284"/>
    <s v="â€œFree Jujube Brownâ€ by Psalmayene 24 is coming home to NYC and we need YOUR support of this moving and inspiring piece"/>
    <n v="2000"/>
    <n v="2020"/>
    <x v="0"/>
    <x v="0"/>
    <s v="USD"/>
    <n v="1483203540"/>
    <n v="1481175482"/>
    <b v="0"/>
    <n v="31"/>
    <b v="1"/>
    <s v="theater/plays"/>
    <n v="1.01"/>
    <n v="65.161290322580641"/>
    <x v="1"/>
    <x v="6"/>
  </r>
  <r>
    <n v="1285"/>
    <x v="1285"/>
    <s v="The world premiere of hysterically funny and heartbreaking story about family, unconditional love and facing the unfaceable"/>
    <n v="2000"/>
    <n v="2033"/>
    <x v="0"/>
    <x v="1"/>
    <s v="GBP"/>
    <n v="1434808775"/>
    <n v="1433512775"/>
    <b v="0"/>
    <n v="63"/>
    <b v="1"/>
    <s v="theater/plays"/>
    <n v="1.0165"/>
    <n v="32.269841269841272"/>
    <x v="1"/>
    <x v="6"/>
  </r>
  <r>
    <n v="1286"/>
    <x v="1286"/>
    <s v="A touring production of FRED's modern adaptation of the classic Victorian comic novel, reaching out to new audiences."/>
    <n v="1500"/>
    <n v="1625"/>
    <x v="0"/>
    <x v="1"/>
    <s v="GBP"/>
    <n v="1424181600"/>
    <n v="1423041227"/>
    <b v="0"/>
    <n v="20"/>
    <b v="1"/>
    <s v="theater/plays"/>
    <n v="1.0833333333333333"/>
    <n v="81.25"/>
    <x v="1"/>
    <x v="6"/>
  </r>
  <r>
    <n v="1287"/>
    <x v="1287"/>
    <s v="PantoSoc are taking Sweeney Todd to the Fringe!_x000a__x000a_We will be performing in Edinburgh for two weeks, and we need your help to get there!"/>
    <n v="250"/>
    <n v="605"/>
    <x v="0"/>
    <x v="1"/>
    <s v="GBP"/>
    <n v="1434120856"/>
    <n v="1428936856"/>
    <b v="0"/>
    <n v="25"/>
    <b v="1"/>
    <s v="theater/plays"/>
    <n v="2.42"/>
    <n v="24.2"/>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x v="1289"/>
    <s v="A chilling original Edwardian Comedy of errors and foolishness made for the Patrick Henry College stage."/>
    <n v="1500"/>
    <n v="1876"/>
    <x v="0"/>
    <x v="0"/>
    <s v="USD"/>
    <n v="1483499645"/>
    <n v="1480907645"/>
    <b v="0"/>
    <n v="52"/>
    <b v="1"/>
    <s v="theater/plays"/>
    <n v="1.2506666666666666"/>
    <n v="36.07692307692308"/>
    <x v="1"/>
    <x v="6"/>
  </r>
  <r>
    <n v="1290"/>
    <x v="1290"/>
    <s v="Sometimes your Heart has to STOP for your Life to START."/>
    <n v="3500"/>
    <n v="3800"/>
    <x v="0"/>
    <x v="0"/>
    <s v="USD"/>
    <n v="1429772340"/>
    <n v="1427121931"/>
    <b v="0"/>
    <n v="86"/>
    <b v="1"/>
    <s v="theater/plays"/>
    <n v="1.0857142857142856"/>
    <n v="44.186046511627907"/>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x v="1294"/>
    <s v="We have an award-winning Danish play, now we just need a bathroom set to perform it in. Spend a penny to help us build the set!"/>
    <n v="500"/>
    <n v="610"/>
    <x v="0"/>
    <x v="1"/>
    <s v="GBP"/>
    <n v="1445252400"/>
    <n v="1443696797"/>
    <b v="0"/>
    <n v="22"/>
    <b v="1"/>
    <s v="theater/plays"/>
    <n v="1.22"/>
    <n v="27.727272727272727"/>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x v="1298"/>
    <s v="A play that raises awareness for mental health and explores the psychological effects childhood abuse can have on an adult."/>
    <n v="2000"/>
    <n v="2093"/>
    <x v="0"/>
    <x v="1"/>
    <s v="GBP"/>
    <n v="1461860432"/>
    <n v="1459268432"/>
    <b v="0"/>
    <n v="33"/>
    <b v="1"/>
    <s v="theater/plays"/>
    <n v="1.0465"/>
    <n v="63.424242424242422"/>
    <x v="1"/>
    <x v="6"/>
  </r>
  <r>
    <n v="1299"/>
    <x v="1299"/>
    <s v="A new work inspired by the classic novel and created by Dallas teens under the direction of professional artists."/>
    <n v="3500"/>
    <n v="4340"/>
    <x v="0"/>
    <x v="0"/>
    <s v="USD"/>
    <n v="1436902359"/>
    <n v="1434310359"/>
    <b v="0"/>
    <n v="32"/>
    <b v="1"/>
    <s v="theater/plays"/>
    <n v="1.24"/>
    <n v="135.625"/>
    <x v="1"/>
    <x v="6"/>
  </r>
  <r>
    <n v="1300"/>
    <x v="1300"/>
    <s v="What would you do with the time ticking and the pressure building to make a choice?! Find out what happens in this hilarious new play!!"/>
    <n v="3000"/>
    <n v="4050"/>
    <x v="0"/>
    <x v="0"/>
    <s v="USD"/>
    <n v="1464807420"/>
    <n v="1461427938"/>
    <b v="0"/>
    <n v="24"/>
    <b v="1"/>
    <s v="theater/plays"/>
    <n v="1.35"/>
    <n v="168.75"/>
    <x v="1"/>
    <x v="6"/>
  </r>
  <r>
    <n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x v="1302"/>
    <s v="Boys of a Certain Age is a unique and special show that we're trying to remount in New York City in 2017."/>
    <n v="2500"/>
    <n v="2500"/>
    <x v="0"/>
    <x v="0"/>
    <s v="USD"/>
    <n v="1480559011"/>
    <n v="1477963411"/>
    <b v="0"/>
    <n v="50"/>
    <b v="1"/>
    <s v="theater/plays"/>
    <n v="1"/>
    <n v="50"/>
    <x v="1"/>
    <x v="6"/>
  </r>
  <r>
    <n v="1303"/>
    <x v="1303"/>
    <s v="Groundbreaking queer theatre."/>
    <n v="3500"/>
    <n v="4559.13"/>
    <x v="0"/>
    <x v="1"/>
    <s v="GBP"/>
    <n v="1469962800"/>
    <n v="1468578920"/>
    <b v="0"/>
    <n v="108"/>
    <b v="1"/>
    <s v="theater/plays"/>
    <n v="1.3026085714285716"/>
    <n v="42.214166666666671"/>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x v="1307"/>
    <s v="Get VR to Everyone with Mailable, Ready to Use Viewers"/>
    <n v="50000"/>
    <n v="5757"/>
    <x v="1"/>
    <x v="0"/>
    <s v="USD"/>
    <n v="1455710679"/>
    <n v="1453118679"/>
    <b v="0"/>
    <n v="45"/>
    <b v="0"/>
    <s v="technology/wearables"/>
    <n v="0.11514000000000001"/>
    <n v="127.93333333333334"/>
    <x v="2"/>
    <x v="8"/>
  </r>
  <r>
    <n v="1308"/>
    <x v="1308"/>
    <s v="Boost Band, a wristband that charges any device"/>
    <n v="10000"/>
    <n v="1136"/>
    <x v="1"/>
    <x v="0"/>
    <s v="USD"/>
    <n v="1475937812"/>
    <n v="1472481812"/>
    <b v="0"/>
    <n v="38"/>
    <b v="0"/>
    <s v="technology/wearables"/>
    <n v="0.11360000000000001"/>
    <n v="29.894736842105264"/>
    <x v="2"/>
    <x v="8"/>
  </r>
  <r>
    <n v="1309"/>
    <x v="1309"/>
    <s v="Wicked fun and built for excitement, CORE is the safest and most versatile speaker you've ever worn."/>
    <n v="11500"/>
    <n v="12879"/>
    <x v="1"/>
    <x v="0"/>
    <s v="USD"/>
    <n v="1444943468"/>
    <n v="1441919468"/>
    <b v="0"/>
    <n v="35"/>
    <b v="0"/>
    <s v="technology/wearables"/>
    <n v="1.1199130434782609"/>
    <n v="367.97142857142859"/>
    <x v="2"/>
    <x v="8"/>
  </r>
  <r>
    <n v="1310"/>
    <x v="1310"/>
    <s v="An essential hoodie that holds all sized smart phones and keep your headphone wires tangle free."/>
    <n v="20000"/>
    <n v="3100"/>
    <x v="1"/>
    <x v="0"/>
    <s v="USD"/>
    <n v="1471622450"/>
    <n v="1467734450"/>
    <b v="0"/>
    <n v="24"/>
    <b v="0"/>
    <s v="technology/wearables"/>
    <n v="0.155"/>
    <n v="129.1666666666666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x v="1312"/>
    <s v="People loved the original Black and Gray GoSolo hats and asked for more. So we received sample for 3 more colors!"/>
    <n v="4600"/>
    <n v="28"/>
    <x v="1"/>
    <x v="0"/>
    <s v="USD"/>
    <n v="1429375922"/>
    <n v="1426783922"/>
    <b v="0"/>
    <n v="1"/>
    <b v="0"/>
    <s v="technology/wearables"/>
    <n v="6.0869565217391303E-3"/>
    <n v="28"/>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x v="1315"/>
    <s v="Zoom will happen - THANK YOU! Received outside funding due amazing early success!"/>
    <n v="100000"/>
    <n v="40404"/>
    <x v="1"/>
    <x v="0"/>
    <s v="USD"/>
    <n v="1446771600"/>
    <n v="1443700648"/>
    <b v="0"/>
    <n v="248"/>
    <b v="0"/>
    <s v="technology/wearables"/>
    <n v="0.40404000000000001"/>
    <n v="162.91935483870967"/>
    <x v="2"/>
    <x v="8"/>
  </r>
  <r>
    <n v="1316"/>
    <x v="1316"/>
    <s v="Future Belt comes in just 3 sizes, but yet, is designed to fit waists ranging from 25-55 inches. No batteries, no gimmicks."/>
    <n v="75000"/>
    <n v="1"/>
    <x v="1"/>
    <x v="0"/>
    <s v="USD"/>
    <n v="1456700709"/>
    <n v="1453676709"/>
    <b v="0"/>
    <n v="1"/>
    <b v="0"/>
    <s v="technology/wearables"/>
    <n v="1.3333333333333333E-5"/>
    <n v="1"/>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x v="1318"/>
    <s v="Your Dog's Best Friend._x000a_Revolutionize the way you care about your pups and brings you peace of mind."/>
    <n v="40000"/>
    <n v="6130"/>
    <x v="1"/>
    <x v="0"/>
    <s v="USD"/>
    <n v="1420938172"/>
    <n v="1418346172"/>
    <b v="0"/>
    <n v="135"/>
    <b v="0"/>
    <s v="technology/wearables"/>
    <n v="0.15325"/>
    <n v="45.407407407407405"/>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x v="1330"/>
    <s v="Outdoor play is essential. Wanderwatch helps to make it fun and safe! Fun for kids, great for parents. Time to Play!"/>
    <n v="35000"/>
    <n v="7873"/>
    <x v="1"/>
    <x v="0"/>
    <s v="USD"/>
    <n v="1467432000"/>
    <n v="1464763109"/>
    <b v="0"/>
    <n v="50"/>
    <b v="0"/>
    <s v="technology/wearables"/>
    <n v="0.22494285714285714"/>
    <n v="157.46"/>
    <x v="2"/>
    <x v="8"/>
  </r>
  <r>
    <n v="1331"/>
    <x v="1331"/>
    <s v="The World's First Wearable Battery Backup - wireless, modular, flexible, and ultra-lightweight! Click, charge, go!!!"/>
    <n v="250000"/>
    <n v="3417"/>
    <x v="1"/>
    <x v="0"/>
    <s v="USD"/>
    <n v="1471435554"/>
    <n v="1468843554"/>
    <b v="0"/>
    <n v="34"/>
    <b v="0"/>
    <s v="technology/wearables"/>
    <n v="1.3668E-2"/>
    <n v="100.5"/>
    <x v="2"/>
    <x v="8"/>
  </r>
  <r>
    <n v="1332"/>
    <x v="1332"/>
    <s v="Long bus queue and no seats around? This light weight seating device can be worn anywhere and at anytime! Belt that converts into seat."/>
    <n v="10115"/>
    <n v="0"/>
    <x v="1"/>
    <x v="16"/>
    <s v="CHF"/>
    <n v="1485480408"/>
    <n v="1482888408"/>
    <b v="0"/>
    <n v="0"/>
    <b v="0"/>
    <s v="technology/wearables"/>
    <n v="0"/>
    <m/>
    <x v="2"/>
    <x v="8"/>
  </r>
  <r>
    <n v="1333"/>
    <x v="1333"/>
    <s v="Im in the process of creating a biohazard suit that can be worn like an extra layer, unlike these bulky units that are currently in use"/>
    <n v="2500"/>
    <n v="0"/>
    <x v="1"/>
    <x v="2"/>
    <s v="AUD"/>
    <n v="1405478025"/>
    <n v="1402886025"/>
    <b v="0"/>
    <n v="0"/>
    <b v="0"/>
    <s v="technology/wearables"/>
    <n v="0"/>
    <m/>
    <x v="2"/>
    <x v="8"/>
  </r>
  <r>
    <n v="1334"/>
    <x v="1334"/>
    <s v="A wearable device that allows you to dock and operate your phone hands-free anywhere and everywhere!"/>
    <n v="133000"/>
    <n v="14303"/>
    <x v="1"/>
    <x v="0"/>
    <s v="USD"/>
    <n v="1457721287"/>
    <n v="1455129287"/>
    <b v="0"/>
    <n v="276"/>
    <b v="0"/>
    <s v="technology/wearables"/>
    <n v="0.10754135338345865"/>
    <n v="51.822463768115945"/>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308.7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x v="1339"/>
    <s v="World's Smallest customizable Phone &amp; GPS Watch for kids !"/>
    <n v="50000"/>
    <n v="3317"/>
    <x v="1"/>
    <x v="0"/>
    <s v="USD"/>
    <n v="1418056315"/>
    <n v="1414164715"/>
    <b v="0"/>
    <n v="37"/>
    <b v="0"/>
    <s v="technology/wearables"/>
    <n v="6.6339999999999996E-2"/>
    <n v="89.648648648648646"/>
    <x v="2"/>
    <x v="8"/>
  </r>
  <r>
    <n v="1340"/>
    <x v="1340"/>
    <s v="I would like to make nicer, more stylish looking frames for the Google Glass using 3D printing technology."/>
    <n v="1680"/>
    <n v="0"/>
    <x v="1"/>
    <x v="0"/>
    <s v="USD"/>
    <n v="1408112253"/>
    <n v="1405520253"/>
    <b v="0"/>
    <n v="0"/>
    <b v="0"/>
    <s v="technology/wearables"/>
    <n v="0"/>
    <m/>
    <x v="2"/>
    <x v="8"/>
  </r>
  <r>
    <n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x v="1342"/>
    <s v="Method50 aims to prototype a revolutionary true heads up display to create a new way of living in, playing in, and viewing the world."/>
    <n v="50000"/>
    <n v="100"/>
    <x v="1"/>
    <x v="0"/>
    <s v="USD"/>
    <n v="1437161739"/>
    <n v="1434569739"/>
    <b v="0"/>
    <n v="1"/>
    <b v="0"/>
    <s v="technology/wearables"/>
    <n v="2E-3"/>
    <n v="100"/>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x v="1345"/>
    <s v="Peacefully taking you through my journey of being raised as a Muslim then becoming Christian, and sharing the truths I unveiled."/>
    <n v="300"/>
    <n v="375"/>
    <x v="0"/>
    <x v="0"/>
    <s v="USD"/>
    <n v="1405366359"/>
    <n v="1402342359"/>
    <b v="0"/>
    <n v="7"/>
    <b v="1"/>
    <s v="publishing/nonfiction"/>
    <n v="1.25"/>
    <n v="53.571428571428569"/>
    <x v="3"/>
    <x v="9"/>
  </r>
  <r>
    <n v="1346"/>
    <x v="1346"/>
    <s v="An anthology of nonfiction stories written by Nepal's Lesbian, Gay, Bisexual, and Transgender (LGBT) community."/>
    <n v="4900"/>
    <n v="7219"/>
    <x v="0"/>
    <x v="0"/>
    <s v="USD"/>
    <n v="1372297751"/>
    <n v="1369705751"/>
    <b v="0"/>
    <n v="149"/>
    <b v="1"/>
    <s v="publishing/nonfiction"/>
    <n v="1.473265306122449"/>
    <n v="48.449664429530202"/>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x v="1351"/>
    <s v="Discover your purpose, live a more fulfilling life, leave a positive footprint on society."/>
    <n v="20000"/>
    <n v="20253"/>
    <x v="0"/>
    <x v="0"/>
    <s v="USD"/>
    <n v="1455299144"/>
    <n v="1452707144"/>
    <b v="0"/>
    <n v="120"/>
    <b v="1"/>
    <s v="publishing/nonfiction"/>
    <n v="1.0126500000000001"/>
    <n v="168.77500000000001"/>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x v="1353"/>
    <s v="A book that teaches aspiring writers how to get from a basic idea to a fully rewritten screenplay."/>
    <n v="1000"/>
    <n v="1336"/>
    <x v="0"/>
    <x v="0"/>
    <s v="USD"/>
    <n v="1362960000"/>
    <n v="1359946188"/>
    <b v="0"/>
    <n v="42"/>
    <b v="1"/>
    <s v="publishing/nonfiction"/>
    <n v="1.3360000000000001"/>
    <n v="31.80952380952381"/>
    <x v="3"/>
    <x v="9"/>
  </r>
  <r>
    <n v="1354"/>
    <x v="1354"/>
    <s v="Raising awareness of childhood cancer by publishing my diary of Andrew's diagnosis and his journey to remission 1235 days later."/>
    <n v="1200"/>
    <n v="1563"/>
    <x v="0"/>
    <x v="1"/>
    <s v="GBP"/>
    <n v="1465672979"/>
    <n v="1463080979"/>
    <b v="0"/>
    <n v="64"/>
    <b v="1"/>
    <s v="publishing/nonfiction"/>
    <n v="1.3025"/>
    <n v="24.421875"/>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x v="1358"/>
    <s v="I am working on a book about what people do when they visit Masada, an ancient fortress in the Judean desert."/>
    <n v="3000"/>
    <n v="3350"/>
    <x v="0"/>
    <x v="0"/>
    <s v="USD"/>
    <n v="1309009323"/>
    <n v="1306417323"/>
    <b v="0"/>
    <n v="49"/>
    <b v="1"/>
    <s v="publishing/nonfiction"/>
    <n v="1.1166666666666667"/>
    <n v="68.3673469387755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x v="1360"/>
    <s v="So Bad, It's Good! is a guide to finding the best films for your bad movie night."/>
    <n v="1500"/>
    <n v="2598"/>
    <x v="0"/>
    <x v="0"/>
    <s v="USD"/>
    <n v="1343943420"/>
    <n v="1341524220"/>
    <b v="0"/>
    <n v="81"/>
    <b v="1"/>
    <s v="publishing/nonfiction"/>
    <n v="1.732"/>
    <n v="32.074074074074076"/>
    <x v="3"/>
    <x v="9"/>
  </r>
  <r>
    <n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x v="1362"/>
    <s v="The never-before-told story of Karl Barth's (first and only) journey to the United States in 1962."/>
    <n v="1000"/>
    <n v="1091"/>
    <x v="0"/>
    <x v="0"/>
    <s v="USD"/>
    <n v="1378592731"/>
    <n v="1373408731"/>
    <b v="0"/>
    <n v="25"/>
    <b v="1"/>
    <s v="publishing/nonfiction"/>
    <n v="1.091"/>
    <n v="43.64"/>
    <x v="3"/>
    <x v="9"/>
  </r>
  <r>
    <n v="1363"/>
    <x v="1363"/>
    <s v="Identifying cancer and disease products we use everyday and are totally unaware of. Then substituting them with healthy alternatives"/>
    <n v="200"/>
    <n v="200"/>
    <x v="0"/>
    <x v="0"/>
    <s v="USD"/>
    <n v="1455523140"/>
    <n v="1453925727"/>
    <b v="0"/>
    <n v="5"/>
    <b v="1"/>
    <s v="publishing/nonfiction"/>
    <n v="1"/>
    <n v="40"/>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x v="1366"/>
    <s v="A musical memorial for Alexi Petersen."/>
    <n v="7500"/>
    <n v="9486.69"/>
    <x v="0"/>
    <x v="0"/>
    <s v="USD"/>
    <n v="1417049663"/>
    <n v="1413158063"/>
    <b v="0"/>
    <n v="147"/>
    <b v="1"/>
    <s v="music/rock"/>
    <n v="1.2648920000000001"/>
    <n v="64.535306122448986"/>
    <x v="4"/>
    <x v="11"/>
  </r>
  <r>
    <n v="1367"/>
    <x v="1367"/>
    <s v="House of Rabbits are recording our full-length, debut album! Support independent music, receive great rewards!"/>
    <n v="5000"/>
    <n v="5713"/>
    <x v="0"/>
    <x v="0"/>
    <s v="USD"/>
    <n v="1447463050"/>
    <n v="1444867450"/>
    <b v="0"/>
    <n v="90"/>
    <b v="1"/>
    <s v="music/rock"/>
    <n v="1.1426000000000001"/>
    <n v="63.477777777777774"/>
    <x v="4"/>
    <x v="11"/>
  </r>
  <r>
    <n v="1368"/>
    <x v="1368"/>
    <s v="We are in the final stages of the creation of our 4th record, The Separation Effect. our most passionate record to date."/>
    <n v="5000"/>
    <n v="5535"/>
    <x v="0"/>
    <x v="0"/>
    <s v="USD"/>
    <n v="1434342894"/>
    <n v="1432269294"/>
    <b v="0"/>
    <n v="87"/>
    <b v="1"/>
    <s v="music/rock"/>
    <n v="1.107"/>
    <n v="63.62068965517241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x v="1370"/>
    <s v="Songs about the first year of parenthood, often inappropriate for children"/>
    <n v="1500"/>
    <n v="1555"/>
    <x v="0"/>
    <x v="0"/>
    <s v="USD"/>
    <n v="1381881890"/>
    <n v="1380585890"/>
    <b v="0"/>
    <n v="20"/>
    <b v="1"/>
    <s v="music/rock"/>
    <n v="1.0366666666666666"/>
    <n v="77.75"/>
    <x v="4"/>
    <x v="11"/>
  </r>
  <r>
    <n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x v="1372"/>
    <s v="Please help us raise funds to press our new CD!"/>
    <n v="500"/>
    <n v="620"/>
    <x v="0"/>
    <x v="0"/>
    <s v="USD"/>
    <n v="1342115132"/>
    <n v="1339523132"/>
    <b v="0"/>
    <n v="16"/>
    <b v="1"/>
    <s v="music/rock"/>
    <n v="1.24"/>
    <n v="38.75"/>
    <x v="4"/>
    <x v="11"/>
  </r>
  <r>
    <n v="1373"/>
    <x v="1373"/>
    <s v="Help Broccoli Samurai raise money to get a new van and continue bringing you the jams!"/>
    <n v="10000"/>
    <n v="10501"/>
    <x v="0"/>
    <x v="0"/>
    <s v="USD"/>
    <n v="1483138233"/>
    <n v="1480546233"/>
    <b v="0"/>
    <n v="52"/>
    <b v="1"/>
    <s v="music/rock"/>
    <n v="1.0501"/>
    <n v="201.94230769230768"/>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x v="1376"/>
    <s v="Dead Pirates are planning a second pressing of HIGHMARE LP, who wants one ?"/>
    <n v="3700"/>
    <n v="9342"/>
    <x v="0"/>
    <x v="1"/>
    <s v="GBP"/>
    <n v="1480784606"/>
    <n v="1478189006"/>
    <b v="0"/>
    <n v="168"/>
    <b v="1"/>
    <s v="music/rock"/>
    <n v="2.5248648648648651"/>
    <n v="55.607142857142854"/>
    <x v="4"/>
    <x v="11"/>
  </r>
  <r>
    <n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x v="1378"/>
    <s v="A psychedelic post rock masterpiece!"/>
    <n v="2000"/>
    <n v="4067"/>
    <x v="0"/>
    <x v="1"/>
    <s v="GBP"/>
    <n v="1470075210"/>
    <n v="1468779210"/>
    <b v="0"/>
    <n v="133"/>
    <b v="1"/>
    <s v="music/rock"/>
    <n v="2.0335000000000001"/>
    <n v="30.578947368421051"/>
    <x v="4"/>
    <x v="11"/>
  </r>
  <r>
    <n v="1379"/>
    <x v="1379"/>
    <s v="---------The long-awaited debut full-length from Justin Ruddy--------"/>
    <n v="10000"/>
    <n v="11160"/>
    <x v="0"/>
    <x v="0"/>
    <s v="USD"/>
    <n v="1433504876"/>
    <n v="1430912876"/>
    <b v="0"/>
    <n v="151"/>
    <b v="1"/>
    <s v="music/rock"/>
    <n v="1.1160000000000001"/>
    <n v="73.907284768211923"/>
    <x v="4"/>
    <x v="11"/>
  </r>
  <r>
    <n v="1380"/>
    <x v="1380"/>
    <s v="A DIY MUSIC FESTIVAL FROM ST. LOUIS MO! Bands make their own festival, help make it legit!"/>
    <n v="25"/>
    <n v="106"/>
    <x v="0"/>
    <x v="0"/>
    <s v="USD"/>
    <n v="1433815200"/>
    <n v="1431886706"/>
    <b v="0"/>
    <n v="5"/>
    <b v="1"/>
    <s v="music/rock"/>
    <n v="4.24"/>
    <n v="21.2"/>
    <x v="4"/>
    <x v="11"/>
  </r>
  <r>
    <n v="1381"/>
    <x v="1381"/>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x v="1382"/>
    <s v="We're making a new record -- independently! We've got some great new songs we're really excited to bring to you!"/>
    <n v="8000"/>
    <n v="8349"/>
    <x v="0"/>
    <x v="0"/>
    <s v="USD"/>
    <n v="1367867536"/>
    <n v="1365275536"/>
    <b v="0"/>
    <n v="148"/>
    <b v="1"/>
    <s v="music/rock"/>
    <n v="1.043625"/>
    <n v="56.412162162162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x v="1384"/>
    <s v="Outland Warrior is my first solo musical project, featuring songs written by me and recorded at my home studio."/>
    <n v="3500"/>
    <n v="4343"/>
    <x v="0"/>
    <x v="0"/>
    <s v="USD"/>
    <n v="1436117922"/>
    <n v="1433525922"/>
    <b v="0"/>
    <n v="63"/>
    <b v="1"/>
    <s v="music/rock"/>
    <n v="1.2408571428571429"/>
    <n v="68.936507936507937"/>
    <x v="4"/>
    <x v="11"/>
  </r>
  <r>
    <n v="1385"/>
    <x v="1385"/>
    <s v="Musicians, singers &amp; songwriters from all over the world collaborate via YouTube in order to create an amazing album!"/>
    <n v="8000"/>
    <n v="8832.49"/>
    <x v="0"/>
    <x v="12"/>
    <s v="EUR"/>
    <n v="1461931860"/>
    <n v="1457109121"/>
    <b v="0"/>
    <n v="134"/>
    <b v="1"/>
    <s v="music/rock"/>
    <n v="1.10406125"/>
    <n v="65.914104477611943"/>
    <x v="4"/>
    <x v="11"/>
  </r>
  <r>
    <n v="1386"/>
    <x v="1386"/>
    <s v="We are a classic hard rock/heavy metal band just trying to keep rock alive!"/>
    <n v="400"/>
    <n v="875"/>
    <x v="0"/>
    <x v="0"/>
    <s v="USD"/>
    <n v="1438183889"/>
    <n v="1435591889"/>
    <b v="0"/>
    <n v="14"/>
    <b v="1"/>
    <s v="music/rock"/>
    <n v="2.1875"/>
    <n v="62.5"/>
    <x v="4"/>
    <x v="11"/>
  </r>
  <r>
    <n v="1387"/>
    <x v="1387"/>
    <s v="Less than one week to PLEDGE YOUR SUPPORT for THE FAMILY BUSINESS as the band raises funds for the next full length rock album."/>
    <n v="4000"/>
    <n v="5465"/>
    <x v="0"/>
    <x v="0"/>
    <s v="USD"/>
    <n v="1433305800"/>
    <n v="1430604395"/>
    <b v="0"/>
    <n v="78"/>
    <b v="1"/>
    <s v="music/rock"/>
    <n v="1.36625"/>
    <n v="70.064102564102569"/>
    <x v="4"/>
    <x v="11"/>
  </r>
  <r>
    <n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x v="1389"/>
    <s v="Help fund the pressing of DANCEHALL's first record by pre-ordering it in advance!!!"/>
    <n v="500"/>
    <n v="727"/>
    <x v="0"/>
    <x v="1"/>
    <s v="GBP"/>
    <n v="1471087957"/>
    <n v="1468495957"/>
    <b v="0"/>
    <n v="34"/>
    <b v="1"/>
    <s v="music/rock"/>
    <n v="1.454"/>
    <n v="21.382352941176471"/>
    <x v="4"/>
    <x v="11"/>
  </r>
  <r>
    <n v="1390"/>
    <x v="1390"/>
    <s v="Breakout Artist Management will be working with us on a brand new music video and we need your help!"/>
    <n v="2800"/>
    <n v="3055"/>
    <x v="0"/>
    <x v="0"/>
    <s v="USD"/>
    <n v="1430154720"/>
    <n v="1427224606"/>
    <b v="0"/>
    <n v="19"/>
    <b v="1"/>
    <s v="music/rock"/>
    <n v="1.0910714285714285"/>
    <n v="160.78947368421052"/>
    <x v="4"/>
    <x v="11"/>
  </r>
  <r>
    <n v="1391"/>
    <x v="1391"/>
    <s v="With the money donated through this project we intend on investing in sound equipment for live shows"/>
    <n v="500"/>
    <n v="551"/>
    <x v="0"/>
    <x v="0"/>
    <s v="USD"/>
    <n v="1440219540"/>
    <n v="1436369818"/>
    <b v="0"/>
    <n v="13"/>
    <b v="1"/>
    <s v="music/rock"/>
    <n v="1.1020000000000001"/>
    <n v="42.384615384615387"/>
    <x v="4"/>
    <x v="11"/>
  </r>
  <r>
    <n v="1392"/>
    <x v="1392"/>
    <s v="Telesomniac is a rock band from Provo, UT releasing their debut album Thirty-One Flashes in the Dark."/>
    <n v="2500"/>
    <n v="2841"/>
    <x v="0"/>
    <x v="0"/>
    <s v="USD"/>
    <n v="1456976586"/>
    <n v="1454298186"/>
    <b v="0"/>
    <n v="104"/>
    <b v="1"/>
    <s v="music/rock"/>
    <n v="1.1364000000000001"/>
    <n v="27.317307692307693"/>
    <x v="4"/>
    <x v="11"/>
  </r>
  <r>
    <n v="1393"/>
    <x v="1393"/>
    <s v="Rock n' Roll tales of our times"/>
    <n v="10000"/>
    <n v="10235"/>
    <x v="0"/>
    <x v="0"/>
    <s v="USD"/>
    <n v="1470068523"/>
    <n v="1467476523"/>
    <b v="0"/>
    <n v="52"/>
    <b v="1"/>
    <s v="music/rock"/>
    <n v="1.0235000000000001"/>
    <n v="196.82692307692307"/>
    <x v="4"/>
    <x v="11"/>
  </r>
  <r>
    <n v="1394"/>
    <x v="1394"/>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x v="1395"/>
    <s v="Help Quiet Oaks record their debut album!!!"/>
    <n v="3500"/>
    <n v="3916"/>
    <x v="0"/>
    <x v="0"/>
    <s v="USD"/>
    <n v="1484430481"/>
    <n v="1481838481"/>
    <b v="0"/>
    <n v="82"/>
    <b v="1"/>
    <s v="music/rock"/>
    <n v="1.1188571428571428"/>
    <n v="47.756097560975611"/>
    <x v="4"/>
    <x v="11"/>
  </r>
  <r>
    <n v="1396"/>
    <x v="1396"/>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x v="1398"/>
    <s v="'StonyCold', a Kansas-based 80's Rock Band, is recording their first all-cover tunes CD, 'Back To the 80's With StonyCold!'"/>
    <n v="4400"/>
    <n v="4826"/>
    <x v="0"/>
    <x v="0"/>
    <s v="USD"/>
    <n v="1467752334"/>
    <n v="1465160334"/>
    <b v="0"/>
    <n v="65"/>
    <b v="1"/>
    <s v="music/rock"/>
    <n v="1.0968181818181819"/>
    <n v="74.246153846153845"/>
    <x v="4"/>
    <x v="11"/>
  </r>
  <r>
    <n v="1399"/>
    <x v="1399"/>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x v="1405"/>
    <s v="Will more people read the Bible if it were translated into Emoticons?"/>
    <n v="25000"/>
    <n v="105"/>
    <x v="2"/>
    <x v="0"/>
    <s v="USD"/>
    <n v="1417195201"/>
    <n v="1414599601"/>
    <b v="1"/>
    <n v="17"/>
    <b v="0"/>
    <s v="publishing/translations"/>
    <n v="4.1999999999999997E-3"/>
    <n v="6.1764705882352944"/>
    <x v="3"/>
    <x v="22"/>
  </r>
  <r>
    <n v="1406"/>
    <x v="1406"/>
    <s v="The White coat and the battle dress uniform"/>
    <n v="12000"/>
    <n v="15"/>
    <x v="2"/>
    <x v="13"/>
    <s v="EUR"/>
    <n v="1449914400"/>
    <n v="1445336607"/>
    <b v="0"/>
    <n v="3"/>
    <b v="0"/>
    <s v="publishing/translations"/>
    <n v="1.25E-3"/>
    <n v="5"/>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7.5"/>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x v="1409"/>
    <s v="Modern Literal Translation of the 1st Book of the Torah in English and Russian with sub-linear and interlinear layout."/>
    <n v="4000"/>
    <n v="0"/>
    <x v="2"/>
    <x v="0"/>
    <s v="USD"/>
    <n v="1420085535"/>
    <n v="1414897935"/>
    <b v="0"/>
    <n v="0"/>
    <b v="0"/>
    <s v="publishing/translations"/>
    <n v="0"/>
    <m/>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x v="1412"/>
    <s v="â€œClimbing Silver!â€- An English translation of the Young Adult Shogi novella"/>
    <n v="7000"/>
    <n v="320"/>
    <x v="2"/>
    <x v="0"/>
    <s v="USD"/>
    <n v="1417656699"/>
    <n v="1415064699"/>
    <b v="0"/>
    <n v="13"/>
    <b v="0"/>
    <s v="publishing/translations"/>
    <n v="4.5714285714285714E-2"/>
    <n v="24.615384615384617"/>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00"/>
    <x v="3"/>
    <x v="22"/>
  </r>
  <r>
    <n v="1414"/>
    <x v="1414"/>
    <s v="Create an open source &quot;interlinear&quot; translation fo the Greek New Testament in re-publishable and open source database format."/>
    <n v="500"/>
    <n v="1"/>
    <x v="2"/>
    <x v="0"/>
    <s v="USD"/>
    <n v="1483423467"/>
    <n v="1480831467"/>
    <b v="0"/>
    <n v="1"/>
    <b v="0"/>
    <s v="publishing/translations"/>
    <n v="2E-3"/>
    <n v="1"/>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x v="1416"/>
    <s v="glenn's  book of quotes is designed to give the readers a thought for the day , lighten the mood  and put a smile  on their faces."/>
    <n v="50000"/>
    <n v="0"/>
    <x v="2"/>
    <x v="0"/>
    <s v="USD"/>
    <n v="1448147619"/>
    <n v="1445552019"/>
    <b v="0"/>
    <n v="0"/>
    <b v="0"/>
    <s v="publishing/translations"/>
    <n v="0"/>
    <m/>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x v="1418"/>
    <s v="Â¿Y si hubiera una camino intermedio entre ciencia y religion?_x000a_Descubre la respuesta ayudando a publicar y traducir este libro."/>
    <n v="3000"/>
    <n v="6"/>
    <x v="2"/>
    <x v="3"/>
    <s v="EUR"/>
    <n v="1456397834"/>
    <n v="1453805834"/>
    <b v="0"/>
    <n v="1"/>
    <b v="0"/>
    <s v="publishing/translations"/>
    <n v="2E-3"/>
    <n v="6"/>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x v="1420"/>
    <s v="Help me butcher Shakespeare in a satirical fashion."/>
    <n v="110"/>
    <n v="3"/>
    <x v="2"/>
    <x v="0"/>
    <s v="USD"/>
    <n v="1467129686"/>
    <n v="1464969686"/>
    <b v="0"/>
    <n v="3"/>
    <b v="0"/>
    <s v="publishing/translations"/>
    <n v="2.7272727272727271E-2"/>
    <n v="1"/>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x v="1424"/>
    <s v="A short book of practical mantras that can be used every day of the week. Mantras are cogwheels of universal engines."/>
    <n v="7500"/>
    <n v="1527"/>
    <x v="2"/>
    <x v="0"/>
    <s v="USD"/>
    <n v="1479233602"/>
    <n v="1478106802"/>
    <b v="0"/>
    <n v="14"/>
    <b v="0"/>
    <s v="publishing/translations"/>
    <n v="0.2036"/>
    <n v="109.07142857142857"/>
    <x v="3"/>
    <x v="22"/>
  </r>
  <r>
    <n v="1425"/>
    <x v="1425"/>
    <s v="Translation  Thai language to English and other languages of the story (written by me) about&quot; Promote Travel &amp; Business in America&quot;"/>
    <n v="13000"/>
    <n v="0"/>
    <x v="2"/>
    <x v="0"/>
    <s v="USD"/>
    <n v="1430276959"/>
    <n v="1427684959"/>
    <b v="0"/>
    <n v="0"/>
    <b v="0"/>
    <s v="publishing/translations"/>
    <n v="0"/>
    <m/>
    <x v="3"/>
    <x v="22"/>
  </r>
  <r>
    <n v="1426"/>
    <x v="1426"/>
    <s v="The World of Sharks is an interactive eBook for the iPad and Mac. It shall be translated into english to make it available worldwide."/>
    <n v="1000"/>
    <n v="0"/>
    <x v="2"/>
    <x v="12"/>
    <s v="EUR"/>
    <n v="1440408120"/>
    <n v="1435224120"/>
    <b v="0"/>
    <n v="0"/>
    <b v="0"/>
    <s v="publishing/translations"/>
    <n v="0"/>
    <m/>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x v="1429"/>
    <s v="A guy in his 30's tries to live his &quot;American Dream&quot;, but quickly it turns into a nightmare. (A Novel)"/>
    <n v="10000"/>
    <n v="0"/>
    <x v="2"/>
    <x v="0"/>
    <s v="USD"/>
    <n v="1428629242"/>
    <n v="1426037242"/>
    <b v="0"/>
    <n v="0"/>
    <b v="0"/>
    <s v="publishing/translations"/>
    <n v="0"/>
    <m/>
    <x v="3"/>
    <x v="22"/>
  </r>
  <r>
    <n v="1430"/>
    <x v="1430"/>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x v="1432"/>
    <s v="THE HOLY BIB-EL Translated By Leon Cook. The Creation: CHAPTER 1.  1* In the beginning Gods created The Heavens and The Planet Earth."/>
    <n v="40000"/>
    <n v="0"/>
    <x v="2"/>
    <x v="0"/>
    <s v="USD"/>
    <n v="1437417828"/>
    <n v="1434825828"/>
    <b v="0"/>
    <n v="0"/>
    <b v="0"/>
    <s v="publishing/translations"/>
    <n v="0"/>
    <m/>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x v="143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x v="1435"/>
    <s v="English translation of the first book from a sword and sorcery Fantasy trilogy, by Paolo Parente"/>
    <n v="15000"/>
    <n v="15"/>
    <x v="2"/>
    <x v="13"/>
    <s v="EUR"/>
    <n v="1444589020"/>
    <n v="1441997020"/>
    <b v="0"/>
    <n v="2"/>
    <b v="0"/>
    <s v="publishing/translations"/>
    <n v="1E-3"/>
    <n v="7.5"/>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x v="1438"/>
    <s v="Feltmaking is an acient yet modern craft using wool in creative ways. Our thorough guides should be for people all over the world."/>
    <n v="20000"/>
    <n v="600"/>
    <x v="2"/>
    <x v="8"/>
    <s v="DKK"/>
    <n v="1461765300"/>
    <n v="1459198499"/>
    <b v="0"/>
    <n v="8"/>
    <b v="0"/>
    <s v="publishing/translations"/>
    <n v="0.03"/>
    <n v="75"/>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x v="1442"/>
    <s v="If people contribute on Kickstarter, I will be able to give this 159-page e-book anthology away free to libraries and e-bookreaders.  I"/>
    <n v="1500"/>
    <n v="0"/>
    <x v="2"/>
    <x v="0"/>
    <s v="USD"/>
    <n v="1464190158"/>
    <n v="1461598158"/>
    <b v="0"/>
    <n v="0"/>
    <b v="0"/>
    <s v="publishing/translations"/>
    <n v="0"/>
    <m/>
    <x v="3"/>
    <x v="22"/>
  </r>
  <r>
    <n v="1443"/>
    <x v="1443"/>
    <s v="Hello everyone !_x000a_I need your help for translate my saga Fantasy : Icarus at the school of the gods - Book 1&quot;."/>
    <n v="13000"/>
    <n v="0"/>
    <x v="2"/>
    <x v="6"/>
    <s v="EUR"/>
    <n v="1483395209"/>
    <n v="1480803209"/>
    <b v="0"/>
    <n v="0"/>
    <b v="0"/>
    <s v="publishing/translations"/>
    <n v="0"/>
    <m/>
    <x v="3"/>
    <x v="22"/>
  </r>
  <r>
    <n v="1444"/>
    <x v="1444"/>
    <s v="We as a successfull german stock market newsletter publisher want expand in the US market!"/>
    <n v="4950"/>
    <n v="0"/>
    <x v="2"/>
    <x v="12"/>
    <s v="EUR"/>
    <n v="1442091462"/>
    <n v="1436907462"/>
    <b v="0"/>
    <n v="0"/>
    <b v="0"/>
    <s v="publishing/translations"/>
    <n v="0"/>
    <m/>
    <x v="3"/>
    <x v="22"/>
  </r>
  <r>
    <n v="1445"/>
    <x v="1445"/>
    <s v="Erstellung einer deutschen Ãœbersetzung ( Lesbarmachung ) des Buches Finnegans Wake von James Joyce. Die Umsetzung erfolgt 1 zu 1."/>
    <n v="130000"/>
    <n v="0"/>
    <x v="2"/>
    <x v="12"/>
    <s v="EUR"/>
    <n v="1434286855"/>
    <n v="1431694855"/>
    <b v="0"/>
    <n v="0"/>
    <b v="0"/>
    <s v="publishing/translations"/>
    <n v="0"/>
    <m/>
    <x v="3"/>
    <x v="22"/>
  </r>
  <r>
    <n v="1446"/>
    <x v="1446"/>
    <s v="All backers can help us with 1â‚¬ to create the 1st Italian Manual Kickstarter - Per chi vuole finanziare le proprie idee con successo"/>
    <n v="900"/>
    <n v="0"/>
    <x v="2"/>
    <x v="13"/>
    <s v="EUR"/>
    <n v="1461235478"/>
    <n v="1459507478"/>
    <b v="0"/>
    <n v="0"/>
    <b v="0"/>
    <s v="publishing/translations"/>
    <n v="0"/>
    <m/>
    <x v="3"/>
    <x v="22"/>
  </r>
  <r>
    <n v="1447"/>
    <x v="1447"/>
    <s v="I'm creating a dictionary of multiple Indian languages."/>
    <n v="500000"/>
    <n v="75"/>
    <x v="2"/>
    <x v="0"/>
    <s v="USD"/>
    <n v="1467999134"/>
    <n v="1465407134"/>
    <b v="0"/>
    <n v="3"/>
    <b v="0"/>
    <s v="publishing/translations"/>
    <n v="1.4999999999999999E-4"/>
    <n v="25"/>
    <x v="3"/>
    <x v="22"/>
  </r>
  <r>
    <n v="1448"/>
    <x v="1448"/>
    <s v="For people in schools to the retired._x000a_Aim is to get in to schools,gyms,work places and to travel all over the world doing talks on it."/>
    <n v="200000"/>
    <n v="0"/>
    <x v="2"/>
    <x v="2"/>
    <s v="AUD"/>
    <n v="1432272300"/>
    <n v="1429655318"/>
    <b v="0"/>
    <n v="0"/>
    <b v="0"/>
    <s v="publishing/translations"/>
    <n v="0"/>
    <m/>
    <x v="3"/>
    <x v="22"/>
  </r>
  <r>
    <n v="1449"/>
    <x v="1449"/>
    <s v="Calling out Backers throughout the world. We are here to provide an intermediate channel to offer U.S. products worldwide. PLEASE READ!"/>
    <n v="8888"/>
    <n v="0"/>
    <x v="2"/>
    <x v="0"/>
    <s v="USD"/>
    <n v="1431286105"/>
    <n v="1427138905"/>
    <b v="0"/>
    <n v="0"/>
    <b v="0"/>
    <s v="publishing/translations"/>
    <n v="0"/>
    <m/>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x v="1451"/>
    <s v="Modern Literal Translation of the Torah in English and Russian with sub-linear and interlinear layout."/>
    <n v="18950"/>
    <n v="2"/>
    <x v="1"/>
    <x v="0"/>
    <s v="USD"/>
    <n v="1416355259"/>
    <n v="1413759659"/>
    <b v="0"/>
    <n v="2"/>
    <b v="0"/>
    <s v="publishing/translations"/>
    <n v="1.0554089709762533E-4"/>
    <n v="1"/>
    <x v="3"/>
    <x v="22"/>
  </r>
  <r>
    <n v="1452"/>
    <x v="1452"/>
    <s v="I am gathering rare, out-of-print Judo books for preservation, translation and sharing."/>
    <n v="14000"/>
    <n v="0"/>
    <x v="1"/>
    <x v="0"/>
    <s v="USD"/>
    <n v="1406566363"/>
    <n v="1403974363"/>
    <b v="0"/>
    <n v="0"/>
    <b v="0"/>
    <s v="publishing/translations"/>
    <n v="0"/>
    <m/>
    <x v="3"/>
    <x v="22"/>
  </r>
  <r>
    <n v="1453"/>
    <x v="1453"/>
    <s v="The ambitious translation of one of the most important books in the history of medicine by Charles Estienne, the classmate of Vesalius"/>
    <n v="25000"/>
    <n v="0"/>
    <x v="1"/>
    <x v="6"/>
    <s v="EUR"/>
    <n v="1492270947"/>
    <n v="1488386547"/>
    <b v="0"/>
    <n v="0"/>
    <b v="0"/>
    <s v="publishing/translations"/>
    <n v="0"/>
    <m/>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225"/>
    <x v="3"/>
    <x v="22"/>
  </r>
  <r>
    <n v="1456"/>
    <x v="1456"/>
    <s v="English Version of my auto-published novel"/>
    <n v="5000"/>
    <n v="145"/>
    <x v="1"/>
    <x v="13"/>
    <s v="EUR"/>
    <n v="1483459365"/>
    <n v="1480867365"/>
    <b v="0"/>
    <n v="3"/>
    <b v="0"/>
    <s v="publishing/translations"/>
    <n v="2.9000000000000001E-2"/>
    <n v="48.333333333333336"/>
    <x v="3"/>
    <x v="22"/>
  </r>
  <r>
    <n v="1457"/>
    <x v="1457"/>
    <s v="Age is more than just a number, I hope your younger than you feel."/>
    <n v="6000"/>
    <n v="0"/>
    <x v="1"/>
    <x v="0"/>
    <s v="USD"/>
    <n v="1447281044"/>
    <n v="1444685444"/>
    <b v="0"/>
    <n v="0"/>
    <b v="0"/>
    <s v="publishing/translations"/>
    <n v="0"/>
    <m/>
    <x v="3"/>
    <x v="22"/>
  </r>
  <r>
    <n v="1458"/>
    <x v="1458"/>
    <s v="I decided to get help. I respect AA and recognize the value of it's methods but the overwhelming religious language is a big hurdle. ."/>
    <n v="5000"/>
    <n v="0"/>
    <x v="1"/>
    <x v="0"/>
    <s v="USD"/>
    <n v="1407729600"/>
    <n v="1405097760"/>
    <b v="0"/>
    <n v="0"/>
    <b v="0"/>
    <s v="publishing/translations"/>
    <n v="0"/>
    <m/>
    <x v="3"/>
    <x v="22"/>
  </r>
  <r>
    <n v="1459"/>
    <x v="1459"/>
    <s v="What if you suddenly found out, that your life wasnÂ´t the life you thought you had? What if you were like all the others!"/>
    <n v="37000"/>
    <n v="0"/>
    <x v="1"/>
    <x v="8"/>
    <s v="DKK"/>
    <n v="1449077100"/>
    <n v="1446612896"/>
    <b v="0"/>
    <n v="0"/>
    <b v="0"/>
    <s v="publishing/translations"/>
    <n v="0"/>
    <m/>
    <x v="3"/>
    <x v="22"/>
  </r>
  <r>
    <n v="1460"/>
    <x v="1460"/>
    <s v="KJV2015 Easier to understand for our kids and family not leaving out one verse or changing a meaning one bit."/>
    <n v="25000000"/>
    <n v="0"/>
    <x v="1"/>
    <x v="0"/>
    <s v="USD"/>
    <n v="1417391100"/>
    <n v="1412371898"/>
    <b v="0"/>
    <n v="0"/>
    <b v="0"/>
    <s v="publishing/translations"/>
    <n v="0"/>
    <m/>
    <x v="3"/>
    <x v="22"/>
  </r>
  <r>
    <n v="1461"/>
    <x v="1461"/>
    <s v="Series 2 of Relatively Prime, a podcast of stories from the Mathematical Domain"/>
    <n v="15000"/>
    <n v="15186.69"/>
    <x v="0"/>
    <x v="0"/>
    <s v="USD"/>
    <n v="1413849600"/>
    <n v="1410967754"/>
    <b v="1"/>
    <n v="340"/>
    <b v="1"/>
    <s v="publishing/radio &amp; podcasts"/>
    <n v="1.012446"/>
    <n v="44.66673529411765"/>
    <x v="3"/>
    <x v="23"/>
  </r>
  <r>
    <n v="1462"/>
    <x v="1462"/>
    <s v="A new radio show focused on short fiction produced by Louisville Public Media"/>
    <n v="4000"/>
    <n v="4340.7"/>
    <x v="0"/>
    <x v="0"/>
    <s v="USD"/>
    <n v="1365609271"/>
    <n v="1363017271"/>
    <b v="1"/>
    <n v="150"/>
    <b v="1"/>
    <s v="publishing/radio &amp; podcasts"/>
    <n v="1.085175"/>
    <n v="28.937999999999999"/>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x v="1464"/>
    <s v="The Best Science Media on the Web"/>
    <n v="5000"/>
    <n v="8160"/>
    <x v="0"/>
    <x v="0"/>
    <s v="USD"/>
    <n v="1361029958"/>
    <n v="1358437958"/>
    <b v="1"/>
    <n v="234"/>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x v="1467"/>
    <s v="We are a new Spanish language podcast telling uniquely Latin American stories."/>
    <n v="40000"/>
    <n v="46032"/>
    <x v="0"/>
    <x v="0"/>
    <s v="USD"/>
    <n v="1332699285"/>
    <n v="1327518885"/>
    <b v="1"/>
    <n v="600"/>
    <b v="1"/>
    <s v="publishing/radio &amp; podcasts"/>
    <n v="1.1508"/>
    <n v="76.72"/>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x v="1469"/>
    <s v="Get the inside edge on the stories that connect Americans to the world -- in your ear every week."/>
    <n v="44250"/>
    <n v="47978"/>
    <x v="0"/>
    <x v="0"/>
    <s v="USD"/>
    <n v="1360938109"/>
    <n v="1358346109"/>
    <b v="1"/>
    <n v="321"/>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x v="1473"/>
    <s v="Public Radio Project"/>
    <n v="1500"/>
    <n v="1807.74"/>
    <x v="0"/>
    <x v="0"/>
    <s v="USD"/>
    <n v="1330644639"/>
    <n v="1328052639"/>
    <b v="1"/>
    <n v="47"/>
    <b v="1"/>
    <s v="publishing/radio &amp; podcasts"/>
    <n v="1.20516"/>
    <n v="38.462553191489363"/>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x v="1476"/>
    <s v="The Comedy Button is a brand new nerd pop culture podcast with weekly video sketches."/>
    <n v="6000"/>
    <n v="39693.279999999999"/>
    <x v="0"/>
    <x v="0"/>
    <s v="USD"/>
    <n v="1315616422"/>
    <n v="1313024422"/>
    <b v="1"/>
    <n v="916"/>
    <b v="1"/>
    <s v="publishing/radio &amp; podcasts"/>
    <n v="6.6155466666666669"/>
    <n v="43.333275109170302"/>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x v="1482"/>
    <s v="Those who believe, call them Gods._x000a_Those who don't believe, call them aliens._x000a_Either way, you can't stop the war."/>
    <n v="5000"/>
    <n v="5"/>
    <x v="2"/>
    <x v="0"/>
    <s v="USD"/>
    <n v="1347004260"/>
    <n v="1345062936"/>
    <b v="0"/>
    <n v="1"/>
    <b v="0"/>
    <s v="publishing/fiction"/>
    <n v="1E-3"/>
    <n v="5"/>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x v="1484"/>
    <s v="The mussings of an old wizard"/>
    <n v="2000"/>
    <n v="0"/>
    <x v="2"/>
    <x v="0"/>
    <s v="USD"/>
    <n v="1342882260"/>
    <n v="1337834963"/>
    <b v="0"/>
    <n v="0"/>
    <b v="0"/>
    <s v="publishing/fiction"/>
    <n v="0"/>
    <m/>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50"/>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x v="1487"/>
    <s v="A lover becomes an enemy when a line has been crossed. Torn between memories and reality, his mask of sanity is slipping."/>
    <n v="10000"/>
    <n v="0"/>
    <x v="2"/>
    <x v="0"/>
    <s v="USD"/>
    <n v="1470175271"/>
    <n v="1467583271"/>
    <b v="0"/>
    <n v="0"/>
    <b v="0"/>
    <s v="publishing/fiction"/>
    <n v="0"/>
    <m/>
    <x v="3"/>
    <x v="10"/>
  </r>
  <r>
    <n v="1488"/>
    <x v="1488"/>
    <s v="A blockbuster sci-fi adventure. What would you do if one day your life changed to beyond the imaginable?"/>
    <n v="15000"/>
    <n v="360"/>
    <x v="2"/>
    <x v="2"/>
    <s v="AUD"/>
    <n v="1388928660"/>
    <n v="1386336660"/>
    <b v="0"/>
    <n v="6"/>
    <b v="0"/>
    <s v="publishing/fiction"/>
    <n v="2.4E-2"/>
    <n v="60"/>
    <x v="3"/>
    <x v="10"/>
  </r>
  <r>
    <n v="1489"/>
    <x v="1489"/>
    <s v="My project is a novel, QUIET ENJOYMENT. It is a funny and serious story of one friend helping another deal with AIDS."/>
    <n v="5000"/>
    <n v="0"/>
    <x v="2"/>
    <x v="0"/>
    <s v="USD"/>
    <n v="1352994052"/>
    <n v="1350398452"/>
    <b v="0"/>
    <n v="0"/>
    <b v="0"/>
    <s v="publishing/fiction"/>
    <n v="0"/>
    <m/>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x v="1491"/>
    <s v="What do you get when you take outlaws, guns, gold and and old beagle in the old west? Adventure!"/>
    <n v="1200"/>
    <n v="100"/>
    <x v="2"/>
    <x v="0"/>
    <s v="USD"/>
    <n v="1424014680"/>
    <n v="1418922443"/>
    <b v="0"/>
    <n v="1"/>
    <b v="0"/>
    <s v="publishing/fiction"/>
    <n v="8.3333333333333329E-2"/>
    <n v="100"/>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x v="1493"/>
    <s v="Help illustrate the sequel to the bestselling _x000a_The Transylvania Flying Squad of Detectives"/>
    <n v="2400"/>
    <n v="0"/>
    <x v="2"/>
    <x v="0"/>
    <s v="USD"/>
    <n v="1371415675"/>
    <n v="1368823675"/>
    <b v="0"/>
    <n v="0"/>
    <b v="0"/>
    <s v="publishing/fiction"/>
    <n v="0"/>
    <m/>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x v="1495"/>
    <s v="The Adventures of Penelope Hawthorne. Part One: The Spellbook of Dracone."/>
    <n v="2000"/>
    <n v="0"/>
    <x v="2"/>
    <x v="0"/>
    <s v="USD"/>
    <n v="1314471431"/>
    <n v="1311879431"/>
    <b v="0"/>
    <n v="0"/>
    <b v="0"/>
    <s v="publishing/fiction"/>
    <n v="0"/>
    <m/>
    <x v="3"/>
    <x v="10"/>
  </r>
  <r>
    <n v="1496"/>
    <x v="1496"/>
    <s v="Capturing the awe-inspiring magic of the likes of LoTR, Tainted Steel tells the story of one mans' struggle against Destiny."/>
    <n v="1500"/>
    <n v="0"/>
    <x v="2"/>
    <x v="0"/>
    <s v="USD"/>
    <n v="1410866659"/>
    <n v="1405682659"/>
    <b v="0"/>
    <n v="0"/>
    <b v="0"/>
    <s v="publishing/fiction"/>
    <n v="0"/>
    <m/>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x v="1498"/>
    <s v="Is a dead body in her bar enough to make this cop return to the force? She tried to retire . . but can she? A page-turning crime novel."/>
    <n v="3000"/>
    <n v="57"/>
    <x v="2"/>
    <x v="0"/>
    <s v="USD"/>
    <n v="1409787378"/>
    <n v="1405899378"/>
    <b v="0"/>
    <n v="3"/>
    <b v="0"/>
    <s v="publishing/fiction"/>
    <n v="1.9E-2"/>
    <n v="1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x v="1501"/>
    <s v="A hardcover book of surf, outdoor and nature photos from the British Columbia coast."/>
    <n v="52000"/>
    <n v="86492"/>
    <x v="0"/>
    <x v="5"/>
    <s v="CAD"/>
    <n v="1436364023"/>
    <n v="1433772023"/>
    <b v="1"/>
    <n v="885"/>
    <b v="1"/>
    <s v="photography/photobooks"/>
    <n v="1.6633076923076924"/>
    <n v="97.73107344632768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x v="1504"/>
    <s v="A football photography book like no other about the 2014 World Cup in Brazil, by Ryu Voelkel."/>
    <n v="6500"/>
    <n v="18066"/>
    <x v="0"/>
    <x v="1"/>
    <s v="GBP"/>
    <n v="1402389180"/>
    <n v="1399996024"/>
    <b v="1"/>
    <n v="269"/>
    <b v="1"/>
    <s v="photography/photobooks"/>
    <n v="2.7793846153846156"/>
    <n v="67.159851301115239"/>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x v="1506"/>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x v="1513"/>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x v="1518"/>
    <s v="A photobook of Robin Schwartz's ongoing series with her daughter Amelia."/>
    <n v="15000"/>
    <n v="30805"/>
    <x v="0"/>
    <x v="0"/>
    <s v="USD"/>
    <n v="1401565252"/>
    <n v="1398973252"/>
    <b v="1"/>
    <n v="236"/>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x v="1520"/>
    <s v="A self-published photography book by Andrew Miksys from his new series about Belarus"/>
    <n v="18000"/>
    <n v="18625"/>
    <x v="0"/>
    <x v="0"/>
    <s v="USD"/>
    <n v="1418961600"/>
    <n v="1415824513"/>
    <b v="1"/>
    <n v="167"/>
    <b v="1"/>
    <s v="photography/photobooks"/>
    <n v="1.0347222222222223"/>
    <n v="111.52694610778443"/>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x v="1524"/>
    <s v="Limited edition split zine by photographers AdeY and Kersti K. 100 signed and hand numbered copies!"/>
    <n v="3000"/>
    <n v="6210"/>
    <x v="0"/>
    <x v="11"/>
    <s v="SEK"/>
    <n v="1487592090"/>
    <n v="1485000090"/>
    <b v="1"/>
    <n v="28"/>
    <b v="1"/>
    <s v="photography/photobooks"/>
    <n v="2.0699999999999998"/>
    <n v="221.7857142857142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x v="1527"/>
    <s v="Eight creatives visited Japan. This is a unique photo-book of their separate but collected experiences."/>
    <n v="3500"/>
    <n v="3865.55"/>
    <x v="0"/>
    <x v="0"/>
    <s v="USD"/>
    <n v="1489497886"/>
    <n v="1487082286"/>
    <b v="1"/>
    <n v="70"/>
    <b v="1"/>
    <s v="photography/photobooks"/>
    <n v="1.1044428571428573"/>
    <n v="55.222142857142863"/>
    <x v="8"/>
    <x v="20"/>
  </r>
  <r>
    <n v="1528"/>
    <x v="1528"/>
    <s v="A book of street photos from around Shibuya that I've made between 2011-2016."/>
    <n v="3000"/>
    <n v="8447"/>
    <x v="0"/>
    <x v="0"/>
    <s v="USD"/>
    <n v="1485907200"/>
    <n v="1483292122"/>
    <b v="1"/>
    <n v="160"/>
    <b v="1"/>
    <s v="photography/photobooks"/>
    <n v="2.8156666666666665"/>
    <n v="52.793750000000003"/>
    <x v="8"/>
    <x v="20"/>
  </r>
  <r>
    <n v="1529"/>
    <x v="1529"/>
    <s v="An empowering photo book that transforms hurtful experiences into strength and solidarity."/>
    <n v="19000"/>
    <n v="19129"/>
    <x v="0"/>
    <x v="0"/>
    <s v="USD"/>
    <n v="1426773920"/>
    <n v="1424185520"/>
    <b v="1"/>
    <n v="14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x v="1533"/>
    <s v="This is an intimate story about a family, focusing on their love and strength in the face of mortality."/>
    <n v="45000"/>
    <n v="65313"/>
    <x v="0"/>
    <x v="0"/>
    <s v="USD"/>
    <n v="1462161540"/>
    <n v="1457913777"/>
    <b v="1"/>
    <n v="740"/>
    <b v="1"/>
    <s v="photography/photobooks"/>
    <n v="1.4514"/>
    <n v="88.26081081081081"/>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x v="1537"/>
    <s v="A Photobook about one of the most fascinating places on earth -     the sacred Mount Kailash in Tibet."/>
    <n v="12000"/>
    <n v="21588"/>
    <x v="0"/>
    <x v="12"/>
    <s v="EUR"/>
    <n v="1470506400"/>
    <n v="1467358427"/>
    <b v="1"/>
    <n v="224"/>
    <b v="1"/>
    <s v="photography/photobooks"/>
    <n v="1.7989999999999999"/>
    <n v="96.3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x v="1541"/>
    <s v="My Goal is to travel across Panama with my team and capture the beauty and wildlife throughout the canal."/>
    <n v="18000"/>
    <n v="6"/>
    <x v="2"/>
    <x v="0"/>
    <s v="USD"/>
    <n v="1420045538"/>
    <n v="1417453538"/>
    <b v="0"/>
    <n v="2"/>
    <b v="0"/>
    <s v="photography/nature"/>
    <n v="3.3333333333333332E-4"/>
    <n v="3"/>
    <x v="8"/>
    <x v="24"/>
  </r>
  <r>
    <n v="1542"/>
    <x v="1542"/>
    <s v="The photography project aims to show challenges &amp; successes of a  student attempting to continue his family beekeeping heritage."/>
    <n v="500"/>
    <n v="20"/>
    <x v="2"/>
    <x v="5"/>
    <s v="CAD"/>
    <n v="1435708500"/>
    <n v="1434412500"/>
    <b v="0"/>
    <n v="1"/>
    <b v="0"/>
    <s v="photography/nature"/>
    <n v="0.04"/>
    <n v="20"/>
    <x v="8"/>
    <x v="24"/>
  </r>
  <r>
    <n v="1543"/>
    <x v="1543"/>
    <s v="I plan to take pictures of the sunrise in the MidWest every day in 2015 and compile them in a slide show for distribution."/>
    <n v="2250"/>
    <n v="10"/>
    <x v="2"/>
    <x v="0"/>
    <s v="USD"/>
    <n v="1416662034"/>
    <n v="1414066434"/>
    <b v="0"/>
    <n v="1"/>
    <b v="0"/>
    <s v="photography/nature"/>
    <n v="4.4444444444444444E-3"/>
    <n v="10"/>
    <x v="8"/>
    <x v="24"/>
  </r>
  <r>
    <n v="1544"/>
    <x v="1544"/>
    <s v="My name is Travis LaFee, I live in beautiful McCall, Idaho. I wish to display the beauty of valley county by taking pics outdoors."/>
    <n v="1000"/>
    <n v="0"/>
    <x v="2"/>
    <x v="0"/>
    <s v="USD"/>
    <n v="1427847480"/>
    <n v="1424222024"/>
    <b v="0"/>
    <n v="0"/>
    <b v="0"/>
    <s v="photography/nature"/>
    <n v="0"/>
    <m/>
    <x v="8"/>
    <x v="24"/>
  </r>
  <r>
    <n v="1545"/>
    <x v="1545"/>
    <s v="&quot;He will not be a wise man who does not study human hearts!&quot;_x000a_Hope in natural art, creation!"/>
    <n v="3000"/>
    <n v="1"/>
    <x v="2"/>
    <x v="0"/>
    <s v="USD"/>
    <n v="1425330960"/>
    <n v="1422393234"/>
    <b v="0"/>
    <n v="1"/>
    <b v="0"/>
    <s v="photography/nature"/>
    <n v="3.3333333333333332E-4"/>
    <n v="1"/>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x v="1547"/>
    <s v="I have produced a limited number (100) of five 8x10 prints of mixed photography I would like to share with you."/>
    <n v="20"/>
    <n v="0"/>
    <x v="2"/>
    <x v="0"/>
    <s v="USD"/>
    <n v="1487844882"/>
    <n v="1487240082"/>
    <b v="0"/>
    <n v="0"/>
    <b v="0"/>
    <s v="photography/nature"/>
    <n v="0"/>
    <m/>
    <x v="8"/>
    <x v="24"/>
  </r>
  <r>
    <n v="1548"/>
    <x v="1548"/>
    <s v="Beauty is in the eye of the beholder and I want to inspire conservation through color."/>
    <n v="700"/>
    <n v="60"/>
    <x v="2"/>
    <x v="0"/>
    <s v="USD"/>
    <n v="1447020620"/>
    <n v="1444425020"/>
    <b v="0"/>
    <n v="1"/>
    <b v="0"/>
    <s v="photography/nature"/>
    <n v="8.5714285714285715E-2"/>
    <n v="60"/>
    <x v="8"/>
    <x v="24"/>
  </r>
  <r>
    <n v="1549"/>
    <x v="1549"/>
    <s v="A 2016 calendar collection of landscape and wildlife photographs from award winning photographer, Steve Marler."/>
    <n v="500"/>
    <n v="170"/>
    <x v="2"/>
    <x v="0"/>
    <s v="USD"/>
    <n v="1446524159"/>
    <n v="1443928559"/>
    <b v="0"/>
    <n v="6"/>
    <b v="0"/>
    <s v="photography/nature"/>
    <n v="0.34"/>
    <n v="28.333333333333332"/>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x v="1551"/>
    <s v="I can do it but help can't hurt. Sweet Montana photos like never seen before. Be a part of Randy Hoffman Photography and our activities"/>
    <n v="3500"/>
    <n v="0"/>
    <x v="2"/>
    <x v="0"/>
    <s v="USD"/>
    <n v="1432756039"/>
    <n v="1430164039"/>
    <b v="0"/>
    <n v="0"/>
    <b v="0"/>
    <s v="photography/nature"/>
    <n v="0"/>
    <m/>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x v="1553"/>
    <s v="This project is about exhibiting the raw beauty of the elements through highlining, surfing, fire spinning and rock climbing."/>
    <n v="6000"/>
    <n v="0"/>
    <x v="2"/>
    <x v="0"/>
    <s v="USD"/>
    <n v="1441176447"/>
    <n v="1438584447"/>
    <b v="0"/>
    <n v="0"/>
    <b v="0"/>
    <s v="photography/nature"/>
    <n v="0"/>
    <m/>
    <x v="8"/>
    <x v="24"/>
  </r>
  <r>
    <n v="1554"/>
    <x v="1554"/>
    <s v="I create art by photographing flowers/seeds i would love to buy my own camera/computer/Photoshop and restore my old shed into my studio"/>
    <n v="20000"/>
    <n v="0"/>
    <x v="2"/>
    <x v="2"/>
    <s v="AUD"/>
    <n v="1438495390"/>
    <n v="1435903390"/>
    <b v="0"/>
    <n v="0"/>
    <b v="0"/>
    <s v="photography/nature"/>
    <n v="0"/>
    <m/>
    <x v="8"/>
    <x v="24"/>
  </r>
  <r>
    <n v="1555"/>
    <x v="1555"/>
    <s v="I am traveling the coastline of Maine and will be taking pictures of all the scenery and lighthouses in the area."/>
    <n v="750"/>
    <n v="0"/>
    <x v="2"/>
    <x v="0"/>
    <s v="USD"/>
    <n v="1442509200"/>
    <n v="1440513832"/>
    <b v="0"/>
    <n v="0"/>
    <b v="0"/>
    <s v="photography/nature"/>
    <n v="0"/>
    <m/>
    <x v="8"/>
    <x v="24"/>
  </r>
  <r>
    <n v="1556"/>
    <x v="1556"/>
    <s v="To gather a collection of photographs for a coffee table book that displays the beauty of Canada's west."/>
    <n v="1500"/>
    <n v="677"/>
    <x v="2"/>
    <x v="5"/>
    <s v="CAD"/>
    <n v="1467603624"/>
    <n v="1465011624"/>
    <b v="0"/>
    <n v="12"/>
    <b v="0"/>
    <s v="photography/nature"/>
    <n v="0.45133333333333331"/>
    <n v="56.416666666666664"/>
    <x v="8"/>
    <x v="24"/>
  </r>
  <r>
    <n v="1557"/>
    <x v="1557"/>
    <s v="I have always been captivated by photography, Now I am trying to set up my own company and publish my pictures."/>
    <n v="2500"/>
    <n v="100"/>
    <x v="2"/>
    <x v="0"/>
    <s v="USD"/>
    <n v="1411227633"/>
    <n v="1408549233"/>
    <b v="0"/>
    <n v="1"/>
    <b v="0"/>
    <s v="photography/nature"/>
    <n v="0.04"/>
    <n v="100"/>
    <x v="8"/>
    <x v="24"/>
  </r>
  <r>
    <n v="1558"/>
    <x v="1558"/>
    <s v="A large 2016 wall-calendar (A3 when open) featuring 12 stunning photographs by Lucy Wood."/>
    <n v="750"/>
    <n v="35"/>
    <x v="2"/>
    <x v="1"/>
    <s v="GBP"/>
    <n v="1440763920"/>
    <n v="1435656759"/>
    <b v="0"/>
    <n v="3"/>
    <b v="0"/>
    <s v="photography/nature"/>
    <n v="4.6666666666666669E-2"/>
    <n v="11.666666666666666"/>
    <x v="8"/>
    <x v="24"/>
  </r>
  <r>
    <n v="1559"/>
    <x v="1559"/>
    <s v="The goal of this project is to provide scientific evidence of bigfoot in the North Cascades."/>
    <n v="15000"/>
    <n v="50"/>
    <x v="2"/>
    <x v="0"/>
    <s v="USD"/>
    <n v="1430270199"/>
    <n v="1428974199"/>
    <b v="0"/>
    <n v="1"/>
    <b v="0"/>
    <s v="photography/nature"/>
    <n v="3.3333333333333335E-3"/>
    <n v="50"/>
    <x v="8"/>
    <x v="24"/>
  </r>
  <r>
    <n v="1560"/>
    <x v="1560"/>
    <s v="I would like to share my landscape photographic travels of 2014 with more than just family an friends. 12 months of images."/>
    <n v="2500"/>
    <n v="94"/>
    <x v="2"/>
    <x v="0"/>
    <s v="USD"/>
    <n v="1415842193"/>
    <n v="1414110593"/>
    <b v="0"/>
    <n v="4"/>
    <b v="0"/>
    <s v="photography/nature"/>
    <n v="3.7600000000000001E-2"/>
    <n v="23.5"/>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x v="1562"/>
    <s v="My project is writing and illustrating a childrens book using my little Red Vespa to be able to obtain..yes a red scooter. The world calls to me!!"/>
    <n v="4000"/>
    <n v="0"/>
    <x v="1"/>
    <x v="0"/>
    <s v="USD"/>
    <n v="1259715000"/>
    <n v="1253712916"/>
    <b v="0"/>
    <n v="0"/>
    <b v="0"/>
    <s v="publishing/art books"/>
    <n v="0"/>
    <m/>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42.5"/>
    <x v="3"/>
    <x v="25"/>
  </r>
  <r>
    <n v="1564"/>
    <x v="1564"/>
    <s v="This is a book of art and poetry that highlights the highs and lows of a young 20 something coming to terms with her bipolar."/>
    <n v="10000"/>
    <n v="10"/>
    <x v="1"/>
    <x v="0"/>
    <s v="USD"/>
    <n v="1432843500"/>
    <n v="1430124509"/>
    <b v="0"/>
    <n v="1"/>
    <b v="0"/>
    <s v="publishing/art books"/>
    <n v="1E-3"/>
    <n v="10"/>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x v="1566"/>
    <s v="Joe DeVito's first Art Book and original King Kong novellas available in both Limited and Deluxe Editions."/>
    <n v="30000"/>
    <n v="6375"/>
    <x v="1"/>
    <x v="0"/>
    <s v="USD"/>
    <n v="1469656800"/>
    <n v="1467151204"/>
    <b v="0"/>
    <n v="59"/>
    <b v="0"/>
    <s v="publishing/art books"/>
    <n v="0.21249999999999999"/>
    <n v="108.05084745762711"/>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55"/>
    <x v="3"/>
    <x v="25"/>
  </r>
  <r>
    <n v="1569"/>
    <x v="1569"/>
    <s v="to be removed"/>
    <n v="30000"/>
    <n v="0"/>
    <x v="1"/>
    <x v="0"/>
    <s v="USD"/>
    <n v="1369498714"/>
    <n v="1366906714"/>
    <b v="0"/>
    <n v="0"/>
    <b v="0"/>
    <s v="publishing/art books"/>
    <n v="0"/>
    <m/>
    <x v="3"/>
    <x v="25"/>
  </r>
  <r>
    <n v="1570"/>
    <x v="1570"/>
    <s v="A Coloring Book of Breathtaking Beauties_x000a_To Calm the Heart and Soul"/>
    <n v="6000"/>
    <n v="2484"/>
    <x v="1"/>
    <x v="0"/>
    <s v="USD"/>
    <n v="1460140282"/>
    <n v="1457551882"/>
    <b v="0"/>
    <n v="52"/>
    <b v="0"/>
    <s v="publishing/art books"/>
    <n v="0.41399999999999998"/>
    <n v="47.76923076923076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x v="1572"/>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x v="1576"/>
    <s v="For the publication of my first 3 books: an Art book, a graphic novel, and a coloring book"/>
    <n v="5000"/>
    <n v="650"/>
    <x v="1"/>
    <x v="0"/>
    <s v="USD"/>
    <n v="1435698368"/>
    <n v="1431810368"/>
    <b v="0"/>
    <n v="10"/>
    <b v="0"/>
    <s v="publishing/art books"/>
    <n v="0.13"/>
    <n v="65"/>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x v="1579"/>
    <s v="'Compilation of visual and literary art through fine art photography, graphic art, and poetry."/>
    <n v="3333"/>
    <n v="28"/>
    <x v="1"/>
    <x v="0"/>
    <s v="USD"/>
    <n v="1377734091"/>
    <n v="1374882891"/>
    <b v="0"/>
    <n v="2"/>
    <b v="0"/>
    <s v="publishing/art books"/>
    <n v="8.4008400840084006E-3"/>
    <n v="14"/>
    <x v="3"/>
    <x v="25"/>
  </r>
  <r>
    <n v="1580"/>
    <x v="1580"/>
    <s v="Creating my 2nd book depicting the people and places in Brevard County w/current images + traveling to obtain new ones."/>
    <n v="1750"/>
    <n v="0"/>
    <x v="1"/>
    <x v="0"/>
    <s v="USD"/>
    <n v="1337562726"/>
    <n v="1332378726"/>
    <b v="0"/>
    <n v="0"/>
    <b v="0"/>
    <s v="publishing/art books"/>
    <n v="0"/>
    <m/>
    <x v="3"/>
    <x v="25"/>
  </r>
  <r>
    <n v="1581"/>
    <x v="1581"/>
    <s v="Photographic canvas prints depicting different scenes from around the globe, including local images taken in Sussex England."/>
    <n v="1000"/>
    <n v="5"/>
    <x v="2"/>
    <x v="1"/>
    <s v="GBP"/>
    <n v="1450521990"/>
    <n v="1447757190"/>
    <b v="0"/>
    <n v="1"/>
    <b v="0"/>
    <s v="photography/places"/>
    <n v="5.0000000000000001E-3"/>
    <n v="5"/>
    <x v="8"/>
    <x v="26"/>
  </r>
  <r>
    <n v="1582"/>
    <x v="1582"/>
    <s v="I create canvas prints of images from in and around New Orleans"/>
    <n v="1000"/>
    <n v="93"/>
    <x v="2"/>
    <x v="0"/>
    <s v="USD"/>
    <n v="1445894400"/>
    <n v="1440961053"/>
    <b v="0"/>
    <n v="3"/>
    <b v="0"/>
    <s v="photography/places"/>
    <n v="9.2999999999999999E-2"/>
    <n v="31"/>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x v="1584"/>
    <s v="25 Kansas State Parks in the next year. What a great adventure to take together. Join me. Together we can photo this beautiful state."/>
    <n v="1200"/>
    <n v="0"/>
    <x v="2"/>
    <x v="0"/>
    <s v="USD"/>
    <n v="1401464101"/>
    <n v="1400600101"/>
    <b v="0"/>
    <n v="0"/>
    <b v="0"/>
    <s v="photography/places"/>
    <n v="0"/>
    <m/>
    <x v="8"/>
    <x v="26"/>
  </r>
  <r>
    <n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x v="1586"/>
    <s v="Show the world the beauty that is in all of our back yards!"/>
    <n v="1500"/>
    <n v="0"/>
    <x v="2"/>
    <x v="0"/>
    <s v="USD"/>
    <n v="1428197422"/>
    <n v="1425609022"/>
    <b v="0"/>
    <n v="0"/>
    <b v="0"/>
    <s v="photography/places"/>
    <n v="0"/>
    <m/>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x v="1588"/>
    <s v="Southeast Texas as seen through the lens of a cell phone camera"/>
    <n v="516"/>
    <n v="0"/>
    <x v="2"/>
    <x v="0"/>
    <s v="USD"/>
    <n v="1422735120"/>
    <n v="1420091999"/>
    <b v="0"/>
    <n v="0"/>
    <b v="0"/>
    <s v="photography/places"/>
    <n v="0"/>
    <m/>
    <x v="8"/>
    <x v="26"/>
  </r>
  <r>
    <n v="1589"/>
    <x v="1589"/>
    <s v="I want to be able to have my own photography inside a canvas and have it be displayed everywhere."/>
    <n v="1200"/>
    <n v="0"/>
    <x v="2"/>
    <x v="0"/>
    <s v="USD"/>
    <n v="1444433886"/>
    <n v="1441841886"/>
    <b v="0"/>
    <n v="0"/>
    <b v="0"/>
    <s v="photography/places"/>
    <n v="0"/>
    <m/>
    <x v="8"/>
    <x v="26"/>
  </r>
  <r>
    <n v="1590"/>
    <x v="1590"/>
    <s v="Discover Italy through photography."/>
    <n v="60000"/>
    <n v="1020"/>
    <x v="2"/>
    <x v="13"/>
    <s v="EUR"/>
    <n v="1443040464"/>
    <n v="1440448464"/>
    <b v="0"/>
    <n v="2"/>
    <b v="0"/>
    <s v="photography/places"/>
    <n v="1.7000000000000001E-2"/>
    <n v="510"/>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x v="1592"/>
    <s v="A portfolio collage of beautiful pictures of authentic Pittsburgh locations and scenery."/>
    <n v="25"/>
    <n v="0"/>
    <x v="2"/>
    <x v="0"/>
    <s v="USD"/>
    <n v="1427503485"/>
    <n v="1423619085"/>
    <b v="0"/>
    <n v="0"/>
    <b v="0"/>
    <s v="photography/places"/>
    <n v="0"/>
    <m/>
    <x v="8"/>
    <x v="26"/>
  </r>
  <r>
    <n v="1593"/>
    <x v="1593"/>
    <s v="A trip to fulfill a dream of capturing the wonders and history of ancient Italy in person."/>
    <n v="22000"/>
    <n v="3"/>
    <x v="2"/>
    <x v="0"/>
    <s v="USD"/>
    <n v="1425154655"/>
    <n v="1422562655"/>
    <b v="0"/>
    <n v="3"/>
    <b v="0"/>
    <s v="photography/places"/>
    <n v="1.3636363636363637E-4"/>
    <n v="1"/>
    <x v="8"/>
    <x v="26"/>
  </r>
  <r>
    <n v="1594"/>
    <x v="1594"/>
    <s v="I photograph my love of New Orleans, create canvases and share those memories with you."/>
    <n v="1000"/>
    <n v="205"/>
    <x v="2"/>
    <x v="0"/>
    <s v="USD"/>
    <n v="1463329260"/>
    <n v="1458147982"/>
    <b v="0"/>
    <n v="10"/>
    <b v="0"/>
    <s v="photography/places"/>
    <n v="0.20499999999999999"/>
    <n v="20.5"/>
    <x v="8"/>
    <x v="26"/>
  </r>
  <r>
    <n v="1595"/>
    <x v="1595"/>
    <s v="To make a coffee table book,  displaying civil war battlefields and forts,  taken at the same time of year the battles were fought."/>
    <n v="100000"/>
    <n v="280"/>
    <x v="2"/>
    <x v="0"/>
    <s v="USD"/>
    <n v="1403122380"/>
    <n v="1400634728"/>
    <b v="0"/>
    <n v="7"/>
    <b v="0"/>
    <s v="photography/places"/>
    <n v="2.8E-3"/>
    <n v="40"/>
    <x v="8"/>
    <x v="26"/>
  </r>
  <r>
    <n v="1596"/>
    <x v="1596"/>
    <s v="London is beautiful. I want to create a book of stunning images from in and around our great city"/>
    <n v="3250"/>
    <n v="75"/>
    <x v="2"/>
    <x v="1"/>
    <s v="GBP"/>
    <n v="1418469569"/>
    <n v="1414577969"/>
    <b v="0"/>
    <n v="3"/>
    <b v="0"/>
    <s v="photography/places"/>
    <n v="2.3076923076923078E-2"/>
    <n v="25"/>
    <x v="8"/>
    <x v="26"/>
  </r>
  <r>
    <n v="1597"/>
    <x v="1597"/>
    <s v="We're starting up a new an improved way to do vacation rental management, but we need some funding to kick start it!"/>
    <n v="15000"/>
    <n v="0"/>
    <x v="2"/>
    <x v="0"/>
    <s v="USD"/>
    <n v="1474360197"/>
    <n v="1471768197"/>
    <b v="0"/>
    <n v="0"/>
    <b v="0"/>
    <s v="photography/places"/>
    <n v="0"/>
    <m/>
    <x v="8"/>
    <x v="26"/>
  </r>
  <r>
    <n v="1598"/>
    <x v="1598"/>
    <s v="I want to get our there and expand my photography skills and take a trip to Tornado alley to get more shots of storms and hopefully to"/>
    <n v="800"/>
    <n v="1"/>
    <x v="2"/>
    <x v="0"/>
    <s v="USD"/>
    <n v="1437926458"/>
    <n v="1432742458"/>
    <b v="0"/>
    <n v="1"/>
    <b v="0"/>
    <s v="photography/places"/>
    <n v="1.25E-3"/>
    <n v="1"/>
    <x v="8"/>
    <x v="26"/>
  </r>
  <r>
    <n v="1599"/>
    <x v="1599"/>
    <s v="A London photographer trekking 5,895m up Africa's Mount Kilimanjaro to pursue and enrich a career."/>
    <n v="500"/>
    <n v="0"/>
    <x v="2"/>
    <x v="1"/>
    <s v="GBP"/>
    <n v="1460116576"/>
    <n v="1457528176"/>
    <b v="0"/>
    <n v="0"/>
    <b v="0"/>
    <s v="photography/places"/>
    <n v="0"/>
    <m/>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x v="1601"/>
    <s v="We're so close to releasing our long-awaited debut album! A little help will go a long way... let's do this!"/>
    <n v="2500"/>
    <n v="2706.23"/>
    <x v="0"/>
    <x v="0"/>
    <s v="USD"/>
    <n v="1304561633"/>
    <n v="1301969633"/>
    <b v="0"/>
    <n v="56"/>
    <b v="1"/>
    <s v="music/rock"/>
    <n v="1.082492"/>
    <n v="48.325535714285714"/>
    <x v="4"/>
    <x v="11"/>
  </r>
  <r>
    <n v="1602"/>
    <x v="1602"/>
    <s v="We need the help of fans of both music and film alike to help us create our collective vision for this song."/>
    <n v="1500"/>
    <n v="1502.5"/>
    <x v="0"/>
    <x v="0"/>
    <s v="USD"/>
    <n v="1318633200"/>
    <n v="1314947317"/>
    <b v="0"/>
    <n v="32"/>
    <b v="1"/>
    <s v="music/rock"/>
    <n v="1.0016666666666667"/>
    <n v="46.953125"/>
    <x v="4"/>
    <x v="11"/>
  </r>
  <r>
    <n v="1603"/>
    <x v="1603"/>
    <s v="An exercise in the wild and dangerous world of solo musicianship by Maxwell D Feinstein."/>
    <n v="2000"/>
    <n v="2000.66"/>
    <x v="0"/>
    <x v="0"/>
    <s v="USD"/>
    <n v="1327723459"/>
    <n v="1322539459"/>
    <b v="0"/>
    <n v="30"/>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x v="1607"/>
    <s v="The world's only all-Asian American dance rock band, The Slants, needs a bus to tour cons, shows, and festivals."/>
    <n v="10000"/>
    <n v="14511"/>
    <x v="0"/>
    <x v="0"/>
    <s v="USD"/>
    <n v="1339701851"/>
    <n v="1337887451"/>
    <b v="0"/>
    <n v="205"/>
    <b v="1"/>
    <s v="music/rock"/>
    <n v="1.4511000000000001"/>
    <n v="70.785365853658533"/>
    <x v="4"/>
    <x v="11"/>
  </r>
  <r>
    <n v="1608"/>
    <x v="1608"/>
    <s v="The Devil &amp; Me's Debut album, &quot;...It's Not A Dream&quot;, featuring 9 original, Hard Rock songs."/>
    <n v="1200"/>
    <n v="1215"/>
    <x v="0"/>
    <x v="0"/>
    <s v="USD"/>
    <n v="1388553960"/>
    <n v="1385754986"/>
    <b v="0"/>
    <n v="23"/>
    <b v="1"/>
    <s v="music/rock"/>
    <n v="1.0125"/>
    <n v="52.826086956521742"/>
    <x v="4"/>
    <x v="11"/>
  </r>
  <r>
    <n v="1609"/>
    <x v="1609"/>
    <s v="Still the Sky's Limit is finishing their first full length album and going on a full US tour, and WE NEED YOUR HELP!"/>
    <n v="1500"/>
    <n v="1775"/>
    <x v="0"/>
    <x v="0"/>
    <s v="USD"/>
    <n v="1320220800"/>
    <n v="1315612909"/>
    <b v="0"/>
    <n v="4"/>
    <b v="1"/>
    <s v="music/rock"/>
    <n v="1.1833333333333333"/>
    <n v="443.75"/>
    <x v="4"/>
    <x v="11"/>
  </r>
  <r>
    <n v="1610"/>
    <x v="1610"/>
    <s v="So The Story Goes is the upcoming album from &quot;Just Joe&quot; Altier."/>
    <n v="2000"/>
    <n v="5437"/>
    <x v="0"/>
    <x v="0"/>
    <s v="USD"/>
    <n v="1355609510"/>
    <n v="1353017510"/>
    <b v="0"/>
    <n v="112"/>
    <b v="1"/>
    <s v="music/rock"/>
    <n v="2.7185000000000001"/>
    <n v="48.544642857142854"/>
    <x v="4"/>
    <x v="11"/>
  </r>
  <r>
    <n v="1611"/>
    <x v="1611"/>
    <s v="Skelton-Luns CD/7&quot; No Big Deal."/>
    <n v="800"/>
    <n v="1001"/>
    <x v="0"/>
    <x v="0"/>
    <s v="USD"/>
    <n v="1370390432"/>
    <n v="1368576032"/>
    <b v="0"/>
    <n v="27"/>
    <b v="1"/>
    <s v="music/rock"/>
    <n v="1.25125"/>
    <n v="37.074074074074076"/>
    <x v="4"/>
    <x v="11"/>
  </r>
  <r>
    <n v="1612"/>
    <x v="1612"/>
    <s v="Help us achieve our goal to get our van repaired, gassed up, and road-ready for our winter tour!"/>
    <n v="500"/>
    <n v="550"/>
    <x v="0"/>
    <x v="0"/>
    <s v="USD"/>
    <n v="1357160384"/>
    <n v="1354568384"/>
    <b v="0"/>
    <n v="11"/>
    <b v="1"/>
    <s v="music/rock"/>
    <n v="1.1000000000000001"/>
    <n v="50"/>
    <x v="4"/>
    <x v="11"/>
  </r>
  <r>
    <n v="1613"/>
    <x v="1613"/>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x v="1615"/>
    <s v="We are Reno Divorce!! Here is a taste of our upcoming release and we invite you to be a part of it."/>
    <n v="8000"/>
    <n v="9130"/>
    <x v="0"/>
    <x v="0"/>
    <s v="USD"/>
    <n v="1323742396"/>
    <n v="1319850796"/>
    <b v="0"/>
    <n v="136"/>
    <b v="1"/>
    <s v="music/rock"/>
    <n v="1.1412500000000001"/>
    <n v="67.132352941176464"/>
    <x v="4"/>
    <x v="11"/>
  </r>
  <r>
    <n v="1616"/>
    <x v="1616"/>
    <s v="HELP! We don't have much time.....Join Aly Jados in making her new EP a reality before the world ends!!!!"/>
    <n v="10000"/>
    <n v="10420"/>
    <x v="0"/>
    <x v="0"/>
    <s v="USD"/>
    <n v="1353621600"/>
    <n v="1350061821"/>
    <b v="0"/>
    <n v="157"/>
    <b v="1"/>
    <s v="music/rock"/>
    <n v="1.042"/>
    <n v="66.369426751592357"/>
    <x v="4"/>
    <x v="11"/>
  </r>
  <r>
    <n v="1617"/>
    <x v="1617"/>
    <s v="The Coffis Brothers &amp;The Mountain Men are recording a brand new full length record."/>
    <n v="7000"/>
    <n v="10210"/>
    <x v="0"/>
    <x v="0"/>
    <s v="USD"/>
    <n v="1383332400"/>
    <n v="1380470188"/>
    <b v="0"/>
    <n v="158"/>
    <b v="1"/>
    <s v="music/rock"/>
    <n v="1.4585714285714286"/>
    <n v="64.620253164556956"/>
    <x v="4"/>
    <x v="11"/>
  </r>
  <r>
    <n v="1618"/>
    <x v="1618"/>
    <s v="Janus Word combines hard rock with melodic acoustic music for a unique and awesome sound."/>
    <n v="1500"/>
    <n v="1576"/>
    <x v="0"/>
    <x v="0"/>
    <s v="USD"/>
    <n v="1362757335"/>
    <n v="1359301335"/>
    <b v="0"/>
    <n v="27"/>
    <b v="1"/>
    <s v="music/rock"/>
    <n v="1.0506666666666666"/>
    <n v="58.370370370370374"/>
    <x v="4"/>
    <x v="11"/>
  </r>
  <r>
    <n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x v="1620"/>
    <s v="Kickstarting my music career with 300 hard copy CDs of my first release."/>
    <n v="1000"/>
    <n v="1130"/>
    <x v="0"/>
    <x v="0"/>
    <s v="USD"/>
    <n v="1361606940"/>
    <n v="1361002140"/>
    <b v="0"/>
    <n v="17"/>
    <b v="1"/>
    <s v="music/rock"/>
    <n v="1.1299999999999999"/>
    <n v="66.470588235294116"/>
    <x v="4"/>
    <x v="11"/>
  </r>
  <r>
    <n v="1621"/>
    <x v="1621"/>
    <s v="Its long over due! Help us fund our debut album! We need all our friends and fans support on this! Lets make it happen!"/>
    <n v="5000"/>
    <n v="6060"/>
    <x v="0"/>
    <x v="0"/>
    <s v="USD"/>
    <n v="1338177540"/>
    <n v="1333550015"/>
    <b v="0"/>
    <n v="37"/>
    <b v="1"/>
    <s v="music/rock"/>
    <n v="1.212"/>
    <n v="163.78378378378378"/>
    <x v="4"/>
    <x v="11"/>
  </r>
  <r>
    <n v="1622"/>
    <x v="1622"/>
    <s v="Join in PrincessFrank's conquest of the Rock&amp;Roll kingdom! Pledge your support and help him claim the throne of Rock!"/>
    <n v="6900"/>
    <n v="7019"/>
    <x v="0"/>
    <x v="0"/>
    <s v="USD"/>
    <n v="1418803140"/>
    <n v="1415343874"/>
    <b v="0"/>
    <n v="65"/>
    <b v="1"/>
    <s v="music/rock"/>
    <n v="1.0172463768115942"/>
    <n v="107.98461538461538"/>
    <x v="4"/>
    <x v="11"/>
  </r>
  <r>
    <n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x v="1624"/>
    <s v="Joey De Noble is raising money to help record his latest music, and he wants YOU to be a part of it!"/>
    <n v="1000"/>
    <n v="1180"/>
    <x v="0"/>
    <x v="0"/>
    <s v="USD"/>
    <n v="1357721335"/>
    <n v="1354265335"/>
    <b v="0"/>
    <n v="25"/>
    <b v="1"/>
    <s v="music/rock"/>
    <n v="1.18"/>
    <n v="47.2"/>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x v="1626"/>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x v="1627"/>
    <s v="River of Thorns is a recording duo based in southeast Michigan.  We're releasing a great sounding cd recorded in a tiny home studio!"/>
    <n v="2000"/>
    <n v="2340"/>
    <x v="0"/>
    <x v="0"/>
    <s v="USD"/>
    <n v="1353905940"/>
    <n v="1351011489"/>
    <b v="0"/>
    <n v="38"/>
    <b v="1"/>
    <s v="music/rock"/>
    <n v="1.17"/>
    <n v="61.578947368421055"/>
    <x v="4"/>
    <x v="11"/>
  </r>
  <r>
    <n v="1628"/>
    <x v="1628"/>
    <s v="Original Jewish rock music on human relationships and identity"/>
    <n v="4000"/>
    <n v="4037"/>
    <x v="0"/>
    <x v="0"/>
    <s v="USD"/>
    <n v="1403026882"/>
    <n v="1400175682"/>
    <b v="0"/>
    <n v="88"/>
    <b v="1"/>
    <s v="music/rock"/>
    <n v="1.00925"/>
    <n v="45.875"/>
    <x v="4"/>
    <x v="11"/>
  </r>
  <r>
    <n v="1629"/>
    <x v="1629"/>
    <s v="Help Off The Turnpike release new music, and set fire to everything!"/>
    <n v="6000"/>
    <n v="6220"/>
    <x v="0"/>
    <x v="0"/>
    <s v="USD"/>
    <n v="1392929333"/>
    <n v="1389041333"/>
    <b v="0"/>
    <n v="82"/>
    <b v="1"/>
    <s v="music/rock"/>
    <n v="1.0366666666666666"/>
    <n v="75.853658536585371"/>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x v="1633"/>
    <s v="We are a four piece rock band that has played shows in and around NYC including Mercury Lounge.  Two of our members are now in LA."/>
    <n v="10000"/>
    <n v="10000"/>
    <x v="0"/>
    <x v="0"/>
    <s v="USD"/>
    <n v="1326690000"/>
    <n v="1324329156"/>
    <b v="0"/>
    <n v="58"/>
    <b v="1"/>
    <s v="music/rock"/>
    <n v="1"/>
    <n v="172.41379310344828"/>
    <x v="4"/>
    <x v="11"/>
  </r>
  <r>
    <n v="1634"/>
    <x v="1634"/>
    <s v="Recording Debut  Album w/ Producer Ikey Owens from Free Moral Agents/ The Mars Volta"/>
    <n v="2000"/>
    <n v="2010"/>
    <x v="0"/>
    <x v="0"/>
    <s v="USD"/>
    <n v="1306994340"/>
    <n v="1303706001"/>
    <b v="0"/>
    <n v="32"/>
    <b v="1"/>
    <s v="music/rock"/>
    <n v="1.0049999999999999"/>
    <n v="62.8125"/>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x v="1636"/>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x v="1637"/>
    <s v="We (the band Sunset) has been invited to play in Philadelphia.   Help us get there and you will receive special prizes."/>
    <n v="500"/>
    <n v="519"/>
    <x v="0"/>
    <x v="0"/>
    <s v="USD"/>
    <n v="1262302740"/>
    <n v="1257444140"/>
    <b v="0"/>
    <n v="15"/>
    <b v="1"/>
    <s v="music/rock"/>
    <n v="1.038"/>
    <n v="34.6"/>
    <x v="4"/>
    <x v="11"/>
  </r>
  <r>
    <n v="1638"/>
    <x v="1638"/>
    <s v="Avenues will be going in to the studio to record a new EP with Matt Allison!"/>
    <n v="1000"/>
    <n v="1050"/>
    <x v="0"/>
    <x v="0"/>
    <s v="USD"/>
    <n v="1362086700"/>
    <n v="1358180968"/>
    <b v="0"/>
    <n v="27"/>
    <b v="1"/>
    <s v="music/rock"/>
    <n v="1.05"/>
    <n v="38.888888888888886"/>
    <x v="4"/>
    <x v="11"/>
  </r>
  <r>
    <n v="1639"/>
    <x v="1639"/>
    <s v="We've written the music and now it's time to record. We're excited to work with Nic at Different Fur studios but we need your help!"/>
    <n v="1800"/>
    <n v="1800"/>
    <x v="0"/>
    <x v="0"/>
    <s v="USD"/>
    <n v="1330789165"/>
    <n v="1328197165"/>
    <b v="0"/>
    <n v="19"/>
    <b v="1"/>
    <s v="music/rock"/>
    <n v="1"/>
    <n v="94.73684210526316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x v="1641"/>
    <s v="Music Video For Upbeat and Inspiring Song - Run For Your Life"/>
    <n v="2500"/>
    <n v="2535"/>
    <x v="0"/>
    <x v="0"/>
    <s v="USD"/>
    <n v="1418998744"/>
    <n v="1416406744"/>
    <b v="0"/>
    <n v="26"/>
    <b v="1"/>
    <s v="music/pop"/>
    <n v="1.014"/>
    <n v="97.5"/>
    <x v="4"/>
    <x v="27"/>
  </r>
  <r>
    <n v="1642"/>
    <x v="1642"/>
    <s v="Pop Garden Radio Presents: The Rock on the Road Tour Season 2 CD. 23 great Pop tracks from independent Pop artists."/>
    <n v="1200"/>
    <n v="1200"/>
    <x v="0"/>
    <x v="0"/>
    <s v="USD"/>
    <n v="1308011727"/>
    <n v="1306283727"/>
    <b v="0"/>
    <n v="28"/>
    <b v="1"/>
    <s v="music/pop"/>
    <n v="1"/>
    <n v="42.857142857142854"/>
    <x v="4"/>
    <x v="27"/>
  </r>
  <r>
    <n v="1643"/>
    <x v="1643"/>
    <s v="This Is All Now is putting out a brand new record, and we need YOUR help to do it!"/>
    <n v="5000"/>
    <n v="6235"/>
    <x v="0"/>
    <x v="0"/>
    <s v="USD"/>
    <n v="1348516012"/>
    <n v="1345924012"/>
    <b v="0"/>
    <n v="37"/>
    <b v="1"/>
    <s v="music/pop"/>
    <n v="1.2470000000000001"/>
    <n v="168.51351351351352"/>
    <x v="4"/>
    <x v="27"/>
  </r>
  <r>
    <n v="1644"/>
    <x v="1644"/>
    <s v="Be a part of helping Singer/Songwriter Kevin Wood bring his 3rd Album &quot;Out Among The Wolves&quot; from the studio to you!"/>
    <n v="10000"/>
    <n v="10950"/>
    <x v="0"/>
    <x v="0"/>
    <s v="USD"/>
    <n v="1353551160"/>
    <n v="1348363560"/>
    <b v="0"/>
    <n v="128"/>
    <b v="1"/>
    <s v="music/pop"/>
    <n v="1.095"/>
    <n v="85.546875"/>
    <x v="4"/>
    <x v="27"/>
  </r>
  <r>
    <n v="1645"/>
    <x v="1645"/>
    <s v="&quot;All I Have is filled with soaring pianos and bright guitars; heartfelt songs coupled with intuitive melodic compositions&quot;"/>
    <n v="5000"/>
    <n v="5540"/>
    <x v="0"/>
    <x v="0"/>
    <s v="USD"/>
    <n v="1379515740"/>
    <n v="1378306140"/>
    <b v="0"/>
    <n v="10"/>
    <b v="1"/>
    <s v="music/pop"/>
    <n v="1.1080000000000001"/>
    <n v="554"/>
    <x v="4"/>
    <x v="27"/>
  </r>
  <r>
    <n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x v="1647"/>
    <s v="Grammy Pop Soul Artist Jaysin is raising funds to make the most EPIC Music Video ever and he wants to PUT YOU IN IT!"/>
    <n v="5000"/>
    <n v="5236"/>
    <x v="0"/>
    <x v="0"/>
    <s v="USD"/>
    <n v="1339235377"/>
    <n v="1336643377"/>
    <b v="0"/>
    <n v="46"/>
    <b v="1"/>
    <s v="music/pop"/>
    <n v="1.0471999999999999"/>
    <n v="113.82608695652173"/>
    <x v="4"/>
    <x v="27"/>
  </r>
  <r>
    <n v="1648"/>
    <x v="1648"/>
    <s v="We've finished recording our debut LP &quot;Wide Awake&quot; and would love to have it pressed on vinyl, but we need your help"/>
    <n v="2300"/>
    <n v="2881"/>
    <x v="0"/>
    <x v="0"/>
    <s v="USD"/>
    <n v="1300636482"/>
    <n v="1298048082"/>
    <b v="0"/>
    <n v="90"/>
    <b v="1"/>
    <s v="music/pop"/>
    <n v="1.2526086956521738"/>
    <n v="32.011111111111113"/>
    <x v="4"/>
    <x v="27"/>
  </r>
  <r>
    <n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x v="1650"/>
    <s v="Help me record a CD that uses pop styling to give a fresh sound to ancient wisdom from scripture!"/>
    <n v="2000"/>
    <n v="2831"/>
    <x v="0"/>
    <x v="0"/>
    <s v="USD"/>
    <n v="1381314437"/>
    <n v="1378722437"/>
    <b v="0"/>
    <n v="32"/>
    <b v="1"/>
    <s v="music/pop"/>
    <n v="1.4155"/>
    <n v="88.46875"/>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00.75"/>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x v="1653"/>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x v="1655"/>
    <s v="Berklee College of Music student, Meg Porter needs YOUR help to fund her very first EP!"/>
    <n v="1500"/>
    <n v="2143"/>
    <x v="0"/>
    <x v="0"/>
    <s v="USD"/>
    <n v="1333648820"/>
    <n v="1331060420"/>
    <b v="0"/>
    <n v="48"/>
    <b v="1"/>
    <s v="music/pop"/>
    <n v="1.4286666666666668"/>
    <n v="44.645833333333336"/>
    <x v="4"/>
    <x v="27"/>
  </r>
  <r>
    <n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x v="1659"/>
    <s v="The long awaited Christmas EP is in session! We need your help to get it professionally mixed, produced and manufactured."/>
    <n v="500"/>
    <n v="564"/>
    <x v="0"/>
    <x v="1"/>
    <s v="GBP"/>
    <n v="1387281600"/>
    <n v="1384811721"/>
    <b v="0"/>
    <n v="45"/>
    <b v="1"/>
    <s v="music/pop"/>
    <n v="1.1279999999999999"/>
    <n v="12.533333333333333"/>
    <x v="4"/>
    <x v="27"/>
  </r>
  <r>
    <n v="1660"/>
    <x v="1660"/>
    <s v="Vogliamo realizzare un risotto fragole e champagne e condividerlo con i nostri fan. Faremo il risotto durante un concerto casalingo."/>
    <n v="80"/>
    <n v="1003"/>
    <x v="0"/>
    <x v="13"/>
    <s v="EUR"/>
    <n v="1462053540"/>
    <n v="1459355950"/>
    <b v="0"/>
    <n v="36"/>
    <b v="1"/>
    <s v="music/pop"/>
    <n v="12.5375"/>
    <n v="27.861111111111111"/>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x v="1662"/>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x v="1663"/>
    <s v="music is as important to the eyes as it is to the ears. help bring ghost to life in front of your eyes."/>
    <n v="1000"/>
    <n v="1080"/>
    <x v="0"/>
    <x v="0"/>
    <s v="USD"/>
    <n v="1422750707"/>
    <n v="1420158707"/>
    <b v="0"/>
    <n v="32"/>
    <b v="1"/>
    <s v="music/pop"/>
    <n v="1.08"/>
    <n v="33.75"/>
    <x v="4"/>
    <x v="27"/>
  </r>
  <r>
    <n v="1664"/>
    <x v="1664"/>
    <s v="Korean-American Soprano Grace's Debut Album - coming up in June 2012. Come and be part of this exciting project!"/>
    <n v="2500"/>
    <n v="3060.22"/>
    <x v="0"/>
    <x v="0"/>
    <s v="USD"/>
    <n v="1331870340"/>
    <n v="1328033818"/>
    <b v="0"/>
    <n v="89"/>
    <b v="1"/>
    <s v="music/pop"/>
    <n v="1.2240879999999998"/>
    <n v="34.384494382022467"/>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x v="1666"/>
    <s v="Play a KEY role in Venus On Fire's success - Working with a World Class Producer to make a memorable EP."/>
    <n v="2500"/>
    <n v="4022"/>
    <x v="0"/>
    <x v="0"/>
    <s v="USD"/>
    <n v="1364447073"/>
    <n v="1361858673"/>
    <b v="0"/>
    <n v="98"/>
    <b v="1"/>
    <s v="music/pop"/>
    <n v="1.6088"/>
    <n v="41.04081632653061"/>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x v="1668"/>
    <s v="Making my debut EP &quot;Words Left In My Mind&quot; with the help of Kickstarter and all you awesome people! Thanks for the support!!"/>
    <n v="8000"/>
    <n v="8211"/>
    <x v="0"/>
    <x v="0"/>
    <s v="USD"/>
    <n v="1322454939"/>
    <n v="1319859339"/>
    <b v="0"/>
    <n v="116"/>
    <b v="1"/>
    <s v="music/pop"/>
    <n v="1.026375"/>
    <n v="70.784482758620683"/>
    <x v="4"/>
    <x v="27"/>
  </r>
  <r>
    <n v="1669"/>
    <x v="1669"/>
    <s v="Hi guys! I'll be recording a 6-7 song EP this summer and I need your help to make it happen! _x000a_Any support is appreciated!"/>
    <n v="2000"/>
    <n v="2795"/>
    <x v="0"/>
    <x v="0"/>
    <s v="USD"/>
    <n v="1464729276"/>
    <n v="1459545276"/>
    <b v="0"/>
    <n v="52"/>
    <b v="1"/>
    <s v="music/pop"/>
    <n v="1.3975"/>
    <n v="53.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x v="1671"/>
    <s v="I am seeking funding in order to help take my music from a hobby to a career."/>
    <n v="2000"/>
    <n v="2013.47"/>
    <x v="0"/>
    <x v="0"/>
    <s v="USD"/>
    <n v="1470056614"/>
    <n v="1467464614"/>
    <b v="0"/>
    <n v="77"/>
    <b v="1"/>
    <s v="music/pop"/>
    <n v="1.0067349999999999"/>
    <n v="26.148961038961041"/>
    <x v="4"/>
    <x v="27"/>
  </r>
  <r>
    <n v="1672"/>
    <x v="1672"/>
    <s v="Sweet, sweet harmonies from Portland Oregon's premiere high school women's a cappella group."/>
    <n v="1700"/>
    <n v="1920"/>
    <x v="0"/>
    <x v="0"/>
    <s v="USD"/>
    <n v="1338824730"/>
    <n v="1336232730"/>
    <b v="0"/>
    <n v="49"/>
    <b v="1"/>
    <s v="music/pop"/>
    <n v="1.1294117647058823"/>
    <n v="39.183673469387756"/>
    <x v="4"/>
    <x v="27"/>
  </r>
  <r>
    <n v="1673"/>
    <x v="1673"/>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x v="1675"/>
    <s v="The Great Party is releasing their debut album. Here's your chance to be a part of it!"/>
    <n v="1000"/>
    <n v="1374.16"/>
    <x v="0"/>
    <x v="0"/>
    <s v="USD"/>
    <n v="1318802580"/>
    <n v="1316194540"/>
    <b v="0"/>
    <n v="34"/>
    <b v="1"/>
    <s v="music/pop"/>
    <n v="1.37416"/>
    <n v="40.416470588235299"/>
    <x v="4"/>
    <x v="27"/>
  </r>
  <r>
    <n v="1676"/>
    <x v="1676"/>
    <s v="Help fund Bridge 19's tour in support of their first duo record, to be released in May 2012."/>
    <n v="3000"/>
    <n v="3460"/>
    <x v="0"/>
    <x v="0"/>
    <s v="USD"/>
    <n v="1334980740"/>
    <n v="1330968347"/>
    <b v="0"/>
    <n v="42"/>
    <b v="1"/>
    <s v="music/pop"/>
    <n v="1.1533333333333333"/>
    <n v="82.38095238095238"/>
    <x v="4"/>
    <x v="27"/>
  </r>
  <r>
    <n v="1677"/>
    <x v="1677"/>
    <s v="It's time to record my new album. Studio, musicians and arranger are ready, are you coming on this journey with me?"/>
    <n v="6000"/>
    <n v="6700"/>
    <x v="0"/>
    <x v="3"/>
    <s v="EUR"/>
    <n v="1460786340"/>
    <n v="1455615976"/>
    <b v="0"/>
    <n v="42"/>
    <b v="1"/>
    <s v="music/pop"/>
    <n v="1.1166666666666667"/>
    <n v="159.52380952380952"/>
    <x v="4"/>
    <x v="27"/>
  </r>
  <r>
    <n v="1678"/>
    <x v="1678"/>
    <s v="Help me make an amazing music video so that I can take my music to the next level and get a manager!"/>
    <n v="1500"/>
    <n v="1776"/>
    <x v="0"/>
    <x v="0"/>
    <s v="USD"/>
    <n v="1391718671"/>
    <n v="1390509071"/>
    <b v="0"/>
    <n v="49"/>
    <b v="1"/>
    <s v="music/pop"/>
    <n v="1.1839999999999999"/>
    <n v="36.244897959183675"/>
    <x v="4"/>
    <x v="27"/>
  </r>
  <r>
    <n v="1679"/>
    <x v="1679"/>
    <s v="Your ticket for an adventure in STEREOPHONIC, INTERSTELLAR  HI-FIDELITY_x000a_w/ your crooning Star-Captain, Jody Mulgrew. Pre-Order Today."/>
    <n v="2000"/>
    <n v="3500"/>
    <x v="0"/>
    <x v="0"/>
    <s v="USD"/>
    <n v="1311298745"/>
    <n v="1309311545"/>
    <b v="0"/>
    <n v="56"/>
    <b v="1"/>
    <s v="music/pop"/>
    <n v="1.75"/>
    <n v="62.5"/>
    <x v="4"/>
    <x v="27"/>
  </r>
  <r>
    <n v="1680"/>
    <x v="1680"/>
    <s v="Working Musician dilemma #164: how the taxman put Kick the Record 2.0 on hold"/>
    <n v="1000"/>
    <n v="1175"/>
    <x v="0"/>
    <x v="0"/>
    <s v="USD"/>
    <n v="1405188667"/>
    <n v="1402596667"/>
    <b v="0"/>
    <n v="25"/>
    <b v="1"/>
    <s v="music/pop"/>
    <n v="1.175"/>
    <n v="47"/>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x v="1682"/>
    <s v="Christian singer-wongerwriter searching for funding to record CD of original Christian music."/>
    <n v="6000"/>
    <n v="0"/>
    <x v="3"/>
    <x v="0"/>
    <s v="USD"/>
    <n v="1492142860"/>
    <n v="1486962460"/>
    <b v="0"/>
    <n v="0"/>
    <b v="0"/>
    <s v="music/faith"/>
    <n v="0"/>
    <m/>
    <x v="4"/>
    <x v="28"/>
  </r>
  <r>
    <n v="1683"/>
    <x v="1683"/>
    <s v="Rendre tÃ©moignage de ce que Dieu fait chaque jour pour moi et venir en  aide  aux autres, c'est  mon but."/>
    <n v="3500"/>
    <n v="760"/>
    <x v="3"/>
    <x v="6"/>
    <s v="EUR"/>
    <n v="1491590738"/>
    <n v="1489517138"/>
    <b v="0"/>
    <n v="10"/>
    <b v="0"/>
    <s v="music/faith"/>
    <n v="0.21714285714285714"/>
    <n v="76"/>
    <x v="4"/>
    <x v="28"/>
  </r>
  <r>
    <n v="1684"/>
    <x v="1684"/>
    <s v="New Music from Marty Mikles!  A new EP all about God's Goodness &amp; Mercy."/>
    <n v="8000"/>
    <n v="8730"/>
    <x v="3"/>
    <x v="0"/>
    <s v="USD"/>
    <n v="1489775641"/>
    <n v="1487360041"/>
    <b v="0"/>
    <n v="101"/>
    <b v="0"/>
    <s v="music/faith"/>
    <n v="1.0912500000000001"/>
    <n v="86.43564356435644"/>
    <x v="4"/>
    <x v="28"/>
  </r>
  <r>
    <n v="1685"/>
    <x v="1685"/>
    <s v="My name is Brad Dassey.  I've been composing and making music for 18 years now.  I want to get my music out there even further."/>
    <n v="350"/>
    <n v="360"/>
    <x v="3"/>
    <x v="0"/>
    <s v="USD"/>
    <n v="1490331623"/>
    <n v="1487743223"/>
    <b v="0"/>
    <n v="15"/>
    <b v="0"/>
    <s v="music/faith"/>
    <n v="1.0285714285714285"/>
    <n v="24"/>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8"/>
    <x v="4"/>
    <x v="28"/>
  </r>
  <r>
    <n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x v="1688"/>
    <s v="Professionally recording a worship and contemporary Christian music album that connects to people and connects their heart to God."/>
    <n v="4000"/>
    <n v="1772"/>
    <x v="3"/>
    <x v="0"/>
    <s v="USD"/>
    <n v="1491738594"/>
    <n v="1489150194"/>
    <b v="0"/>
    <n v="7"/>
    <b v="0"/>
    <s v="music/faith"/>
    <n v="0.443"/>
    <n v="253.14285714285714"/>
    <x v="4"/>
    <x v="28"/>
  </r>
  <r>
    <n v="1689"/>
    <x v="1689"/>
    <s v="Praising the Living God in the second half of life."/>
    <n v="2400"/>
    <n v="2400"/>
    <x v="3"/>
    <x v="0"/>
    <s v="USD"/>
    <n v="1489700230"/>
    <n v="1487111830"/>
    <b v="0"/>
    <n v="14"/>
    <b v="0"/>
    <s v="music/faith"/>
    <n v="1"/>
    <n v="171.42857142857142"/>
    <x v="4"/>
    <x v="28"/>
  </r>
  <r>
    <n v="1690"/>
    <x v="1690"/>
    <s v="Our newest project! We are hard at it trying to bring music that uplifts the spirit, and tells a story of life-changing love."/>
    <n v="2500"/>
    <n v="635"/>
    <x v="3"/>
    <x v="0"/>
    <s v="USD"/>
    <n v="1491470442"/>
    <n v="1488882042"/>
    <b v="0"/>
    <n v="11"/>
    <b v="0"/>
    <s v="music/faith"/>
    <n v="0.254"/>
    <n v="57.727272727272727"/>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x v="1692"/>
    <s v="After 3 years.....It's time for some new music! Album #2 is in motion and I can't wait to share it with all of you!"/>
    <n v="5000"/>
    <n v="2390"/>
    <x v="3"/>
    <x v="0"/>
    <s v="USD"/>
    <n v="1490572740"/>
    <n v="1487734667"/>
    <b v="0"/>
    <n v="15"/>
    <b v="0"/>
    <s v="music/faith"/>
    <n v="0.47799999999999998"/>
    <n v="159.33333333333334"/>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x v="1694"/>
    <s v="Hey all I'm building out my Christian Recording studio in a new building. I have the building but lack the funds to build it out!!!"/>
    <n v="10000"/>
    <n v="5"/>
    <x v="3"/>
    <x v="0"/>
    <s v="USD"/>
    <n v="1490589360"/>
    <n v="1488038674"/>
    <b v="0"/>
    <n v="1"/>
    <b v="0"/>
    <s v="music/faith"/>
    <n v="5.0000000000000001E-4"/>
    <n v="5"/>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x v="1696"/>
    <s v="I was dying. No will to live. Angel spoke to me. Changed my life. Help me to Share the message with the world. My life changing story."/>
    <n v="300000"/>
    <n v="0"/>
    <x v="3"/>
    <x v="0"/>
    <s v="USD"/>
    <n v="1491007211"/>
    <n v="1488418811"/>
    <b v="0"/>
    <n v="0"/>
    <b v="0"/>
    <s v="music/faith"/>
    <n v="0"/>
    <m/>
    <x v="4"/>
    <x v="28"/>
  </r>
  <r>
    <n v="1697"/>
    <x v="1697"/>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m/>
    <x v="4"/>
    <x v="28"/>
  </r>
  <r>
    <n v="1699"/>
    <x v="1699"/>
    <s v="Friends! Will you help me create a new worship album??! I want this album to give God the worship he deserves and draw people to Him."/>
    <n v="5105"/>
    <n v="216"/>
    <x v="3"/>
    <x v="0"/>
    <s v="USD"/>
    <n v="1491943445"/>
    <n v="1489351445"/>
    <b v="0"/>
    <n v="4"/>
    <b v="0"/>
    <s v="music/faith"/>
    <n v="4.2311459353574929E-2"/>
    <n v="54"/>
    <x v="4"/>
    <x v="28"/>
  </r>
  <r>
    <n v="1700"/>
    <x v="1700"/>
    <s v="My debut full-length album. This album will be a new direction as we hope to capture the worship that happens when you're at camp."/>
    <n v="20000"/>
    <n v="5212"/>
    <x v="3"/>
    <x v="0"/>
    <s v="USD"/>
    <n v="1491019200"/>
    <n v="1488418990"/>
    <b v="0"/>
    <n v="79"/>
    <b v="0"/>
    <s v="music/faith"/>
    <n v="0.2606"/>
    <n v="65.97468354430380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5"/>
    <x v="4"/>
    <x v="28"/>
  </r>
  <r>
    <n v="1702"/>
    <x v="1702"/>
    <s v="I can do all things through christ jesus"/>
    <n v="16500"/>
    <n v="1"/>
    <x v="2"/>
    <x v="0"/>
    <s v="USD"/>
    <n v="1427745150"/>
    <n v="1425156750"/>
    <b v="0"/>
    <n v="1"/>
    <b v="0"/>
    <s v="music/faith"/>
    <n v="6.0606060606060605E-5"/>
    <n v="1"/>
    <x v="4"/>
    <x v="28"/>
  </r>
  <r>
    <n v="1703"/>
    <x v="1703"/>
    <s v="I would love for you to be a part of helping me raise money for music and video production to launch my first Worship album!"/>
    <n v="5000"/>
    <n v="51"/>
    <x v="2"/>
    <x v="0"/>
    <s v="USD"/>
    <n v="1441003537"/>
    <n v="1435819537"/>
    <b v="0"/>
    <n v="2"/>
    <b v="0"/>
    <s v="music/faith"/>
    <n v="1.0200000000000001E-2"/>
    <n v="25.5"/>
    <x v="4"/>
    <x v="28"/>
  </r>
  <r>
    <n v="1704"/>
    <x v="1704"/>
    <s v="We want to record an album of popular praise &amp; worship songs with our own influence and style."/>
    <n v="2000"/>
    <n v="1302"/>
    <x v="2"/>
    <x v="0"/>
    <s v="USD"/>
    <n v="1424056873"/>
    <n v="1421464873"/>
    <b v="0"/>
    <n v="11"/>
    <b v="0"/>
    <s v="music/faith"/>
    <n v="0.65100000000000002"/>
    <n v="118.36363636363636"/>
    <x v="4"/>
    <x v="28"/>
  </r>
  <r>
    <n v="1705"/>
    <x v="1705"/>
    <s v="An instrumental album that ranges from hymns to contemporary music. All the music is recorded by myself."/>
    <n v="2000"/>
    <n v="0"/>
    <x v="2"/>
    <x v="0"/>
    <s v="USD"/>
    <n v="1441814400"/>
    <n v="1440807846"/>
    <b v="0"/>
    <n v="0"/>
    <b v="0"/>
    <s v="music/faith"/>
    <n v="0"/>
    <m/>
    <x v="4"/>
    <x v="28"/>
  </r>
  <r>
    <n v="1706"/>
    <x v="1706"/>
    <s v="Unsere &quot;Aufgabe&quot; ist es, fÃ¼r Christen da zu sein die keiner Gemeinde angehÃ¶ren. Zudem spielt Lobpreis eine Zentrale Rolle."/>
    <n v="5500"/>
    <n v="0"/>
    <x v="2"/>
    <x v="12"/>
    <s v="EUR"/>
    <n v="1440314472"/>
    <n v="1435130472"/>
    <b v="0"/>
    <n v="0"/>
    <b v="0"/>
    <s v="music/faith"/>
    <n v="0"/>
    <m/>
    <x v="4"/>
    <x v="28"/>
  </r>
  <r>
    <n v="1707"/>
    <x v="1707"/>
    <s v="We exist to proclaim the love of Christ through music! Partner with our ministry and help us spread God's love with a new studio album!"/>
    <n v="5000"/>
    <n v="487"/>
    <x v="2"/>
    <x v="0"/>
    <s v="USD"/>
    <n v="1459181895"/>
    <n v="1456593495"/>
    <b v="0"/>
    <n v="9"/>
    <b v="0"/>
    <s v="music/faith"/>
    <n v="9.74E-2"/>
    <n v="54.111111111111114"/>
    <x v="4"/>
    <x v="28"/>
  </r>
  <r>
    <n v="1708"/>
    <x v="1708"/>
    <s v="A debut album for the New Gate Church's praise team; making a cd filled with original songs from a team of misfits with 1 goal in mind"/>
    <n v="7000"/>
    <n v="0"/>
    <x v="2"/>
    <x v="0"/>
    <s v="USD"/>
    <n v="1462135706"/>
    <n v="1458679706"/>
    <b v="0"/>
    <n v="0"/>
    <b v="0"/>
    <s v="music/faith"/>
    <n v="0"/>
    <m/>
    <x v="4"/>
    <x v="28"/>
  </r>
  <r>
    <n v="1709"/>
    <x v="1709"/>
    <s v="A project to set psalms to music. The psalms are taken from the English Standard Version (ESV) of the Bible."/>
    <n v="1750"/>
    <n v="85"/>
    <x v="2"/>
    <x v="0"/>
    <s v="USD"/>
    <n v="1409513940"/>
    <n v="1405949514"/>
    <b v="0"/>
    <n v="4"/>
    <b v="0"/>
    <s v="music/faith"/>
    <n v="4.8571428571428571E-2"/>
    <n v="21.25"/>
    <x v="4"/>
    <x v="28"/>
  </r>
  <r>
    <n v="1710"/>
    <x v="1710"/>
    <s v="We want to create a gospel live album which has never been produced before."/>
    <n v="5000"/>
    <n v="34"/>
    <x v="2"/>
    <x v="12"/>
    <s v="EUR"/>
    <n v="1453122000"/>
    <n v="1449151888"/>
    <b v="0"/>
    <n v="1"/>
    <b v="0"/>
    <s v="music/faith"/>
    <n v="6.7999999999999996E-3"/>
    <n v="34"/>
    <x v="4"/>
    <x v="28"/>
  </r>
  <r>
    <n v="1711"/>
    <x v="1711"/>
    <s v="&quot;Redemption&quot; is a multi-cultural worship album aimed at giving you an 'around-the-world' experience of Jesus-focused worship."/>
    <n v="10000"/>
    <n v="1050"/>
    <x v="2"/>
    <x v="0"/>
    <s v="USD"/>
    <n v="1409585434"/>
    <n v="1406907034"/>
    <b v="0"/>
    <n v="2"/>
    <b v="0"/>
    <s v="music/faith"/>
    <n v="0.105"/>
    <n v="525"/>
    <x v="4"/>
    <x v="28"/>
  </r>
  <r>
    <n v="1712"/>
    <x v="1712"/>
    <s v="Recording/equipment for MCM - a team of musicians who will help your local musicians to hold your own Cowboy Church with Gospel Music"/>
    <n v="5000"/>
    <n v="0"/>
    <x v="2"/>
    <x v="0"/>
    <s v="USD"/>
    <n v="1435701353"/>
    <n v="1430517353"/>
    <b v="0"/>
    <n v="0"/>
    <b v="0"/>
    <s v="music/faith"/>
    <n v="0"/>
    <m/>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50"/>
    <x v="4"/>
    <x v="28"/>
  </r>
  <r>
    <n v="1714"/>
    <x v="1714"/>
    <s v="Change the world. Music should be more fun, positive, and compassionate. What goes into your ears is important- same for your kids."/>
    <n v="25000"/>
    <n v="1967"/>
    <x v="2"/>
    <x v="0"/>
    <s v="USD"/>
    <n v="1430517761"/>
    <n v="1427925761"/>
    <b v="0"/>
    <n v="17"/>
    <b v="0"/>
    <s v="music/faith"/>
    <n v="7.868E-2"/>
    <n v="115.70588235294117"/>
    <x v="4"/>
    <x v="28"/>
  </r>
  <r>
    <n v="1715"/>
    <x v="1715"/>
    <s v="Kimberly Stokes the daughter of Elder Baby Stokes Jr, of Bibleway C.O.G.I.C, is currently working on a EP. She is sharing her heart"/>
    <n v="5000"/>
    <n v="11"/>
    <x v="2"/>
    <x v="0"/>
    <s v="USD"/>
    <n v="1427772120"/>
    <n v="1425186785"/>
    <b v="0"/>
    <n v="2"/>
    <b v="0"/>
    <s v="music/faith"/>
    <n v="2.2000000000000001E-3"/>
    <n v="5.5"/>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50"/>
    <x v="4"/>
    <x v="28"/>
  </r>
  <r>
    <n v="1717"/>
    <x v="1717"/>
    <s v="Our first record created to reach, inspire, and ultimately express the love of Jesus to our generation."/>
    <n v="3265"/>
    <n v="1395"/>
    <x v="2"/>
    <x v="0"/>
    <s v="USD"/>
    <n v="1461211200"/>
    <n v="1459467238"/>
    <b v="0"/>
    <n v="41"/>
    <b v="0"/>
    <s v="music/faith"/>
    <n v="0.42725880551301687"/>
    <n v="34.024390243902438"/>
    <x v="4"/>
    <x v="28"/>
  </r>
  <r>
    <n v="1718"/>
    <x v="1718"/>
    <s v="A melody for the galaxy."/>
    <n v="35000"/>
    <n v="75"/>
    <x v="2"/>
    <x v="0"/>
    <s v="USD"/>
    <n v="1463201940"/>
    <n v="1459435149"/>
    <b v="0"/>
    <n v="2"/>
    <b v="0"/>
    <s v="music/faith"/>
    <n v="2.142857142857143E-3"/>
    <n v="37.5"/>
    <x v="4"/>
    <x v="28"/>
  </r>
  <r>
    <n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x v="1720"/>
    <s v="Justin and Elly Heckel just finished recording their Debut Album and need your help to release it to the rest of the World!"/>
    <n v="4000"/>
    <n v="225"/>
    <x v="2"/>
    <x v="0"/>
    <s v="USD"/>
    <n v="1415562471"/>
    <n v="1412966871"/>
    <b v="0"/>
    <n v="8"/>
    <b v="0"/>
    <s v="music/faith"/>
    <n v="5.6250000000000001E-2"/>
    <n v="28.125"/>
    <x v="4"/>
    <x v="28"/>
  </r>
  <r>
    <n v="1721"/>
    <x v="1721"/>
    <s v="Heavens calling is an album for people all over the world in need of a healing for the soul, positive mindset and total prosperity"/>
    <n v="5000"/>
    <n v="0"/>
    <x v="2"/>
    <x v="0"/>
    <s v="USD"/>
    <n v="1449831863"/>
    <n v="1447239863"/>
    <b v="0"/>
    <n v="0"/>
    <b v="0"/>
    <s v="music/faith"/>
    <n v="0"/>
    <m/>
    <x v="4"/>
    <x v="28"/>
  </r>
  <r>
    <n v="1722"/>
    <x v="1722"/>
    <s v="I am raising money to leave a legacy for the DC Gospel Stars and preserve this art form for music lovers of this style."/>
    <n v="2880"/>
    <n v="1"/>
    <x v="2"/>
    <x v="0"/>
    <s v="USD"/>
    <n v="1459642200"/>
    <n v="1456441429"/>
    <b v="0"/>
    <n v="1"/>
    <b v="0"/>
    <s v="music/faith"/>
    <n v="3.4722222222222224E-4"/>
    <n v="1"/>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x v="1724"/>
    <s v="We are just some guys who Love the Lord and want to share our personal experiences of what GOD has done for us through our music."/>
    <n v="6000"/>
    <n v="35"/>
    <x v="2"/>
    <x v="0"/>
    <s v="USD"/>
    <n v="1414707762"/>
    <n v="1412115762"/>
    <b v="0"/>
    <n v="4"/>
    <b v="0"/>
    <s v="music/faith"/>
    <n v="5.8333333333333336E-3"/>
    <n v="8.75"/>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x v="1726"/>
    <s v="Amanda Joy Hall's sophomore album, &quot;Every Day&quot;. Release expected July 2014"/>
    <n v="6500"/>
    <n v="2196"/>
    <x v="2"/>
    <x v="0"/>
    <s v="USD"/>
    <n v="1403906664"/>
    <n v="1401401064"/>
    <b v="0"/>
    <n v="16"/>
    <b v="0"/>
    <s v="music/faith"/>
    <n v="0.33784615384615385"/>
    <n v="137.25"/>
    <x v="4"/>
    <x v="28"/>
  </r>
  <r>
    <n v="1727"/>
    <x v="1727"/>
    <s v="Please help fund my second Prophetic Guitar album. Be a part of a pioneering and groundbreaking sound released from Heaven."/>
    <n v="3000"/>
    <n v="1"/>
    <x v="2"/>
    <x v="1"/>
    <s v="GBP"/>
    <n v="1428231600"/>
    <n v="1423520177"/>
    <b v="0"/>
    <n v="1"/>
    <b v="0"/>
    <s v="music/faith"/>
    <n v="3.3333333333333332E-4"/>
    <n v="1"/>
    <x v="4"/>
    <x v="28"/>
  </r>
  <r>
    <n v="1728"/>
    <x v="1728"/>
    <s v="Be in God's presence through instrumental covers of hymns. Help me build a home studio to freely distribute this album."/>
    <n v="1250"/>
    <n v="855"/>
    <x v="2"/>
    <x v="0"/>
    <s v="USD"/>
    <n v="1445439674"/>
    <n v="1442847674"/>
    <b v="0"/>
    <n v="7"/>
    <b v="0"/>
    <s v="music/faith"/>
    <n v="0.68400000000000005"/>
    <n v="122.14285714285714"/>
    <x v="4"/>
    <x v="28"/>
  </r>
  <r>
    <n v="1729"/>
    <x v="1729"/>
    <s v="A few years back, I was inspired to write some songs, turned out the messages are real but a little scary, I need help to produce."/>
    <n v="10000"/>
    <n v="0"/>
    <x v="2"/>
    <x v="0"/>
    <s v="USD"/>
    <n v="1465521306"/>
    <n v="1460337306"/>
    <b v="0"/>
    <n v="0"/>
    <b v="0"/>
    <s v="music/faith"/>
    <n v="0"/>
    <m/>
    <x v="4"/>
    <x v="28"/>
  </r>
  <r>
    <n v="1730"/>
    <x v="1730"/>
    <s v="Hello, I am raising money to fund my first solo Album.  This project is my testimony that God is truly our shelter in the storm."/>
    <n v="3000"/>
    <n v="0"/>
    <x v="2"/>
    <x v="0"/>
    <s v="USD"/>
    <n v="1445738783"/>
    <n v="1443146783"/>
    <b v="0"/>
    <n v="0"/>
    <b v="0"/>
    <s v="music/faith"/>
    <n v="0"/>
    <m/>
    <x v="4"/>
    <x v="28"/>
  </r>
  <r>
    <n v="1731"/>
    <x v="1731"/>
    <s v="We are a Christin Worship band looking to midwest tour. God Bless!"/>
    <n v="1000"/>
    <n v="0"/>
    <x v="2"/>
    <x v="0"/>
    <s v="USD"/>
    <n v="1434034800"/>
    <n v="1432849552"/>
    <b v="0"/>
    <n v="0"/>
    <b v="0"/>
    <s v="music/faith"/>
    <n v="0"/>
    <m/>
    <x v="4"/>
    <x v="28"/>
  </r>
  <r>
    <n v="1732"/>
    <x v="1732"/>
    <s v="This event will be free to the public with approximately 20 Christian vocalist and choirs from several genres. Rock,Blue Grass,Hip Hop."/>
    <n v="4000"/>
    <n v="0"/>
    <x v="2"/>
    <x v="0"/>
    <s v="USD"/>
    <n v="1452920400"/>
    <n v="1447777481"/>
    <b v="0"/>
    <n v="0"/>
    <b v="0"/>
    <s v="music/faith"/>
    <n v="0"/>
    <m/>
    <x v="4"/>
    <x v="28"/>
  </r>
  <r>
    <n v="1733"/>
    <x v="1733"/>
    <s v="I am trying to share the music I am blessed to have written. https://www.johncox4.com or https://reverbnation.com/johncox4"/>
    <n v="10000"/>
    <n v="0"/>
    <x v="2"/>
    <x v="0"/>
    <s v="USD"/>
    <n v="1473802200"/>
    <n v="1472746374"/>
    <b v="0"/>
    <n v="0"/>
    <b v="0"/>
    <s v="music/faith"/>
    <n v="0"/>
    <m/>
    <x v="4"/>
    <x v="28"/>
  </r>
  <r>
    <n v="1734"/>
    <x v="1734"/>
    <s v="This is a double venture project. I have finished a new manuscript and currently working on creating a Christian rap CD."/>
    <n v="4500"/>
    <n v="1"/>
    <x v="2"/>
    <x v="0"/>
    <s v="USD"/>
    <n v="1431046356"/>
    <n v="1428454356"/>
    <b v="0"/>
    <n v="1"/>
    <b v="0"/>
    <s v="music/faith"/>
    <n v="2.2222222222222223E-4"/>
    <n v="1"/>
    <x v="4"/>
    <x v="28"/>
  </r>
  <r>
    <n v="1735"/>
    <x v="1735"/>
    <s v="RainSong is letting my buy a discounted guitar. I will use this to offer my talents to the ministry programs I'm a part of."/>
    <n v="1000"/>
    <n v="110"/>
    <x v="2"/>
    <x v="0"/>
    <s v="USD"/>
    <n v="1470598345"/>
    <n v="1468006345"/>
    <b v="0"/>
    <n v="2"/>
    <b v="0"/>
    <s v="music/faith"/>
    <n v="0.11"/>
    <n v="55"/>
    <x v="4"/>
    <x v="28"/>
  </r>
  <r>
    <n v="1736"/>
    <x v="1736"/>
    <s v="A unique meditative album reflecting on the life of Christ, inviting Him into your presence"/>
    <n v="3000"/>
    <n v="22"/>
    <x v="2"/>
    <x v="0"/>
    <s v="USD"/>
    <n v="1447018833"/>
    <n v="1444423233"/>
    <b v="0"/>
    <n v="1"/>
    <b v="0"/>
    <s v="music/faith"/>
    <n v="7.3333333333333332E-3"/>
    <n v="22"/>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x v="1738"/>
    <s v="Music that inspires and gives hope for overcoming and change. And it is good music."/>
    <n v="5000"/>
    <n v="20"/>
    <x v="2"/>
    <x v="0"/>
    <s v="USD"/>
    <n v="1412283542"/>
    <n v="1409691542"/>
    <b v="0"/>
    <n v="1"/>
    <b v="0"/>
    <s v="music/faith"/>
    <n v="4.0000000000000001E-3"/>
    <n v="20"/>
    <x v="4"/>
    <x v="28"/>
  </r>
  <r>
    <n v="1739"/>
    <x v="1739"/>
    <s v="HELP US RECORD -- SWEET LOVE -- Listen to this sped up ROUGH version and be sure and check out the unique REWARDS ---"/>
    <n v="1000"/>
    <n v="1"/>
    <x v="2"/>
    <x v="0"/>
    <s v="USD"/>
    <n v="1462391932"/>
    <n v="1457297932"/>
    <b v="0"/>
    <n v="1"/>
    <b v="0"/>
    <s v="music/faith"/>
    <n v="1E-3"/>
    <n v="1"/>
    <x v="4"/>
    <x v="28"/>
  </r>
  <r>
    <n v="1740"/>
    <x v="1740"/>
    <s v="I recently recorded a new single. With your help I can return to the studio. Would you like to be part of my next worship project?"/>
    <n v="3000"/>
    <n v="0"/>
    <x v="2"/>
    <x v="0"/>
    <s v="USD"/>
    <n v="1437075422"/>
    <n v="1434483422"/>
    <b v="0"/>
    <n v="0"/>
    <b v="0"/>
    <s v="music/faith"/>
    <n v="0"/>
    <m/>
    <x v="4"/>
    <x v="28"/>
  </r>
  <r>
    <n v="1741"/>
    <x v="1741"/>
    <s v="A photo journal documenting my experiences and travels across New Zealand"/>
    <n v="1200"/>
    <n v="1330"/>
    <x v="0"/>
    <x v="1"/>
    <s v="GBP"/>
    <n v="1433948671"/>
    <n v="1430060671"/>
    <b v="0"/>
    <n v="52"/>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x v="1743"/>
    <s v="Visual documentation of the endangered IÃ±upiat language, captured in the form of a printed photography book."/>
    <n v="6000"/>
    <n v="6025"/>
    <x v="0"/>
    <x v="0"/>
    <s v="USD"/>
    <n v="1472270340"/>
    <n v="1470348775"/>
    <b v="0"/>
    <n v="67"/>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x v="1748"/>
    <s v="Telling the story of the city through remarkable people who live in Vancouver today."/>
    <n v="50000"/>
    <n v="64974"/>
    <x v="0"/>
    <x v="5"/>
    <s v="CAD"/>
    <n v="1441234143"/>
    <n v="1438642143"/>
    <b v="0"/>
    <n v="181"/>
    <b v="1"/>
    <s v="photography/photobooks"/>
    <n v="1.29948"/>
    <n v="358.97237569060775"/>
    <x v="8"/>
    <x v="20"/>
  </r>
  <r>
    <n v="1749"/>
    <x v="1749"/>
    <s v="Help me fund the production run of my first book by local Photographer Sandro Ortolani."/>
    <n v="10050"/>
    <n v="12410.5"/>
    <x v="0"/>
    <x v="19"/>
    <s v="EUR"/>
    <n v="1488394800"/>
    <n v="1485213921"/>
    <b v="0"/>
    <n v="131"/>
    <b v="1"/>
    <s v="photography/photobooks"/>
    <n v="1.2348756218905472"/>
    <n v="94.736641221374043"/>
    <x v="8"/>
    <x v="20"/>
  </r>
  <r>
    <n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x v="1751"/>
    <s v="Photographs and stories culled from 10 years of road trips through rural Greece"/>
    <n v="10000"/>
    <n v="10290"/>
    <x v="0"/>
    <x v="0"/>
    <s v="USD"/>
    <n v="1426787123"/>
    <n v="1424198723"/>
    <b v="0"/>
    <n v="61"/>
    <b v="1"/>
    <s v="photography/photobooks"/>
    <n v="1.0289999999999999"/>
    <n v="168.68852459016392"/>
    <x v="8"/>
    <x v="20"/>
  </r>
  <r>
    <n v="1752"/>
    <x v="1752"/>
    <s v="A little book of calm, in picture form, that will soothe the soul and un-furrow the brow."/>
    <n v="1200"/>
    <n v="3122"/>
    <x v="0"/>
    <x v="1"/>
    <s v="GBP"/>
    <n v="1476425082"/>
    <n v="1473833082"/>
    <b v="0"/>
    <n v="90"/>
    <b v="1"/>
    <s v="photography/photobooks"/>
    <n v="2.6016666666666666"/>
    <n v="34.68888888888889"/>
    <x v="8"/>
    <x v="20"/>
  </r>
  <r>
    <n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x v="1755"/>
    <s v="For about a year I've been taking pictures while walking around the block with my dog. Want to publish a ebook of what I captured."/>
    <n v="25"/>
    <n v="30"/>
    <x v="0"/>
    <x v="0"/>
    <s v="USD"/>
    <n v="1444071361"/>
    <n v="1441479361"/>
    <b v="0"/>
    <n v="4"/>
    <b v="1"/>
    <s v="photography/photobooks"/>
    <n v="1.2"/>
    <n v="7.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47.13"/>
    <x v="8"/>
    <x v="20"/>
  </r>
  <r>
    <n v="1757"/>
    <x v="1757"/>
    <s v="I want to create a self published photo art book on the topic of the resurgence of femininity."/>
    <n v="5000"/>
    <n v="5800"/>
    <x v="0"/>
    <x v="0"/>
    <s v="USD"/>
    <n v="1485631740"/>
    <n v="1483041083"/>
    <b v="0"/>
    <n v="14"/>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x v="1759"/>
    <s v="Death Valley will be the first photo book of Andi State"/>
    <n v="5000"/>
    <n v="5330"/>
    <x v="0"/>
    <x v="0"/>
    <s v="USD"/>
    <n v="1427309629"/>
    <n v="1425585229"/>
    <b v="0"/>
    <n v="49"/>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x v="1761"/>
    <s v="A hardcover photobook telling the naked truth of a young photographers journey."/>
    <n v="100"/>
    <n v="155"/>
    <x v="0"/>
    <x v="1"/>
    <s v="GBP"/>
    <n v="1442065060"/>
    <n v="1437745060"/>
    <b v="0"/>
    <n v="3"/>
    <b v="1"/>
    <s v="photography/photobooks"/>
    <n v="1.55"/>
    <n v="51.666666666666664"/>
    <x v="8"/>
    <x v="20"/>
  </r>
  <r>
    <n v="1762"/>
    <x v="1762"/>
    <s v="Project rewards $25 gets you 190+ digital images"/>
    <n v="100"/>
    <n v="885"/>
    <x v="0"/>
    <x v="0"/>
    <s v="USD"/>
    <n v="1457739245"/>
    <n v="1455147245"/>
    <b v="0"/>
    <n v="25"/>
    <b v="1"/>
    <s v="photography/photobooks"/>
    <n v="8.85"/>
    <n v="35.4"/>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x v="1766"/>
    <s v="I want to create a beautiful book which documents the Melbourne music scene."/>
    <n v="1500"/>
    <n v="0"/>
    <x v="2"/>
    <x v="2"/>
    <s v="AUD"/>
    <n v="1408999088"/>
    <n v="1407184688"/>
    <b v="1"/>
    <n v="0"/>
    <b v="0"/>
    <s v="photography/photobooks"/>
    <n v="0"/>
    <m/>
    <x v="8"/>
    <x v="20"/>
  </r>
  <r>
    <n v="1767"/>
    <x v="1767"/>
    <s v="A photographic search for the true meaning of pride for ones country during the World Cup"/>
    <n v="5000"/>
    <n v="2286"/>
    <x v="2"/>
    <x v="0"/>
    <s v="USD"/>
    <n v="1407080884"/>
    <n v="1404488884"/>
    <b v="1"/>
    <n v="39"/>
    <b v="0"/>
    <s v="photography/photobooks"/>
    <n v="0.4572"/>
    <n v="58.615384615384613"/>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x v="1769"/>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x v="1772"/>
    <s v="A photobook and a short documentary film telling the story of Holocaust in Northwestern Lithuania"/>
    <n v="5500"/>
    <n v="858"/>
    <x v="2"/>
    <x v="1"/>
    <s v="GBP"/>
    <n v="1404666836"/>
    <n v="1399482836"/>
    <b v="1"/>
    <n v="19"/>
    <b v="0"/>
    <s v="photography/photobooks"/>
    <n v="0.156"/>
    <n v="45.157894736842103"/>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83.75"/>
    <x v="8"/>
    <x v="20"/>
  </r>
  <r>
    <n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x v="1787"/>
    <s v="Raising awareness to the effects of global warming through photographs of the high mountains of Peru."/>
    <n v="10000"/>
    <n v="1533"/>
    <x v="2"/>
    <x v="0"/>
    <s v="USD"/>
    <n v="1428158637"/>
    <n v="1425570237"/>
    <b v="1"/>
    <n v="24"/>
    <b v="0"/>
    <s v="photography/photobooks"/>
    <n v="0.15329999999999999"/>
    <n v="63.875"/>
    <x v="8"/>
    <x v="20"/>
  </r>
  <r>
    <n v="1788"/>
    <x v="1788"/>
    <s v="A photo book celebrating Goths, exploring their lives and giving an insight into what Goth is for them."/>
    <n v="5500"/>
    <n v="76"/>
    <x v="2"/>
    <x v="1"/>
    <s v="GBP"/>
    <n v="1414795542"/>
    <n v="1412203542"/>
    <b v="1"/>
    <n v="4"/>
    <b v="0"/>
    <s v="photography/photobooks"/>
    <n v="1.3818181818181818E-2"/>
    <n v="19"/>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x v="1790"/>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x v="1791"/>
    <s v="For the love of street photography and the beauty of traditional cultures in southern Italy."/>
    <n v="3000"/>
    <n v="107"/>
    <x v="2"/>
    <x v="1"/>
    <s v="GBP"/>
    <n v="1422553565"/>
    <n v="1417369565"/>
    <b v="1"/>
    <n v="4"/>
    <b v="0"/>
    <s v="photography/photobooks"/>
    <n v="3.5666666666666666E-2"/>
    <n v="26.75"/>
    <x v="8"/>
    <x v="20"/>
  </r>
  <r>
    <n v="1792"/>
    <x v="1792"/>
    <s v="In 1970 Helaine Garren shot a series of images at Bensingerâ€™s Pool Hall in Chicago, Illinois."/>
    <n v="25000"/>
    <n v="15281"/>
    <x v="2"/>
    <x v="0"/>
    <s v="USD"/>
    <n v="1439189940"/>
    <n v="1435970682"/>
    <b v="1"/>
    <n v="139"/>
    <b v="0"/>
    <s v="photography/photobooks"/>
    <n v="0.61124000000000001"/>
    <n v="109.93525179856115"/>
    <x v="8"/>
    <x v="20"/>
  </r>
  <r>
    <n v="1793"/>
    <x v="1793"/>
    <s v="The beginning of a long term project to document life of the Karen ethnic group on the border of Thailand and Burma."/>
    <n v="3000"/>
    <n v="40"/>
    <x v="2"/>
    <x v="2"/>
    <s v="AUD"/>
    <n v="1417127040"/>
    <n v="1414531440"/>
    <b v="1"/>
    <n v="2"/>
    <b v="0"/>
    <s v="photography/photobooks"/>
    <n v="1.3333333333333334E-2"/>
    <n v="20"/>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x v="1795"/>
    <s v="A photography book documenting the impact of the ISAF mission on the Afghan people of Mazar-e Sharif."/>
    <n v="28000"/>
    <n v="10846"/>
    <x v="2"/>
    <x v="12"/>
    <s v="EUR"/>
    <n v="1476460800"/>
    <n v="1473922541"/>
    <b v="1"/>
    <n v="81"/>
    <b v="0"/>
    <s v="photography/photobooks"/>
    <n v="0.38735714285714284"/>
    <n v="133.9012345679012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x v="1799"/>
    <s v="The UnDiscovered Image, a monthly publication dedicated to photographers."/>
    <n v="4000"/>
    <n v="69.83"/>
    <x v="2"/>
    <x v="1"/>
    <s v="GBP"/>
    <n v="1415740408"/>
    <n v="1414008808"/>
    <b v="1"/>
    <n v="6"/>
    <b v="0"/>
    <s v="photography/photobooks"/>
    <n v="1.7457500000000001E-2"/>
    <n v="11.638333333333334"/>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x v="1802"/>
    <s v="Inner Darkness turned into a photobook. Personal work i shot during my recovery...in Berlin."/>
    <n v="3500"/>
    <n v="1697"/>
    <x v="2"/>
    <x v="12"/>
    <s v="EUR"/>
    <n v="1435442340"/>
    <n v="1433416830"/>
    <b v="1"/>
    <n v="18"/>
    <b v="0"/>
    <s v="photography/photobooks"/>
    <n v="0.48485714285714288"/>
    <n v="94.277777777777771"/>
    <x v="8"/>
    <x v="20"/>
  </r>
  <r>
    <n v="1803"/>
    <x v="1803"/>
    <s v="Photographs capture fleeting experiences, where childhood is our past and adulthood is our future. In between. On the verge."/>
    <n v="17500"/>
    <n v="5390"/>
    <x v="2"/>
    <x v="0"/>
    <s v="USD"/>
    <n v="1423878182"/>
    <n v="1421199782"/>
    <b v="1"/>
    <n v="75"/>
    <b v="0"/>
    <s v="photography/photobooks"/>
    <n v="0.308"/>
    <n v="71.86666666666666"/>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x v="1806"/>
    <s v="Join me in publishing an amazing and unprecedented book with full frontal photopraphs of 8 American Presidents Naked"/>
    <n v="20000"/>
    <n v="591"/>
    <x v="2"/>
    <x v="1"/>
    <s v="GBP"/>
    <n v="1412090349"/>
    <n v="1409066349"/>
    <b v="1"/>
    <n v="8"/>
    <b v="0"/>
    <s v="photography/photobooks"/>
    <n v="2.955E-2"/>
    <n v="73.875"/>
    <x v="8"/>
    <x v="20"/>
  </r>
  <r>
    <n v="1807"/>
    <x v="1807"/>
    <s v="I want to explore alternative cultures and lifestyles in America."/>
    <n v="5000"/>
    <n v="553"/>
    <x v="2"/>
    <x v="0"/>
    <s v="USD"/>
    <n v="1411868313"/>
    <n v="1409276313"/>
    <b v="1"/>
    <n v="8"/>
    <b v="0"/>
    <s v="photography/photobooks"/>
    <n v="0.1106"/>
    <n v="69.125"/>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x v="1809"/>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x v="1810"/>
    <s v="Film Speed is a series of Zines focusing on architecture shot completely on 35 and 120mm film."/>
    <n v="450"/>
    <n v="15"/>
    <x v="2"/>
    <x v="0"/>
    <s v="USD"/>
    <n v="1408657826"/>
    <n v="1407621026"/>
    <b v="0"/>
    <n v="2"/>
    <b v="0"/>
    <s v="photography/photobooks"/>
    <n v="3.3333333333333333E-2"/>
    <n v="7.5"/>
    <x v="8"/>
    <x v="20"/>
  </r>
  <r>
    <n v="1811"/>
    <x v="1811"/>
    <s v="A collection of 365 color photographs of sunsets in 2014, beautifully presented in a hardcover book."/>
    <n v="54000"/>
    <n v="40"/>
    <x v="2"/>
    <x v="0"/>
    <s v="USD"/>
    <n v="1414123200"/>
    <n v="1408962270"/>
    <b v="0"/>
    <n v="26"/>
    <b v="0"/>
    <s v="photography/photobooks"/>
    <n v="7.407407407407407E-4"/>
    <n v="1.5384615384615385"/>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x v="1813"/>
    <s v="This project aims to document, Libyan photographic history; through both print and artisan mediums ."/>
    <n v="8750"/>
    <n v="0"/>
    <x v="2"/>
    <x v="1"/>
    <s v="GBP"/>
    <n v="1407532812"/>
    <n v="1404940812"/>
    <b v="0"/>
    <n v="0"/>
    <b v="0"/>
    <s v="photography/photobooks"/>
    <n v="0"/>
    <m/>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x v="1815"/>
    <s v="Photographic roadtrip from Dallas/Ft Worth, Texas to Florida's beaches. A summer photography roadtrip project to include 5 states."/>
    <n v="3000"/>
    <n v="0"/>
    <x v="2"/>
    <x v="0"/>
    <s v="USD"/>
    <n v="1435787137"/>
    <n v="1434577537"/>
    <b v="0"/>
    <n v="0"/>
    <b v="0"/>
    <s v="photography/photobooks"/>
    <n v="0"/>
    <m/>
    <x v="8"/>
    <x v="20"/>
  </r>
  <r>
    <n v="1816"/>
    <x v="1816"/>
    <s v="A unique Photographic Book Project about the Passionate Moments and Strong Emotions that lie within Karate"/>
    <n v="25000"/>
    <n v="509"/>
    <x v="2"/>
    <x v="16"/>
    <s v="CHF"/>
    <n v="1469473200"/>
    <n v="1467061303"/>
    <b v="0"/>
    <n v="6"/>
    <b v="0"/>
    <s v="photography/photobooks"/>
    <n v="2.036E-2"/>
    <n v="84.833333333333329"/>
    <x v="8"/>
    <x v="20"/>
  </r>
  <r>
    <n v="1817"/>
    <x v="1817"/>
    <s v="Hundreds of breathtaking rodeo photographs collected in a beautiful coffee table book."/>
    <n v="18000"/>
    <n v="9419"/>
    <x v="2"/>
    <x v="0"/>
    <s v="USD"/>
    <n v="1485759540"/>
    <n v="1480607607"/>
    <b v="0"/>
    <n v="100"/>
    <b v="0"/>
    <s v="photography/photobooks"/>
    <n v="0.52327777777777773"/>
    <n v="94.19"/>
    <x v="8"/>
    <x v="20"/>
  </r>
  <r>
    <n v="1818"/>
    <x v="1818"/>
    <s v="We are all different, this is a way to honor and celebrate the authenticity in being different."/>
    <n v="15000"/>
    <n v="0"/>
    <x v="2"/>
    <x v="0"/>
    <s v="USD"/>
    <n v="1428035850"/>
    <n v="1425447450"/>
    <b v="0"/>
    <n v="0"/>
    <b v="0"/>
    <s v="photography/photobooks"/>
    <n v="0"/>
    <m/>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x v="1821"/>
    <s v="Glass Cloud tour dates are already beginning to pile up. They are turning to YOU to help get them from town to town."/>
    <n v="2500"/>
    <n v="3372.25"/>
    <x v="0"/>
    <x v="0"/>
    <s v="USD"/>
    <n v="1330760367"/>
    <n v="1326872367"/>
    <b v="0"/>
    <n v="57"/>
    <b v="1"/>
    <s v="music/rock"/>
    <n v="1.3489"/>
    <n v="59.162280701754383"/>
    <x v="4"/>
    <x v="11"/>
  </r>
  <r>
    <n v="1822"/>
    <x v="1822"/>
    <s v="Wood Butcher needs your help to make this happen. Buy a CD, support local music!"/>
    <n v="300"/>
    <n v="300"/>
    <x v="0"/>
    <x v="5"/>
    <s v="CAD"/>
    <n v="1391194860"/>
    <n v="1388084862"/>
    <b v="0"/>
    <n v="11"/>
    <b v="1"/>
    <s v="music/rock"/>
    <n v="1"/>
    <n v="27.272727272727273"/>
    <x v="4"/>
    <x v="11"/>
  </r>
  <r>
    <n v="1823"/>
    <x v="1823"/>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x v="1824"/>
    <s v="cd fund raiser"/>
    <n v="3000"/>
    <n v="3002"/>
    <x v="0"/>
    <x v="0"/>
    <s v="USD"/>
    <n v="1389146880"/>
    <n v="1387403967"/>
    <b v="0"/>
    <n v="40"/>
    <b v="1"/>
    <s v="music/rock"/>
    <n v="1.0006666666666666"/>
    <n v="75.05"/>
    <x v="4"/>
    <x v="11"/>
  </r>
  <r>
    <n v="1825"/>
    <x v="1825"/>
    <s v="Eurisko is trying to release our full length entitled &quot;Wild Animal!&quot; Money raised will go towards studio time, mixing, and mastering."/>
    <n v="2000"/>
    <n v="2101"/>
    <x v="0"/>
    <x v="0"/>
    <s v="USD"/>
    <n v="1373572903"/>
    <n v="1371585703"/>
    <b v="0"/>
    <n v="50"/>
    <b v="1"/>
    <s v="music/rock"/>
    <n v="1.0505"/>
    <n v="42.02"/>
    <x v="4"/>
    <x v="11"/>
  </r>
  <r>
    <n v="1826"/>
    <x v="1826"/>
    <s v="Hear your favorite Bear Ghost in eargasmic quality!"/>
    <n v="2000"/>
    <n v="2020"/>
    <x v="0"/>
    <x v="0"/>
    <s v="USD"/>
    <n v="1392675017"/>
    <n v="1390083017"/>
    <b v="0"/>
    <n v="38"/>
    <b v="1"/>
    <s v="music/rock"/>
    <n v="1.01"/>
    <n v="53.15789473684210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x v="1828"/>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x v="1829"/>
    <s v="Everything is set to record are EP except for our finances. Please donate if you can! Any amount is appreciated. "/>
    <n v="1500"/>
    <n v="2500.25"/>
    <x v="0"/>
    <x v="0"/>
    <s v="USD"/>
    <n v="1295647200"/>
    <n v="1291428371"/>
    <b v="0"/>
    <n v="33"/>
    <b v="1"/>
    <s v="music/rock"/>
    <n v="1.6668333333333334"/>
    <n v="75.765151515151516"/>
    <x v="4"/>
    <x v="11"/>
  </r>
  <r>
    <n v="1830"/>
    <x v="1830"/>
    <s v="We have come a long way on our new record, but now we need your help.  Help us, and together we can make magic!"/>
    <n v="15000"/>
    <n v="15230"/>
    <x v="0"/>
    <x v="0"/>
    <s v="USD"/>
    <n v="1393259107"/>
    <n v="1390667107"/>
    <b v="0"/>
    <n v="226"/>
    <b v="1"/>
    <s v="music/rock"/>
    <n v="1.0153333333333334"/>
    <n v="67.389380530973455"/>
    <x v="4"/>
    <x v="11"/>
  </r>
  <r>
    <n v="1831"/>
    <x v="1831"/>
    <s v="After a 2 year Odyssey, Darling Waste's trailer is still not home! We need $3,500 to get it through U.S. Customs!"/>
    <n v="1000"/>
    <n v="1030"/>
    <x v="0"/>
    <x v="0"/>
    <s v="USD"/>
    <n v="1336866863"/>
    <n v="1335570863"/>
    <b v="0"/>
    <n v="14"/>
    <b v="1"/>
    <s v="music/rock"/>
    <n v="1.03"/>
    <n v="73.571428571428569"/>
    <x v="4"/>
    <x v="11"/>
  </r>
  <r>
    <n v="1832"/>
    <x v="1832"/>
    <s v="Hi! We're the music duo Black Swan Theories and our project is to manufacture our debut CD of 10 already-completed songs.  "/>
    <n v="350"/>
    <n v="500"/>
    <x v="0"/>
    <x v="0"/>
    <s v="USD"/>
    <n v="1299243427"/>
    <n v="1296651427"/>
    <b v="0"/>
    <n v="20"/>
    <b v="1"/>
    <s v="music/rock"/>
    <n v="1.4285714285714286"/>
    <n v="25"/>
    <x v="4"/>
    <x v="11"/>
  </r>
  <r>
    <n v="1833"/>
    <x v="1833"/>
    <s v="I am writing the second volume in a series of hair band encyclopedias, however I lack the means to afford the costs of the photos."/>
    <n v="400"/>
    <n v="1050"/>
    <x v="0"/>
    <x v="0"/>
    <s v="USD"/>
    <n v="1362211140"/>
    <n v="1359421403"/>
    <b v="0"/>
    <n v="25"/>
    <b v="1"/>
    <s v="music/rock"/>
    <n v="2.625"/>
    <n v="42"/>
    <x v="4"/>
    <x v="11"/>
  </r>
  <r>
    <n v="1834"/>
    <x v="1834"/>
    <s v="Help us fund our first tour and promote our new EP!"/>
    <n v="10000"/>
    <n v="11805"/>
    <x v="0"/>
    <x v="0"/>
    <s v="USD"/>
    <n v="1422140895"/>
    <n v="1418684895"/>
    <b v="0"/>
    <n v="90"/>
    <b v="1"/>
    <s v="music/rock"/>
    <n v="1.1805000000000001"/>
    <n v="131.16666666666666"/>
    <x v="4"/>
    <x v="11"/>
  </r>
  <r>
    <n v="1835"/>
    <x v="1835"/>
    <s v="WE ARE A HARD ROCK/PUNK BAND SEEKING FUNDS TO RECORD A NEW EP. _x000a__x000a_https://www.reverbnation.com/dirtylittlerebel"/>
    <n v="500"/>
    <n v="520"/>
    <x v="0"/>
    <x v="1"/>
    <s v="GBP"/>
    <n v="1459439471"/>
    <n v="1456851071"/>
    <b v="0"/>
    <n v="11"/>
    <b v="1"/>
    <s v="music/rock"/>
    <n v="1.04"/>
    <n v="47.272727272727273"/>
    <x v="4"/>
    <x v="11"/>
  </r>
  <r>
    <n v="1836"/>
    <x v="1836"/>
    <s v="Help fund our 2013 Sound &amp; Lighting Touring rig!"/>
    <n v="5000"/>
    <n v="10017"/>
    <x v="0"/>
    <x v="0"/>
    <s v="USD"/>
    <n v="1361129129"/>
    <n v="1359660329"/>
    <b v="0"/>
    <n v="55"/>
    <b v="1"/>
    <s v="music/rock"/>
    <n v="2.0034000000000001"/>
    <n v="182.12727272727273"/>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x v="1838"/>
    <s v="Paul Haasch is producing his first music video! With awesome people involved and a great vision, it is sure to be an amazing piece."/>
    <n v="1000"/>
    <n v="1001.49"/>
    <x v="0"/>
    <x v="0"/>
    <s v="USD"/>
    <n v="1317438000"/>
    <n v="1314989557"/>
    <b v="0"/>
    <n v="28"/>
    <b v="1"/>
    <s v="music/rock"/>
    <n v="1.00149"/>
    <n v="35.767499999999998"/>
    <x v="4"/>
    <x v="11"/>
  </r>
  <r>
    <n v="1839"/>
    <x v="1839"/>
    <s v="The King of Mars, a Chicago rock band, needs your help funding their first EP! Visit us at thekingofmars.com for more."/>
    <n v="1000"/>
    <n v="2053"/>
    <x v="0"/>
    <x v="0"/>
    <s v="USD"/>
    <n v="1475342382"/>
    <n v="1472750382"/>
    <b v="0"/>
    <n v="45"/>
    <b v="1"/>
    <s v="music/rock"/>
    <n v="2.0529999999999999"/>
    <n v="45.62222222222222"/>
    <x v="4"/>
    <x v="11"/>
  </r>
  <r>
    <n v="1840"/>
    <x v="1840"/>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x v="1841"/>
    <s v="Hard Rock with a Positive Message. Help us fund, release and promote our debut EP!"/>
    <n v="2000"/>
    <n v="2035"/>
    <x v="0"/>
    <x v="0"/>
    <s v="USD"/>
    <n v="1400561940"/>
    <n v="1397679445"/>
    <b v="0"/>
    <n v="40"/>
    <b v="1"/>
    <s v="music/rock"/>
    <n v="1.0175000000000001"/>
    <n v="50.875"/>
    <x v="4"/>
    <x v="11"/>
  </r>
  <r>
    <n v="1842"/>
    <x v="1842"/>
    <s v="Every time we sit down to rehearse, thoughts of recording a CD excite us! We are ready to do this!  It's time, so read on..."/>
    <n v="2000"/>
    <n v="2505"/>
    <x v="0"/>
    <x v="0"/>
    <s v="USD"/>
    <n v="1425275940"/>
    <n v="1422371381"/>
    <b v="0"/>
    <n v="21"/>
    <b v="1"/>
    <s v="music/rock"/>
    <n v="1.2524999999999999"/>
    <n v="119.28571428571429"/>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x v="1844"/>
    <s v="We are working hard to get into the recording studio and finally release a full-length album...but we need your help getting there!"/>
    <n v="1500"/>
    <n v="1521"/>
    <x v="0"/>
    <x v="0"/>
    <s v="USD"/>
    <n v="1307761200"/>
    <n v="1304464914"/>
    <b v="0"/>
    <n v="20"/>
    <b v="1"/>
    <s v="music/rock"/>
    <n v="1.014"/>
    <n v="76.05"/>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x v="1849"/>
    <s v="Release the Skylines is a small, local Cleveland metal band looking to record an album."/>
    <n v="300"/>
    <n v="301"/>
    <x v="0"/>
    <x v="0"/>
    <s v="USD"/>
    <n v="1350505059"/>
    <n v="1347913059"/>
    <b v="0"/>
    <n v="8"/>
    <b v="1"/>
    <s v="music/rock"/>
    <n v="1.0033333333333334"/>
    <n v="37.625"/>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x v="1853"/>
    <s v="The money will go towards our debut EP being Recorded mixed by Andrew Baylis and mastered by Drew Fulk of Think Sound Studios."/>
    <n v="800"/>
    <n v="815"/>
    <x v="0"/>
    <x v="0"/>
    <s v="USD"/>
    <n v="1352860017"/>
    <n v="1348536417"/>
    <b v="0"/>
    <n v="14"/>
    <b v="1"/>
    <s v="music/rock"/>
    <n v="1.01875"/>
    <n v="58.214285714285715"/>
    <x v="4"/>
    <x v="11"/>
  </r>
  <r>
    <n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x v="1855"/>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x v="1856"/>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x v="1857"/>
    <s v="We need to get back to Nashville to record our second record, a full LP this time.  It ain't cheap and we need your help!"/>
    <n v="3000"/>
    <n v="3000"/>
    <x v="0"/>
    <x v="0"/>
    <s v="USD"/>
    <n v="1410546413"/>
    <n v="1407954413"/>
    <b v="0"/>
    <n v="22"/>
    <b v="1"/>
    <s v="music/rock"/>
    <n v="1"/>
    <n v="136.36363636363637"/>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x v="1859"/>
    <s v="Queen Kwong is going ON TOUR to London and Paris!"/>
    <n v="3000"/>
    <n v="3955"/>
    <x v="0"/>
    <x v="0"/>
    <s v="USD"/>
    <n v="1316716129"/>
    <n v="1314124129"/>
    <b v="0"/>
    <n v="56"/>
    <b v="1"/>
    <s v="music/rock"/>
    <n v="1.3183333333333334"/>
    <n v="70.625"/>
    <x v="4"/>
    <x v="11"/>
  </r>
  <r>
    <n v="1860"/>
    <x v="1860"/>
    <s v="ASC had a one-of-a-kind CD release party in 2013, and we want to share it with the world - in DVD format!"/>
    <n v="750"/>
    <n v="1001"/>
    <x v="0"/>
    <x v="0"/>
    <s v="USD"/>
    <n v="1391706084"/>
    <n v="1389891684"/>
    <b v="0"/>
    <n v="19"/>
    <b v="1"/>
    <s v="music/rock"/>
    <n v="1.3346666666666667"/>
    <n v="52.684210526315788"/>
    <x v="4"/>
    <x v="11"/>
  </r>
  <r>
    <n v="1861"/>
    <x v="1861"/>
    <s v="A game for Apple &amp; Android devices that sees you get your own spacecraft, take on the competition, mine asteroids &amp; fight to survive."/>
    <n v="250000"/>
    <n v="0"/>
    <x v="2"/>
    <x v="1"/>
    <s v="GBP"/>
    <n v="1422256341"/>
    <n v="1419664341"/>
    <b v="0"/>
    <n v="0"/>
    <b v="0"/>
    <s v="games/mobile games"/>
    <n v="0"/>
    <m/>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x v="1863"/>
    <s v="This is an Android game where you take control of the zombies and try to eat your way to world domination!"/>
    <n v="2500"/>
    <n v="10"/>
    <x v="2"/>
    <x v="0"/>
    <s v="USD"/>
    <n v="1402600085"/>
    <n v="1400008085"/>
    <b v="0"/>
    <n v="2"/>
    <b v="0"/>
    <s v="games/mobile games"/>
    <n v="4.0000000000000001E-3"/>
    <n v="5"/>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0"/>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x v="1869"/>
    <s v="CCRPG will be a 2D Pixel Art Game based on similar elements to the SNES game &quot;Zelda: A Link to the Past&quot; with RPG elements added in."/>
    <n v="10000"/>
    <n v="0"/>
    <x v="2"/>
    <x v="0"/>
    <s v="USD"/>
    <n v="1483488249"/>
    <n v="1480896249"/>
    <b v="0"/>
    <n v="0"/>
    <b v="0"/>
    <s v="games/mobile games"/>
    <n v="0"/>
    <m/>
    <x v="6"/>
    <x v="18"/>
  </r>
  <r>
    <n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8"/>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x v="1875"/>
    <s v="Sea opposition of Crab's family and angry fishes. Who is going to win, and who is going to loose ?!"/>
    <n v="10000"/>
    <n v="51"/>
    <x v="2"/>
    <x v="0"/>
    <s v="USD"/>
    <n v="1470519308"/>
    <n v="1465335308"/>
    <b v="0"/>
    <n v="3"/>
    <b v="0"/>
    <s v="games/mobile games"/>
    <n v="5.1000000000000004E-3"/>
    <n v="17"/>
    <x v="6"/>
    <x v="18"/>
  </r>
  <r>
    <n v="1876"/>
    <x v="1876"/>
    <s v="An arcade styled side scroller. Help Bob the pilot steer his plane through hordes of migrating birds strapped with explosives."/>
    <n v="280"/>
    <n v="0"/>
    <x v="2"/>
    <x v="2"/>
    <s v="AUD"/>
    <n v="1402901405"/>
    <n v="1400309405"/>
    <b v="0"/>
    <n v="0"/>
    <b v="0"/>
    <s v="games/mobile games"/>
    <n v="0"/>
    <m/>
    <x v="6"/>
    <x v="18"/>
  </r>
  <r>
    <n v="1877"/>
    <x v="1877"/>
    <s v="It's obvious you won't survive by your wits alone. Unfortunately that's all you've got, Chip. Run!"/>
    <n v="60"/>
    <n v="0"/>
    <x v="2"/>
    <x v="0"/>
    <s v="USD"/>
    <n v="1425170525"/>
    <n v="1422664925"/>
    <b v="0"/>
    <n v="0"/>
    <b v="0"/>
    <s v="games/mobile games"/>
    <n v="0"/>
    <m/>
    <x v="6"/>
    <x v="18"/>
  </r>
  <r>
    <n v="1878"/>
    <x v="1878"/>
    <s v="Action game now playable on Android/iOS platforms and PC browsers. Easy gameplay even for starters yet hard to be skilled. Multi-player"/>
    <n v="8000"/>
    <n v="0"/>
    <x v="2"/>
    <x v="2"/>
    <s v="AUD"/>
    <n v="1402618355"/>
    <n v="1400026355"/>
    <b v="0"/>
    <n v="0"/>
    <b v="0"/>
    <s v="games/mobile games"/>
    <n v="0"/>
    <m/>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x v="1880"/>
    <s v="Sim Betting Football is the only football (soccer) betting simulation  game."/>
    <n v="5000"/>
    <n v="1004"/>
    <x v="2"/>
    <x v="1"/>
    <s v="GBP"/>
    <n v="1459341380"/>
    <n v="1456839380"/>
    <b v="0"/>
    <n v="24"/>
    <b v="0"/>
    <s v="games/mobile games"/>
    <n v="0.20080000000000001"/>
    <n v="41.833333333333336"/>
    <x v="6"/>
    <x v="18"/>
  </r>
  <r>
    <n v="1881"/>
    <x v="1881"/>
    <s v="We're now raising money to produce a music video. Those who donate get a vote in deciding which song!"/>
    <n v="2000"/>
    <n v="3453.69"/>
    <x v="0"/>
    <x v="0"/>
    <s v="USD"/>
    <n v="1425955189"/>
    <n v="1423366789"/>
    <b v="0"/>
    <n v="70"/>
    <b v="1"/>
    <s v="music/indie rock"/>
    <n v="1.726845"/>
    <n v="49.338428571428572"/>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x v="1883"/>
    <s v="Afraid Of Figs is a high energy pop/rock band, with off-the-wall humor, catchy hooks, and wild interactive live shows."/>
    <n v="999"/>
    <n v="1047"/>
    <x v="0"/>
    <x v="0"/>
    <s v="USD"/>
    <n v="1333921508"/>
    <n v="1331333108"/>
    <b v="0"/>
    <n v="32"/>
    <b v="1"/>
    <s v="music/indie rock"/>
    <n v="1.0480480480480481"/>
    <n v="32.71875"/>
    <x v="4"/>
    <x v="14"/>
  </r>
  <r>
    <n v="1884"/>
    <x v="1884"/>
    <s v="Glad Hearts Latest Album, Twenty Two, Pressed In A Very Limited Edition On Beautiful Vinyl With Accompanying Digital Download"/>
    <n v="1000"/>
    <n v="1351"/>
    <x v="0"/>
    <x v="0"/>
    <s v="USD"/>
    <n v="1354017600"/>
    <n v="1350967535"/>
    <b v="0"/>
    <n v="26"/>
    <b v="1"/>
    <s v="music/indie rock"/>
    <n v="1.351"/>
    <n v="51.96153846153846"/>
    <x v="4"/>
    <x v="14"/>
  </r>
  <r>
    <n v="1885"/>
    <x v="1885"/>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x v="1892"/>
    <s v="Nemes has just recorded a new album and is raising $500 to get it mixed and mastered professionally."/>
    <n v="500"/>
    <n v="683"/>
    <x v="0"/>
    <x v="0"/>
    <s v="USD"/>
    <n v="1307459881"/>
    <n v="1304867881"/>
    <b v="0"/>
    <n v="26"/>
    <b v="1"/>
    <s v="music/indie rock"/>
    <n v="1.3660000000000001"/>
    <n v="26.26923076923077"/>
    <x v="4"/>
    <x v="14"/>
  </r>
  <r>
    <n v="1893"/>
    <x v="1893"/>
    <s v="Archeology is looking to gain support to release their 7&quot; vinyl single &quot;Hunger&quot; as well as the b-side, &quot;Kings canyon."/>
    <n v="2500"/>
    <n v="2600"/>
    <x v="0"/>
    <x v="0"/>
    <s v="USD"/>
    <n v="1302926340"/>
    <n v="1301524585"/>
    <b v="0"/>
    <n v="45"/>
    <b v="1"/>
    <s v="music/indie rock"/>
    <n v="1.04"/>
    <n v="57.777777777777779"/>
    <x v="4"/>
    <x v="14"/>
  </r>
  <r>
    <n v="1894"/>
    <x v="1894"/>
    <s v="Im trying to raise $1000 for a 3 song EP in a studio!"/>
    <n v="1000"/>
    <n v="1145"/>
    <x v="0"/>
    <x v="0"/>
    <s v="USD"/>
    <n v="1329082983"/>
    <n v="1326404583"/>
    <b v="0"/>
    <n v="20"/>
    <b v="1"/>
    <s v="music/indie rock"/>
    <n v="1.145"/>
    <n v="57.25"/>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43"/>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x v="1902"/>
    <s v="Virtual reality is expensive, here is the solution. I've created a VR device out of cardboard. I present: World's cheapest VR Device."/>
    <n v="1000"/>
    <n v="12"/>
    <x v="2"/>
    <x v="9"/>
    <s v="EUR"/>
    <n v="1425495447"/>
    <n v="1422903447"/>
    <b v="0"/>
    <n v="3"/>
    <b v="0"/>
    <s v="technology/gadgets"/>
    <n v="1.2E-2"/>
    <n v="4"/>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x v="1904"/>
    <s v="Animals knocking over your waste wheeler making a mess on trash day? The S.A.D.L. will help prevent that from happening!"/>
    <n v="50000"/>
    <n v="50"/>
    <x v="2"/>
    <x v="0"/>
    <s v="USD"/>
    <n v="1451752021"/>
    <n v="1447864021"/>
    <b v="0"/>
    <n v="2"/>
    <b v="0"/>
    <s v="technology/gadgets"/>
    <n v="1E-3"/>
    <n v="25"/>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x v="1906"/>
    <s v="Max 5Tb storage, Wired lan, Additional USB ports and Hi-res DAC, 10000mAh battery, Real portable docking station"/>
    <n v="50000"/>
    <n v="21380"/>
    <x v="2"/>
    <x v="0"/>
    <s v="USD"/>
    <n v="1466697983"/>
    <n v="1464105983"/>
    <b v="0"/>
    <n v="99"/>
    <b v="0"/>
    <s v="technology/gadgets"/>
    <n v="0.42759999999999998"/>
    <n v="215.95959595959596"/>
    <x v="2"/>
    <x v="29"/>
  </r>
  <r>
    <n v="1907"/>
    <x v="1907"/>
    <s v="Litter-Buddy is great economical alternative to leading pet waste disposal systems with cartridge bag elements."/>
    <n v="30000"/>
    <n v="85"/>
    <x v="2"/>
    <x v="0"/>
    <s v="USD"/>
    <n v="1400853925"/>
    <n v="1399557925"/>
    <b v="0"/>
    <n v="4"/>
    <b v="0"/>
    <s v="technology/gadgets"/>
    <n v="2.8333333333333335E-3"/>
    <n v="21.25"/>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x v="1910"/>
    <s v="Thinking Cleaner is an add-on for your iRobotÂ® RoombaÂ® 700/800 that makes it smarter and aware of its owner."/>
    <n v="85000"/>
    <n v="33486"/>
    <x v="2"/>
    <x v="9"/>
    <s v="EUR"/>
    <n v="1446331500"/>
    <n v="1442531217"/>
    <b v="0"/>
    <n v="285"/>
    <b v="0"/>
    <s v="technology/gadgets"/>
    <n v="0.39395294117647056"/>
    <n v="117.4947368421052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x v="1912"/>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x v="1913"/>
    <s v="Tibio is a revolutionary new product designed to solve an age old problem."/>
    <n v="48000"/>
    <n v="637"/>
    <x v="2"/>
    <x v="1"/>
    <s v="GBP"/>
    <n v="1412770578"/>
    <n v="1410178578"/>
    <b v="0"/>
    <n v="26"/>
    <b v="0"/>
    <s v="technology/gadgets"/>
    <n v="1.3270833333333334E-2"/>
    <n v="24.5"/>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x v="1915"/>
    <s v="The picture above is of our current prototype for the cat bath - we hope to move beyond a simple bin and create a cat bath revolution!"/>
    <n v="500"/>
    <n v="8"/>
    <x v="2"/>
    <x v="0"/>
    <s v="USD"/>
    <n v="1409620222"/>
    <n v="1407892222"/>
    <b v="0"/>
    <n v="4"/>
    <b v="0"/>
    <s v="technology/gadgets"/>
    <n v="1.6E-2"/>
    <n v="2"/>
    <x v="2"/>
    <x v="29"/>
  </r>
  <r>
    <n v="1916"/>
    <x v="1916"/>
    <s v="The Paint Can Holder Makes Painting Easier and Safer on Extension Ladders."/>
    <n v="20000"/>
    <n v="102"/>
    <x v="2"/>
    <x v="0"/>
    <s v="USD"/>
    <n v="1478542375"/>
    <n v="1476378775"/>
    <b v="0"/>
    <n v="6"/>
    <b v="0"/>
    <s v="technology/gadgets"/>
    <n v="5.1000000000000004E-3"/>
    <n v="17"/>
    <x v="2"/>
    <x v="29"/>
  </r>
  <r>
    <n v="1917"/>
    <x v="1917"/>
    <s v="Let's build a legendary brand altogether"/>
    <n v="390000"/>
    <n v="205025"/>
    <x v="2"/>
    <x v="7"/>
    <s v="HKD"/>
    <n v="1486708133"/>
    <n v="1484116133"/>
    <b v="0"/>
    <n v="70"/>
    <b v="0"/>
    <s v="technology/gadgets"/>
    <n v="0.52570512820512816"/>
    <n v="2928.9285714285716"/>
    <x v="2"/>
    <x v="29"/>
  </r>
  <r>
    <n v="1918"/>
    <x v="1918"/>
    <s v="Repel Japanese beetles and garden pests. Grow organic fruit and vegetables to help the environment, one plant at a time."/>
    <n v="25000"/>
    <n v="260"/>
    <x v="2"/>
    <x v="0"/>
    <s v="USD"/>
    <n v="1407869851"/>
    <n v="1404845851"/>
    <b v="0"/>
    <n v="9"/>
    <b v="0"/>
    <s v="technology/gadgets"/>
    <n v="1.04E-2"/>
    <n v="28.888888888888889"/>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x v="1920"/>
    <s v="A new concept in bike light safety, protecting cyclists from being hit in the side. Bright, amber sideways."/>
    <n v="10000"/>
    <n v="4303"/>
    <x v="2"/>
    <x v="1"/>
    <s v="GBP"/>
    <n v="1445468400"/>
    <n v="1443042061"/>
    <b v="0"/>
    <n v="105"/>
    <b v="0"/>
    <s v="technology/gadgets"/>
    <n v="0.43030000000000002"/>
    <n v="40.980952380952381"/>
    <x v="2"/>
    <x v="29"/>
  </r>
  <r>
    <n v="1921"/>
    <x v="1921"/>
    <s v="The Fine Spirits are making an album, but we need your help!"/>
    <n v="1500"/>
    <n v="2052"/>
    <x v="0"/>
    <x v="0"/>
    <s v="USD"/>
    <n v="1342243143"/>
    <n v="1339651143"/>
    <b v="0"/>
    <n v="38"/>
    <b v="1"/>
    <s v="music/indie rock"/>
    <n v="1.3680000000000001"/>
    <n v="54"/>
    <x v="4"/>
    <x v="14"/>
  </r>
  <r>
    <n v="1922"/>
    <x v="1922"/>
    <s v="Low Weather's debut album is halfway finished.  With your help and your help alone we can record the rest!"/>
    <n v="2000"/>
    <n v="2311"/>
    <x v="0"/>
    <x v="0"/>
    <s v="USD"/>
    <n v="1386828507"/>
    <n v="1384236507"/>
    <b v="0"/>
    <n v="64"/>
    <b v="1"/>
    <s v="music/indie rock"/>
    <n v="1.1555"/>
    <n v="36.109375"/>
    <x v="4"/>
    <x v="14"/>
  </r>
  <r>
    <n v="1923"/>
    <x v="1923"/>
    <s v="We just finished recording our first album! All we need is a little extra help to be able to get it printed!"/>
    <n v="125"/>
    <n v="301"/>
    <x v="0"/>
    <x v="0"/>
    <s v="USD"/>
    <n v="1317099540"/>
    <n v="1313612532"/>
    <b v="0"/>
    <n v="13"/>
    <b v="1"/>
    <s v="music/indie rock"/>
    <n v="2.4079999999999999"/>
    <n v="23.153846153846153"/>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04"/>
    <x v="4"/>
    <x v="14"/>
  </r>
  <r>
    <n v="1925"/>
    <x v="1925"/>
    <s v="The Freakniks are making their psychedelic freak-folk debut studio album and they need your help."/>
    <n v="1500"/>
    <n v="1655"/>
    <x v="0"/>
    <x v="0"/>
    <s v="USD"/>
    <n v="1381449600"/>
    <n v="1379540288"/>
    <b v="0"/>
    <n v="52"/>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x v="1927"/>
    <s v="Hampshire is headed to GBS Detroit."/>
    <n v="600"/>
    <n v="620"/>
    <x v="0"/>
    <x v="0"/>
    <s v="USD"/>
    <n v="1331182740"/>
    <n v="1329856839"/>
    <b v="0"/>
    <n v="11"/>
    <b v="1"/>
    <s v="music/indie rock"/>
    <n v="1.0333333333333334"/>
    <n v="56.363636363636367"/>
    <x v="4"/>
    <x v="14"/>
  </r>
  <r>
    <n v="1928"/>
    <x v="1928"/>
    <s v="Help us master and release our debut album &quot;The Kaleidoscope Dawn&quot;"/>
    <n v="2550"/>
    <n v="2630"/>
    <x v="0"/>
    <x v="0"/>
    <s v="USD"/>
    <n v="1367940794"/>
    <n v="1365348794"/>
    <b v="0"/>
    <n v="34"/>
    <b v="1"/>
    <s v="music/indie rock"/>
    <n v="1.031372549019608"/>
    <n v="77.352941176470594"/>
    <x v="4"/>
    <x v="14"/>
  </r>
  <r>
    <n v="1929"/>
    <x v="1929"/>
    <s v="Trying to raise funds to release a full-length album on LP and CD by my post-punk studio project, Surplus 1980."/>
    <n v="3200"/>
    <n v="3210"/>
    <x v="0"/>
    <x v="0"/>
    <s v="USD"/>
    <n v="1309825866"/>
    <n v="1306197066"/>
    <b v="0"/>
    <n v="75"/>
    <b v="1"/>
    <s v="music/indie rock"/>
    <n v="1.003125"/>
    <n v="42.8"/>
    <x v="4"/>
    <x v="14"/>
  </r>
  <r>
    <n v="1930"/>
    <x v="1930"/>
    <s v="We're nearly done recording, but we're out of money! Help us release the record!!!"/>
    <n v="1000"/>
    <n v="1270"/>
    <x v="0"/>
    <x v="0"/>
    <s v="USD"/>
    <n v="1373203482"/>
    <n v="1368019482"/>
    <b v="0"/>
    <n v="26"/>
    <b v="1"/>
    <s v="music/indie rock"/>
    <n v="1.27"/>
    <n v="48.846153846153847"/>
    <x v="4"/>
    <x v="14"/>
  </r>
  <r>
    <n v="1931"/>
    <x v="1931"/>
    <s v="We're an indie rock band from Clearwater, FL headed back into the studio to finish our latest EP."/>
    <n v="2000"/>
    <n v="2412.02"/>
    <x v="0"/>
    <x v="0"/>
    <s v="USD"/>
    <n v="1337657400"/>
    <n v="1336512309"/>
    <b v="0"/>
    <n v="50"/>
    <b v="1"/>
    <s v="music/indie rock"/>
    <n v="1.20601"/>
    <n v="48.240400000000001"/>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x v="1934"/>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54.2"/>
    <x v="4"/>
    <x v="14"/>
  </r>
  <r>
    <n v="1936"/>
    <x v="1936"/>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x v="1937"/>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x v="1939"/>
    <s v="Partner with the ministry of I Am Clay by helping them fund their new album! This enables them to release it for FREE as a gift to all!"/>
    <n v="10000"/>
    <n v="11070"/>
    <x v="0"/>
    <x v="0"/>
    <s v="USD"/>
    <n v="1362955108"/>
    <n v="1360366708"/>
    <b v="0"/>
    <n v="96"/>
    <b v="1"/>
    <s v="music/indie rock"/>
    <n v="1.107"/>
    <n v="115.3125"/>
    <x v="4"/>
    <x v="14"/>
  </r>
  <r>
    <n v="1940"/>
    <x v="1940"/>
    <s v="K. is about *this* close to finishing up our third record, History Grows.  Now we just need to master it and release it!"/>
    <n v="650"/>
    <n v="1111"/>
    <x v="0"/>
    <x v="0"/>
    <s v="USD"/>
    <n v="1308110340"/>
    <n v="1304770233"/>
    <b v="0"/>
    <n v="31"/>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x v="1943"/>
    <s v="Next-gen 100% open-source sensor beacon platform designed especially for makers, developers and IoT companies."/>
    <n v="10000"/>
    <n v="170525"/>
    <x v="0"/>
    <x v="0"/>
    <s v="USD"/>
    <n v="1470896916"/>
    <n v="1467008916"/>
    <b v="1"/>
    <n v="247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x v="1948"/>
    <s v="10 times more powerful than Raspberry Pi 3, x86 64-bit architecture"/>
    <n v="100000"/>
    <n v="800211"/>
    <x v="0"/>
    <x v="0"/>
    <s v="USD"/>
    <n v="1465232520"/>
    <n v="1460557809"/>
    <b v="1"/>
    <n v="4245"/>
    <b v="1"/>
    <s v="technology/hardware"/>
    <n v="8.0021100000000001"/>
    <n v="188.50671378091872"/>
    <x v="2"/>
    <x v="30"/>
  </r>
  <r>
    <n v="1949"/>
    <x v="1949"/>
    <s v="#ShakeYourPower brings clean energy to places in the world without electricity through the power of music."/>
    <n v="50000"/>
    <n v="53001.3"/>
    <x v="0"/>
    <x v="1"/>
    <s v="GBP"/>
    <n v="1404986951"/>
    <n v="1402394951"/>
    <b v="1"/>
    <n v="943"/>
    <b v="1"/>
    <s v="technology/hardware"/>
    <n v="1.0600260000000001"/>
    <n v="56.204984093319197"/>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x v="1953"/>
    <s v="The NTH is an open source music synthesizer featuring instant fun, awesome sound, and a hackable design."/>
    <n v="15000"/>
    <n v="33892"/>
    <x v="0"/>
    <x v="0"/>
    <s v="USD"/>
    <n v="1330657200"/>
    <n v="1328158065"/>
    <b v="1"/>
    <n v="147"/>
    <b v="1"/>
    <s v="technology/hardware"/>
    <n v="2.2594666666666665"/>
    <n v="230.55782312925169"/>
    <x v="2"/>
    <x v="30"/>
  </r>
  <r>
    <n v="1954"/>
    <x v="1954"/>
    <s v="The First Home Battery System You Simply Plug in to Install"/>
    <n v="50000"/>
    <n v="349474"/>
    <x v="0"/>
    <x v="0"/>
    <s v="USD"/>
    <n v="1457758800"/>
    <n v="1453730176"/>
    <b v="1"/>
    <n v="415"/>
    <b v="1"/>
    <s v="technology/hardware"/>
    <n v="6.9894800000000004"/>
    <n v="842.10602409638557"/>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x v="1957"/>
    <s v="An open hardware platform for the best microcontroller in the world."/>
    <n v="30000"/>
    <n v="50251.41"/>
    <x v="0"/>
    <x v="0"/>
    <s v="USD"/>
    <n v="1351304513"/>
    <n v="1348712513"/>
    <b v="1"/>
    <n v="660"/>
    <b v="1"/>
    <s v="technology/hardware"/>
    <n v="1.6750470000000002"/>
    <n v="76.138500000000008"/>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x v="1968"/>
    <s v="Bringing the advantages of wireless smart shifting to every cyclist. FITS ANY BIKE"/>
    <n v="50000"/>
    <n v="142483"/>
    <x v="0"/>
    <x v="0"/>
    <s v="USD"/>
    <n v="1480777515"/>
    <n v="1478095515"/>
    <b v="1"/>
    <n v="510"/>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x v="1970"/>
    <s v="The APOC is a gamma particle detector that will help you learn about radiation and find radioactive things!"/>
    <n v="5000"/>
    <n v="56590"/>
    <x v="0"/>
    <x v="0"/>
    <s v="USD"/>
    <n v="1366429101"/>
    <n v="1361248701"/>
    <b v="1"/>
    <n v="701"/>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x v="1975"/>
    <s v="The Bugle2 is a second generation DIY kit phono preamplifier for vinyl playback."/>
    <n v="16000"/>
    <n v="33393.339999999997"/>
    <x v="0"/>
    <x v="0"/>
    <s v="USD"/>
    <n v="1362938851"/>
    <n v="1360346851"/>
    <b v="1"/>
    <n v="253"/>
    <b v="1"/>
    <s v="technology/hardware"/>
    <n v="2.0870837499999997"/>
    <n v="131.98948616600788"/>
    <x v="2"/>
    <x v="30"/>
  </r>
  <r>
    <n v="1976"/>
    <x v="1976"/>
    <s v="Can you help us make an ultra bright white one a reality?"/>
    <n v="4000"/>
    <n v="13864"/>
    <x v="0"/>
    <x v="1"/>
    <s v="GBP"/>
    <n v="1373751325"/>
    <n v="1371159325"/>
    <b v="1"/>
    <n v="473"/>
    <b v="1"/>
    <s v="technology/hardware"/>
    <n v="3.4660000000000002"/>
    <n v="29.310782241014799"/>
    <x v="2"/>
    <x v="30"/>
  </r>
  <r>
    <n v="1977"/>
    <x v="1977"/>
    <s v="Ario learns about you, syncs your body clock, and keeps you healthy through natural lighting patterns."/>
    <n v="50000"/>
    <n v="201165"/>
    <x v="0"/>
    <x v="0"/>
    <s v="USD"/>
    <n v="1450511940"/>
    <n v="1446527540"/>
    <b v="1"/>
    <n v="821"/>
    <b v="1"/>
    <s v="technology/hardware"/>
    <n v="4.0232999999999999"/>
    <n v="245.02436053593178"/>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x v="1979"/>
    <s v="Truly wireless premium earbuds with a battery-boosting smartphone case for charging and storage"/>
    <n v="200000"/>
    <n v="229802.31"/>
    <x v="0"/>
    <x v="0"/>
    <s v="USD"/>
    <n v="1447909140"/>
    <n v="1444734146"/>
    <b v="1"/>
    <n v="813"/>
    <b v="1"/>
    <s v="technology/hardware"/>
    <n v="1.14901155"/>
    <n v="282.65966789667897"/>
    <x v="2"/>
    <x v="30"/>
  </r>
  <r>
    <n v="1980"/>
    <x v="1980"/>
    <s v="Multi-power charging that is smarter, stylish and designed for you."/>
    <n v="50000"/>
    <n v="177412.01"/>
    <x v="0"/>
    <x v="12"/>
    <s v="EUR"/>
    <n v="1459684862"/>
    <n v="1456232462"/>
    <b v="1"/>
    <n v="1945"/>
    <b v="1"/>
    <s v="technology/hardware"/>
    <n v="3.5482402000000004"/>
    <n v="91.214401028277635"/>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x v="1982"/>
    <s v="Express a very dark place in my childhood. Release my emotions through photography in a form of Art."/>
    <n v="180000"/>
    <n v="0"/>
    <x v="2"/>
    <x v="7"/>
    <s v="HKD"/>
    <n v="1480863887"/>
    <n v="1478268287"/>
    <b v="0"/>
    <n v="0"/>
    <b v="0"/>
    <s v="photography/people"/>
    <n v="0"/>
    <m/>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
    <x v="8"/>
    <x v="31"/>
  </r>
  <r>
    <n v="1987"/>
    <x v="1987"/>
    <s v="A collection of images that depicts the beauty and diversity within Ethiopia"/>
    <n v="5500"/>
    <n v="2336"/>
    <x v="2"/>
    <x v="1"/>
    <s v="GBP"/>
    <n v="1425223276"/>
    <n v="1422631276"/>
    <b v="0"/>
    <n v="28"/>
    <b v="0"/>
    <s v="photography/people"/>
    <n v="0.42472727272727273"/>
    <n v="83.428571428571431"/>
    <x v="8"/>
    <x v="31"/>
  </r>
  <r>
    <n v="1988"/>
    <x v="1988"/>
    <s v="Expressing art in an image!"/>
    <n v="6000"/>
    <n v="25"/>
    <x v="2"/>
    <x v="0"/>
    <s v="USD"/>
    <n v="1440094742"/>
    <n v="1437502742"/>
    <b v="0"/>
    <n v="1"/>
    <b v="0"/>
    <s v="photography/people"/>
    <n v="4.1666666666666666E-3"/>
    <n v="25"/>
    <x v="8"/>
    <x v="31"/>
  </r>
  <r>
    <n v="1989"/>
    <x v="1989"/>
    <s v="Creating an awareness for infertility through photographing families and showcasing the real faces of infertility."/>
    <n v="5000"/>
    <n v="50"/>
    <x v="2"/>
    <x v="0"/>
    <s v="USD"/>
    <n v="1481473208"/>
    <n v="1478881208"/>
    <b v="0"/>
    <n v="1"/>
    <b v="0"/>
    <s v="photography/people"/>
    <n v="0.01"/>
    <n v="50"/>
    <x v="8"/>
    <x v="31"/>
  </r>
  <r>
    <n v="1990"/>
    <x v="1990"/>
    <s v="An art nude photography book that includes traditional black and white sepia nudes as well as experimiental color nudes."/>
    <n v="3000"/>
    <n v="509"/>
    <x v="2"/>
    <x v="0"/>
    <s v="USD"/>
    <n v="1455338532"/>
    <n v="1454042532"/>
    <b v="0"/>
    <n v="5"/>
    <b v="0"/>
    <s v="photography/people"/>
    <n v="0.16966666666666666"/>
    <n v="101.8"/>
    <x v="8"/>
    <x v="31"/>
  </r>
  <r>
    <n v="1991"/>
    <x v="1991"/>
    <s v="Taking (and giving) professional portraits of survivors of human trafficking in Myanmar."/>
    <n v="2000"/>
    <n v="140"/>
    <x v="2"/>
    <x v="0"/>
    <s v="USD"/>
    <n v="1435958786"/>
    <n v="1434144386"/>
    <b v="0"/>
    <n v="3"/>
    <b v="0"/>
    <s v="photography/people"/>
    <n v="7.0000000000000007E-2"/>
    <n v="46.666666666666664"/>
    <x v="8"/>
    <x v="31"/>
  </r>
  <r>
    <n v="1992"/>
    <x v="1992"/>
    <s v="A complete revamp of all the Disney Princes &amp; Princesses!"/>
    <n v="1500"/>
    <n v="2"/>
    <x v="2"/>
    <x v="0"/>
    <s v="USD"/>
    <n v="1424229991"/>
    <n v="1421637991"/>
    <b v="0"/>
    <n v="2"/>
    <b v="0"/>
    <s v="photography/people"/>
    <n v="1.3333333333333333E-3"/>
    <n v="1"/>
    <x v="8"/>
    <x v="31"/>
  </r>
  <r>
    <n v="1993"/>
    <x v="1993"/>
    <s v="I am looking for help to open up an affordable photography studio in Cornwall for baby and family portraiture photography"/>
    <n v="2000"/>
    <n v="0"/>
    <x v="2"/>
    <x v="1"/>
    <s v="GBP"/>
    <n v="1450706837"/>
    <n v="1448114837"/>
    <b v="0"/>
    <n v="0"/>
    <b v="0"/>
    <s v="photography/people"/>
    <n v="0"/>
    <m/>
    <x v="8"/>
    <x v="31"/>
  </r>
  <r>
    <n v="1994"/>
    <x v="1994"/>
    <s v="A program to preserve still imagery (photographs) and moving imagery captured on motion picture (film) stock, and videotape elements."/>
    <n v="3200"/>
    <n v="0"/>
    <x v="2"/>
    <x v="0"/>
    <s v="USD"/>
    <n v="1481072942"/>
    <n v="1475885342"/>
    <b v="0"/>
    <n v="0"/>
    <b v="0"/>
    <s v="photography/people"/>
    <n v="0"/>
    <m/>
    <x v="8"/>
    <x v="31"/>
  </r>
  <r>
    <n v="1995"/>
    <x v="1995"/>
    <s v="I'm looking to pursue my dream of becoming a full time photographer, using my current creative experience as a graphic designer."/>
    <n v="1000"/>
    <n v="78"/>
    <x v="2"/>
    <x v="5"/>
    <s v="CAD"/>
    <n v="1437082736"/>
    <n v="1435354736"/>
    <b v="0"/>
    <n v="3"/>
    <b v="0"/>
    <s v="photography/people"/>
    <n v="7.8E-2"/>
    <n v="26"/>
    <x v="8"/>
    <x v="31"/>
  </r>
  <r>
    <n v="1996"/>
    <x v="1996"/>
    <s v="I want to create a series of pictures of Life through the eyes - and capture some of the defining moments of our history now / to come."/>
    <n v="133800"/>
    <n v="0"/>
    <x v="2"/>
    <x v="0"/>
    <s v="USD"/>
    <n v="1405021211"/>
    <n v="1402429211"/>
    <b v="0"/>
    <n v="0"/>
    <b v="0"/>
    <s v="photography/people"/>
    <n v="0"/>
    <m/>
    <x v="8"/>
    <x v="31"/>
  </r>
  <r>
    <n v="1997"/>
    <x v="1997"/>
    <s v="There is so many unseen places in the world, and I've made it my personal goal to show everyone through photography &amp; travel."/>
    <n v="6500"/>
    <n v="0"/>
    <x v="2"/>
    <x v="0"/>
    <s v="USD"/>
    <n v="1409091612"/>
    <n v="1406499612"/>
    <b v="0"/>
    <n v="0"/>
    <b v="0"/>
    <s v="photography/people"/>
    <n v="0"/>
    <m/>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x v="1999"/>
    <s v="This is a portrait photo project aiming to inspire women to explore themselves and live their passion"/>
    <n v="31000"/>
    <n v="236"/>
    <x v="2"/>
    <x v="1"/>
    <s v="GBP"/>
    <n v="1415882108"/>
    <n v="1413286508"/>
    <b v="0"/>
    <n v="7"/>
    <b v="0"/>
    <s v="photography/people"/>
    <n v="7.6129032258064515E-3"/>
    <n v="33.714285714285715"/>
    <x v="8"/>
    <x v="31"/>
  </r>
  <r>
    <n v="2000"/>
    <x v="2000"/>
    <s v="What do you get when you combine 2 of the hottest alt-models in North America with one Canadian photographer? Make a CALENDAR!!!"/>
    <n v="5000"/>
    <n v="625"/>
    <x v="2"/>
    <x v="5"/>
    <s v="CAD"/>
    <n v="1452120613"/>
    <n v="1449528613"/>
    <b v="0"/>
    <n v="25"/>
    <b v="0"/>
    <s v="photography/people"/>
    <n v="0.125"/>
    <n v="25"/>
    <x v="8"/>
    <x v="31"/>
  </r>
  <r>
    <n v="2001"/>
    <x v="2001"/>
    <s v="Nuimo is a universal controller for the internet of things. Control your music, lights, locks and more."/>
    <n v="55000"/>
    <n v="210171"/>
    <x v="0"/>
    <x v="12"/>
    <s v="EUR"/>
    <n v="1434139200"/>
    <n v="1431406916"/>
    <b v="1"/>
    <n v="1637"/>
    <b v="1"/>
    <s v="technology/hardware"/>
    <n v="3.8212909090909091"/>
    <n v="128.38790470372632"/>
    <x v="2"/>
    <x v="30"/>
  </r>
  <r>
    <n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x v="2009"/>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x v="2010"/>
    <s v="Weighitz are miniature smart scales designed to weigh anything in the home."/>
    <n v="30000"/>
    <n v="96015.9"/>
    <x v="0"/>
    <x v="0"/>
    <s v="USD"/>
    <n v="1471564491"/>
    <n v="1468972491"/>
    <b v="1"/>
    <n v="1737"/>
    <b v="1"/>
    <s v="technology/hardware"/>
    <n v="3.2005299999999997"/>
    <n v="55.276856649395505"/>
    <x v="2"/>
    <x v="30"/>
  </r>
  <r>
    <n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x v="2015"/>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x v="2016"/>
    <s v="A smart, compact power supply designed to power anything, anywhere"/>
    <n v="10000"/>
    <n v="92154.22"/>
    <x v="0"/>
    <x v="0"/>
    <s v="USD"/>
    <n v="1362863299"/>
    <n v="1360271299"/>
    <b v="1"/>
    <n v="479"/>
    <b v="1"/>
    <s v="technology/hardware"/>
    <n v="9.2154220000000002"/>
    <n v="192.38876826722338"/>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x v="2026"/>
    <s v="MIDI Sprout enables plants to play synthesizers in real time."/>
    <n v="25000"/>
    <n v="33370.769999999997"/>
    <x v="0"/>
    <x v="0"/>
    <s v="USD"/>
    <n v="1398052740"/>
    <n v="1394127585"/>
    <b v="1"/>
    <n v="454"/>
    <b v="1"/>
    <s v="technology/hardware"/>
    <n v="1.3348307999999998"/>
    <n v="73.503898678414089"/>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x v="2028"/>
    <s v="Building an open source Bussard fusion reactor, aka the Polywell."/>
    <n v="3000"/>
    <n v="3785"/>
    <x v="0"/>
    <x v="0"/>
    <s v="USD"/>
    <n v="1268690100"/>
    <n v="1265493806"/>
    <b v="1"/>
    <n v="79"/>
    <b v="1"/>
    <s v="technology/hardware"/>
    <n v="1.2616666666666667"/>
    <n v="47.911392405063289"/>
    <x v="2"/>
    <x v="30"/>
  </r>
  <r>
    <n v="2029"/>
    <x v="2029"/>
    <s v="Lumin8 Pro is a fun and easy to use light controller that makes light dance to your favorite music."/>
    <n v="2500"/>
    <n v="9030"/>
    <x v="0"/>
    <x v="0"/>
    <s v="USD"/>
    <n v="1409099481"/>
    <n v="1406507481"/>
    <b v="1"/>
    <n v="94"/>
    <b v="1"/>
    <s v="technology/hardware"/>
    <n v="3.6120000000000001"/>
    <n v="96.063829787234042"/>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x v="2031"/>
    <s v="With Linkio you can use your smartphone to control every electronic you own- for only $100!"/>
    <n v="50000"/>
    <n v="60175"/>
    <x v="0"/>
    <x v="9"/>
    <s v="EUR"/>
    <n v="1420765200"/>
    <n v="1417506853"/>
    <b v="1"/>
    <n v="508"/>
    <b v="1"/>
    <s v="technology/hardware"/>
    <n v="1.2035"/>
    <n v="118.45472440944881"/>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x v="2037"/>
    <s v="With an efficiency of 97%, bicycle technology is nearly perfect. So why do we use it only for transportation?"/>
    <n v="10000"/>
    <n v="30047.64"/>
    <x v="0"/>
    <x v="0"/>
    <s v="USD"/>
    <n v="1388383353"/>
    <n v="1383195753"/>
    <b v="1"/>
    <n v="429"/>
    <b v="1"/>
    <s v="technology/hardware"/>
    <n v="3.0047639999999998"/>
    <n v="70.041118881118877"/>
    <x v="2"/>
    <x v="30"/>
  </r>
  <r>
    <n v="2038"/>
    <x v="2038"/>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x v="2039"/>
    <s v="Open up your digital worlds with the most sophisticated, intuitive android smart projector."/>
    <n v="125000"/>
    <n v="170271"/>
    <x v="0"/>
    <x v="0"/>
    <s v="USD"/>
    <n v="1480568340"/>
    <n v="1477996325"/>
    <b v="1"/>
    <n v="379"/>
    <b v="1"/>
    <s v="technology/hardware"/>
    <n v="1.362168"/>
    <n v="449.26385224274406"/>
    <x v="2"/>
    <x v="30"/>
  </r>
  <r>
    <n v="2040"/>
    <x v="2040"/>
    <s v="4.29 Billion+ Capacitor Combinations._x000a_No Coding Required."/>
    <n v="3000"/>
    <n v="7445.14"/>
    <x v="0"/>
    <x v="0"/>
    <s v="USD"/>
    <n v="1384557303"/>
    <n v="1383257703"/>
    <b v="1"/>
    <n v="271"/>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x v="2042"/>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x v="2049"/>
    <s v="Keyless. Alarm secured. GPS tracking."/>
    <n v="50000"/>
    <n v="60095.35"/>
    <x v="0"/>
    <x v="1"/>
    <s v="GBP"/>
    <n v="1386025140"/>
    <n v="1382963963"/>
    <b v="0"/>
    <n v="742"/>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x v="2051"/>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x v="2053"/>
    <s v="Â· Exchange multiple hard drives (SSDs or HDDs) Â· Slick design Â· Highest data transfer rates Â· Robust (anodized aluminum)"/>
    <n v="5000"/>
    <n v="5051"/>
    <x v="0"/>
    <x v="0"/>
    <s v="USD"/>
    <n v="1448466551"/>
    <n v="1445870951"/>
    <b v="0"/>
    <n v="121"/>
    <b v="1"/>
    <s v="technology/hardware"/>
    <n v="1.0102"/>
    <n v="41.743801652892564"/>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x v="2058"/>
    <s v="Making using the serial terminal on the Raspberry Pi as easy as Pi!"/>
    <n v="2560"/>
    <n v="4308"/>
    <x v="0"/>
    <x v="1"/>
    <s v="GBP"/>
    <n v="1425326400"/>
    <n v="1421916830"/>
    <b v="0"/>
    <n v="410"/>
    <b v="1"/>
    <s v="technology/hardware"/>
    <n v="1.6828125"/>
    <n v="10.507317073170732"/>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x v="2063"/>
    <s v="Build a professional grade Linux CNC control with Beaglebone black and our CNC cape."/>
    <n v="4000"/>
    <n v="5922"/>
    <x v="0"/>
    <x v="12"/>
    <s v="EUR"/>
    <n v="1463333701"/>
    <n v="1460482501"/>
    <b v="0"/>
    <n v="49"/>
    <b v="1"/>
    <s v="technology/hardware"/>
    <n v="1.4804999999999999"/>
    <n v="120.85714285714286"/>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x v="2066"/>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x v="2067"/>
    <s v="The next generation of premium quality LED lighting. Extreme power efficiency in a small package."/>
    <n v="495"/>
    <n v="628"/>
    <x v="0"/>
    <x v="1"/>
    <s v="GBP"/>
    <n v="1432499376"/>
    <n v="1429648176"/>
    <b v="0"/>
    <n v="10"/>
    <b v="1"/>
    <s v="technology/hardware"/>
    <n v="1.2686868686868686"/>
    <n v="62.8"/>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x v="2074"/>
    <s v="Creating PC gaming controllers to bring your gaming experience to a new level."/>
    <n v="600"/>
    <n v="615"/>
    <x v="0"/>
    <x v="0"/>
    <s v="USD"/>
    <n v="1462564182"/>
    <n v="1459972182"/>
    <b v="0"/>
    <n v="3"/>
    <b v="1"/>
    <s v="technology/hardware"/>
    <n v="1.0249999999999999"/>
    <n v="205"/>
    <x v="2"/>
    <x v="30"/>
  </r>
  <r>
    <n v="2075"/>
    <x v="2075"/>
    <s v="The Practical Meter helps you charge your phone faster by solving a problem millions of people experience."/>
    <n v="9999"/>
    <n v="167820.6"/>
    <x v="0"/>
    <x v="0"/>
    <s v="USD"/>
    <n v="1374769288"/>
    <n v="1372177288"/>
    <b v="0"/>
    <n v="8200"/>
    <b v="1"/>
    <s v="technology/hardware"/>
    <n v="16.783738373837384"/>
    <n v="20.465926829268295"/>
    <x v="2"/>
    <x v="30"/>
  </r>
  <r>
    <n v="2076"/>
    <x v="2076"/>
    <s v="Wireless earbuds filled with sound, yet so small they are almost invisible!"/>
    <n v="179000"/>
    <n v="972594.99"/>
    <x v="0"/>
    <x v="1"/>
    <s v="GBP"/>
    <n v="1406149689"/>
    <n v="1402693689"/>
    <b v="0"/>
    <n v="8359"/>
    <b v="1"/>
    <s v="technology/hardware"/>
    <n v="5.4334915642458101"/>
    <n v="116.35303146309367"/>
    <x v="2"/>
    <x v="30"/>
  </r>
  <r>
    <n v="2077"/>
    <x v="2077"/>
    <s v="A Whole New Way to Get TV: Watch four live TV channels at once on your tablet, smartphone, or big screen TV!"/>
    <n v="50000"/>
    <n v="57754"/>
    <x v="0"/>
    <x v="0"/>
    <s v="USD"/>
    <n v="1433538000"/>
    <n v="1428541276"/>
    <b v="0"/>
    <n v="188"/>
    <b v="1"/>
    <s v="technology/hardware"/>
    <n v="1.1550800000000001"/>
    <n v="307.20212765957444"/>
    <x v="2"/>
    <x v="30"/>
  </r>
  <r>
    <n v="2078"/>
    <x v="2078"/>
    <s v="With hoterway you won't wait anymore for hot water in the beginning of your shower. Save Water, Energy, Time and Money."/>
    <n v="20000"/>
    <n v="26241"/>
    <x v="0"/>
    <x v="3"/>
    <s v="EUR"/>
    <n v="1482085857"/>
    <n v="1479493857"/>
    <b v="0"/>
    <n v="48"/>
    <b v="1"/>
    <s v="technology/hardware"/>
    <n v="1.3120499999999999"/>
    <n v="546.6875"/>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34"/>
    <x v="4"/>
    <x v="14"/>
  </r>
  <r>
    <n v="2084"/>
    <x v="2084"/>
    <s v="Los Angeles based Ballerina Black are on their way to tour the UK in May. Join our club &amp; help make it happen."/>
    <n v="3000"/>
    <n v="3250"/>
    <x v="0"/>
    <x v="0"/>
    <s v="USD"/>
    <n v="1399186740"/>
    <n v="1396468782"/>
    <b v="0"/>
    <n v="46"/>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x v="2086"/>
    <s v="I am in the process of completing 4 new EPs to be released in Winter, Spring, Summer, and Fall of 2012."/>
    <n v="4000"/>
    <n v="4028"/>
    <x v="0"/>
    <x v="0"/>
    <s v="USD"/>
    <n v="1323838740"/>
    <n v="1321200332"/>
    <b v="0"/>
    <n v="35"/>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x v="2089"/>
    <s v="Little Moses is trying to record their first EP, and we can't do it without your help!"/>
    <n v="2500"/>
    <n v="3010.01"/>
    <x v="0"/>
    <x v="0"/>
    <s v="USD"/>
    <n v="1375408194"/>
    <n v="1372384194"/>
    <b v="0"/>
    <n v="62"/>
    <b v="1"/>
    <s v="music/indie rock"/>
    <n v="1.2040040000000001"/>
    <n v="48.54854838709678"/>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x v="2093"/>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x v="2095"/>
    <s v="This CD celebrates a journey beginning with the death of a father and culminating with the joyous victory expressed in music!"/>
    <n v="2500"/>
    <n v="2500"/>
    <x v="0"/>
    <x v="0"/>
    <s v="USD"/>
    <n v="1317576973"/>
    <n v="1312392973"/>
    <b v="0"/>
    <n v="22"/>
    <b v="1"/>
    <s v="music/indie rock"/>
    <n v="1"/>
    <n v="113.63636363636364"/>
    <x v="4"/>
    <x v="14"/>
  </r>
  <r>
    <n v="2096"/>
    <x v="2096"/>
    <s v="Shone Nuisance is heading to GBS Detroit on Friday, October 26th to record and film their GBS Detroit EP and video."/>
    <n v="600"/>
    <n v="610"/>
    <x v="0"/>
    <x v="0"/>
    <s v="USD"/>
    <n v="1351223940"/>
    <n v="1349892735"/>
    <b v="0"/>
    <n v="14"/>
    <b v="1"/>
    <s v="music/indie rock"/>
    <n v="1.0166666666666666"/>
    <n v="43.571428571428569"/>
    <x v="4"/>
    <x v="14"/>
  </r>
  <r>
    <n v="2097"/>
    <x v="2097"/>
    <s v="Engine is ready to record our sophomore release. The songs are written, the musicians are ready. Help us bring this into existence!"/>
    <n v="3000"/>
    <n v="3000"/>
    <x v="0"/>
    <x v="0"/>
    <s v="USD"/>
    <n v="1322751735"/>
    <n v="1317564135"/>
    <b v="0"/>
    <n v="38"/>
    <b v="1"/>
    <s v="music/indie rock"/>
    <n v="1"/>
    <n v="78.9473684210526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188.125"/>
    <x v="4"/>
    <x v="14"/>
  </r>
  <r>
    <n v="2099"/>
    <x v="2099"/>
    <s v="Our tour van died, we need help!"/>
    <n v="3000"/>
    <n v="3971"/>
    <x v="0"/>
    <x v="0"/>
    <s v="USD"/>
    <n v="1435808400"/>
    <n v="1434650084"/>
    <b v="0"/>
    <n v="63"/>
    <b v="1"/>
    <s v="music/indie rock"/>
    <n v="1.3236666666666668"/>
    <n v="63.031746031746032"/>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x v="2102"/>
    <s v="The Guru is basement parties, lake swimming, a smile shared between reunited friends, and the doe-eyed innocence of youth."/>
    <n v="1000"/>
    <n v="1360"/>
    <x v="0"/>
    <x v="0"/>
    <s v="USD"/>
    <n v="1304628648"/>
    <n v="1302036648"/>
    <b v="0"/>
    <n v="38"/>
    <b v="1"/>
    <s v="music/indie rock"/>
    <n v="1.36"/>
    <n v="35.789473684210527"/>
    <x v="4"/>
    <x v="14"/>
  </r>
  <r>
    <n v="2103"/>
    <x v="2103"/>
    <s v="Indie rocker, Matthew Moon, has something to share with you..."/>
    <n v="7777"/>
    <n v="11364"/>
    <x v="0"/>
    <x v="0"/>
    <s v="USD"/>
    <n v="1352488027"/>
    <n v="1349892427"/>
    <b v="0"/>
    <n v="115"/>
    <b v="1"/>
    <s v="music/indie rock"/>
    <n v="1.4612318374694613"/>
    <n v="98.817391304347822"/>
    <x v="4"/>
    <x v="14"/>
  </r>
  <r>
    <n v="2104"/>
    <x v="2104"/>
    <s v="In the Raw is Seattle's the Ink &amp; the Echo's debut album.  It is honest, compelling, and speaks of raw human emotion."/>
    <n v="800"/>
    <n v="1036"/>
    <x v="0"/>
    <x v="0"/>
    <s v="USD"/>
    <n v="1369958400"/>
    <n v="1367286434"/>
    <b v="0"/>
    <n v="37"/>
    <b v="1"/>
    <s v="music/indie rock"/>
    <n v="1.2949999999999999"/>
    <n v="28"/>
    <x v="4"/>
    <x v="14"/>
  </r>
  <r>
    <n v="2105"/>
    <x v="2105"/>
    <s v="Help Layla the Wolf fund the printing and releasing of our first E.P. Release called &quot;Sugar&quot;."/>
    <n v="2000"/>
    <n v="5080"/>
    <x v="0"/>
    <x v="0"/>
    <s v="USD"/>
    <n v="1416542400"/>
    <n v="1415472953"/>
    <b v="0"/>
    <n v="99"/>
    <b v="1"/>
    <s v="music/indie rock"/>
    <n v="2.54"/>
    <n v="51.313131313131315"/>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x v="2109"/>
    <s v="We are ready to make our first full-length album, and with your help, we can make it happen!"/>
    <n v="4000"/>
    <n v="4261"/>
    <x v="0"/>
    <x v="0"/>
    <s v="USD"/>
    <n v="1436115617"/>
    <n v="1433523617"/>
    <b v="0"/>
    <n v="40"/>
    <b v="1"/>
    <s v="music/indie rock"/>
    <n v="1.06525"/>
    <n v="106.52500000000001"/>
    <x v="4"/>
    <x v="14"/>
  </r>
  <r>
    <n v="2110"/>
    <x v="2110"/>
    <s v="Brent Brown's breakout new album! Requires help from the record label... You!"/>
    <n v="2000"/>
    <n v="2007"/>
    <x v="0"/>
    <x v="0"/>
    <s v="USD"/>
    <n v="1401253140"/>
    <n v="1398873969"/>
    <b v="0"/>
    <n v="38"/>
    <b v="1"/>
    <s v="music/indie rock"/>
    <n v="1.0035000000000001"/>
    <n v="52.81578947368421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x v="2112"/>
    <s v="BBB is going back into the studio to record and release &quot;Felix From Canada&quot; by popular demand.  We need your help!"/>
    <n v="300"/>
    <n v="300"/>
    <x v="0"/>
    <x v="0"/>
    <s v="USD"/>
    <n v="1366064193"/>
    <n v="1364854593"/>
    <b v="0"/>
    <n v="11"/>
    <b v="1"/>
    <s v="music/indie rock"/>
    <n v="1"/>
    <n v="27.272727272727273"/>
    <x v="4"/>
    <x v="14"/>
  </r>
  <r>
    <n v="2113"/>
    <x v="2113"/>
    <s v="Help us fund our second full-length album Honeycomb!"/>
    <n v="7000"/>
    <n v="7340"/>
    <x v="0"/>
    <x v="0"/>
    <s v="USD"/>
    <n v="1411505176"/>
    <n v="1408481176"/>
    <b v="0"/>
    <n v="107"/>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x v="2115"/>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x v="2116"/>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x v="2118"/>
    <s v="PORCHES.  and Documentarians tour from New York to San Francisco and back."/>
    <n v="1000"/>
    <n v="1346.11"/>
    <x v="0"/>
    <x v="0"/>
    <s v="USD"/>
    <n v="1311538136"/>
    <n v="1308946136"/>
    <b v="0"/>
    <n v="17"/>
    <b v="1"/>
    <s v="music/indie rock"/>
    <n v="1.3461099999999999"/>
    <n v="79.182941176470578"/>
    <x v="4"/>
    <x v="14"/>
  </r>
  <r>
    <n v="2119"/>
    <x v="2119"/>
    <s v="big long now is recording our debut album and we are looking for help mastering and pressing it to vinyl"/>
    <n v="2000"/>
    <n v="2015"/>
    <x v="0"/>
    <x v="0"/>
    <s v="USD"/>
    <n v="1345086445"/>
    <n v="1342494445"/>
    <b v="0"/>
    <n v="22"/>
    <b v="1"/>
    <s v="music/indie rock"/>
    <n v="1.0075000000000001"/>
    <n v="91.590909090909093"/>
    <x v="4"/>
    <x v="14"/>
  </r>
  <r>
    <n v="2120"/>
    <x v="2120"/>
    <s v="&lt;3_x000a_Coming in from outer space. Help Hearty Har record their 1st album!!"/>
    <n v="8000"/>
    <n v="8070.43"/>
    <x v="0"/>
    <x v="0"/>
    <s v="USD"/>
    <n v="1388617736"/>
    <n v="1384384136"/>
    <b v="0"/>
    <n v="69"/>
    <b v="1"/>
    <s v="music/indie rock"/>
    <n v="1.00880375"/>
    <n v="116.96275362318841"/>
    <x v="4"/>
    <x v="14"/>
  </r>
  <r>
    <n v="2121"/>
    <x v="2121"/>
    <s v="Join us on an epic journey to discover a millennia old secret which will change the world forever."/>
    <n v="50000"/>
    <n v="284"/>
    <x v="2"/>
    <x v="16"/>
    <s v="CHF"/>
    <n v="1484156948"/>
    <n v="1481564948"/>
    <b v="0"/>
    <n v="10"/>
    <b v="0"/>
    <s v="games/video games"/>
    <n v="5.6800000000000002E-3"/>
    <n v="28.4"/>
    <x v="6"/>
    <x v="17"/>
  </r>
  <r>
    <n v="2122"/>
    <x v="2122"/>
    <s v="Captain Kalani it's a retro game full of nostalgia for the old gamers but interesting for the new ones"/>
    <n v="80000"/>
    <n v="310"/>
    <x v="2"/>
    <x v="14"/>
    <s v="MXN"/>
    <n v="1483773169"/>
    <n v="1481181169"/>
    <b v="0"/>
    <n v="3"/>
    <b v="0"/>
    <s v="games/video games"/>
    <n v="3.875E-3"/>
    <n v="103.3333333333333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10"/>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x v="2125"/>
    <s v="Becoming is a video game that aims to portray mental illness through a metaphysical and emotional story."/>
    <n v="60000"/>
    <n v="852"/>
    <x v="2"/>
    <x v="0"/>
    <s v="USD"/>
    <n v="1438734833"/>
    <n v="1436142833"/>
    <b v="0"/>
    <n v="27"/>
    <b v="0"/>
    <s v="games/video games"/>
    <n v="1.4200000000000001E-2"/>
    <n v="31.555555555555557"/>
    <x v="6"/>
    <x v="17"/>
  </r>
  <r>
    <n v="2126"/>
    <x v="2126"/>
    <s v="Lead your team to victory in this fast-paced, action, sports game! Use Power-ups and avoid attacks as you fight for victory!"/>
    <n v="20000"/>
    <n v="10"/>
    <x v="2"/>
    <x v="0"/>
    <s v="USD"/>
    <n v="1418080887"/>
    <n v="1415488887"/>
    <b v="0"/>
    <n v="2"/>
    <b v="0"/>
    <s v="games/video games"/>
    <n v="5.0000000000000001E-4"/>
    <n v="5"/>
    <x v="6"/>
    <x v="17"/>
  </r>
  <r>
    <n v="2127"/>
    <x v="2127"/>
    <s v="Three Monkeys is an audio adventure game for PC."/>
    <n v="28000"/>
    <n v="8076"/>
    <x v="2"/>
    <x v="1"/>
    <s v="GBP"/>
    <n v="1426158463"/>
    <n v="1423570063"/>
    <b v="0"/>
    <n v="236"/>
    <b v="0"/>
    <s v="games/video games"/>
    <n v="0.28842857142857142"/>
    <n v="34.220338983050844"/>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x v="2130"/>
    <s v="You are the hero tasked to save your home from the villainous Sanword."/>
    <n v="42000"/>
    <n v="85"/>
    <x v="2"/>
    <x v="0"/>
    <s v="USD"/>
    <n v="1408154663"/>
    <n v="1405130663"/>
    <b v="0"/>
    <n v="4"/>
    <b v="0"/>
    <s v="games/video games"/>
    <n v="2.0238095238095236E-3"/>
    <n v="21.25"/>
    <x v="6"/>
    <x v="17"/>
  </r>
  <r>
    <n v="2131"/>
    <x v="2131"/>
    <s v="From frightened girl to empowered woman, Scout's Honor is a tale about facing your fears and overcoming odds."/>
    <n v="500"/>
    <n v="25"/>
    <x v="2"/>
    <x v="0"/>
    <s v="USD"/>
    <n v="1436677091"/>
    <n v="1434085091"/>
    <b v="0"/>
    <n v="3"/>
    <b v="0"/>
    <s v="games/video games"/>
    <n v="0.05"/>
    <n v="8.3333333333333339"/>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x v="2133"/>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x v="2136"/>
    <s v="A dark and twisted game with physiological madness and corruption as a man becomes the ultimate bio weapon."/>
    <n v="80000"/>
    <n v="47.69"/>
    <x v="2"/>
    <x v="0"/>
    <s v="USD"/>
    <n v="1382184786"/>
    <n v="1379592786"/>
    <b v="0"/>
    <n v="4"/>
    <b v="0"/>
    <s v="games/video games"/>
    <n v="5.9612499999999998E-4"/>
    <n v="11.922499999999999"/>
    <x v="6"/>
    <x v="17"/>
  </r>
  <r>
    <n v="2137"/>
    <x v="2137"/>
    <s v="Arrest, interrogate, and uncover the truth as a local woman recruited by the KGB. For Windows, Mac &amp; Linux."/>
    <n v="50000"/>
    <n v="14203"/>
    <x v="2"/>
    <x v="5"/>
    <s v="CAD"/>
    <n v="1417804229"/>
    <n v="1415212229"/>
    <b v="0"/>
    <n v="534"/>
    <b v="0"/>
    <s v="games/video games"/>
    <n v="0.28405999999999998"/>
    <n v="26.59737827715356"/>
    <x v="6"/>
    <x v="17"/>
  </r>
  <r>
    <n v="2138"/>
    <x v="2138"/>
    <s v="A game with a mixture of a few genres from RPG, Simulation and to adventure elements."/>
    <n v="1000"/>
    <n v="128"/>
    <x v="2"/>
    <x v="1"/>
    <s v="GBP"/>
    <n v="1383959939"/>
    <n v="1381364339"/>
    <b v="0"/>
    <n v="12"/>
    <b v="0"/>
    <s v="games/video games"/>
    <n v="0.128"/>
    <n v="10.66666666666666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x v="2141"/>
    <s v="A place where people can test out the latest video games, for an hourly fee. It's cheaper than wasting money on a $60 game that sucked"/>
    <n v="15000"/>
    <n v="0"/>
    <x v="2"/>
    <x v="0"/>
    <s v="USD"/>
    <n v="1415947159"/>
    <n v="1413351559"/>
    <b v="0"/>
    <n v="0"/>
    <b v="0"/>
    <s v="games/video games"/>
    <n v="0"/>
    <m/>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x v="2143"/>
    <s v="Head Cap will provide easy access to tables, dice rollers and record sheet management to streamline your tabletop Battletech games."/>
    <n v="2000"/>
    <n v="225"/>
    <x v="2"/>
    <x v="0"/>
    <s v="USD"/>
    <n v="1279738800"/>
    <n v="1275599812"/>
    <b v="0"/>
    <n v="5"/>
    <b v="0"/>
    <s v="games/video games"/>
    <n v="0.1125"/>
    <n v="45"/>
    <x v="6"/>
    <x v="17"/>
  </r>
  <r>
    <n v="2144"/>
    <x v="2144"/>
    <s v="A thousand community-built sandbox games (and more!) with a fully-customizable game engine."/>
    <n v="35500"/>
    <n v="607"/>
    <x v="2"/>
    <x v="0"/>
    <s v="USD"/>
    <n v="1379164040"/>
    <n v="1376399240"/>
    <b v="0"/>
    <n v="24"/>
    <b v="0"/>
    <s v="games/video games"/>
    <n v="1.7098591549295775E-2"/>
    <n v="25.291666666666668"/>
    <x v="6"/>
    <x v="17"/>
  </r>
  <r>
    <n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x v="2147"/>
    <s v="A Point and Click Adventure on Steroids."/>
    <n v="390000"/>
    <n v="2716"/>
    <x v="2"/>
    <x v="0"/>
    <s v="USD"/>
    <n v="1416125148"/>
    <n v="1413356748"/>
    <b v="0"/>
    <n v="55"/>
    <b v="0"/>
    <s v="games/video games"/>
    <n v="6.9641025641025639E-3"/>
    <n v="49.381818181818183"/>
    <x v="6"/>
    <x v="17"/>
  </r>
  <r>
    <n v="2148"/>
    <x v="2148"/>
    <s v="zomblock's is a online zombie survival game where you can craft new weapons,find food and water to keep yourself alive."/>
    <n v="100"/>
    <n v="2"/>
    <x v="2"/>
    <x v="1"/>
    <s v="GBP"/>
    <n v="1427992582"/>
    <n v="1425404182"/>
    <b v="0"/>
    <n v="2"/>
    <b v="0"/>
    <s v="games/video games"/>
    <n v="0.02"/>
    <n v="1"/>
    <x v="6"/>
    <x v="17"/>
  </r>
  <r>
    <n v="2149"/>
    <x v="2149"/>
    <s v="Project Gert is a sequel to the Android game Project Gert, for Xbox Live.  One character embodying two personality's, and sets of abilities.  "/>
    <n v="2000"/>
    <n v="0"/>
    <x v="2"/>
    <x v="0"/>
    <s v="USD"/>
    <n v="1280534400"/>
    <n v="1277512556"/>
    <b v="0"/>
    <n v="0"/>
    <b v="0"/>
    <s v="games/video games"/>
    <n v="0"/>
    <m/>
    <x v="6"/>
    <x v="17"/>
  </r>
  <r>
    <n v="2150"/>
    <x v="2150"/>
    <s v="A pixel styled open world detective game."/>
    <n v="50000"/>
    <n v="405"/>
    <x v="2"/>
    <x v="10"/>
    <s v="NOK"/>
    <n v="1468392599"/>
    <n v="1465800599"/>
    <b v="0"/>
    <n v="4"/>
    <b v="0"/>
    <s v="games/video games"/>
    <n v="8.0999999999999996E-3"/>
    <n v="101.25"/>
    <x v="6"/>
    <x v="17"/>
  </r>
  <r>
    <n v="2151"/>
    <x v="2151"/>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12.5"/>
    <x v="6"/>
    <x v="17"/>
  </r>
  <r>
    <n v="2153"/>
    <x v="2153"/>
    <s v="Crowdfunding the Gamers Way. An online game with real world consequences.Do you dare to play? Can you turn the world around?"/>
    <n v="372625"/>
    <n v="34"/>
    <x v="2"/>
    <x v="0"/>
    <s v="USD"/>
    <n v="1420876740"/>
    <n v="1417470718"/>
    <b v="0"/>
    <n v="4"/>
    <b v="0"/>
    <s v="games/video games"/>
    <n v="9.1244548809124457E-5"/>
    <n v="8.5"/>
    <x v="6"/>
    <x v="17"/>
  </r>
  <r>
    <n v="2154"/>
    <x v="2154"/>
    <s v="A Real Time Strategy game based on Greek mythology in a fictional world."/>
    <n v="250"/>
    <n v="2"/>
    <x v="2"/>
    <x v="0"/>
    <s v="USD"/>
    <n v="1390921827"/>
    <n v="1389193827"/>
    <b v="0"/>
    <n v="2"/>
    <b v="0"/>
    <s v="games/video games"/>
    <n v="8.0000000000000002E-3"/>
    <n v="1"/>
    <x v="6"/>
    <x v="17"/>
  </r>
  <r>
    <n v="2155"/>
    <x v="2155"/>
    <s v="A Level Editor, Turned up to eleven. Infinite creativity in one package, solo or with up to 16 of your friends."/>
    <n v="5000"/>
    <n v="115"/>
    <x v="2"/>
    <x v="1"/>
    <s v="GBP"/>
    <n v="1459443385"/>
    <n v="1456854985"/>
    <b v="0"/>
    <n v="5"/>
    <b v="0"/>
    <s v="games/video games"/>
    <n v="2.3E-2"/>
    <n v="23"/>
    <x v="6"/>
    <x v="17"/>
  </r>
  <r>
    <n v="2156"/>
    <x v="2156"/>
    <s v="Captain and manage your ship along with your crew in this deep space adventure! (PC/Linux/Mac)"/>
    <n v="56000"/>
    <n v="1493"/>
    <x v="2"/>
    <x v="0"/>
    <s v="USD"/>
    <n v="1379363406"/>
    <n v="1375475406"/>
    <b v="0"/>
    <n v="83"/>
    <b v="0"/>
    <s v="games/video games"/>
    <n v="2.6660714285714284E-2"/>
    <n v="17.987951807228917"/>
    <x v="6"/>
    <x v="17"/>
  </r>
  <r>
    <n v="2157"/>
    <x v="2157"/>
    <s v="Gamers and 90's fans unite in this small tale of epic proportions!"/>
    <n v="75000"/>
    <n v="21144"/>
    <x v="2"/>
    <x v="0"/>
    <s v="USD"/>
    <n v="1482479940"/>
    <n v="1479684783"/>
    <b v="0"/>
    <n v="57"/>
    <b v="0"/>
    <s v="games/video games"/>
    <n v="0.28192"/>
    <n v="370.94736842105266"/>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x v="2160"/>
    <s v="An awesome side-scroller tower defense game.  Think &quot;Plants vs Zombies&quot; but from a side-on perspective."/>
    <n v="10000"/>
    <n v="85"/>
    <x v="2"/>
    <x v="0"/>
    <s v="USD"/>
    <n v="1337447105"/>
    <n v="1334855105"/>
    <b v="0"/>
    <n v="16"/>
    <b v="0"/>
    <s v="games/video games"/>
    <n v="8.5000000000000006E-3"/>
    <n v="5.3125"/>
    <x v="6"/>
    <x v="17"/>
  </r>
  <r>
    <n v="2161"/>
    <x v="2161"/>
    <s v="We're trying to fund hard copies of our debut album!"/>
    <n v="400"/>
    <n v="463"/>
    <x v="0"/>
    <x v="0"/>
    <s v="USD"/>
    <n v="1443040059"/>
    <n v="1440448059"/>
    <b v="0"/>
    <n v="13"/>
    <b v="1"/>
    <s v="music/rock"/>
    <n v="1.1575"/>
    <n v="35.615384615384613"/>
    <x v="4"/>
    <x v="11"/>
  </r>
  <r>
    <n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x v="2163"/>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x v="2164"/>
    <s v="South Florida roots country/rock outfit's long awaited debut record"/>
    <n v="5500"/>
    <n v="5645"/>
    <x v="0"/>
    <x v="0"/>
    <s v="USD"/>
    <n v="1466827140"/>
    <n v="1464196414"/>
    <b v="0"/>
    <n v="83"/>
    <b v="1"/>
    <s v="music/rock"/>
    <n v="1.0263636363636364"/>
    <n v="68.01204819277109"/>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x v="2166"/>
    <s v="Drummer John Roccesano (Johnny Rock) produces an album written and performed by friends, recorded and mixed on tape, pressed on vinyl."/>
    <n v="2000"/>
    <n v="2932"/>
    <x v="0"/>
    <x v="0"/>
    <s v="USD"/>
    <n v="1417813618"/>
    <n v="1413922018"/>
    <b v="0"/>
    <n v="32"/>
    <b v="1"/>
    <s v="music/rock"/>
    <n v="1.466"/>
    <n v="91.625"/>
    <x v="4"/>
    <x v="11"/>
  </r>
  <r>
    <n v="2167"/>
    <x v="2167"/>
    <s v="We need YOUR HELP to take one more step to this make release sound amazing!"/>
    <n v="150"/>
    <n v="180"/>
    <x v="0"/>
    <x v="0"/>
    <s v="USD"/>
    <n v="1347672937"/>
    <n v="1346463337"/>
    <b v="0"/>
    <n v="8"/>
    <b v="1"/>
    <s v="music/rock"/>
    <n v="1.2"/>
    <n v="22.5"/>
    <x v="4"/>
    <x v="11"/>
  </r>
  <r>
    <n v="2168"/>
    <x v="2168"/>
    <s v="We're hitting the studio to record our next album, &quot;Pizazz&quot;!! Help us put the FUN in FUNK!!"/>
    <n v="18000"/>
    <n v="21884.69"/>
    <x v="0"/>
    <x v="0"/>
    <s v="USD"/>
    <n v="1486702800"/>
    <n v="1484058261"/>
    <b v="0"/>
    <n v="340"/>
    <b v="1"/>
    <s v="music/rock"/>
    <n v="1.215816111111111"/>
    <n v="64.366735294117646"/>
    <x v="4"/>
    <x v="11"/>
  </r>
  <r>
    <n v="2169"/>
    <x v="2169"/>
    <s v="An innovative new YouTube series reviewing the HOT new music technology that people love. For Rockers, Jazzers, Rappers and everyone"/>
    <n v="153"/>
    <n v="153"/>
    <x v="0"/>
    <x v="0"/>
    <s v="USD"/>
    <n v="1488473351"/>
    <n v="1488214151"/>
    <b v="0"/>
    <n v="7"/>
    <b v="1"/>
    <s v="music/rock"/>
    <n v="1"/>
    <n v="21.857142857142858"/>
    <x v="4"/>
    <x v="11"/>
  </r>
  <r>
    <n v="2170"/>
    <x v="2170"/>
    <s v="We are a hard rock band from Northern California trying to raise $350 for our next EP. Be a part of our journey!"/>
    <n v="350"/>
    <n v="633"/>
    <x v="0"/>
    <x v="0"/>
    <s v="USD"/>
    <n v="1440266422"/>
    <n v="1436810422"/>
    <b v="0"/>
    <n v="19"/>
    <b v="1"/>
    <s v="music/rock"/>
    <n v="1.8085714285714285"/>
    <n v="33.315789473684212"/>
    <x v="4"/>
    <x v="11"/>
  </r>
  <r>
    <n v="2171"/>
    <x v="2171"/>
    <s v="Like records? We do, too! Help this Los Angeles based rock 'n' roll band get their new album out on vinyl!"/>
    <n v="4000"/>
    <n v="4243"/>
    <x v="0"/>
    <x v="0"/>
    <s v="USD"/>
    <n v="1434949200"/>
    <n v="1431903495"/>
    <b v="0"/>
    <n v="47"/>
    <b v="1"/>
    <s v="music/rock"/>
    <n v="1.0607500000000001"/>
    <n v="90.276595744680847"/>
    <x v="4"/>
    <x v="11"/>
  </r>
  <r>
    <n v="2172"/>
    <x v="2172"/>
    <s v="hey friends. We are Hollow Point 9._x000a_We are calling on you to help us._x000a_In our journey to make our debut album."/>
    <n v="1000"/>
    <n v="1000"/>
    <x v="0"/>
    <x v="0"/>
    <s v="USD"/>
    <n v="1429365320"/>
    <n v="1426773320"/>
    <b v="0"/>
    <n v="13"/>
    <b v="1"/>
    <s v="music/rock"/>
    <n v="1"/>
    <n v="76.92307692307692"/>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x v="2174"/>
    <s v="Chivo and his band of miscreants present their debut album _x000a_'Blind Energy' ...we think you are going to like it."/>
    <n v="4000"/>
    <n v="4119"/>
    <x v="0"/>
    <x v="1"/>
    <s v="GBP"/>
    <n v="1462453307"/>
    <n v="1459861307"/>
    <b v="0"/>
    <n v="63"/>
    <b v="1"/>
    <s v="music/rock"/>
    <n v="1.0297499999999999"/>
    <n v="65.38095238095238"/>
    <x v="4"/>
    <x v="11"/>
  </r>
  <r>
    <n v="2175"/>
    <x v="2175"/>
    <s v="Trying to get the last bit of money together to finish recording the first full length Repulsur album, &quot;The After School Special&quot;."/>
    <n v="700"/>
    <n v="1750"/>
    <x v="0"/>
    <x v="0"/>
    <s v="USD"/>
    <n v="1469059986"/>
    <n v="1468455186"/>
    <b v="0"/>
    <n v="26"/>
    <b v="1"/>
    <s v="music/rock"/>
    <n v="2.5"/>
    <n v="67.307692307692307"/>
    <x v="4"/>
    <x v="11"/>
  </r>
  <r>
    <n v="2176"/>
    <x v="2176"/>
    <s v="The Mike Farley Band has re-assembled its original line up and needs your help to make a new full-length album!"/>
    <n v="5000"/>
    <n v="6301"/>
    <x v="0"/>
    <x v="0"/>
    <s v="USD"/>
    <n v="1430579509"/>
    <n v="1427987509"/>
    <b v="0"/>
    <n v="71"/>
    <b v="1"/>
    <s v="music/rock"/>
    <n v="1.2602"/>
    <n v="88.74647887323944"/>
    <x v="4"/>
    <x v="11"/>
  </r>
  <r>
    <n v="2177"/>
    <x v="2177"/>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x v="2179"/>
    <s v="Woodhouse is making an EP!  If you are a fan of whiskey and loud guitars, contribute to the cause!"/>
    <n v="1000"/>
    <n v="1614"/>
    <x v="0"/>
    <x v="0"/>
    <s v="USD"/>
    <n v="1428725192"/>
    <n v="1426133192"/>
    <b v="0"/>
    <n v="21"/>
    <b v="1"/>
    <s v="music/rock"/>
    <n v="1.6140000000000001"/>
    <n v="76.857142857142861"/>
    <x v="4"/>
    <x v="11"/>
  </r>
  <r>
    <n v="2180"/>
    <x v="2180"/>
    <s v="Help fund the new record by independent alternative rockers FOUR STAR MARY &quot;PIECES&quot;"/>
    <n v="5000"/>
    <n v="5359.21"/>
    <x v="0"/>
    <x v="0"/>
    <s v="USD"/>
    <n v="1447434268"/>
    <n v="1443801868"/>
    <b v="0"/>
    <n v="78"/>
    <b v="1"/>
    <s v="music/rock"/>
    <n v="1.071842"/>
    <n v="68.707820512820518"/>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x v="2182"/>
    <s v="An incredibly comprehensive tabletop rpg book for the post apocalypse, inspired by Dungeon World."/>
    <n v="3000"/>
    <n v="15725"/>
    <x v="0"/>
    <x v="5"/>
    <s v="CAD"/>
    <n v="1412285825"/>
    <n v="1409261825"/>
    <b v="0"/>
    <n v="356"/>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x v="2186"/>
    <s v="The real-time digital social deduction game where there's no moderator, no sleeping, and no dying."/>
    <n v="20000"/>
    <n v="21935"/>
    <x v="0"/>
    <x v="0"/>
    <s v="USD"/>
    <n v="1473213600"/>
    <n v="1470062743"/>
    <b v="0"/>
    <n v="392"/>
    <b v="1"/>
    <s v="games/tabletop games"/>
    <n v="1.0967499999999999"/>
    <n v="55.956632653061227"/>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x v="2195"/>
    <s v="A gritty, noir tabletop RPG with a fast-paced combo-based battle system."/>
    <n v="4600"/>
    <n v="5535"/>
    <x v="0"/>
    <x v="0"/>
    <s v="USD"/>
    <n v="1439317900"/>
    <n v="1436725900"/>
    <b v="0"/>
    <n v="115"/>
    <b v="1"/>
    <s v="games/tabletop games"/>
    <n v="1.2032608695652174"/>
    <n v="48.130434782608695"/>
    <x v="6"/>
    <x v="32"/>
  </r>
  <r>
    <n v="2196"/>
    <x v="2196"/>
    <s v="Race your friends in style with this classic Grand Prix game."/>
    <n v="14000"/>
    <n v="15937"/>
    <x v="0"/>
    <x v="0"/>
    <s v="USD"/>
    <n v="1480662000"/>
    <n v="1478000502"/>
    <b v="0"/>
    <n v="234"/>
    <b v="1"/>
    <s v="games/tabletop games"/>
    <n v="1.1383571428571428"/>
    <n v="68.106837606837601"/>
    <x v="6"/>
    <x v="32"/>
  </r>
  <r>
    <n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x v="2199"/>
    <s v="A new strategic board game designed to flip out your opponent."/>
    <n v="9000"/>
    <n v="13228"/>
    <x v="0"/>
    <x v="17"/>
    <s v="EUR"/>
    <n v="1444903198"/>
    <n v="1442311198"/>
    <b v="1"/>
    <n v="251"/>
    <b v="1"/>
    <s v="games/tabletop games"/>
    <n v="1.4697777777777778"/>
    <n v="52.701195219123505"/>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x v="2202"/>
    <s v="An electro-organic album of evolved dance music inspired by seminal cyberpunk works."/>
    <n v="4000"/>
    <n v="28167.25"/>
    <x v="0"/>
    <x v="0"/>
    <s v="USD"/>
    <n v="1351801368"/>
    <n v="1349209368"/>
    <b v="0"/>
    <n v="721"/>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x v="2207"/>
    <s v="Each piece has a story behind it. Not of some life drama but of an experience you live whilst listening; Happiness evoking"/>
    <n v="2000"/>
    <n v="2000"/>
    <x v="0"/>
    <x v="0"/>
    <s v="USD"/>
    <n v="1384580373"/>
    <n v="1381984773"/>
    <b v="0"/>
    <n v="7"/>
    <b v="1"/>
    <s v="music/electronic music"/>
    <n v="1"/>
    <n v="285.71428571428572"/>
    <x v="4"/>
    <x v="15"/>
  </r>
  <r>
    <n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x v="2209"/>
    <s v="Support us and pledge for rewards on our new bigger Tour of the US, Canada and Colombia!"/>
    <n v="500"/>
    <n v="754"/>
    <x v="0"/>
    <x v="1"/>
    <s v="GBP"/>
    <n v="1397516400"/>
    <n v="1396524644"/>
    <b v="0"/>
    <n v="15"/>
    <b v="1"/>
    <s v="music/electronic music"/>
    <n v="1.508"/>
    <n v="50.266666666666666"/>
    <x v="4"/>
    <x v="15"/>
  </r>
  <r>
    <n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40.75"/>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n v="1429127379"/>
    <b v="0"/>
    <n v="1"/>
    <b v="1"/>
    <s v="music/electronic music"/>
    <n v="2"/>
    <n v="10"/>
    <x v="4"/>
    <x v="15"/>
  </r>
  <r>
    <n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x v="2215"/>
    <s v="Ambient Electro Grind-fest!"/>
    <n v="550"/>
    <n v="860"/>
    <x v="0"/>
    <x v="0"/>
    <s v="USD"/>
    <n v="1331621940"/>
    <n v="1329671572"/>
    <b v="0"/>
    <n v="33"/>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x v="2220"/>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x v="2233"/>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x v="2234"/>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x v="2235"/>
    <s v="An amazing set of sceneries to create unique atmospheres for your tabletop gaming."/>
    <n v="13000"/>
    <n v="19931"/>
    <x v="0"/>
    <x v="5"/>
    <s v="CAD"/>
    <n v="1427585511"/>
    <n v="1424997111"/>
    <b v="0"/>
    <n v="147"/>
    <b v="1"/>
    <s v="games/tabletop games"/>
    <n v="1.5331538461538461"/>
    <n v="135.58503401360545"/>
    <x v="6"/>
    <x v="32"/>
  </r>
  <r>
    <n v="2236"/>
    <x v="2236"/>
    <s v="Assume the role of an intergalactic real-estate agent attempting to satisfy various creature clientele!"/>
    <n v="2800"/>
    <n v="15039"/>
    <x v="0"/>
    <x v="0"/>
    <s v="USD"/>
    <n v="1454338123"/>
    <n v="1451746123"/>
    <b v="0"/>
    <n v="680"/>
    <b v="1"/>
    <s v="games/tabletop games"/>
    <n v="5.3710714285714287"/>
    <n v="22.116176470588236"/>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x v="2238"/>
    <s v="28mm Fantasy Miniature Range in leadfree white metal: Orcs, wolves and more."/>
    <n v="4000"/>
    <n v="5496"/>
    <x v="0"/>
    <x v="12"/>
    <s v="EUR"/>
    <n v="1489157716"/>
    <n v="1486565716"/>
    <b v="0"/>
    <n v="79"/>
    <b v="1"/>
    <s v="games/tabletop games"/>
    <n v="1.3740000000000001"/>
    <n v="69.569620253164558"/>
    <x v="6"/>
    <x v="32"/>
  </r>
  <r>
    <n v="2239"/>
    <x v="2239"/>
    <s v="Next stretch goal unlocks at $33,000 and/or 500 backers unlocks 2 bonus stretch goals."/>
    <n v="25000"/>
    <n v="32006.67"/>
    <x v="0"/>
    <x v="0"/>
    <s v="USD"/>
    <n v="1385870520"/>
    <n v="1382742014"/>
    <b v="0"/>
    <n v="426"/>
    <b v="1"/>
    <s v="games/tabletop games"/>
    <n v="1.2802667999999999"/>
    <n v="75.133028169014082"/>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x v="2242"/>
    <s v="Inconceivable! An amazing new illustrative deck based on The Princess Bride movie."/>
    <n v="10000"/>
    <n v="136009.76"/>
    <x v="0"/>
    <x v="0"/>
    <s v="USD"/>
    <n v="1385521320"/>
    <n v="1382449733"/>
    <b v="0"/>
    <n v="2525"/>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x v="2244"/>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x v="2245"/>
    <s v="You've got a time machine, high-powered weapons and a whole lot of history to save. Welcome to TimeWatch!"/>
    <n v="4000"/>
    <n v="105881"/>
    <x v="0"/>
    <x v="0"/>
    <s v="USD"/>
    <n v="1393005600"/>
    <n v="1390323617"/>
    <b v="0"/>
    <n v="1980"/>
    <b v="1"/>
    <s v="games/tabletop games"/>
    <n v="26.47025"/>
    <n v="53.475252525252522"/>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x v="2247"/>
    <s v="Take on the role of an ancient forager in this fun strategy game from the designer of Biblios."/>
    <n v="18500"/>
    <n v="19324"/>
    <x v="0"/>
    <x v="0"/>
    <s v="USD"/>
    <n v="1438185565"/>
    <n v="1436975965"/>
    <b v="0"/>
    <n v="380"/>
    <b v="1"/>
    <s v="games/tabletop games"/>
    <n v="1.0445405405405406"/>
    <n v="50.8526315789473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x v="2249"/>
    <s v="March with the legions against the enemies of Rome in this role-playing game of military adventures."/>
    <n v="3500"/>
    <n v="5907"/>
    <x v="0"/>
    <x v="0"/>
    <s v="USD"/>
    <n v="1364917965"/>
    <n v="1362329565"/>
    <b v="0"/>
    <n v="180"/>
    <b v="1"/>
    <s v="games/tabletop games"/>
    <n v="1.6877142857142857"/>
    <n v="32.81666666666667"/>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x v="2251"/>
    <s v="A great game full of lying, scheming, and werewolves.  Now with additional characters to add even more mayhem!"/>
    <n v="8500"/>
    <n v="11428.19"/>
    <x v="0"/>
    <x v="0"/>
    <s v="USD"/>
    <n v="1408177077"/>
    <n v="1406362677"/>
    <b v="0"/>
    <n v="480"/>
    <b v="1"/>
    <s v="games/tabletop games"/>
    <n v="1.3444929411764706"/>
    <n v="23.808729166666669"/>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x v="2254"/>
    <s v="A dexterity microgame by father/daughter team, Jason and Claire Kotarski. Make 100 project."/>
    <n v="500"/>
    <n v="2299"/>
    <x v="0"/>
    <x v="0"/>
    <s v="USD"/>
    <n v="1485271968"/>
    <n v="1484667168"/>
    <b v="0"/>
    <n v="197"/>
    <b v="1"/>
    <s v="games/tabletop games"/>
    <n v="4.5979999999999999"/>
    <n v="11.67005076142132"/>
    <x v="6"/>
    <x v="32"/>
  </r>
  <r>
    <n v="2255"/>
    <x v="2255"/>
    <s v="This is the second set of 5 expansions for our route-building game, Jet Set!"/>
    <n v="3950"/>
    <n v="11323"/>
    <x v="0"/>
    <x v="0"/>
    <s v="USD"/>
    <n v="1462661451"/>
    <n v="1460069451"/>
    <b v="0"/>
    <n v="271"/>
    <b v="1"/>
    <s v="games/tabletop games"/>
    <n v="2.8665822784810127"/>
    <n v="41.782287822878232"/>
    <x v="6"/>
    <x v="32"/>
  </r>
  <r>
    <n v="2256"/>
    <x v="2256"/>
    <s v="Build your crypto-currency empire and sabotage your opponents. A deck building, card game. 2-4 players. 15 minutes."/>
    <n v="480"/>
    <n v="1069"/>
    <x v="0"/>
    <x v="1"/>
    <s v="GBP"/>
    <n v="1479811846"/>
    <n v="1478602246"/>
    <b v="0"/>
    <n v="50"/>
    <b v="1"/>
    <s v="games/tabletop games"/>
    <n v="2.2270833333333333"/>
    <n v="21.3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x v="2258"/>
    <s v="A Dungeon World campaign setting that takes place after the end of the worlds."/>
    <n v="2200"/>
    <n v="3223"/>
    <x v="0"/>
    <x v="0"/>
    <s v="USD"/>
    <n v="1434045687"/>
    <n v="1431453687"/>
    <b v="0"/>
    <n v="205"/>
    <b v="1"/>
    <s v="games/tabletop games"/>
    <n v="1.4650000000000001"/>
    <n v="15.721951219512196"/>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x v="2262"/>
    <s v="An RPG about mortal servants of the Horsemen of the Apocalypse deciding to not end the world."/>
    <n v="3300"/>
    <n v="5087"/>
    <x v="0"/>
    <x v="0"/>
    <s v="USD"/>
    <n v="1416268800"/>
    <n v="1413295358"/>
    <b v="0"/>
    <n v="181"/>
    <b v="1"/>
    <s v="games/tabletop games"/>
    <n v="1.5415151515151515"/>
    <n v="28.104972375690608"/>
    <x v="6"/>
    <x v="32"/>
  </r>
  <r>
    <n v="2263"/>
    <x v="2263"/>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x v="2266"/>
    <s v="Want to be LORD OF THE GOATS? Start building your herd using thievery, magic, bombs and mostly goats."/>
    <n v="1500"/>
    <n v="4804"/>
    <x v="0"/>
    <x v="0"/>
    <s v="USD"/>
    <n v="1461722400"/>
    <n v="1460235592"/>
    <b v="0"/>
    <n v="194"/>
    <b v="1"/>
    <s v="games/tabletop games"/>
    <n v="3.2026666666666666"/>
    <n v="24.762886597938145"/>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x v="2269"/>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x v="2278"/>
    <s v="Dice forged from stone one by one entirely by hand for demanding Gamers and Collectors."/>
    <n v="2000"/>
    <n v="5414"/>
    <x v="0"/>
    <x v="13"/>
    <s v="EUR"/>
    <n v="1451861940"/>
    <n v="1448902867"/>
    <b v="0"/>
    <n v="102"/>
    <b v="1"/>
    <s v="games/tabletop games"/>
    <n v="2.7069999999999999"/>
    <n v="53.078431372549019"/>
    <x v="6"/>
    <x v="32"/>
  </r>
  <r>
    <n v="2279"/>
    <x v="2279"/>
    <s v="The Zombie Apocalypse has begun! Fortunately, YOU have your priorities straight. What could be more important than Geocaching?"/>
    <n v="1000"/>
    <n v="1538"/>
    <x v="0"/>
    <x v="0"/>
    <s v="USD"/>
    <n v="1423022400"/>
    <n v="1421436099"/>
    <b v="0"/>
    <n v="32"/>
    <b v="1"/>
    <s v="games/tabletop games"/>
    <n v="1.538"/>
    <n v="48.0625"/>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x v="2281"/>
    <s v="I am trying to get a new band off the ground, and in order to be taken seriously and get gigs, we need some killer recordings!"/>
    <n v="300"/>
    <n v="555"/>
    <x v="0"/>
    <x v="0"/>
    <s v="USD"/>
    <n v="1311576600"/>
    <n v="1306219897"/>
    <b v="0"/>
    <n v="11"/>
    <b v="1"/>
    <s v="music/rock"/>
    <n v="1.85"/>
    <n v="50.454545454545453"/>
    <x v="4"/>
    <x v="11"/>
  </r>
  <r>
    <n v="2282"/>
    <x v="2282"/>
    <s v="Sage King is recording his debut album and wants YOU to be a part of the creation process"/>
    <n v="750"/>
    <n v="1390"/>
    <x v="0"/>
    <x v="0"/>
    <s v="USD"/>
    <n v="1452744686"/>
    <n v="1447560686"/>
    <b v="0"/>
    <n v="12"/>
    <b v="1"/>
    <s v="music/rock"/>
    <n v="1.8533333333333333"/>
    <n v="115.8333333333333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x v="2284"/>
    <s v="The Vinyl Skyway reunite to make a third album. "/>
    <n v="6000"/>
    <n v="6373.27"/>
    <x v="0"/>
    <x v="0"/>
    <s v="USD"/>
    <n v="1299902400"/>
    <n v="1297451245"/>
    <b v="0"/>
    <n v="59"/>
    <b v="1"/>
    <s v="music/rock"/>
    <n v="1.0622116666666668"/>
    <n v="108.02152542372882"/>
    <x v="4"/>
    <x v="11"/>
  </r>
  <r>
    <n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x v="2286"/>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x v="2287"/>
    <s v="Pre-order Crushed Out's new album TEETH &amp; support the pressing of 12&quot; vinyl records. Release date; Sept. 16, 2014."/>
    <n v="4500"/>
    <n v="5398.99"/>
    <x v="0"/>
    <x v="0"/>
    <s v="USD"/>
    <n v="1403539260"/>
    <n v="1401724860"/>
    <b v="0"/>
    <n v="106"/>
    <b v="1"/>
    <s v="music/rock"/>
    <n v="1.1997755555555556"/>
    <n v="50.9338679245283"/>
    <x v="4"/>
    <x v="11"/>
  </r>
  <r>
    <n v="2288"/>
    <x v="2288"/>
    <s v="Technocracy will be released on digital media on June 26th, but we all know analog is king!  Help us press this album on vinyl!"/>
    <n v="1000"/>
    <n v="1001"/>
    <x v="0"/>
    <x v="0"/>
    <s v="USD"/>
    <n v="1340733600"/>
    <n v="1339098689"/>
    <b v="0"/>
    <n v="25"/>
    <b v="1"/>
    <s v="music/rock"/>
    <n v="1.0009999999999999"/>
    <n v="40.04"/>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4.44"/>
    <x v="4"/>
    <x v="11"/>
  </r>
  <r>
    <n v="2290"/>
    <x v="2290"/>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x v="2291"/>
    <s v="So we've recorded a 5-song EP with a 2-time Grammy winner, but we need to raise the  $$$ to mix, master and press it to CD and vinyl!"/>
    <n v="2500"/>
    <n v="4320"/>
    <x v="0"/>
    <x v="0"/>
    <s v="USD"/>
    <n v="1335153600"/>
    <n v="1332199618"/>
    <b v="0"/>
    <n v="43"/>
    <b v="1"/>
    <s v="music/rock"/>
    <n v="1.728"/>
    <n v="100.46511627906976"/>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x v="2293"/>
    <s v="Donate here to be a part of the upcoming album. Every little bit helps!"/>
    <n v="850"/>
    <n v="920"/>
    <x v="0"/>
    <x v="0"/>
    <s v="USD"/>
    <n v="1348545540"/>
    <n v="1346345999"/>
    <b v="0"/>
    <n v="27"/>
    <b v="1"/>
    <s v="music/rock"/>
    <n v="1.0823529411764705"/>
    <n v="34.074074074074076"/>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x v="2296"/>
    <s v="Ed Hamell AKA Hamell on Trial is recording an album titled The Happiest Man in the World. He needs your help."/>
    <n v="7000"/>
    <n v="10435"/>
    <x v="0"/>
    <x v="0"/>
    <s v="USD"/>
    <n v="1330018426"/>
    <n v="1326994426"/>
    <b v="0"/>
    <n v="145"/>
    <b v="1"/>
    <s v="music/rock"/>
    <n v="1.4907142857142857"/>
    <n v="71.965517241379317"/>
    <x v="4"/>
    <x v="11"/>
  </r>
  <r>
    <n v="2297"/>
    <x v="2297"/>
    <s v="New Jersey Alternative Rock band COCO needs YOUR help self-releasing debut EP!"/>
    <n v="1000"/>
    <n v="1006"/>
    <x v="0"/>
    <x v="0"/>
    <s v="USD"/>
    <n v="1331697540"/>
    <n v="1328749249"/>
    <b v="0"/>
    <n v="19"/>
    <b v="1"/>
    <s v="music/rock"/>
    <n v="1.006"/>
    <n v="52.94736842105263"/>
    <x v="4"/>
    <x v="11"/>
  </r>
  <r>
    <n v="2298"/>
    <x v="2298"/>
    <s v="My name is Jonny Gray, and my friends and I are working together to raise funds for my debut album"/>
    <n v="30000"/>
    <n v="31522"/>
    <x v="0"/>
    <x v="0"/>
    <s v="USD"/>
    <n v="1395861033"/>
    <n v="1393272633"/>
    <b v="0"/>
    <n v="288"/>
    <b v="1"/>
    <s v="music/rock"/>
    <n v="1.0507333333333333"/>
    <n v="109.45138888888889"/>
    <x v="4"/>
    <x v="11"/>
  </r>
  <r>
    <n v="2299"/>
    <x v="2299"/>
    <s v="Fly Radio has finished tracking their album now all that is left is the mixing/mastering and duplication!"/>
    <n v="300"/>
    <n v="1050.5"/>
    <x v="0"/>
    <x v="0"/>
    <s v="USD"/>
    <n v="1296953209"/>
    <n v="1295657209"/>
    <b v="0"/>
    <n v="14"/>
    <b v="1"/>
    <s v="music/rock"/>
    <n v="3.5016666666666665"/>
    <n v="75.035714285714292"/>
    <x v="4"/>
    <x v="11"/>
  </r>
  <r>
    <n v="2300"/>
    <x v="2300"/>
    <s v="Big Fiction leaves for tour on 6/27 but the Prison Van needs some work!  New brakes, transmission repair, tires... it needs a bit."/>
    <n v="800"/>
    <n v="810"/>
    <x v="0"/>
    <x v="0"/>
    <s v="USD"/>
    <n v="1340904416"/>
    <n v="1339694816"/>
    <b v="0"/>
    <n v="7"/>
    <b v="1"/>
    <s v="music/rock"/>
    <n v="1.0125"/>
    <n v="115.71428571428571"/>
    <x v="4"/>
    <x v="11"/>
  </r>
  <r>
    <n v="2301"/>
    <x v="2301"/>
    <s v="We are America's first trock band, and we're ready to bring you our first album!"/>
    <n v="5000"/>
    <n v="6680.22"/>
    <x v="0"/>
    <x v="0"/>
    <s v="USD"/>
    <n v="1371785496"/>
    <n v="1369193496"/>
    <b v="1"/>
    <n v="211"/>
    <b v="1"/>
    <s v="music/indie rock"/>
    <n v="1.336044"/>
    <n v="31.659810426540286"/>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x v="2309"/>
    <s v="|| HELP MARNY LION PROUDFIT RECORD HER SECOND INDIE FOLK ALBUM THIS MARCH â€“ THE BARN IS WAITING ||"/>
    <n v="6000"/>
    <n v="6400.47"/>
    <x v="0"/>
    <x v="0"/>
    <s v="USD"/>
    <n v="1362872537"/>
    <n v="1359848537"/>
    <b v="1"/>
    <n v="107"/>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x v="2311"/>
    <s v="I'm heading back into the studio!  I'm planning to record a CD of original songs and one with some jazz standards."/>
    <n v="9000"/>
    <n v="9370"/>
    <x v="0"/>
    <x v="0"/>
    <s v="USD"/>
    <n v="1399421189"/>
    <n v="1396829189"/>
    <b v="1"/>
    <n v="104"/>
    <b v="1"/>
    <s v="music/indie rock"/>
    <n v="1.0411111111111111"/>
    <n v="90.09615384615384"/>
    <x v="4"/>
    <x v="14"/>
  </r>
  <r>
    <n v="2312"/>
    <x v="2312"/>
    <s v="Help Brooklyn psychedelic synth rockers DINOWALRUS release their 3rd Record, COMPLEXION, on vinyl!"/>
    <n v="3000"/>
    <n v="3236"/>
    <x v="0"/>
    <x v="0"/>
    <s v="USD"/>
    <n v="1397862000"/>
    <n v="1395155478"/>
    <b v="1"/>
    <n v="79"/>
    <b v="1"/>
    <s v="music/indie rock"/>
    <n v="1.0786666666666667"/>
    <n v="40.962025316455694"/>
    <x v="4"/>
    <x v="14"/>
  </r>
  <r>
    <n v="2313"/>
    <x v="2313"/>
    <s v="A Sunny Day in Glasgow are recording a new album and we need your help!"/>
    <n v="5000"/>
    <n v="8792.02"/>
    <x v="0"/>
    <x v="0"/>
    <s v="USD"/>
    <n v="1336086026"/>
    <n v="1333494026"/>
    <b v="1"/>
    <n v="157"/>
    <b v="1"/>
    <s v="music/indie rock"/>
    <n v="1.7584040000000001"/>
    <n v="56.000127388535034"/>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x v="2315"/>
    <s v="Rice invites you to be a part of the creation of their first album and spread their message of love."/>
    <n v="2500"/>
    <n v="2565"/>
    <x v="0"/>
    <x v="0"/>
    <s v="USD"/>
    <n v="1336238743"/>
    <n v="1333646743"/>
    <b v="1"/>
    <n v="64"/>
    <b v="1"/>
    <s v="music/indie rock"/>
    <n v="1.026"/>
    <n v="40.078125"/>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x v="2317"/>
    <s v="Snag the first Wolf Interval release by droners ibreatheFUR and He Can Jog. One month to preorder and then they're gone!"/>
    <n v="400"/>
    <n v="416"/>
    <x v="0"/>
    <x v="0"/>
    <s v="USD"/>
    <n v="1266210000"/>
    <n v="1263474049"/>
    <b v="1"/>
    <n v="22"/>
    <b v="1"/>
    <s v="music/indie rock"/>
    <n v="1.04"/>
    <n v="18.90909090909091"/>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x v="2319"/>
    <s v="The upcoming debut full-length album from Nevada Color &quot;Adventures&quot; will be available Spring 2014 with your help!"/>
    <n v="3000"/>
    <n v="3231"/>
    <x v="0"/>
    <x v="0"/>
    <s v="USD"/>
    <n v="1387072685"/>
    <n v="1384480685"/>
    <b v="1"/>
    <n v="77"/>
    <b v="1"/>
    <s v="music/indie rock"/>
    <n v="1.077"/>
    <n v="41.961038961038959"/>
    <x v="4"/>
    <x v="14"/>
  </r>
  <r>
    <n v="2320"/>
    <x v="2320"/>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x v="2321"/>
    <s v="Universal organic liquid seasoning brewed all natural from lupine, oat, salt and water for soups, salads, stews and more"/>
    <n v="10557"/>
    <n v="4130"/>
    <x v="3"/>
    <x v="15"/>
    <s v="EUR"/>
    <n v="1491282901"/>
    <n v="1488694501"/>
    <b v="0"/>
    <n v="64"/>
    <b v="0"/>
    <s v="food/small batch"/>
    <n v="0.39120962394619685"/>
    <n v="64.53125"/>
    <x v="7"/>
    <x v="33"/>
  </r>
  <r>
    <n v="2322"/>
    <x v="2322"/>
    <s v="Jen bakes shortbread is a small batch, all natural shortbread cookie business looking for smart funding to grow!"/>
    <n v="2700"/>
    <n v="85"/>
    <x v="3"/>
    <x v="0"/>
    <s v="USD"/>
    <n v="1491769769"/>
    <n v="1489181369"/>
    <b v="0"/>
    <n v="4"/>
    <b v="0"/>
    <s v="food/small batch"/>
    <n v="3.1481481481481478E-2"/>
    <n v="21.25"/>
    <x v="7"/>
    <x v="33"/>
  </r>
  <r>
    <n v="2323"/>
    <x v="2323"/>
    <s v="You can never go wrong with a Beef Stick, great taste with no fillers and can easily goes with you everywhere."/>
    <n v="250"/>
    <n v="120"/>
    <x v="3"/>
    <x v="0"/>
    <s v="USD"/>
    <n v="1490033247"/>
    <n v="1489428447"/>
    <b v="0"/>
    <n v="4"/>
    <b v="0"/>
    <s v="food/small batch"/>
    <n v="0.48"/>
    <n v="30"/>
    <x v="7"/>
    <x v="33"/>
  </r>
  <r>
    <n v="2324"/>
    <x v="2324"/>
    <s v="A city centre shop selling great locally made food with room to chat and learn about eachother."/>
    <n v="7500"/>
    <n v="1555"/>
    <x v="3"/>
    <x v="1"/>
    <s v="GBP"/>
    <n v="1490559285"/>
    <n v="1487970885"/>
    <b v="0"/>
    <n v="61"/>
    <b v="0"/>
    <s v="food/small batch"/>
    <n v="0.20733333333333334"/>
    <n v="25.491803278688526"/>
    <x v="7"/>
    <x v="33"/>
  </r>
  <r>
    <n v="2325"/>
    <x v="2325"/>
    <s v="Do you like to Maga? Do you like hot sauce as spicy as your memes? Do you like sexy frogs? Of course you do were all adults here."/>
    <n v="1000"/>
    <n v="80"/>
    <x v="3"/>
    <x v="0"/>
    <s v="USD"/>
    <n v="1490830331"/>
    <n v="1488241931"/>
    <b v="0"/>
    <n v="7"/>
    <b v="0"/>
    <s v="food/small batch"/>
    <n v="0.08"/>
    <n v="11.428571428571429"/>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108"/>
    <x v="7"/>
    <x v="33"/>
  </r>
  <r>
    <n v="2327"/>
    <x v="2327"/>
    <s v="Gourmet Fermentation in a Mason Jar. Create delicious, nutritious fermented foods at home."/>
    <n v="35000"/>
    <n v="184133.01"/>
    <x v="0"/>
    <x v="0"/>
    <s v="USD"/>
    <n v="1409090440"/>
    <n v="1406066440"/>
    <b v="1"/>
    <n v="3355"/>
    <b v="1"/>
    <s v="food/small batch"/>
    <n v="5.2609431428571432"/>
    <n v="54.883162444113267"/>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x v="2329"/>
    <s v="Vodka, whiskey and fruit brandy - coming soon! We are a coastal distillery located in historic Half Moon Bay, California."/>
    <n v="25000"/>
    <n v="26480"/>
    <x v="0"/>
    <x v="0"/>
    <s v="USD"/>
    <n v="1405609146"/>
    <n v="1403017146"/>
    <b v="1"/>
    <n v="125"/>
    <b v="1"/>
    <s v="food/small batch"/>
    <n v="1.0591999999999999"/>
    <n v="211.84"/>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x v="2331"/>
    <s v="Handcrafted, organic, single-origin, bean-to-bar, dark chocolate. Like fine wine, the secret is in the terroir."/>
    <n v="8000"/>
    <n v="11545.1"/>
    <x v="0"/>
    <x v="0"/>
    <s v="USD"/>
    <n v="1408320490"/>
    <n v="1405728490"/>
    <b v="1"/>
    <n v="283"/>
    <b v="1"/>
    <s v="food/small batch"/>
    <n v="1.4431375"/>
    <n v="40.795406360424032"/>
    <x v="7"/>
    <x v="33"/>
  </r>
  <r>
    <n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x v="2334"/>
    <s v="Help us get our delicious, organic, artisanal frozen pops on grocery store shelves in the Baltimore &amp; DC areas."/>
    <n v="4000"/>
    <n v="4078"/>
    <x v="0"/>
    <x v="0"/>
    <s v="USD"/>
    <n v="1415208840"/>
    <n v="1412611498"/>
    <b v="1"/>
    <n v="67"/>
    <b v="1"/>
    <s v="food/small batch"/>
    <n v="1.0195000000000001"/>
    <n v="60.865671641791046"/>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x v="2337"/>
    <s v="We make small batch, locally sourced bitters and shrubs for cocktails and cooking."/>
    <n v="12000"/>
    <n v="13279"/>
    <x v="0"/>
    <x v="0"/>
    <s v="USD"/>
    <n v="1403796143"/>
    <n v="1401204143"/>
    <b v="1"/>
    <n v="179"/>
    <b v="1"/>
    <s v="food/small batch"/>
    <n v="1.1065833333333333"/>
    <n v="74.184357541899445"/>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x v="2340"/>
    <s v="Strange Matter Coffee is opening a scratch bakery featuring craft doughnuts with vegan and gluten free options!"/>
    <n v="40000"/>
    <n v="42311"/>
    <x v="0"/>
    <x v="0"/>
    <s v="USD"/>
    <n v="1477841138"/>
    <n v="1475249138"/>
    <b v="1"/>
    <n v="403"/>
    <b v="1"/>
    <s v="food/small batch"/>
    <n v="1.0577749999999999"/>
    <n v="104.99007444168734"/>
    <x v="7"/>
    <x v="33"/>
  </r>
  <r>
    <n v="2341"/>
    <x v="2341"/>
    <s v="This website will serve as an interface to change lives and have a community routing for your success!"/>
    <n v="5000"/>
    <n v="0"/>
    <x v="1"/>
    <x v="0"/>
    <s v="USD"/>
    <n v="1436729504"/>
    <n v="1434137504"/>
    <b v="0"/>
    <n v="0"/>
    <b v="0"/>
    <s v="technology/web"/>
    <n v="0"/>
    <m/>
    <x v="2"/>
    <x v="7"/>
  </r>
  <r>
    <n v="2342"/>
    <x v="2342"/>
    <s v="A series of informational and interactive online tutorials enabling businesses to proactively ensure mental and corporate vitality."/>
    <n v="5500"/>
    <n v="0"/>
    <x v="1"/>
    <x v="0"/>
    <s v="USD"/>
    <n v="1412571600"/>
    <n v="1410799870"/>
    <b v="0"/>
    <n v="0"/>
    <b v="0"/>
    <s v="technology/web"/>
    <n v="0"/>
    <m/>
    <x v="2"/>
    <x v="7"/>
  </r>
  <r>
    <n v="2343"/>
    <x v="2343"/>
    <s v="The most influential and prestigious awards program that honors innovation and leadership in mobile technology and entertainment"/>
    <n v="10000"/>
    <n v="300"/>
    <x v="1"/>
    <x v="0"/>
    <s v="USD"/>
    <n v="1452282420"/>
    <n v="1447962505"/>
    <b v="0"/>
    <n v="1"/>
    <b v="0"/>
    <s v="technology/web"/>
    <n v="0.03"/>
    <n v="300"/>
    <x v="2"/>
    <x v="7"/>
  </r>
  <r>
    <n v="2344"/>
    <x v="2344"/>
    <s v="SAVE MONEY! Stop worrying about account disputes, supervising installs, and corporation bull-****. We actively negotiate on your behalf"/>
    <n v="1000"/>
    <n v="1"/>
    <x v="1"/>
    <x v="5"/>
    <s v="CAD"/>
    <n v="1466789269"/>
    <n v="1464197269"/>
    <b v="0"/>
    <n v="1"/>
    <b v="0"/>
    <s v="technology/web"/>
    <n v="1E-3"/>
    <n v="1"/>
    <x v="2"/>
    <x v="7"/>
  </r>
  <r>
    <n v="2345"/>
    <x v="2345"/>
    <s v="My team and I are creating a social media website for pet lovers across the world! Fashion, animal shows, adoptions, and more."/>
    <n v="3000"/>
    <n v="0"/>
    <x v="1"/>
    <x v="0"/>
    <s v="USD"/>
    <n v="1427845140"/>
    <n v="1424822556"/>
    <b v="0"/>
    <n v="0"/>
    <b v="0"/>
    <s v="technology/web"/>
    <n v="0"/>
    <m/>
    <x v="2"/>
    <x v="7"/>
  </r>
  <r>
    <n v="2346"/>
    <x v="2346"/>
    <s v="Watch and Make FREE 3D Videos &amp; Pics - No Viewer needed. To Help Learn we have Training and Instant 3D viewers."/>
    <n v="60000"/>
    <n v="39"/>
    <x v="1"/>
    <x v="0"/>
    <s v="USD"/>
    <n v="1476731431"/>
    <n v="1472843431"/>
    <b v="0"/>
    <n v="3"/>
    <b v="0"/>
    <s v="technology/web"/>
    <n v="6.4999999999999997E-4"/>
    <n v="13"/>
    <x v="2"/>
    <x v="7"/>
  </r>
  <r>
    <n v="2347"/>
    <x v="2347"/>
    <s v="Back this project and get access to a course about building COMPLETE web applications without coding."/>
    <n v="1000"/>
    <n v="15"/>
    <x v="1"/>
    <x v="0"/>
    <s v="USD"/>
    <n v="1472135676"/>
    <n v="1469543676"/>
    <b v="0"/>
    <n v="1"/>
    <b v="0"/>
    <s v="technology/web"/>
    <n v="1.4999999999999999E-2"/>
    <n v="15"/>
    <x v="2"/>
    <x v="7"/>
  </r>
  <r>
    <n v="2348"/>
    <x v="2348"/>
    <s v="Own, Buy, Sell 3D property! 3D games, 3D traveling and earn in one virtual 3D NEASPACE, Best for Oculus Rift environment."/>
    <n v="70000"/>
    <n v="270"/>
    <x v="1"/>
    <x v="0"/>
    <s v="USD"/>
    <n v="1456006938"/>
    <n v="1450822938"/>
    <b v="0"/>
    <n v="5"/>
    <b v="0"/>
    <s v="technology/web"/>
    <n v="3.8571428571428572E-3"/>
    <n v="54"/>
    <x v="2"/>
    <x v="7"/>
  </r>
  <r>
    <n v="2349"/>
    <x v="2349"/>
    <s v="Poliword tries to provide the people of the world an opportunity to make real changes in their government through the internet."/>
    <n v="474900"/>
    <n v="0"/>
    <x v="1"/>
    <x v="11"/>
    <s v="SEK"/>
    <n v="1439318228"/>
    <n v="1436812628"/>
    <b v="0"/>
    <n v="0"/>
    <b v="0"/>
    <s v="technology/web"/>
    <n v="0"/>
    <m/>
    <x v="2"/>
    <x v="7"/>
  </r>
  <r>
    <n v="2350"/>
    <x v="2350"/>
    <s v="HoxWi are the future for real time interaction with on-line customers via chat or video conference."/>
    <n v="50000"/>
    <n v="0"/>
    <x v="1"/>
    <x v="17"/>
    <s v="EUR"/>
    <n v="1483474370"/>
    <n v="1480882370"/>
    <b v="0"/>
    <n v="0"/>
    <b v="0"/>
    <s v="technology/web"/>
    <n v="0"/>
    <m/>
    <x v="2"/>
    <x v="7"/>
  </r>
  <r>
    <n v="2351"/>
    <x v="2351"/>
    <s v="Donate $30 or more and receive a free selfie stick."/>
    <n v="18900"/>
    <n v="108"/>
    <x v="1"/>
    <x v="4"/>
    <s v="NZD"/>
    <n v="1430360739"/>
    <n v="1427768739"/>
    <b v="0"/>
    <n v="7"/>
    <b v="0"/>
    <s v="technology/web"/>
    <n v="5.7142857142857143E-3"/>
    <n v="15.428571428571429"/>
    <x v="2"/>
    <x v="7"/>
  </r>
  <r>
    <n v="2352"/>
    <x v="2352"/>
    <s v="It is the mission of the Seekerâ€™s School of Thought and Philosophy to provide a safe and nurturing environment for all."/>
    <n v="2000"/>
    <n v="0"/>
    <x v="1"/>
    <x v="0"/>
    <s v="USD"/>
    <n v="1433603552"/>
    <n v="1428419552"/>
    <b v="0"/>
    <n v="0"/>
    <b v="0"/>
    <s v="technology/web"/>
    <n v="0"/>
    <m/>
    <x v="2"/>
    <x v="7"/>
  </r>
  <r>
    <n v="2353"/>
    <x v="2353"/>
    <s v="The best dating website for bronys and pegasisters. The reason I'm trying to get the funds for this project is that I need a laptop."/>
    <n v="1000"/>
    <n v="0"/>
    <x v="1"/>
    <x v="0"/>
    <s v="USD"/>
    <n v="1429632822"/>
    <n v="1428596022"/>
    <b v="0"/>
    <n v="0"/>
    <b v="0"/>
    <s v="technology/web"/>
    <n v="0"/>
    <m/>
    <x v="2"/>
    <x v="7"/>
  </r>
  <r>
    <n v="2354"/>
    <x v="2354"/>
    <s v="Almost done with doctorate degree but need funding of $35,000 to complete research of project."/>
    <n v="35000"/>
    <n v="25"/>
    <x v="1"/>
    <x v="0"/>
    <s v="USD"/>
    <n v="1420910460"/>
    <n v="1415726460"/>
    <b v="0"/>
    <n v="1"/>
    <b v="0"/>
    <s v="technology/web"/>
    <n v="7.1428571428571429E-4"/>
    <n v="25"/>
    <x v="2"/>
    <x v="7"/>
  </r>
  <r>
    <n v="2355"/>
    <x v="2355"/>
    <s v="PriceItUpPlease will be an easy to use website that estimates the amount of your startup costs for that great idea you have!"/>
    <n v="8000"/>
    <n v="55"/>
    <x v="1"/>
    <x v="2"/>
    <s v="AUD"/>
    <n v="1430604136"/>
    <n v="1428012136"/>
    <b v="0"/>
    <n v="2"/>
    <b v="0"/>
    <s v="technology/web"/>
    <n v="6.875E-3"/>
    <n v="27.5"/>
    <x v="2"/>
    <x v="7"/>
  </r>
  <r>
    <n v="2356"/>
    <x v="2356"/>
    <s v="HardstyleUnited.com The Global Hardstyle community. Your Hardstyle community."/>
    <n v="10000"/>
    <n v="0"/>
    <x v="1"/>
    <x v="9"/>
    <s v="EUR"/>
    <n v="1433530104"/>
    <n v="1430938104"/>
    <b v="0"/>
    <n v="0"/>
    <b v="0"/>
    <s v="technology/web"/>
    <n v="0"/>
    <m/>
    <x v="2"/>
    <x v="7"/>
  </r>
  <r>
    <n v="2357"/>
    <x v="2357"/>
    <s v="Click For Therapy is a website that was created to connect consumers and therapists across the UK."/>
    <n v="27000"/>
    <n v="0"/>
    <x v="1"/>
    <x v="1"/>
    <s v="GBP"/>
    <n v="1445093578"/>
    <n v="1442501578"/>
    <b v="0"/>
    <n v="0"/>
    <b v="0"/>
    <s v="technology/web"/>
    <n v="0"/>
    <m/>
    <x v="2"/>
    <x v="7"/>
  </r>
  <r>
    <n v="2358"/>
    <x v="2358"/>
    <s v="A website to auction, sell and swap items in the uk without a charge, without excess fees, the next ebay."/>
    <n v="1500"/>
    <n v="0"/>
    <x v="1"/>
    <x v="1"/>
    <s v="GBP"/>
    <n v="1422664740"/>
    <n v="1417818036"/>
    <b v="0"/>
    <n v="0"/>
    <b v="0"/>
    <s v="technology/web"/>
    <n v="0"/>
    <m/>
    <x v="2"/>
    <x v="7"/>
  </r>
  <r>
    <n v="2359"/>
    <x v="2359"/>
    <s v="I want to crowdfund the sequencing of my own genome to make it publicly available with crowd-sourced interpretation."/>
    <n v="7500"/>
    <n v="1101"/>
    <x v="1"/>
    <x v="0"/>
    <s v="USD"/>
    <n v="1438616124"/>
    <n v="1433432124"/>
    <b v="0"/>
    <n v="3"/>
    <b v="0"/>
    <s v="technology/web"/>
    <n v="0.14680000000000001"/>
    <n v="367"/>
    <x v="2"/>
    <x v="7"/>
  </r>
  <r>
    <n v="2360"/>
    <x v="2360"/>
    <s v="Welcome to Bee Bay Canada, your commission free microjobs website.  Sell at any price and keep 100% of what you earn!"/>
    <n v="5000"/>
    <n v="2"/>
    <x v="1"/>
    <x v="5"/>
    <s v="CAD"/>
    <n v="1454864280"/>
    <n v="1452272280"/>
    <b v="0"/>
    <n v="1"/>
    <b v="0"/>
    <s v="technology/web"/>
    <n v="4.0000000000000002E-4"/>
    <n v="2"/>
    <x v="2"/>
    <x v="7"/>
  </r>
  <r>
    <n v="2361"/>
    <x v="2361"/>
    <s v="A website for email/sms alerts of your personal selection, comparison of prices,consolidated database, best deals around for clothing."/>
    <n v="200"/>
    <n v="0"/>
    <x v="1"/>
    <x v="5"/>
    <s v="CAD"/>
    <n v="1462053600"/>
    <n v="1459975008"/>
    <b v="0"/>
    <n v="0"/>
    <b v="0"/>
    <s v="technology/web"/>
    <n v="0"/>
    <m/>
    <x v="2"/>
    <x v="7"/>
  </r>
  <r>
    <n v="2362"/>
    <x v="2362"/>
    <s v="The Columbus Ruby Brigade has brought monthly ruby goodness and camaraderie to all participants."/>
    <n v="420"/>
    <n v="120"/>
    <x v="1"/>
    <x v="0"/>
    <s v="USD"/>
    <n v="1418315470"/>
    <n v="1415723470"/>
    <b v="0"/>
    <n v="2"/>
    <b v="0"/>
    <s v="technology/web"/>
    <n v="0.2857142857142857"/>
    <n v="60"/>
    <x v="2"/>
    <x v="7"/>
  </r>
  <r>
    <n v="2363"/>
    <x v="2363"/>
    <s v="This is an affordable social lead based web-site to help anyone who wants extra work or start their own business. We find your customer"/>
    <n v="175000"/>
    <n v="0"/>
    <x v="1"/>
    <x v="0"/>
    <s v="USD"/>
    <n v="1451348200"/>
    <n v="1447460200"/>
    <b v="0"/>
    <n v="0"/>
    <b v="0"/>
    <s v="technology/web"/>
    <n v="0"/>
    <m/>
    <x v="2"/>
    <x v="7"/>
  </r>
  <r>
    <n v="2364"/>
    <x v="2364"/>
    <s v="Making a Minecraft server and Website and I need your help to fund it. Thanks in Advance!"/>
    <n v="128"/>
    <n v="0"/>
    <x v="1"/>
    <x v="0"/>
    <s v="USD"/>
    <n v="1445898356"/>
    <n v="1441146356"/>
    <b v="0"/>
    <n v="0"/>
    <b v="0"/>
    <s v="technology/web"/>
    <n v="0"/>
    <m/>
    <x v="2"/>
    <x v="7"/>
  </r>
  <r>
    <n v="2365"/>
    <x v="2365"/>
    <s v="A website that could group all your social 'identities' and online property together and find new followers or creators to follow"/>
    <n v="1000"/>
    <n v="0"/>
    <x v="1"/>
    <x v="13"/>
    <s v="EUR"/>
    <n v="1453071600"/>
    <n v="1449596425"/>
    <b v="0"/>
    <n v="0"/>
    <b v="0"/>
    <s v="technology/web"/>
    <n v="0"/>
    <m/>
    <x v="2"/>
    <x v="7"/>
  </r>
  <r>
    <n v="2366"/>
    <x v="2366"/>
    <s v="iDEA virtual activities, the perfect way to encourage children and families to get active - physically, socially and mentally."/>
    <n v="25000"/>
    <n v="2630"/>
    <x v="1"/>
    <x v="1"/>
    <s v="GBP"/>
    <n v="1445431533"/>
    <n v="1442839533"/>
    <b v="0"/>
    <n v="27"/>
    <b v="0"/>
    <s v="technology/web"/>
    <n v="0.1052"/>
    <n v="97.407407407407405"/>
    <x v="2"/>
    <x v="7"/>
  </r>
  <r>
    <n v="2367"/>
    <x v="2367"/>
    <s v="Our goal is to create a completely free website similar to Chegg.com for students to benefit from without raping their wallet!"/>
    <n v="50000"/>
    <n v="670"/>
    <x v="1"/>
    <x v="0"/>
    <s v="USD"/>
    <n v="1461622616"/>
    <n v="1456442216"/>
    <b v="0"/>
    <n v="14"/>
    <b v="0"/>
    <s v="technology/web"/>
    <n v="1.34E-2"/>
    <n v="47.857142857142854"/>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0"/>
    <x v="2"/>
    <x v="7"/>
  </r>
  <r>
    <n v="2369"/>
    <x v="2369"/>
    <s v="A website that lets local businesses offer deals to customers and be found online. They pay a small yearly fee and keep %100 of profit."/>
    <n v="25000"/>
    <n v="0"/>
    <x v="1"/>
    <x v="0"/>
    <s v="USD"/>
    <n v="1455132611"/>
    <n v="1452540611"/>
    <b v="0"/>
    <n v="0"/>
    <b v="0"/>
    <s v="technology/web"/>
    <n v="0"/>
    <m/>
    <x v="2"/>
    <x v="7"/>
  </r>
  <r>
    <n v="2370"/>
    <x v="2370"/>
    <s v="Let's go get it back! Most people can get $5,000 to $6,000 more a year in tax deductions. Stop the abuse and get back your share!"/>
    <n v="25000"/>
    <n v="82"/>
    <x v="1"/>
    <x v="0"/>
    <s v="USD"/>
    <n v="1418877141"/>
    <n v="1416285141"/>
    <b v="0"/>
    <n v="4"/>
    <b v="0"/>
    <s v="technology/web"/>
    <n v="3.2799999999999999E-3"/>
    <n v="20.5"/>
    <x v="2"/>
    <x v="7"/>
  </r>
  <r>
    <n v="2371"/>
    <x v="2371"/>
    <s v="ProjectPetal.com is an all in one website for all Makers to share projects and ideas. A Facebook(R) Twitter(R) &amp; Github(R) all in one."/>
    <n v="2000"/>
    <n v="0"/>
    <x v="1"/>
    <x v="0"/>
    <s v="USD"/>
    <n v="1435257596"/>
    <n v="1432665596"/>
    <b v="0"/>
    <n v="0"/>
    <b v="0"/>
    <s v="technology/web"/>
    <n v="0"/>
    <m/>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30"/>
    <x v="2"/>
    <x v="7"/>
  </r>
  <r>
    <n v="2373"/>
    <x v="2373"/>
    <s v="We want to create a safe marketplace for buying and selling bicycles."/>
    <n v="850000"/>
    <n v="50"/>
    <x v="1"/>
    <x v="11"/>
    <s v="SEK"/>
    <n v="1440863624"/>
    <n v="1438271624"/>
    <b v="0"/>
    <n v="1"/>
    <b v="0"/>
    <s v="technology/web"/>
    <n v="5.8823529411764708E-5"/>
    <n v="50"/>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10"/>
    <x v="2"/>
    <x v="7"/>
  </r>
  <r>
    <n v="2375"/>
    <x v="2375"/>
    <s v="Slice Trade is a new way to trade in your old phones. We buy back phones in any condition and pay you cash or give you a new one free!"/>
    <n v="10000"/>
    <n v="0"/>
    <x v="1"/>
    <x v="0"/>
    <s v="USD"/>
    <n v="1473451437"/>
    <n v="1470859437"/>
    <b v="0"/>
    <n v="0"/>
    <b v="0"/>
    <s v="technology/web"/>
    <n v="0"/>
    <m/>
    <x v="2"/>
    <x v="7"/>
  </r>
  <r>
    <n v="2376"/>
    <x v="2376"/>
    <s v="Tough, pre-manufactured lost and found stickers that forward messages to the owners email and cellphone."/>
    <n v="3000"/>
    <n v="326.33"/>
    <x v="1"/>
    <x v="0"/>
    <s v="USD"/>
    <n v="1449785566"/>
    <n v="1447193566"/>
    <b v="0"/>
    <n v="4"/>
    <b v="0"/>
    <s v="technology/web"/>
    <n v="0.10877666666666666"/>
    <n v="81.582499999999996"/>
    <x v="2"/>
    <x v="7"/>
  </r>
  <r>
    <n v="2377"/>
    <x v="2377"/>
    <s v="Fluttify is an Online Video Sharing Platform allowing friends to share their favorite Trending Content with each other."/>
    <n v="2500"/>
    <n v="0"/>
    <x v="1"/>
    <x v="5"/>
    <s v="CAD"/>
    <n v="1480110783"/>
    <n v="1477515183"/>
    <b v="0"/>
    <n v="0"/>
    <b v="0"/>
    <s v="technology/web"/>
    <n v="0"/>
    <m/>
    <x v="2"/>
    <x v="7"/>
  </r>
  <r>
    <n v="2378"/>
    <x v="2378"/>
    <s v="KEEPUP allows you to extend your social circle by introducing you to new people via your friends."/>
    <n v="110000"/>
    <n v="0"/>
    <x v="1"/>
    <x v="0"/>
    <s v="USD"/>
    <n v="1440548330"/>
    <n v="1438042730"/>
    <b v="0"/>
    <n v="0"/>
    <b v="0"/>
    <s v="technology/web"/>
    <n v="0"/>
    <m/>
    <x v="2"/>
    <x v="7"/>
  </r>
  <r>
    <n v="2379"/>
    <x v="2379"/>
    <s v="Selectcooks.com is a community marketplace for people to list, find and hire chefs."/>
    <n v="30000"/>
    <n v="0"/>
    <x v="1"/>
    <x v="0"/>
    <s v="USD"/>
    <n v="1444004616"/>
    <n v="1440116616"/>
    <b v="0"/>
    <n v="0"/>
    <b v="0"/>
    <s v="technology/web"/>
    <n v="0"/>
    <m/>
    <x v="2"/>
    <x v="7"/>
  </r>
  <r>
    <n v="2380"/>
    <x v="2380"/>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x v="2381"/>
    <s v="Social Media Platform for the Marijuana Industry to create professionalism and a stable lasting market."/>
    <n v="86350"/>
    <n v="1571"/>
    <x v="1"/>
    <x v="0"/>
    <s v="USD"/>
    <n v="1428704848"/>
    <n v="1426112848"/>
    <b v="0"/>
    <n v="7"/>
    <b v="0"/>
    <s v="technology/web"/>
    <n v="1.8193398957730169E-2"/>
    <n v="224.42857142857142"/>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37.5"/>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1"/>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x v="2386"/>
    <s v="Realjobmatch is not just a job search site but a matching site , matching the right jobseekers with the best jobs."/>
    <n v="30000"/>
    <n v="0"/>
    <x v="1"/>
    <x v="5"/>
    <s v="CAD"/>
    <n v="1420920424"/>
    <n v="1415736424"/>
    <b v="0"/>
    <n v="0"/>
    <b v="0"/>
    <s v="technology/web"/>
    <n v="0"/>
    <m/>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342"/>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7.875"/>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30"/>
    <x v="2"/>
    <x v="7"/>
  </r>
  <r>
    <n v="2390"/>
    <x v="2390"/>
    <s v="A SaaS solution for Businesses to align their strategies with customer value, using realtime strategic roadmaps &amp; visualisations."/>
    <n v="510000"/>
    <n v="0"/>
    <x v="1"/>
    <x v="2"/>
    <s v="AUD"/>
    <n v="1420352264"/>
    <n v="1416896264"/>
    <b v="0"/>
    <n v="0"/>
    <b v="0"/>
    <s v="technology/web"/>
    <n v="0"/>
    <m/>
    <x v="2"/>
    <x v="7"/>
  </r>
  <r>
    <n v="2391"/>
    <x v="2391"/>
    <s v="Using the power of internet to help people save hundreds in car repair."/>
    <n v="20000"/>
    <n v="25"/>
    <x v="1"/>
    <x v="0"/>
    <s v="USD"/>
    <n v="1427825044"/>
    <n v="1425236644"/>
    <b v="0"/>
    <n v="1"/>
    <b v="0"/>
    <s v="technology/web"/>
    <n v="1.25E-3"/>
    <n v="25"/>
    <x v="2"/>
    <x v="7"/>
  </r>
  <r>
    <n v="2392"/>
    <x v="2392"/>
    <s v="I am asking for $4,200 to launch a unique website serving professionals in any and all industries seeking additional income in Oregon."/>
    <n v="4200"/>
    <n v="0"/>
    <x v="1"/>
    <x v="0"/>
    <s v="USD"/>
    <n v="1446087223"/>
    <n v="1443495223"/>
    <b v="0"/>
    <n v="0"/>
    <b v="0"/>
    <s v="technology/web"/>
    <n v="0"/>
    <m/>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0"/>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x v="2395"/>
    <s v="I am making a social website where people can anonymously or openly vent, All walks of life all over the world"/>
    <n v="33000"/>
    <n v="0"/>
    <x v="1"/>
    <x v="0"/>
    <s v="USD"/>
    <n v="1484038620"/>
    <n v="1481597687"/>
    <b v="0"/>
    <n v="0"/>
    <b v="0"/>
    <s v="technology/web"/>
    <n v="0"/>
    <m/>
    <x v="2"/>
    <x v="7"/>
  </r>
  <r>
    <n v="2396"/>
    <x v="2396"/>
    <s v="I'm creating a website with projects which I'll create later / Ich erstelle eine Webseite mit Projekten, welche ich spÃ¤ter erstelle."/>
    <n v="5000"/>
    <n v="10"/>
    <x v="1"/>
    <x v="16"/>
    <s v="CHF"/>
    <n v="1444940558"/>
    <n v="1442348558"/>
    <b v="0"/>
    <n v="1"/>
    <b v="0"/>
    <s v="technology/web"/>
    <n v="2E-3"/>
    <n v="10"/>
    <x v="2"/>
    <x v="7"/>
  </r>
  <r>
    <n v="2397"/>
    <x v="2397"/>
    <s v="Matching refugees with sponsors in the US for 5 years. Our goal is to assist 300 Rohingya refugee families with supportive communities."/>
    <n v="124000"/>
    <n v="0"/>
    <x v="1"/>
    <x v="0"/>
    <s v="USD"/>
    <n v="1420233256"/>
    <n v="1417641256"/>
    <b v="0"/>
    <n v="0"/>
    <b v="0"/>
    <s v="technology/web"/>
    <n v="0"/>
    <m/>
    <x v="2"/>
    <x v="7"/>
  </r>
  <r>
    <n v="2398"/>
    <x v="2398"/>
    <s v="The internets new search engine. Looking for funding to develop our backend web indexing software with an emphasis on automation."/>
    <n v="4000"/>
    <n v="0"/>
    <x v="1"/>
    <x v="0"/>
    <s v="USD"/>
    <n v="1435874384"/>
    <n v="1433282384"/>
    <b v="0"/>
    <n v="0"/>
    <b v="0"/>
    <s v="technology/web"/>
    <n v="0"/>
    <m/>
    <x v="2"/>
    <x v="7"/>
  </r>
  <r>
    <n v="2399"/>
    <x v="2399"/>
    <s v="SheLifts is going to be the number One international social HUB &amp; information resource for women into weight lifting"/>
    <n v="13000"/>
    <n v="0"/>
    <x v="1"/>
    <x v="11"/>
    <s v="SEK"/>
    <n v="1418934506"/>
    <n v="1415910506"/>
    <b v="0"/>
    <n v="0"/>
    <b v="0"/>
    <s v="technology/web"/>
    <n v="0"/>
    <m/>
    <x v="2"/>
    <x v="7"/>
  </r>
  <r>
    <n v="2400"/>
    <x v="2400"/>
    <s v="New Innovation of Social Media with New Technology created to bring users even closer togethor - Tabs &amp; Features never seen before!"/>
    <n v="50000"/>
    <n v="0"/>
    <x v="1"/>
    <x v="2"/>
    <s v="AUD"/>
    <n v="1460615164"/>
    <n v="1458023164"/>
    <b v="0"/>
    <n v="0"/>
    <b v="0"/>
    <s v="technology/web"/>
    <n v="0"/>
    <m/>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x v="2402"/>
    <s v="Small town, delicious treats, and a mobile truck"/>
    <n v="12000"/>
    <n v="52"/>
    <x v="2"/>
    <x v="0"/>
    <s v="USD"/>
    <n v="1431533931"/>
    <n v="1428941931"/>
    <b v="0"/>
    <n v="1"/>
    <b v="0"/>
    <s v="food/food trucks"/>
    <n v="4.3333333333333331E-3"/>
    <n v="52"/>
    <x v="7"/>
    <x v="19"/>
  </r>
  <r>
    <n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x v="2404"/>
    <s v="We would love another Donut Food Truck for your famous Square Donuts.  We have one successful truck and retail store open already!"/>
    <n v="15000"/>
    <n v="0"/>
    <x v="2"/>
    <x v="0"/>
    <s v="USD"/>
    <n v="1451782607"/>
    <n v="1449190607"/>
    <b v="0"/>
    <n v="0"/>
    <b v="0"/>
    <s v="food/food trucks"/>
    <n v="0"/>
    <m/>
    <x v="7"/>
    <x v="19"/>
  </r>
  <r>
    <n v="2405"/>
    <x v="2405"/>
    <s v="We are the first gaming-themed food truck, bringing gourmet pub fare to the Jacksonville area."/>
    <n v="5000"/>
    <n v="1126"/>
    <x v="2"/>
    <x v="0"/>
    <s v="USD"/>
    <n v="1472911375"/>
    <n v="1471096975"/>
    <b v="0"/>
    <n v="20"/>
    <b v="0"/>
    <s v="food/food trucks"/>
    <n v="0.22520000000000001"/>
    <n v="56.3"/>
    <x v="7"/>
    <x v="19"/>
  </r>
  <r>
    <n v="2406"/>
    <x v="2406"/>
    <s v="Be a part of something BIG, support us in opening the best burger truck in Tacoma! ~ &quot;So I donâ€™t have to dream alone!&quot;"/>
    <n v="3250"/>
    <n v="1345"/>
    <x v="2"/>
    <x v="0"/>
    <s v="USD"/>
    <n v="1421635190"/>
    <n v="1418179190"/>
    <b v="0"/>
    <n v="16"/>
    <b v="0"/>
    <s v="food/food trucks"/>
    <n v="0.41384615384615386"/>
    <n v="84.0625"/>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x v="2408"/>
    <s v="A US Army Vet trying to get a Peruvian food truck going! Really good Peruvian food now mobile!"/>
    <n v="15000"/>
    <n v="30"/>
    <x v="2"/>
    <x v="0"/>
    <s v="USD"/>
    <n v="1415247757"/>
    <n v="1412652157"/>
    <b v="0"/>
    <n v="2"/>
    <b v="0"/>
    <s v="food/food trucks"/>
    <n v="2E-3"/>
    <n v="15"/>
    <x v="7"/>
    <x v="19"/>
  </r>
  <r>
    <n v="2409"/>
    <x v="2409"/>
    <s v="I am looking to start a food truck with an infusion of my Puerto Rican heritage and my love for BBQ."/>
    <n v="25000"/>
    <n v="460"/>
    <x v="2"/>
    <x v="0"/>
    <s v="USD"/>
    <n v="1439931675"/>
    <n v="1437339675"/>
    <b v="0"/>
    <n v="6"/>
    <b v="0"/>
    <s v="food/food trucks"/>
    <n v="1.84E-2"/>
    <n v="76.666666666666671"/>
    <x v="7"/>
    <x v="19"/>
  </r>
  <r>
    <n v="2410"/>
    <x v="2410"/>
    <s v="Websters grill truck the best slow cooked meats on hot coals_x000a_Beef bisket, roast Lamb, roast chicken, Ribs, burgers, sliders,"/>
    <n v="15000"/>
    <n v="0"/>
    <x v="2"/>
    <x v="2"/>
    <s v="AUD"/>
    <n v="1441619275"/>
    <n v="1439027275"/>
    <b v="0"/>
    <n v="0"/>
    <b v="0"/>
    <s v="food/food trucks"/>
    <n v="0"/>
    <m/>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x v="2412"/>
    <s v="Fini les burgers ou les sandwichs : Ã  votre pause dÃ©jeuner, repartez avec votre barquette de grillade de bÅ“uf, canard ou poulet !"/>
    <n v="8000"/>
    <n v="0"/>
    <x v="2"/>
    <x v="6"/>
    <s v="EUR"/>
    <n v="1480185673"/>
    <n v="1476294073"/>
    <b v="0"/>
    <n v="0"/>
    <b v="0"/>
    <s v="food/food trucks"/>
    <n v="0"/>
    <m/>
    <x v="7"/>
    <x v="19"/>
  </r>
  <r>
    <n v="2413"/>
    <x v="2413"/>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x v="2415"/>
    <s v="It will be ridiculously easy to become addicted to the full, rich flavor of locally raised beef, pork, and more..."/>
    <n v="60000"/>
    <n v="335"/>
    <x v="2"/>
    <x v="0"/>
    <s v="USD"/>
    <n v="1468615346"/>
    <n v="1466023346"/>
    <b v="0"/>
    <n v="6"/>
    <b v="0"/>
    <s v="food/food trucks"/>
    <n v="5.5833333333333334E-3"/>
    <n v="55.833333333333336"/>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x v="2417"/>
    <s v="I have been working on a recipe for 20 years now and need to perfect it!  Also want to do a gluten free version, then open a food truck"/>
    <n v="1000"/>
    <n v="0"/>
    <x v="2"/>
    <x v="0"/>
    <s v="USD"/>
    <n v="1407705187"/>
    <n v="1405113187"/>
    <b v="0"/>
    <n v="0"/>
    <b v="0"/>
    <s v="food/food trucks"/>
    <n v="0"/>
    <m/>
    <x v="7"/>
    <x v="19"/>
  </r>
  <r>
    <n v="2418"/>
    <x v="2418"/>
    <s v="I want to start my food truck business."/>
    <n v="25000"/>
    <n v="5"/>
    <x v="2"/>
    <x v="0"/>
    <s v="USD"/>
    <n v="1427225644"/>
    <n v="1422045244"/>
    <b v="0"/>
    <n v="5"/>
    <b v="0"/>
    <s v="food/food trucks"/>
    <n v="2.0000000000000001E-4"/>
    <n v="1"/>
    <x v="7"/>
    <x v="19"/>
  </r>
  <r>
    <n v="2419"/>
    <x v="2419"/>
    <s v="Farm to table, gourmet hippy hot dogs made from scratch with free range meats and organic produce: mind expanding recipes: TasteBudTrip"/>
    <n v="3000"/>
    <n v="0"/>
    <x v="2"/>
    <x v="0"/>
    <s v="USD"/>
    <n v="1424281389"/>
    <n v="1419097389"/>
    <b v="0"/>
    <n v="0"/>
    <b v="0"/>
    <s v="food/food trucks"/>
    <n v="0"/>
    <m/>
    <x v="7"/>
    <x v="19"/>
  </r>
  <r>
    <n v="2420"/>
    <x v="2420"/>
    <s v="Pangea Cuisines offers authentic hand crafted dishes, utilizing fresh ingredients selected that very morning."/>
    <n v="16870"/>
    <n v="2501"/>
    <x v="2"/>
    <x v="0"/>
    <s v="USD"/>
    <n v="1415583695"/>
    <n v="1410396095"/>
    <b v="0"/>
    <n v="36"/>
    <b v="0"/>
    <s v="food/food trucks"/>
    <n v="0.14825133372851215"/>
    <n v="69.472222222222229"/>
    <x v="7"/>
    <x v="19"/>
  </r>
  <r>
    <n v="2421"/>
    <x v="2421"/>
    <s v="help me start Merrill's first hot dog cart in this empty lot"/>
    <n v="6000"/>
    <n v="1"/>
    <x v="2"/>
    <x v="0"/>
    <s v="USD"/>
    <n v="1424536196"/>
    <n v="1421944196"/>
    <b v="0"/>
    <n v="1"/>
    <b v="0"/>
    <s v="food/food trucks"/>
    <n v="1.6666666666666666E-4"/>
    <n v="1"/>
    <x v="7"/>
    <x v="19"/>
  </r>
  <r>
    <n v="2422"/>
    <x v="2422"/>
    <s v="Family owned business serving BBQ and seafood to the public"/>
    <n v="500"/>
    <n v="1"/>
    <x v="2"/>
    <x v="0"/>
    <s v="USD"/>
    <n v="1426091036"/>
    <n v="1423502636"/>
    <b v="0"/>
    <n v="1"/>
    <b v="0"/>
    <s v="food/food trucks"/>
    <n v="2E-3"/>
    <n v="1"/>
    <x v="7"/>
    <x v="19"/>
  </r>
  <r>
    <n v="2423"/>
    <x v="2423"/>
    <s v="FBTR is a Texas-style, North Carolina based, homemade BBQ company looking to bring good meat to the masses."/>
    <n v="60000"/>
    <n v="8"/>
    <x v="2"/>
    <x v="0"/>
    <s v="USD"/>
    <n v="1420044890"/>
    <n v="1417452890"/>
    <b v="0"/>
    <n v="1"/>
    <b v="0"/>
    <s v="food/food trucks"/>
    <n v="1.3333333333333334E-4"/>
    <n v="8"/>
    <x v="7"/>
    <x v="19"/>
  </r>
  <r>
    <n v="2424"/>
    <x v="2424"/>
    <s v="Great and creative food from the heart in the form of a sweet food truck!"/>
    <n v="25000"/>
    <n v="310"/>
    <x v="2"/>
    <x v="0"/>
    <s v="USD"/>
    <n v="1414445108"/>
    <n v="1411853108"/>
    <b v="0"/>
    <n v="9"/>
    <b v="0"/>
    <s v="food/food trucks"/>
    <n v="1.24E-2"/>
    <n v="34.444444444444443"/>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1"/>
    <x v="7"/>
    <x v="19"/>
  </r>
  <r>
    <n v="2426"/>
    <x v="2426"/>
    <s v="Aspiring to create a food truck with many delicious low calorie meals to encourage healthy eating while enjoying every bite."/>
    <n v="20000"/>
    <n v="0"/>
    <x v="2"/>
    <x v="0"/>
    <s v="USD"/>
    <n v="1439006692"/>
    <n v="1433822692"/>
    <b v="0"/>
    <n v="0"/>
    <b v="0"/>
    <s v="food/food trucks"/>
    <n v="0"/>
    <m/>
    <x v="7"/>
    <x v="19"/>
  </r>
  <r>
    <n v="2427"/>
    <x v="2427"/>
    <s v="Fast and simple lunches for those on the go.  All (lunch) deals $10 or less."/>
    <n v="50000"/>
    <n v="1"/>
    <x v="2"/>
    <x v="0"/>
    <s v="USD"/>
    <n v="1458715133"/>
    <n v="1455262733"/>
    <b v="0"/>
    <n v="1"/>
    <b v="0"/>
    <s v="food/food trucks"/>
    <n v="2.0000000000000002E-5"/>
    <n v="1"/>
    <x v="7"/>
    <x v="19"/>
  </r>
  <r>
    <n v="2428"/>
    <x v="2428"/>
    <s v="From Moo 2 You! We want to offer premium burgers to a taco flooded environment."/>
    <n v="35000"/>
    <n v="1"/>
    <x v="2"/>
    <x v="0"/>
    <s v="USD"/>
    <n v="1426182551"/>
    <n v="1423594151"/>
    <b v="0"/>
    <n v="1"/>
    <b v="0"/>
    <s v="food/food trucks"/>
    <n v="2.8571428571428571E-5"/>
    <n v="1"/>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x v="2431"/>
    <s v="Go to Colorado and run a food truck with homemade food of all kinds."/>
    <n v="100000"/>
    <n v="2"/>
    <x v="2"/>
    <x v="0"/>
    <s v="USD"/>
    <n v="1467080613"/>
    <n v="1461896613"/>
    <b v="0"/>
    <n v="2"/>
    <b v="0"/>
    <s v="food/food trucks"/>
    <n v="2.0000000000000002E-5"/>
    <n v="1"/>
    <x v="7"/>
    <x v="19"/>
  </r>
  <r>
    <n v="2432"/>
    <x v="2432"/>
    <s v="Looking to start competition cooking and need start-up help.  Offering brisket tasting to all contributors."/>
    <n v="14000"/>
    <n v="2"/>
    <x v="2"/>
    <x v="0"/>
    <s v="USD"/>
    <n v="1425791697"/>
    <n v="1423199697"/>
    <b v="0"/>
    <n v="2"/>
    <b v="0"/>
    <s v="food/food trucks"/>
    <n v="1.4285714285714287E-4"/>
    <n v="1"/>
    <x v="7"/>
    <x v="19"/>
  </r>
  <r>
    <n v="2433"/>
    <x v="2433"/>
    <s v="I want to create an amazing menu that no one eals has.I have great ideas like a non-traditional pb&amp;j thats wraped in an eggroll &amp; fried"/>
    <n v="10000"/>
    <n v="0"/>
    <x v="2"/>
    <x v="0"/>
    <s v="USD"/>
    <n v="1456608943"/>
    <n v="1454016943"/>
    <b v="0"/>
    <n v="0"/>
    <b v="0"/>
    <s v="food/food trucks"/>
    <n v="0"/>
    <m/>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13"/>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x v="2437"/>
    <s v="Homemade Gumbo, Stews and Curry to be served hot and fresh everyday at any festival or concert we can attend."/>
    <n v="8000"/>
    <n v="0"/>
    <x v="2"/>
    <x v="0"/>
    <s v="USD"/>
    <n v="1426615200"/>
    <n v="1422400188"/>
    <b v="0"/>
    <n v="0"/>
    <b v="0"/>
    <s v="food/food trucks"/>
    <n v="0"/>
    <m/>
    <x v="7"/>
    <x v="19"/>
  </r>
  <r>
    <n v="2438"/>
    <x v="2438"/>
    <s v="I'm starting a catering and food truck business of southern comfort food. My FOOD is my Art!  _x000a_Thanks for you help!"/>
    <n v="15000"/>
    <n v="50"/>
    <x v="2"/>
    <x v="0"/>
    <s v="USD"/>
    <n v="1449529062"/>
    <n v="1444341462"/>
    <b v="0"/>
    <n v="1"/>
    <b v="0"/>
    <s v="food/food trucks"/>
    <n v="3.3333333333333335E-3"/>
    <n v="50"/>
    <x v="7"/>
    <x v="19"/>
  </r>
  <r>
    <n v="2439"/>
    <x v="2439"/>
    <s v="Expand cotton candy concession to include other foods and purchase a trailer to haul._x000a_Purchase unstuffed pets to fill with cotton candy"/>
    <n v="10000"/>
    <n v="0"/>
    <x v="2"/>
    <x v="0"/>
    <s v="USD"/>
    <n v="1445197129"/>
    <n v="1442605129"/>
    <b v="0"/>
    <n v="0"/>
    <b v="0"/>
    <s v="food/food trucks"/>
    <n v="0"/>
    <m/>
    <x v="7"/>
    <x v="19"/>
  </r>
  <r>
    <n v="2440"/>
    <x v="2440"/>
    <s v="Starting a entire clean energy food truck and set a new standard for Cambodia"/>
    <n v="5000"/>
    <n v="10"/>
    <x v="2"/>
    <x v="18"/>
    <s v="EUR"/>
    <n v="1455399313"/>
    <n v="1452807313"/>
    <b v="0"/>
    <n v="2"/>
    <b v="0"/>
    <s v="food/food trucks"/>
    <n v="2E-3"/>
    <n v="5"/>
    <x v="7"/>
    <x v="19"/>
  </r>
  <r>
    <n v="2441"/>
    <x v="2441"/>
    <s v="YOU can help Alchemy Pops POP up on a street near you!"/>
    <n v="7500"/>
    <n v="8091"/>
    <x v="0"/>
    <x v="0"/>
    <s v="USD"/>
    <n v="1437627540"/>
    <n v="1435806054"/>
    <b v="0"/>
    <n v="109"/>
    <b v="1"/>
    <s v="food/small batch"/>
    <n v="1.0788"/>
    <n v="74.22935779816514"/>
    <x v="7"/>
    <x v="33"/>
  </r>
  <r>
    <n v="2442"/>
    <x v="2442"/>
    <s v="The first tea from a new sustainable tea region in India's young, rising Himalayas."/>
    <n v="24000"/>
    <n v="30226"/>
    <x v="0"/>
    <x v="0"/>
    <s v="USD"/>
    <n v="1426777228"/>
    <n v="1424188828"/>
    <b v="0"/>
    <n v="372"/>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x v="2448"/>
    <s v="New ninja-cool campfire coffee mug from Ninja Narwhal Coffee Company. Perfect for holding 13oz of the best coffee in the universe!"/>
    <n v="400"/>
    <n v="430"/>
    <x v="0"/>
    <x v="0"/>
    <s v="USD"/>
    <n v="1472621760"/>
    <n v="1472110513"/>
    <b v="0"/>
    <n v="9"/>
    <b v="1"/>
    <s v="food/small batch"/>
    <n v="1.075"/>
    <n v="47.777777777777779"/>
    <x v="7"/>
    <x v="33"/>
  </r>
  <r>
    <n v="2449"/>
    <x v="2449"/>
    <s v="Wholesome, gluten-free, crunchy granola hand-baked in Jackson, WY. Rich in protein, omega 3's, and fiber. Help me get it to you!"/>
    <n v="10000"/>
    <n v="10800"/>
    <x v="0"/>
    <x v="0"/>
    <s v="USD"/>
    <n v="1417321515"/>
    <n v="1414725915"/>
    <b v="0"/>
    <n v="120"/>
    <b v="1"/>
    <s v="food/small batch"/>
    <n v="1.08"/>
    <n v="90"/>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x v="2452"/>
    <s v="Italian inspired sauce with a spice and heat that make this simple Red Sauce unique! This company name still remains a secret, for now!"/>
    <n v="600"/>
    <n v="801"/>
    <x v="0"/>
    <x v="0"/>
    <s v="USD"/>
    <n v="1451430000"/>
    <n v="1448914500"/>
    <b v="0"/>
    <n v="15"/>
    <b v="1"/>
    <s v="food/small batch"/>
    <n v="1.335"/>
    <n v="53.4"/>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x v="2455"/>
    <s v="Mama wants everyone to try her secret recipes for sauces and rubs. She uses only the freshest ingredients for them."/>
    <n v="300"/>
    <n v="546"/>
    <x v="0"/>
    <x v="0"/>
    <s v="USD"/>
    <n v="1461177950"/>
    <n v="1458758750"/>
    <b v="0"/>
    <n v="16"/>
    <b v="1"/>
    <s v="food/small batch"/>
    <n v="1.82"/>
    <n v="34.125"/>
    <x v="7"/>
    <x v="33"/>
  </r>
  <r>
    <n v="2456"/>
    <x v="2456"/>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x v="2457"/>
    <s v="If you love wine, and have ever dreamed of crafting your own. You can in 3 easy steps.  Sample~Sprinkle~Savor."/>
    <n v="23000"/>
    <n v="23530"/>
    <x v="0"/>
    <x v="0"/>
    <s v="USD"/>
    <n v="1458826056"/>
    <n v="1456237656"/>
    <b v="0"/>
    <n v="124"/>
    <b v="1"/>
    <s v="food/small batch"/>
    <n v="1.0230434782608695"/>
    <n v="189.75806451612902"/>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x v="2459"/>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x v="2463"/>
    <s v="Emma Ate The Lion's debut full length album"/>
    <n v="2000"/>
    <n v="2325"/>
    <x v="0"/>
    <x v="0"/>
    <s v="USD"/>
    <n v="1366138800"/>
    <n v="1362710425"/>
    <b v="0"/>
    <n v="75"/>
    <b v="1"/>
    <s v="music/indie rock"/>
    <n v="1.1625000000000001"/>
    <n v="31"/>
    <x v="4"/>
    <x v="14"/>
  </r>
  <r>
    <n v="2464"/>
    <x v="2464"/>
    <s v="The Enemy Feathers are passing the proverbial hat to see if we can raise enough money to complete Our NEW EP"/>
    <n v="2000"/>
    <n v="2222"/>
    <x v="0"/>
    <x v="5"/>
    <s v="CAD"/>
    <n v="1443641340"/>
    <n v="1441143397"/>
    <b v="0"/>
    <n v="43"/>
    <b v="1"/>
    <s v="music/indie rock"/>
    <n v="1.111"/>
    <n v="51.674418604651166"/>
    <x v="4"/>
    <x v="14"/>
  </r>
  <r>
    <n v="2465"/>
    <x v="2465"/>
    <s v="An indie band from Spokane, WA looking to master and package their first full length album."/>
    <n v="700"/>
    <n v="1261"/>
    <x v="0"/>
    <x v="0"/>
    <s v="USD"/>
    <n v="1348420548"/>
    <n v="1345828548"/>
    <b v="0"/>
    <n v="48"/>
    <b v="1"/>
    <s v="music/indie rock"/>
    <n v="1.8014285714285714"/>
    <n v="26.270833333333332"/>
    <x v="4"/>
    <x v="14"/>
  </r>
  <r>
    <n v="2466"/>
    <x v="2466"/>
    <s v="With big dreams and big sounds, Jesse Alexander's Debut album titled &quot;For Once&quot; brings Indie Rock to a whole new level."/>
    <n v="2500"/>
    <n v="2500"/>
    <x v="0"/>
    <x v="0"/>
    <s v="USD"/>
    <n v="1368066453"/>
    <n v="1365474453"/>
    <b v="0"/>
    <n v="52"/>
    <b v="1"/>
    <s v="music/indie rock"/>
    <n v="1"/>
    <n v="48.07692307692308"/>
    <x v="4"/>
    <x v="14"/>
  </r>
  <r>
    <n v="2467"/>
    <x v="2467"/>
    <s v="We've finished our first EP and we're taking it on the road in three weeks! Help us fund manufacturing?"/>
    <n v="1000"/>
    <n v="1185"/>
    <x v="0"/>
    <x v="0"/>
    <s v="USD"/>
    <n v="1336669200"/>
    <n v="1335473931"/>
    <b v="0"/>
    <n v="43"/>
    <b v="1"/>
    <s v="music/indie rock"/>
    <n v="1.1850000000000001"/>
    <n v="27.558139534883722"/>
    <x v="4"/>
    <x v="14"/>
  </r>
  <r>
    <n v="2468"/>
    <x v="2468"/>
    <s v="Please donate, support &amp; share this project so that I may be able to record my new EP this fall!"/>
    <n v="2000"/>
    <n v="2144.34"/>
    <x v="0"/>
    <x v="0"/>
    <s v="USD"/>
    <n v="1351400400"/>
    <n v="1348285321"/>
    <b v="0"/>
    <n v="58"/>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x v="2471"/>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x v="2473"/>
    <s v="Wrote some new songs and it turned into an album. I even have a title already, &quot;Oh My Soul&quot;. Would love your support!"/>
    <n v="2000"/>
    <n v="2000"/>
    <x v="0"/>
    <x v="0"/>
    <s v="USD"/>
    <n v="1352573869"/>
    <n v="1349978269"/>
    <b v="0"/>
    <n v="47"/>
    <b v="1"/>
    <s v="music/indie rock"/>
    <n v="1"/>
    <n v="42.553191489361701"/>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x v="2475"/>
    <s v="Help BRANDTSON and DREAMOVERrecords press their 2004 record, &quot;Send Us A Signal&quot;."/>
    <n v="2500"/>
    <n v="2618"/>
    <x v="0"/>
    <x v="0"/>
    <s v="USD"/>
    <n v="1278799200"/>
    <n v="1273647255"/>
    <b v="0"/>
    <n v="81"/>
    <b v="1"/>
    <s v="music/indie rock"/>
    <n v="1.0471999999999999"/>
    <n v="32.320987654320987"/>
    <x v="4"/>
    <x v="14"/>
  </r>
  <r>
    <n v="2476"/>
    <x v="2476"/>
    <s v="Eleven songs, the accumulation of several memorable occurrences in a sleepy town; stories of fiction &amp; fact."/>
    <n v="3200"/>
    <n v="3360.72"/>
    <x v="0"/>
    <x v="0"/>
    <s v="USD"/>
    <n v="1415004770"/>
    <n v="1412149970"/>
    <b v="0"/>
    <n v="55"/>
    <b v="1"/>
    <s v="music/indie rock"/>
    <n v="1.050225"/>
    <n v="61.103999999999999"/>
    <x v="4"/>
    <x v="14"/>
  </r>
  <r>
    <n v="2477"/>
    <x v="823"/>
    <s v="Releasing my first album in August, and I need your help in order to get it done!"/>
    <n v="750"/>
    <n v="1285"/>
    <x v="0"/>
    <x v="0"/>
    <s v="USD"/>
    <n v="1344789345"/>
    <n v="1340901345"/>
    <b v="0"/>
    <n v="41"/>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x v="2478"/>
    <s v="Fake Natives is headed on tour this summer. Help them fill their tank with fossil fuels."/>
    <n v="300"/>
    <n v="400.33"/>
    <x v="0"/>
    <x v="0"/>
    <s v="USD"/>
    <n v="1343440800"/>
    <n v="1342545994"/>
    <b v="0"/>
    <n v="16"/>
    <b v="1"/>
    <s v="music/indie rock"/>
    <n v="1.3344333333333334"/>
    <n v="25.020624999999999"/>
    <x v="4"/>
    <x v="14"/>
  </r>
  <r>
    <n v="2480"/>
    <x v="2479"/>
    <s v="We are a band from Long Beach, Ca looking to record our first EP. Any little bit counts and your support would mean the world to us!"/>
    <n v="2000"/>
    <n v="2000"/>
    <x v="0"/>
    <x v="0"/>
    <s v="USD"/>
    <n v="1444516084"/>
    <n v="1439332084"/>
    <b v="0"/>
    <n v="8"/>
    <b v="1"/>
    <s v="music/indie rock"/>
    <n v="1"/>
    <n v="250"/>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x v="2482"/>
    <s v="Send Intangible Animal on our first West Coast Tour!!! The fate of the world rests in your hands."/>
    <n v="1100"/>
    <n v="1251"/>
    <x v="0"/>
    <x v="0"/>
    <s v="USD"/>
    <n v="1335891603"/>
    <n v="1330711203"/>
    <b v="0"/>
    <n v="19"/>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x v="2484"/>
    <s v="We're trying to fund a fall tour to Dallas,  where we will record our debut album with Grammy award-winning producer, Stuart Sikes."/>
    <n v="2000"/>
    <n v="2065"/>
    <x v="0"/>
    <x v="0"/>
    <s v="USD"/>
    <n v="1318463879"/>
    <n v="1315439879"/>
    <b v="0"/>
    <n v="41"/>
    <b v="1"/>
    <s v="music/indie rock"/>
    <n v="1.0325"/>
    <n v="50.365853658536587"/>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x v="2486"/>
    <s v="Raise enough money to fund the copyright cost for the full length indie rock record we spent the year recording."/>
    <n v="1500"/>
    <n v="1500.76"/>
    <x v="0"/>
    <x v="0"/>
    <s v="USD"/>
    <n v="1338083997"/>
    <n v="1335491997"/>
    <b v="0"/>
    <n v="38"/>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x v="2489"/>
    <s v="We are trying to fund our first multi-state tour this summer in an effort to get our music out to as many people as possible."/>
    <n v="500"/>
    <n v="607"/>
    <x v="0"/>
    <x v="0"/>
    <s v="USD"/>
    <n v="1340429276"/>
    <n v="1335245276"/>
    <b v="0"/>
    <n v="16"/>
    <b v="1"/>
    <s v="music/indie rock"/>
    <n v="1.214"/>
    <n v="37.9375"/>
    <x v="4"/>
    <x v="14"/>
  </r>
  <r>
    <n v="2491"/>
    <x v="2490"/>
    <s v="Nathan Evans, instrumental rock guitarist and official V3fights.com artist, is releasing his first solo EP entitled Remove The Illusion"/>
    <n v="500"/>
    <n v="516"/>
    <x v="0"/>
    <x v="0"/>
    <s v="USD"/>
    <n v="1295142660"/>
    <n v="1293739714"/>
    <b v="0"/>
    <n v="10"/>
    <b v="1"/>
    <s v="music/indie rock"/>
    <n v="1.032"/>
    <n v="51.6"/>
    <x v="4"/>
    <x v="14"/>
  </r>
  <r>
    <n v="2492"/>
    <x v="2491"/>
    <s v="We're a band from Hawaii trying to produce our first EP and we need help!"/>
    <n v="600"/>
    <n v="750"/>
    <x v="0"/>
    <x v="0"/>
    <s v="USD"/>
    <n v="1339840740"/>
    <n v="1335397188"/>
    <b v="0"/>
    <n v="27"/>
    <b v="1"/>
    <s v="music/indie rock"/>
    <n v="1.25"/>
    <n v="27.77777777777777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x v="2495"/>
    <s v="Be a part of making the first Lynn Haven album, &quot;Fair Weather Friends.&quot;"/>
    <n v="6000"/>
    <n v="6000"/>
    <x v="0"/>
    <x v="0"/>
    <s v="USD"/>
    <n v="1364597692"/>
    <n v="1361577292"/>
    <b v="0"/>
    <n v="10"/>
    <b v="1"/>
    <s v="music/indie rock"/>
    <n v="1"/>
    <n v="600"/>
    <x v="4"/>
    <x v="14"/>
  </r>
  <r>
    <n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x v="2497"/>
    <s v="We've been working hard on getting our music out and we are taking the final steps to releasing our EP, but we need your help."/>
    <n v="1000"/>
    <n v="1056"/>
    <x v="0"/>
    <x v="0"/>
    <s v="USD"/>
    <n v="1422400387"/>
    <n v="1421190787"/>
    <b v="0"/>
    <n v="20"/>
    <b v="1"/>
    <s v="music/indie rock"/>
    <n v="1.056"/>
    <n v="52.8"/>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x v="2502"/>
    <s v="Cardinal Bistro will be Contemporary American dinning establishment based in Ventnor, NJ featuring local, seasonal ingredients."/>
    <n v="10000"/>
    <n v="0"/>
    <x v="2"/>
    <x v="0"/>
    <s v="USD"/>
    <n v="1465333560"/>
    <n v="1462743308"/>
    <b v="0"/>
    <n v="0"/>
    <b v="0"/>
    <s v="food/restaurants"/>
    <n v="0"/>
    <m/>
    <x v="7"/>
    <x v="34"/>
  </r>
  <r>
    <n v="2504"/>
    <x v="2503"/>
    <s v="Halal Restaurant and Internet Cafe 20 percent of profits will go to building masjids."/>
    <n v="35000"/>
    <n v="0"/>
    <x v="2"/>
    <x v="0"/>
    <s v="USD"/>
    <n v="1416014534"/>
    <n v="1413418934"/>
    <b v="0"/>
    <n v="0"/>
    <b v="0"/>
    <s v="food/restaurants"/>
    <n v="0"/>
    <m/>
    <x v="7"/>
    <x v="34"/>
  </r>
  <r>
    <n v="2505"/>
    <x v="2504"/>
    <s v="PASTATUTION- The act or practice of engaging in Pasta Making for money.  _x000a__x000a_Help us get the Arcobaleno Pasta Extruder!"/>
    <n v="7000"/>
    <n v="0"/>
    <x v="2"/>
    <x v="0"/>
    <s v="USD"/>
    <n v="1426292416"/>
    <n v="1423704016"/>
    <b v="0"/>
    <n v="0"/>
    <b v="0"/>
    <s v="food/restaurants"/>
    <n v="0"/>
    <m/>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15"/>
    <x v="7"/>
    <x v="34"/>
  </r>
  <r>
    <n v="2507"/>
    <x v="2506"/>
    <s v="Unique dishes for a unique city!."/>
    <n v="42850"/>
    <n v="0"/>
    <x v="2"/>
    <x v="0"/>
    <s v="USD"/>
    <n v="1431308704"/>
    <n v="1428716704"/>
    <b v="0"/>
    <n v="0"/>
    <b v="0"/>
    <s v="food/restaurants"/>
    <n v="0"/>
    <m/>
    <x v="7"/>
    <x v="34"/>
  </r>
  <r>
    <n v="2508"/>
    <x v="2507"/>
    <s v="I make Amazing homemade fudge available in 18 flavors. I want to open my own business to be able to let my area eat my incredible fudge"/>
    <n v="20000"/>
    <n v="0"/>
    <x v="2"/>
    <x v="0"/>
    <s v="USD"/>
    <n v="1408056634"/>
    <n v="1405464634"/>
    <b v="0"/>
    <n v="0"/>
    <b v="0"/>
    <s v="food/restaurants"/>
    <n v="0"/>
    <m/>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x v="2509"/>
    <s v="Dugout Dogs will be specializing in the many hot dog and sausage styles sold at baseball parks around Major League Baseball (MLB)."/>
    <n v="50000"/>
    <n v="75"/>
    <x v="2"/>
    <x v="0"/>
    <s v="USD"/>
    <n v="1431647772"/>
    <n v="1426463772"/>
    <b v="0"/>
    <n v="2"/>
    <b v="0"/>
    <s v="food/restaurants"/>
    <n v="1.5E-3"/>
    <n v="37.5"/>
    <x v="7"/>
    <x v="34"/>
  </r>
  <r>
    <n v="2511"/>
    <x v="2510"/>
    <s v="Fresh Fast Food. A bbq ramen bar thats healthy, tasty and made to order right in front of your eyes....... From flame to bowl"/>
    <n v="100000"/>
    <n v="0"/>
    <x v="2"/>
    <x v="1"/>
    <s v="GBP"/>
    <n v="1454323413"/>
    <n v="1451731413"/>
    <b v="0"/>
    <n v="0"/>
    <b v="0"/>
    <s v="food/restaurants"/>
    <n v="0"/>
    <m/>
    <x v="7"/>
    <x v="34"/>
  </r>
  <r>
    <n v="2512"/>
    <x v="2511"/>
    <s v="Somethin' Tasty is a unique coffee, pastry &amp; retail store. We consign from all local sources: pottery, glass &amp; art."/>
    <n v="1150"/>
    <n v="0"/>
    <x v="2"/>
    <x v="0"/>
    <s v="USD"/>
    <n v="1418504561"/>
    <n v="1417208561"/>
    <b v="0"/>
    <n v="0"/>
    <b v="0"/>
    <s v="food/restaurants"/>
    <n v="0"/>
    <m/>
    <x v="7"/>
    <x v="34"/>
  </r>
  <r>
    <n v="2513"/>
    <x v="2512"/>
    <s v="Wir wollen einen Ort erschaffen an dem man sich wohlfÃ¼hlen kann, ein Ort an dem die Gedanken frei sind und man das Essen genieÃŸen kann."/>
    <n v="180000"/>
    <n v="0"/>
    <x v="2"/>
    <x v="12"/>
    <s v="EUR"/>
    <n v="1488067789"/>
    <n v="1482883789"/>
    <b v="0"/>
    <n v="0"/>
    <b v="0"/>
    <s v="food/restaurants"/>
    <n v="0"/>
    <m/>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x v="2514"/>
    <s v="The Barrel Room SF is moving to a new location in San Francisco with a 60-seat restaurant &amp; full liquor. Help us make our move amazing!"/>
    <n v="5000"/>
    <n v="930"/>
    <x v="2"/>
    <x v="0"/>
    <s v="USD"/>
    <n v="1424635753"/>
    <n v="1422043753"/>
    <b v="0"/>
    <n v="12"/>
    <b v="0"/>
    <s v="food/restaurants"/>
    <n v="0.186"/>
    <n v="77.5"/>
    <x v="7"/>
    <x v="34"/>
  </r>
  <r>
    <n v="2516"/>
    <x v="2515"/>
    <s v="Hi, everyone my name is Alex, and i want to create not just a cafe spot, but a place that gives everyone a nice warm homey feeling."/>
    <n v="22000"/>
    <n v="0"/>
    <x v="2"/>
    <x v="0"/>
    <s v="USD"/>
    <n v="1417279252"/>
    <n v="1414683652"/>
    <b v="0"/>
    <n v="0"/>
    <b v="0"/>
    <s v="food/restaurants"/>
    <n v="0"/>
    <m/>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x v="2517"/>
    <s v="I am traveling the backroads of Southern California, to discover the best out-of-the-way eateries the area has to offer"/>
    <n v="5000"/>
    <n v="0"/>
    <x v="2"/>
    <x v="0"/>
    <s v="USD"/>
    <n v="1415899228"/>
    <n v="1413303628"/>
    <b v="0"/>
    <n v="0"/>
    <b v="0"/>
    <s v="food/restaurants"/>
    <n v="0"/>
    <m/>
    <x v="7"/>
    <x v="34"/>
  </r>
  <r>
    <n v="2519"/>
    <x v="2518"/>
    <s v="Better than your mom's, better than Cracker Barrel, only at Kelli's Kitchen (all from scratch)."/>
    <n v="150000"/>
    <n v="65"/>
    <x v="2"/>
    <x v="0"/>
    <s v="USD"/>
    <n v="1405741404"/>
    <n v="1403149404"/>
    <b v="0"/>
    <n v="4"/>
    <b v="0"/>
    <s v="food/restaurants"/>
    <n v="4.3333333333333331E-4"/>
    <n v="16.25"/>
    <x v="7"/>
    <x v="34"/>
  </r>
  <r>
    <n v="2520"/>
    <x v="2519"/>
    <s v="Aurora restaurant/night club, a Star Wars/Star Trek Science fiction community gathering place and club in the Tulsa/Oklahoma city area."/>
    <n v="100000"/>
    <n v="0"/>
    <x v="2"/>
    <x v="0"/>
    <s v="USD"/>
    <n v="1476559260"/>
    <n v="1472567085"/>
    <b v="0"/>
    <n v="0"/>
    <b v="0"/>
    <s v="food/restaurants"/>
    <n v="0"/>
    <m/>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x v="2523"/>
    <s v="We're bringing some of our favorite music from the past 10 years to disc for the first time ever."/>
    <n v="7500"/>
    <n v="7620"/>
    <x v="0"/>
    <x v="0"/>
    <s v="USD"/>
    <n v="1419136200"/>
    <n v="1416338557"/>
    <b v="0"/>
    <n v="43"/>
    <b v="1"/>
    <s v="music/classical music"/>
    <n v="1.016"/>
    <n v="177.2093023255814"/>
    <x v="4"/>
    <x v="35"/>
  </r>
  <r>
    <n v="2525"/>
    <x v="2524"/>
    <s v="Husband and wife operatic team specializing in German opera. Fundraising for an audition tour of Germany."/>
    <n v="8000"/>
    <n v="8026"/>
    <x v="0"/>
    <x v="0"/>
    <s v="USD"/>
    <n v="1340914571"/>
    <n v="1338322571"/>
    <b v="0"/>
    <n v="80"/>
    <b v="1"/>
    <s v="music/classical music"/>
    <n v="1.00325"/>
    <n v="100.325"/>
    <x v="4"/>
    <x v="35"/>
  </r>
  <r>
    <n v="2526"/>
    <x v="2525"/>
    <s v="New music and arrangements, amazing sound, brass chamber music at the highest level!  Be a part of our community!"/>
    <n v="4000"/>
    <n v="4518"/>
    <x v="0"/>
    <x v="0"/>
    <s v="USD"/>
    <n v="1418014740"/>
    <n v="1415585474"/>
    <b v="0"/>
    <n v="33"/>
    <b v="1"/>
    <s v="music/classical music"/>
    <n v="1.1294999999999999"/>
    <n v="136.90909090909091"/>
    <x v="4"/>
    <x v="35"/>
  </r>
  <r>
    <n v="2527"/>
    <x v="2526"/>
    <s v="Five Programs of Benjamin Britten's vocal works featuring over 20 extraordinary vocalists and pianists."/>
    <n v="4000"/>
    <n v="4085"/>
    <x v="0"/>
    <x v="0"/>
    <s v="USD"/>
    <n v="1382068740"/>
    <n v="1380477691"/>
    <b v="0"/>
    <n v="71"/>
    <b v="1"/>
    <s v="music/classical music"/>
    <n v="1.02125"/>
    <n v="57.5352112676056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x v="2528"/>
    <s v="Opera. Short. New."/>
    <n v="6000"/>
    <n v="6257"/>
    <x v="0"/>
    <x v="0"/>
    <s v="USD"/>
    <n v="1332636975"/>
    <n v="1328752575"/>
    <b v="0"/>
    <n v="76"/>
    <b v="1"/>
    <s v="music/classical music"/>
    <n v="1.0428333333333333"/>
    <n v="82.328947368421055"/>
    <x v="4"/>
    <x v="35"/>
  </r>
  <r>
    <n v="2530"/>
    <x v="2529"/>
    <s v="With your help the Tulsa Youth Symphony will have its premiere appearance at the opening of the OK Mozart Festival, June 6th"/>
    <n v="6500"/>
    <n v="6500"/>
    <x v="0"/>
    <x v="0"/>
    <s v="USD"/>
    <n v="1429505400"/>
    <n v="1426711505"/>
    <b v="0"/>
    <n v="48"/>
    <b v="1"/>
    <s v="music/classical music"/>
    <n v="1"/>
    <n v="135.41666666666666"/>
    <x v="4"/>
    <x v="35"/>
  </r>
  <r>
    <n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x v="2534"/>
    <s v="Mark Hayes: Requiem Recording"/>
    <n v="20000"/>
    <n v="20755"/>
    <x v="0"/>
    <x v="0"/>
    <s v="USD"/>
    <n v="1417463945"/>
    <n v="1414781945"/>
    <b v="0"/>
    <n v="78"/>
    <b v="1"/>
    <s v="music/classical music"/>
    <n v="1.03775"/>
    <n v="266.08974358974359"/>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7.25"/>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x v="2537"/>
    <s v="I will record 2 of Tomaso Albinoni's concertos for 2 oboes playing both parts myself."/>
    <n v="18000"/>
    <n v="20343.169999999998"/>
    <x v="0"/>
    <x v="0"/>
    <s v="USD"/>
    <n v="1361681940"/>
    <n v="1359029661"/>
    <b v="0"/>
    <n v="185"/>
    <b v="1"/>
    <s v="music/classical music"/>
    <n v="1.130176111111111"/>
    <n v="109.96308108108107"/>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x v="2541"/>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x v="2543"/>
    <s v="Bringing choral music and performance opportunities to under-served youth in West Philadelphia"/>
    <n v="5000"/>
    <n v="5041"/>
    <x v="0"/>
    <x v="0"/>
    <s v="USD"/>
    <n v="1341750569"/>
    <n v="1339158569"/>
    <b v="0"/>
    <n v="57"/>
    <b v="1"/>
    <s v="music/classical music"/>
    <n v="1.0082"/>
    <n v="88.438596491228068"/>
    <x v="4"/>
    <x v="35"/>
  </r>
  <r>
    <n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x v="2545"/>
    <s v="We want to release an album of choral music by acclaimed Finnish composer Jaakko MÃ¤ntyjÃ¤rvi in 2014"/>
    <n v="3500"/>
    <n v="3910"/>
    <x v="0"/>
    <x v="0"/>
    <s v="USD"/>
    <n v="1380949200"/>
    <n v="1378586179"/>
    <b v="0"/>
    <n v="65"/>
    <b v="1"/>
    <s v="music/classical music"/>
    <n v="1.1171428571428572"/>
    <n v="60.153846153846153"/>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x v="2551"/>
    <s v="World Premiere of a new oratorio with chorus, soloists, and orchestra, based on the Old Testament king and prophet, DAVID"/>
    <n v="3000"/>
    <n v="3195"/>
    <x v="0"/>
    <x v="0"/>
    <s v="USD"/>
    <n v="1488741981"/>
    <n v="1486149981"/>
    <b v="0"/>
    <n v="18"/>
    <b v="1"/>
    <s v="music/classical music"/>
    <n v="1.0649999999999999"/>
    <n v="177.5"/>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x v="2556"/>
    <s v="Raising money for our concert tour of Switzerland and Germany in June/July 2014"/>
    <n v="900"/>
    <n v="1066"/>
    <x v="0"/>
    <x v="1"/>
    <s v="GBP"/>
    <n v="1400176386"/>
    <n v="1397584386"/>
    <b v="0"/>
    <n v="36"/>
    <b v="1"/>
    <s v="music/classical music"/>
    <n v="1.1844444444444444"/>
    <n v="29.611111111111111"/>
    <x v="4"/>
    <x v="35"/>
  </r>
  <r>
    <n v="2558"/>
    <x v="2557"/>
    <s v="The Hopkins Sinfonia is looking for your support to run our 2015 Season made up of five concerts."/>
    <n v="1250"/>
    <n v="1361"/>
    <x v="0"/>
    <x v="2"/>
    <s v="AUD"/>
    <n v="1430488740"/>
    <n v="1427747906"/>
    <b v="0"/>
    <n v="18"/>
    <b v="1"/>
    <s v="music/classical music"/>
    <n v="1.0888"/>
    <n v="75.611111111111114"/>
    <x v="4"/>
    <x v="35"/>
  </r>
  <r>
    <n v="2559"/>
    <x v="2558"/>
    <s v="A concert of new music by four composers who have lived in India and been inspired by its music, with the Momenta String Quartet"/>
    <n v="800"/>
    <n v="890"/>
    <x v="0"/>
    <x v="0"/>
    <s v="USD"/>
    <n v="1321385820"/>
    <n v="1318539484"/>
    <b v="0"/>
    <n v="25"/>
    <b v="1"/>
    <s v="music/classical music"/>
    <n v="1.1125"/>
    <n v="35.6"/>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x v="2560"/>
    <s v="Ever had chicken fingers smothered in bearnaise sauce, resting on a bed of your favorite rice? We need these meals on wheels."/>
    <n v="100000"/>
    <n v="0"/>
    <x v="1"/>
    <x v="5"/>
    <s v="CAD"/>
    <n v="1444740089"/>
    <n v="1442148089"/>
    <b v="0"/>
    <n v="0"/>
    <b v="0"/>
    <s v="food/food trucks"/>
    <n v="0"/>
    <m/>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25"/>
    <x v="7"/>
    <x v="19"/>
  </r>
  <r>
    <n v="2563"/>
    <x v="2562"/>
    <s v="Michigan based bubble tea and specialty ice cream food truck"/>
    <n v="20000"/>
    <n v="0"/>
    <x v="1"/>
    <x v="0"/>
    <s v="USD"/>
    <n v="1438226451"/>
    <n v="1433042451"/>
    <b v="0"/>
    <n v="0"/>
    <b v="0"/>
    <s v="food/food trucks"/>
    <n v="0"/>
    <m/>
    <x v="7"/>
    <x v="19"/>
  </r>
  <r>
    <n v="2564"/>
    <x v="2563"/>
    <s v="We want to bring the wonderful flavors of the Jersey Shore, my home, to my new home in Winnipeg, the center of Canada."/>
    <n v="40000"/>
    <n v="0"/>
    <x v="1"/>
    <x v="5"/>
    <s v="CAD"/>
    <n v="1406854699"/>
    <n v="1404262699"/>
    <b v="0"/>
    <n v="0"/>
    <b v="0"/>
    <s v="food/food trucks"/>
    <n v="0"/>
    <m/>
    <x v="7"/>
    <x v="19"/>
  </r>
  <r>
    <n v="2565"/>
    <x v="2564"/>
    <s v="The Sketchy Pelican. Is my vision to bring raw, honest, soulful, creative, thoght provoking cuisine to food truck form"/>
    <n v="10000"/>
    <n v="100"/>
    <x v="1"/>
    <x v="0"/>
    <s v="USD"/>
    <n v="1462827000"/>
    <n v="1457710589"/>
    <b v="0"/>
    <n v="1"/>
    <b v="0"/>
    <s v="food/food trucks"/>
    <n v="0.01"/>
    <n v="100"/>
    <x v="7"/>
    <x v="19"/>
  </r>
  <r>
    <n v="2566"/>
    <x v="2565"/>
    <s v="You can skip the hotdog cart and enjoy fresh, hot, delicious, handmade pizza when Mamma B's takes her show on the road!"/>
    <n v="35000"/>
    <n v="0"/>
    <x v="1"/>
    <x v="0"/>
    <s v="USD"/>
    <n v="1408663948"/>
    <n v="1406071948"/>
    <b v="0"/>
    <n v="0"/>
    <b v="0"/>
    <s v="food/food trucks"/>
    <n v="0"/>
    <m/>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60"/>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0"/>
    <x v="7"/>
    <x v="19"/>
  </r>
  <r>
    <n v="2569"/>
    <x v="2568"/>
    <s v="With your help, I would be able to get a truck and start the process of getting it ready for the 2016 season."/>
    <n v="6500"/>
    <n v="145"/>
    <x v="1"/>
    <x v="0"/>
    <s v="USD"/>
    <n v="1442457112"/>
    <n v="1439865112"/>
    <b v="0"/>
    <n v="2"/>
    <b v="0"/>
    <s v="food/food trucks"/>
    <n v="2.2307692307692306E-2"/>
    <n v="72.5"/>
    <x v="7"/>
    <x v="19"/>
  </r>
  <r>
    <n v="2570"/>
    <x v="2569"/>
    <s v="A family run mobile wood fired pizza oven serving up unique artisan pizzas created by award winning Chef Brandon Mathias!"/>
    <n v="7000"/>
    <n v="59"/>
    <x v="1"/>
    <x v="0"/>
    <s v="USD"/>
    <n v="1486590035"/>
    <n v="1483998035"/>
    <b v="0"/>
    <n v="2"/>
    <b v="0"/>
    <s v="food/food trucks"/>
    <n v="8.4285714285714294E-3"/>
    <n v="29.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62.5"/>
    <x v="7"/>
    <x v="19"/>
  </r>
  <r>
    <n v="2572"/>
    <x v="2571"/>
    <s v="Mesquite smoked brisket nachos, food truck style, with homemade salsa to make your taste buds dance."/>
    <n v="30000"/>
    <n v="0"/>
    <x v="1"/>
    <x v="0"/>
    <s v="USD"/>
    <n v="1428893517"/>
    <n v="1426301517"/>
    <b v="0"/>
    <n v="0"/>
    <b v="0"/>
    <s v="food/food trucks"/>
    <n v="0"/>
    <m/>
    <x v="7"/>
    <x v="19"/>
  </r>
  <r>
    <n v="2573"/>
    <x v="2572"/>
    <s v="I have perfected my porkkabob recipe.I'm ready to start my own business!I need funds for the bbq pit and trailer and start up supplies."/>
    <n v="8000"/>
    <n v="0"/>
    <x v="1"/>
    <x v="0"/>
    <s v="USD"/>
    <n v="1408803149"/>
    <n v="1404915149"/>
    <b v="0"/>
    <n v="0"/>
    <b v="0"/>
    <s v="food/food trucks"/>
    <n v="0"/>
    <m/>
    <x v="7"/>
    <x v="19"/>
  </r>
  <r>
    <n v="2574"/>
    <x v="2573"/>
    <s v="The Best Jamaican Jerk outside of Kingston! The name means &quot;for the children&quot;, my children, the reasons why I cook and why I live!"/>
    <n v="10000"/>
    <n v="0"/>
    <x v="1"/>
    <x v="0"/>
    <s v="USD"/>
    <n v="1463600945"/>
    <n v="1461786545"/>
    <b v="0"/>
    <n v="0"/>
    <b v="0"/>
    <s v="food/food trucks"/>
    <n v="0"/>
    <m/>
    <x v="7"/>
    <x v="19"/>
  </r>
  <r>
    <n v="2575"/>
    <x v="2574"/>
    <s v="Hello everyone, Iv'e decided to put my love for old Volkswagen buses and my love for cooking together! Support vdub dogs hot dog bus!"/>
    <n v="85000"/>
    <n v="0"/>
    <x v="1"/>
    <x v="0"/>
    <s v="USD"/>
    <n v="1421030194"/>
    <n v="1418438194"/>
    <b v="0"/>
    <n v="0"/>
    <b v="0"/>
    <s v="food/food trucks"/>
    <n v="0"/>
    <m/>
    <x v="7"/>
    <x v="19"/>
  </r>
  <r>
    <n v="2576"/>
    <x v="2575"/>
    <s v="A New Twist with an American and Philippine fast food Mobile Trailer."/>
    <n v="10000"/>
    <n v="0"/>
    <x v="1"/>
    <x v="0"/>
    <s v="USD"/>
    <n v="1428707647"/>
    <n v="1424823247"/>
    <b v="0"/>
    <n v="0"/>
    <b v="0"/>
    <s v="food/food trucks"/>
    <n v="0"/>
    <m/>
    <x v="7"/>
    <x v="19"/>
  </r>
  <r>
    <n v="2577"/>
    <x v="2576"/>
    <s v="This is not your average cake, it's fruit with yogurt fruit dip icing and fruit toppings! Great for events, parties, weddings and more!"/>
    <n v="15000"/>
    <n v="0"/>
    <x v="1"/>
    <x v="0"/>
    <s v="USD"/>
    <n v="1407181297"/>
    <n v="1405021297"/>
    <b v="0"/>
    <n v="0"/>
    <b v="0"/>
    <s v="food/food trucks"/>
    <n v="0"/>
    <m/>
    <x v="7"/>
    <x v="19"/>
  </r>
  <r>
    <n v="2578"/>
    <x v="2577"/>
    <s v="Madhuri means &quot;inner beauty, inner sweetness&quot;. At Madhuri Kitchen, we're bringing the spiritual practice of food to festivals &amp; events."/>
    <n v="6000"/>
    <n v="0"/>
    <x v="1"/>
    <x v="0"/>
    <s v="USD"/>
    <n v="1444410000"/>
    <n v="1440203579"/>
    <b v="0"/>
    <n v="0"/>
    <b v="0"/>
    <s v="food/food trucks"/>
    <n v="0"/>
    <m/>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25.5"/>
    <x v="7"/>
    <x v="19"/>
  </r>
  <r>
    <n v="2581"/>
    <x v="2580"/>
    <s v="Creating a Food Truck to bring gourmet sausage sliders to Jacksonville, FL for breakfast, lunch, and special events."/>
    <n v="5000"/>
    <n v="530"/>
    <x v="2"/>
    <x v="0"/>
    <s v="USD"/>
    <n v="1447689898"/>
    <n v="1445094298"/>
    <b v="0"/>
    <n v="11"/>
    <b v="0"/>
    <s v="food/food trucks"/>
    <n v="0.106"/>
    <n v="48.18181818181818"/>
    <x v="7"/>
    <x v="19"/>
  </r>
  <r>
    <n v="2582"/>
    <x v="2581"/>
    <s v="The place where chicken meets liquor for the first time!"/>
    <n v="90000"/>
    <n v="1"/>
    <x v="2"/>
    <x v="0"/>
    <s v="USD"/>
    <n v="1477784634"/>
    <n v="1475192634"/>
    <b v="0"/>
    <n v="1"/>
    <b v="0"/>
    <s v="food/food trucks"/>
    <n v="1.1111111111111112E-5"/>
    <n v="1"/>
    <x v="7"/>
    <x v="19"/>
  </r>
  <r>
    <n v="2583"/>
    <x v="2582"/>
    <s v="Crazy Daisy will become the newest member of the food truck distributors in Kansas City, Missouri."/>
    <n v="1000"/>
    <n v="5"/>
    <x v="2"/>
    <x v="0"/>
    <s v="USD"/>
    <n v="1426526880"/>
    <n v="1421346480"/>
    <b v="0"/>
    <n v="5"/>
    <b v="0"/>
    <s v="food/food trucks"/>
    <n v="5.0000000000000001E-3"/>
    <n v="1"/>
    <x v="7"/>
    <x v="19"/>
  </r>
  <r>
    <n v="2584"/>
    <x v="2583"/>
    <s v="Bringing quality food to the masses using local premium ingredients, but at a food truck price!"/>
    <n v="10000"/>
    <n v="0"/>
    <x v="2"/>
    <x v="0"/>
    <s v="USD"/>
    <n v="1434341369"/>
    <n v="1431749369"/>
    <b v="0"/>
    <n v="0"/>
    <b v="0"/>
    <s v="food/food trucks"/>
    <n v="0"/>
    <m/>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0"/>
    <x v="7"/>
    <x v="19"/>
  </r>
  <r>
    <n v="2586"/>
    <x v="2585"/>
    <s v="I would like to bring fresh salad and food to the streets of London at a reasonable price."/>
    <n v="3000"/>
    <n v="5"/>
    <x v="2"/>
    <x v="1"/>
    <s v="GBP"/>
    <n v="1451030136"/>
    <n v="1448438136"/>
    <b v="0"/>
    <n v="1"/>
    <b v="0"/>
    <s v="food/food trucks"/>
    <n v="1.6666666666666668E-3"/>
    <n v="5"/>
    <x v="7"/>
    <x v="19"/>
  </r>
  <r>
    <n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x v="2588"/>
    <s v="A Brazilian-inspired food truck in one of the busiest spots in Copenhagen, delicious pancakes made by the healthy tapiÃ³ca flour"/>
    <n v="50000"/>
    <n v="5"/>
    <x v="2"/>
    <x v="8"/>
    <s v="DKK"/>
    <n v="1458733927"/>
    <n v="1456145527"/>
    <b v="0"/>
    <n v="1"/>
    <b v="0"/>
    <s v="food/food trucks"/>
    <n v="1E-4"/>
    <n v="5"/>
    <x v="7"/>
    <x v="19"/>
  </r>
  <r>
    <n v="2590"/>
    <x v="2589"/>
    <s v="First in Perth self-contained eco-friendly coffee car based on Ford Fiesta. In the end of the projrct I need your help to make it real!"/>
    <n v="3000"/>
    <n v="0"/>
    <x v="2"/>
    <x v="2"/>
    <s v="AUD"/>
    <n v="1453817297"/>
    <n v="1453212497"/>
    <b v="0"/>
    <n v="0"/>
    <b v="0"/>
    <s v="food/food trucks"/>
    <n v="0"/>
    <m/>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13"/>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x v="2592"/>
    <s v="What could be better than satisfying your hunger with ice cream or a taco (or both) from a 1970's mural van blastin disco music!"/>
    <n v="10000"/>
    <n v="0"/>
    <x v="2"/>
    <x v="0"/>
    <s v="USD"/>
    <n v="1429993026"/>
    <n v="1427401026"/>
    <b v="0"/>
    <n v="0"/>
    <b v="0"/>
    <s v="food/food trucks"/>
    <n v="0"/>
    <m/>
    <x v="7"/>
    <x v="19"/>
  </r>
  <r>
    <n v="2594"/>
    <x v="2593"/>
    <s v="New, small home business, looking to take some Granny's old recipes along with some of my own creations to the streets!"/>
    <n v="80000"/>
    <n v="1"/>
    <x v="2"/>
    <x v="0"/>
    <s v="USD"/>
    <n v="1407453228"/>
    <n v="1404861228"/>
    <b v="0"/>
    <n v="1"/>
    <b v="0"/>
    <s v="food/food trucks"/>
    <n v="1.2500000000000001E-5"/>
    <n v="1"/>
    <x v="7"/>
    <x v="19"/>
  </r>
  <r>
    <n v="2595"/>
    <x v="2594"/>
    <s v="Looking to put the best baked goods in Bowling Green on wheels"/>
    <n v="15000"/>
    <n v="1825"/>
    <x v="2"/>
    <x v="0"/>
    <s v="USD"/>
    <n v="1487915500"/>
    <n v="1485323500"/>
    <b v="0"/>
    <n v="19"/>
    <b v="0"/>
    <s v="food/food trucks"/>
    <n v="0.12166666666666667"/>
    <n v="96.0526315789473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x v="2597"/>
    <s v="I'm ready to make Tulsa happy and aware that love and kindness go hand in hand with good food!"/>
    <n v="3000"/>
    <n v="1170"/>
    <x v="2"/>
    <x v="0"/>
    <s v="USD"/>
    <n v="1443039001"/>
    <n v="1440447001"/>
    <b v="0"/>
    <n v="14"/>
    <b v="0"/>
    <s v="food/food trucks"/>
    <n v="0.39"/>
    <n v="83.571428571428569"/>
    <x v="7"/>
    <x v="19"/>
  </r>
  <r>
    <n v="2599"/>
    <x v="2598"/>
    <s v="The Empty Ramekins Catering Group is looking for your help to start up in Miami Florida!!!!"/>
    <n v="9041"/>
    <n v="90"/>
    <x v="2"/>
    <x v="0"/>
    <s v="USD"/>
    <n v="1407089147"/>
    <n v="1403201147"/>
    <b v="0"/>
    <n v="5"/>
    <b v="0"/>
    <s v="food/food trucks"/>
    <n v="9.9546510341776348E-3"/>
    <n v="18"/>
    <x v="7"/>
    <x v="19"/>
  </r>
  <r>
    <n v="2600"/>
    <x v="2599"/>
    <s v="On Sunday November 8, 2015 our food truck burned to the ground. Please help us get rebuilt."/>
    <n v="50000"/>
    <n v="3466"/>
    <x v="2"/>
    <x v="0"/>
    <s v="USD"/>
    <n v="1458938200"/>
    <n v="1453757800"/>
    <b v="0"/>
    <n v="30"/>
    <b v="0"/>
    <s v="food/food trucks"/>
    <n v="6.9320000000000007E-2"/>
    <n v="115.53333333333333"/>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x v="2602"/>
    <s v="I will be building a mock space station and simulate living on Mars for two weeks."/>
    <n v="1750"/>
    <n v="1776"/>
    <x v="0"/>
    <x v="0"/>
    <s v="USD"/>
    <n v="1387835654"/>
    <n v="1386626054"/>
    <b v="1"/>
    <n v="50"/>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x v="2609"/>
    <s v="Preserve the telescope that Clyde Tombaugh used to discover Pluto for generations to come!"/>
    <n v="22765"/>
    <n v="32172.66"/>
    <x v="0"/>
    <x v="0"/>
    <s v="USD"/>
    <n v="1471849140"/>
    <n v="1468444125"/>
    <b v="1"/>
    <n v="577"/>
    <b v="1"/>
    <s v="technology/space exploration"/>
    <n v="1.4132510432681749"/>
    <n v="55.758509532062391"/>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x v="2615"/>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x v="2617"/>
    <s v="LTD ED COLLECTIBLE SPACE ART FEAT. ASTRONAUTS"/>
    <n v="15000"/>
    <n v="15808"/>
    <x v="0"/>
    <x v="0"/>
    <s v="USD"/>
    <n v="1449000061"/>
    <n v="1443812461"/>
    <b v="1"/>
    <n v="77"/>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x v="2625"/>
    <s v="Support the accreditation of our online STEM Mentoring Program with the International Mentoring Association"/>
    <n v="2500"/>
    <n v="2800"/>
    <x v="0"/>
    <x v="0"/>
    <s v="USD"/>
    <n v="1433343869"/>
    <n v="1430751869"/>
    <b v="0"/>
    <n v="50"/>
    <b v="1"/>
    <s v="technology/space exploration"/>
    <n v="1.1200000000000001"/>
    <n v="56"/>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x v="2627"/>
    <s v="A high school freshman is sending pie into space and you can be a part of it.  GO SCIENCE!!!"/>
    <n v="839"/>
    <n v="926"/>
    <x v="0"/>
    <x v="0"/>
    <s v="USD"/>
    <n v="1417389067"/>
    <n v="1415661067"/>
    <b v="0"/>
    <n v="21"/>
    <b v="1"/>
    <s v="technology/space exploration"/>
    <n v="1.1036948748510131"/>
    <n v="44.095238095238095"/>
    <x v="2"/>
    <x v="36"/>
  </r>
  <r>
    <n v="2629"/>
    <x v="2628"/>
    <s v="The first international contest to let students shape the future of interstellar travel."/>
    <n v="5000"/>
    <n v="6387"/>
    <x v="0"/>
    <x v="1"/>
    <s v="GBP"/>
    <n v="1431608122"/>
    <n v="1429016122"/>
    <b v="0"/>
    <n v="100"/>
    <b v="1"/>
    <s v="technology/space exploration"/>
    <n v="1.2774000000000001"/>
    <n v="63.87"/>
    <x v="2"/>
    <x v="36"/>
  </r>
  <r>
    <n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x v="2630"/>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x v="2631"/>
    <s v="Students from 3 universities are designing a dual stage rocket to test experimental rocket technology."/>
    <n v="1070"/>
    <n v="1466"/>
    <x v="0"/>
    <x v="0"/>
    <s v="USD"/>
    <n v="1464485339"/>
    <n v="1462325339"/>
    <b v="0"/>
    <n v="42"/>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x v="2636"/>
    <s v="Help us collect the data to solve the mystery of the century: Is light slowing down?"/>
    <n v="500"/>
    <n v="831"/>
    <x v="0"/>
    <x v="0"/>
    <s v="USD"/>
    <n v="1476277875"/>
    <n v="1474895475"/>
    <b v="0"/>
    <n v="26"/>
    <b v="1"/>
    <s v="technology/space exploration"/>
    <n v="1.6619999999999999"/>
    <n v="31.96153846153846"/>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x v="2640"/>
    <s v="Building a Flying saucer that has Artificial Intelligent made from sea shell."/>
    <n v="1500"/>
    <n v="15"/>
    <x v="2"/>
    <x v="0"/>
    <s v="USD"/>
    <n v="1410811740"/>
    <n v="1409341863"/>
    <b v="0"/>
    <n v="1"/>
    <b v="0"/>
    <s v="technology/space exploration"/>
    <n v="0.01"/>
    <n v="1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m/>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x v="2648"/>
    <s v="They have launched a Kickstarter."/>
    <n v="125000"/>
    <n v="124"/>
    <x v="1"/>
    <x v="0"/>
    <s v="USD"/>
    <n v="1454370941"/>
    <n v="1449186941"/>
    <b v="0"/>
    <n v="3"/>
    <b v="0"/>
    <s v="technology/space exploration"/>
    <n v="9.9200000000000004E-4"/>
    <n v="41.333333333333336"/>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x v="2652"/>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x v="2654"/>
    <s v="Thank you for your support!"/>
    <n v="15000"/>
    <n v="3155"/>
    <x v="1"/>
    <x v="0"/>
    <s v="USD"/>
    <n v="1455048000"/>
    <n v="1452631647"/>
    <b v="0"/>
    <n v="43"/>
    <b v="0"/>
    <s v="technology/space exploration"/>
    <n v="0.21033333333333334"/>
    <n v="73.372093023255815"/>
    <x v="2"/>
    <x v="36"/>
  </r>
  <r>
    <n v="2656"/>
    <x v="2655"/>
    <s v="MoonWatcher will be bringing the Moon closer to all of us."/>
    <n v="150000"/>
    <n v="17155"/>
    <x v="1"/>
    <x v="0"/>
    <s v="USD"/>
    <n v="1489345200"/>
    <n v="1485966688"/>
    <b v="0"/>
    <n v="152"/>
    <b v="0"/>
    <s v="technology/space exploration"/>
    <n v="0.11436666666666667"/>
    <n v="112.86184210526316"/>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x v="2657"/>
    <s v="Funding will allow free participation for 20 schools, grades 4-12, (thousands of students) anywhere in the nation."/>
    <n v="98000"/>
    <n v="91"/>
    <x v="1"/>
    <x v="0"/>
    <s v="USD"/>
    <n v="1469913194"/>
    <n v="1467321194"/>
    <b v="0"/>
    <n v="4"/>
    <b v="0"/>
    <s v="technology/space exploration"/>
    <n v="9.2857142857142856E-4"/>
    <n v="22.75"/>
    <x v="2"/>
    <x v="36"/>
  </r>
  <r>
    <n v="2659"/>
    <x v="2658"/>
    <s v="test"/>
    <n v="49000"/>
    <n v="1333"/>
    <x v="1"/>
    <x v="0"/>
    <s v="USD"/>
    <n v="1429321210"/>
    <n v="1426729210"/>
    <b v="0"/>
    <n v="10"/>
    <b v="0"/>
    <s v="technology/space exploration"/>
    <n v="2.720408163265306E-2"/>
    <n v="133.30000000000001"/>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x v="2660"/>
    <s v="Summer Camp is an old gas station that will have workshops, custom art framing, and carry vintage &amp; home goods."/>
    <n v="5000"/>
    <n v="5145"/>
    <x v="0"/>
    <x v="0"/>
    <s v="USD"/>
    <n v="1382742010"/>
    <n v="1380150010"/>
    <b v="0"/>
    <n v="60"/>
    <b v="1"/>
    <s v="technology/makerspaces"/>
    <n v="1.0289999999999999"/>
    <n v="85.75"/>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267"/>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x v="2667"/>
    <s v="Creativity on the go! |_x000a_CrÃ©ativitÃ© en mouvement !"/>
    <n v="1000"/>
    <n v="1707"/>
    <x v="0"/>
    <x v="5"/>
    <s v="CAD"/>
    <n v="1447079520"/>
    <n v="1443449265"/>
    <b v="0"/>
    <n v="28"/>
    <b v="1"/>
    <s v="technology/makerspaces"/>
    <n v="1.7070000000000001"/>
    <n v="60.964285714285715"/>
    <x v="2"/>
    <x v="37"/>
  </r>
  <r>
    <n v="2669"/>
    <x v="2668"/>
    <s v="The brand new Makers Club wants something to draw the students into science and engineering and also be very inclusive."/>
    <n v="800"/>
    <n v="1001"/>
    <x v="0"/>
    <x v="0"/>
    <s v="USD"/>
    <n v="1452387096"/>
    <n v="1447203096"/>
    <b v="0"/>
    <n v="11"/>
    <b v="1"/>
    <s v="technology/makerspaces"/>
    <n v="1.25125"/>
    <n v="9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4"/>
    <x v="2"/>
    <x v="37"/>
  </r>
  <r>
    <n v="2680"/>
    <x v="2679"/>
    <s v="iHeartPillow, Connecting loved ones"/>
    <n v="32000"/>
    <n v="276"/>
    <x v="2"/>
    <x v="3"/>
    <s v="EUR"/>
    <n v="1459915491"/>
    <n v="1457327091"/>
    <b v="0"/>
    <n v="4"/>
    <b v="0"/>
    <s v="technology/makerspaces"/>
    <n v="8.6250000000000007E-3"/>
    <n v="69"/>
    <x v="2"/>
    <x v="37"/>
  </r>
  <r>
    <n v="2681"/>
    <x v="2680"/>
    <s v="Jolly's Hot Dogs: A beef hot dog topped with deliciously seasoned ground beef, mustard and minced onions."/>
    <n v="8000"/>
    <n v="55"/>
    <x v="2"/>
    <x v="0"/>
    <s v="USD"/>
    <n v="1405027750"/>
    <n v="1402867750"/>
    <b v="0"/>
    <n v="2"/>
    <b v="0"/>
    <s v="food/food trucks"/>
    <n v="6.875E-3"/>
    <n v="27.5"/>
    <x v="7"/>
    <x v="19"/>
  </r>
  <r>
    <n v="2682"/>
    <x v="2681"/>
    <s v="Gourmet Toast is the culinary combination, neigh, perfection of America's most under-utilized snack: Toast."/>
    <n v="6000"/>
    <n v="1698"/>
    <x v="2"/>
    <x v="0"/>
    <s v="USD"/>
    <n v="1416635940"/>
    <n v="1413838540"/>
    <b v="0"/>
    <n v="20"/>
    <b v="0"/>
    <s v="food/food trucks"/>
    <n v="0.28299999999999997"/>
    <n v="84.9"/>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12"/>
    <x v="7"/>
    <x v="19"/>
  </r>
  <r>
    <n v="2684"/>
    <x v="2683"/>
    <s v="Not all wings are created equal. We believe ours take flight above the rest. Come judge for yourself. To us it Ain't No Thang..."/>
    <n v="70000"/>
    <n v="800"/>
    <x v="2"/>
    <x v="0"/>
    <s v="USD"/>
    <n v="1407621425"/>
    <n v="1404165425"/>
    <b v="0"/>
    <n v="4"/>
    <b v="0"/>
    <s v="food/food trucks"/>
    <n v="1.1428571428571429E-2"/>
    <n v="200"/>
    <x v="7"/>
    <x v="19"/>
  </r>
  <r>
    <n v="2685"/>
    <x v="2684"/>
    <s v="Home cooked meals made by Nana. Indiana's famous tenderloin sandwiches, Nana's homemade cole slaw and so much more."/>
    <n v="50000"/>
    <n v="10"/>
    <x v="2"/>
    <x v="0"/>
    <s v="USD"/>
    <n v="1430149330"/>
    <n v="1424968930"/>
    <b v="0"/>
    <n v="1"/>
    <b v="0"/>
    <s v="food/food trucks"/>
    <n v="2.0000000000000001E-4"/>
    <n v="10"/>
    <x v="7"/>
    <x v="19"/>
  </r>
  <r>
    <n v="2686"/>
    <x v="2685"/>
    <s v="2 years after a car accident, I was told that I could no longer work... I want to change that AND create something amazing Fair FOOD!"/>
    <n v="30000"/>
    <n v="0"/>
    <x v="2"/>
    <x v="0"/>
    <s v="USD"/>
    <n v="1412119423"/>
    <n v="1410391423"/>
    <b v="0"/>
    <n v="0"/>
    <b v="0"/>
    <s v="food/food trucks"/>
    <n v="0"/>
    <m/>
    <x v="7"/>
    <x v="19"/>
  </r>
  <r>
    <n v="2687"/>
    <x v="2686"/>
    <s v="Your American Pizzas, Wings, Stuffed Gouda Burger, Sweet &amp; Russet Potato Fries served on a food Truck!!"/>
    <n v="15000"/>
    <n v="0"/>
    <x v="2"/>
    <x v="0"/>
    <s v="USD"/>
    <n v="1435591318"/>
    <n v="1432999318"/>
    <b v="0"/>
    <n v="0"/>
    <b v="0"/>
    <s v="food/food trucks"/>
    <n v="0"/>
    <m/>
    <x v="7"/>
    <x v="19"/>
  </r>
  <r>
    <n v="2688"/>
    <x v="2687"/>
    <s v="The amazing gourmet Mac N Cheez Food Truck Campaigne!"/>
    <n v="50000"/>
    <n v="74"/>
    <x v="2"/>
    <x v="0"/>
    <s v="USD"/>
    <n v="1424746800"/>
    <n v="1422067870"/>
    <b v="0"/>
    <n v="14"/>
    <b v="0"/>
    <s v="food/food trucks"/>
    <n v="1.48E-3"/>
    <n v="5.2857142857142856"/>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1"/>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x v="2690"/>
    <s v="A Great New local Food Truck serving up ethnic fusion inspired eats in Ottawa."/>
    <n v="65000"/>
    <n v="35"/>
    <x v="2"/>
    <x v="5"/>
    <s v="CAD"/>
    <n v="1431278557"/>
    <n v="1427390557"/>
    <b v="0"/>
    <n v="2"/>
    <b v="0"/>
    <s v="food/food trucks"/>
    <n v="5.3846153846153844E-4"/>
    <n v="17.5"/>
    <x v="7"/>
    <x v="19"/>
  </r>
  <r>
    <n v="2692"/>
    <x v="2691"/>
    <s v="Our food truck will bring you -_x000a_                       Fast, Fresh, Food -_x000a_                            Throughout the Omaha area"/>
    <n v="3500"/>
    <n v="25"/>
    <x v="2"/>
    <x v="0"/>
    <s v="USD"/>
    <n v="1427266860"/>
    <n v="1424678460"/>
    <b v="0"/>
    <n v="1"/>
    <b v="0"/>
    <s v="food/food trucks"/>
    <n v="7.1428571428571426E-3"/>
    <n v="25"/>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x v="2694"/>
    <s v="I am creating food magic on the go! Amazing food isn't just for sitdown restaraunts anymore!"/>
    <n v="15000"/>
    <n v="71"/>
    <x v="2"/>
    <x v="0"/>
    <s v="USD"/>
    <n v="1428981718"/>
    <n v="1423801318"/>
    <b v="0"/>
    <n v="3"/>
    <b v="0"/>
    <s v="food/food trucks"/>
    <n v="4.7333333333333333E-3"/>
    <n v="23.666666666666668"/>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x v="2696"/>
    <s v="Stuffed waffles made from Dough. Sweet, savory, salty and then stuffed with meats, fruits, and sauces!"/>
    <n v="23000"/>
    <n v="6061"/>
    <x v="2"/>
    <x v="0"/>
    <s v="USD"/>
    <n v="1438552800"/>
    <n v="1435876423"/>
    <b v="0"/>
    <n v="52"/>
    <b v="0"/>
    <s v="food/food trucks"/>
    <n v="0.26352173913043481"/>
    <n v="116.5576923076923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x v="2698"/>
    <s v="Hi, I want make my first bakery. Food truck was great, but I not have a car licence. So, help me to be my dream!"/>
    <n v="2"/>
    <n v="0"/>
    <x v="2"/>
    <x v="5"/>
    <s v="CAD"/>
    <n v="1407533463"/>
    <n v="1404941463"/>
    <b v="0"/>
    <n v="0"/>
    <b v="0"/>
    <s v="food/food trucks"/>
    <n v="0"/>
    <m/>
    <x v="7"/>
    <x v="19"/>
  </r>
  <r>
    <n v="2700"/>
    <x v="2699"/>
    <s v="I currently own and operate a hot dog cart. I am hoping to purchase a used food truck so I can do business year round!"/>
    <n v="9999"/>
    <n v="70"/>
    <x v="2"/>
    <x v="0"/>
    <s v="USD"/>
    <n v="1411073972"/>
    <n v="1408481972"/>
    <b v="0"/>
    <n v="4"/>
    <b v="0"/>
    <s v="food/food trucks"/>
    <n v="7.0007000700070005E-3"/>
    <n v="17.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x v="2702"/>
    <s v="Â¡Tu nuevo espacio cultural multidisciplinario en el centro de Pachuca, Hidalgo"/>
    <n v="40000"/>
    <n v="41500"/>
    <x v="3"/>
    <x v="14"/>
    <s v="MXN"/>
    <n v="1490196830"/>
    <n v="1485016430"/>
    <b v="0"/>
    <n v="45"/>
    <b v="0"/>
    <s v="theater/spaces"/>
    <n v="1.0375000000000001"/>
    <n v="922.22222222222217"/>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x v="2704"/>
    <s v="Help light the lights at the historic Fischer Theatre in Danville, IL."/>
    <n v="16500"/>
    <n v="1739"/>
    <x v="3"/>
    <x v="0"/>
    <s v="USD"/>
    <n v="1490389158"/>
    <n v="1486504758"/>
    <b v="0"/>
    <n v="8"/>
    <b v="0"/>
    <s v="theater/spaces"/>
    <n v="0.10539393939393939"/>
    <n v="217.375"/>
    <x v="1"/>
    <x v="38"/>
  </r>
  <r>
    <n v="2706"/>
    <x v="2705"/>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x v="2706"/>
    <s v="A new performance space in Seattle. A place for artists, comedians, and audiences to meet and collaborate!"/>
    <n v="8000"/>
    <n v="28067.57"/>
    <x v="0"/>
    <x v="0"/>
    <s v="USD"/>
    <n v="1369637940"/>
    <n v="1367088443"/>
    <b v="1"/>
    <n v="394"/>
    <b v="1"/>
    <s v="theater/spaces"/>
    <n v="3.50844625"/>
    <n v="71.237487309644663"/>
    <x v="1"/>
    <x v="38"/>
  </r>
  <r>
    <n v="2708"/>
    <x v="2707"/>
    <s v="Angel Comedy Club: A permanent home for Londonâ€™s loveliest comedy night - a community comedy club"/>
    <n v="20000"/>
    <n v="46643.07"/>
    <x v="0"/>
    <x v="1"/>
    <s v="GBP"/>
    <n v="1469119526"/>
    <n v="1463935526"/>
    <b v="1"/>
    <n v="1049"/>
    <b v="1"/>
    <s v="theater/spaces"/>
    <n v="2.3321535"/>
    <n v="44.464318398474738"/>
    <x v="1"/>
    <x v="38"/>
  </r>
  <r>
    <n v="2709"/>
    <x v="2708"/>
    <s v="Give contemporary circus an artistic home in America.  Help us launch the nationâ€™s first higher education program for circus."/>
    <n v="50000"/>
    <n v="50803"/>
    <x v="0"/>
    <x v="0"/>
    <s v="USD"/>
    <n v="1475553540"/>
    <n v="1472528141"/>
    <b v="1"/>
    <n v="308"/>
    <b v="1"/>
    <s v="theater/spaces"/>
    <n v="1.01606"/>
    <n v="164.94480519480518"/>
    <x v="1"/>
    <x v="38"/>
  </r>
  <r>
    <n v="2710"/>
    <x v="2709"/>
    <s v="Building Brooklyn's own creative venue for circus, theater and events of all types."/>
    <n v="60000"/>
    <n v="92340.21"/>
    <x v="0"/>
    <x v="0"/>
    <s v="USD"/>
    <n v="1407549600"/>
    <n v="1404797428"/>
    <b v="1"/>
    <n v="1088"/>
    <b v="1"/>
    <s v="theater/spaces"/>
    <n v="1.5390035000000002"/>
    <n v="84.871516544117654"/>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x v="2713"/>
    <s v="The Crane will be the new home for independent theater in Northeast Minneapolis"/>
    <n v="25000"/>
    <n v="29089"/>
    <x v="0"/>
    <x v="0"/>
    <s v="USD"/>
    <n v="1476486000"/>
    <n v="1474040596"/>
    <b v="1"/>
    <n v="305"/>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x v="2716"/>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x v="2719"/>
    <s v="An improv, sketch and experimental comedy and cocktail venue in downtown Grand Rapids, Michigan"/>
    <n v="25000"/>
    <n v="29531"/>
    <x v="0"/>
    <x v="0"/>
    <s v="USD"/>
    <n v="1478866253"/>
    <n v="1476270653"/>
    <b v="0"/>
    <n v="173"/>
    <b v="1"/>
    <s v="theater/spaces"/>
    <n v="1.1812400000000001"/>
    <n v="170.69942196531792"/>
    <x v="1"/>
    <x v="38"/>
  </r>
  <r>
    <n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x v="2724"/>
    <s v="Best Net Zero energy solution for new or existing house (no more heating or electricity bills)."/>
    <n v="40000"/>
    <n v="57817"/>
    <x v="0"/>
    <x v="5"/>
    <s v="CAD"/>
    <n v="1488390735"/>
    <n v="1484070735"/>
    <b v="0"/>
    <n v="113"/>
    <b v="1"/>
    <s v="technology/hardware"/>
    <n v="1.445425"/>
    <n v="511.65486725663715"/>
    <x v="2"/>
    <x v="30"/>
  </r>
  <r>
    <n v="2726"/>
    <x v="2725"/>
    <s v="Krimston TWO: iPhone Dual SIM Case"/>
    <n v="100000"/>
    <n v="105745"/>
    <x v="0"/>
    <x v="0"/>
    <s v="USD"/>
    <n v="1461333311"/>
    <n v="1458741311"/>
    <b v="0"/>
    <n v="404"/>
    <b v="1"/>
    <s v="technology/hardware"/>
    <n v="1.05745"/>
    <n v="261.74504950495049"/>
    <x v="2"/>
    <x v="30"/>
  </r>
  <r>
    <n v="2727"/>
    <x v="2726"/>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x v="2727"/>
    <s v="SSD, WiFi, RTC w/Battery and high power USB all in one shield."/>
    <n v="15000"/>
    <n v="30274"/>
    <x v="0"/>
    <x v="0"/>
    <s v="USD"/>
    <n v="1451485434"/>
    <n v="1448461434"/>
    <b v="0"/>
    <n v="392"/>
    <b v="1"/>
    <s v="technology/hardware"/>
    <n v="2.0182666666666669"/>
    <n v="77.229591836734699"/>
    <x v="2"/>
    <x v="30"/>
  </r>
  <r>
    <n v="2729"/>
    <x v="2728"/>
    <s v="A luggage that is more than a luggage! It is what you want it to be."/>
    <n v="7500"/>
    <n v="7833"/>
    <x v="0"/>
    <x v="0"/>
    <s v="USD"/>
    <n v="1430459197"/>
    <n v="1427867197"/>
    <b v="0"/>
    <n v="23"/>
    <b v="1"/>
    <s v="technology/hardware"/>
    <n v="1.0444"/>
    <n v="340.56521739130437"/>
    <x v="2"/>
    <x v="30"/>
  </r>
  <r>
    <n v="2730"/>
    <x v="2729"/>
    <s v="The world's most powerful portable speaker and guitar amplifier. Turns any surface into a speaker."/>
    <n v="27000"/>
    <n v="45979.01"/>
    <x v="0"/>
    <x v="0"/>
    <s v="USD"/>
    <n v="1366635575"/>
    <n v="1363611575"/>
    <b v="0"/>
    <n v="682"/>
    <b v="1"/>
    <s v="technology/hardware"/>
    <n v="1.7029262962962963"/>
    <n v="67.417903225806455"/>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x v="2737"/>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x v="2739"/>
    <s v="I am interested in testing the plant yields of this vertical garden as well as some other applications"/>
    <n v="300"/>
    <n v="310"/>
    <x v="0"/>
    <x v="0"/>
    <s v="USD"/>
    <n v="1426117552"/>
    <n v="1423529152"/>
    <b v="0"/>
    <n v="17"/>
    <b v="1"/>
    <s v="technology/hardware"/>
    <n v="1.0333333333333334"/>
    <n v="18.235294117647058"/>
    <x v="2"/>
    <x v="30"/>
  </r>
  <r>
    <n v="2741"/>
    <x v="2740"/>
    <s v="Help me publish my 1st children's book as an aspiring author!"/>
    <n v="8000"/>
    <n v="35"/>
    <x v="2"/>
    <x v="0"/>
    <s v="USD"/>
    <n v="1413770820"/>
    <n v="1412005602"/>
    <b v="0"/>
    <n v="4"/>
    <b v="0"/>
    <s v="publishing/children's books"/>
    <n v="4.3750000000000004E-3"/>
    <n v="8.75"/>
    <x v="3"/>
    <x v="39"/>
  </r>
  <r>
    <n v="2742"/>
    <x v="2741"/>
    <s v="The pachyderms at the Denver Zoo are moving. Follow along on the convoluted journey to their new home."/>
    <n v="2500"/>
    <n v="731"/>
    <x v="2"/>
    <x v="0"/>
    <s v="USD"/>
    <n v="1337102187"/>
    <n v="1335892587"/>
    <b v="0"/>
    <n v="18"/>
    <b v="0"/>
    <s v="publishing/children's books"/>
    <n v="0.29239999999999999"/>
    <n v="40.611111111111114"/>
    <x v="3"/>
    <x v="39"/>
  </r>
  <r>
    <n v="2743"/>
    <x v="2742"/>
    <s v="One Christmas every child was naughty, and Santa's son _x000a_St. Nick Jr sacrifices all his gifts over his whole life, for the children"/>
    <n v="5999"/>
    <n v="0"/>
    <x v="2"/>
    <x v="0"/>
    <s v="USD"/>
    <n v="1476863607"/>
    <n v="1474271607"/>
    <b v="0"/>
    <n v="0"/>
    <b v="0"/>
    <s v="publishing/children's books"/>
    <n v="0"/>
    <m/>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x v="2747"/>
    <s v="Interactive Book with Audio to learn the Ojibwe Language for Children.  Website, Ebook and more!"/>
    <n v="5000"/>
    <n v="53"/>
    <x v="2"/>
    <x v="0"/>
    <s v="USD"/>
    <n v="1472835802"/>
    <n v="1470243802"/>
    <b v="0"/>
    <n v="4"/>
    <b v="0"/>
    <s v="publishing/children's books"/>
    <n v="1.06E-2"/>
    <n v="13.25"/>
    <x v="3"/>
    <x v="39"/>
  </r>
  <r>
    <n v="2749"/>
    <x v="2748"/>
    <s v="Self-publishing my children's book."/>
    <n v="10000"/>
    <n v="110"/>
    <x v="2"/>
    <x v="0"/>
    <s v="USD"/>
    <n v="1428171037"/>
    <n v="1425582637"/>
    <b v="0"/>
    <n v="2"/>
    <b v="0"/>
    <s v="publishing/children's books"/>
    <n v="1.0999999999999999E-2"/>
    <n v="55"/>
    <x v="3"/>
    <x v="39"/>
  </r>
  <r>
    <n v="2750"/>
    <x v="2749"/>
    <s v="This is a journal where parents daily write something positive about their child.  Places for pictures, too."/>
    <n v="1999"/>
    <n v="0"/>
    <x v="2"/>
    <x v="0"/>
    <s v="USD"/>
    <n v="1341086400"/>
    <n v="1340055345"/>
    <b v="0"/>
    <n v="0"/>
    <b v="0"/>
    <s v="publishing/children's books"/>
    <n v="0"/>
    <m/>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m/>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x v="2752"/>
    <s v="Written by my daughter and myself, illustrated by Jack Wiens. Everything is complete except for publishing."/>
    <n v="2000"/>
    <n v="380"/>
    <x v="2"/>
    <x v="0"/>
    <s v="USD"/>
    <n v="1346017023"/>
    <n v="1343425023"/>
    <b v="0"/>
    <n v="8"/>
    <b v="0"/>
    <s v="publishing/children's books"/>
    <n v="0.19"/>
    <n v="47.5"/>
    <x v="3"/>
    <x v="39"/>
  </r>
  <r>
    <n v="2754"/>
    <x v="2753"/>
    <s v="I have been a writer all my life. But until recently never a parent. I want to write a children book for my children, and yours!"/>
    <n v="10000"/>
    <n v="0"/>
    <x v="2"/>
    <x v="0"/>
    <s v="USD"/>
    <n v="1410448551"/>
    <n v="1407856551"/>
    <b v="0"/>
    <n v="0"/>
    <b v="0"/>
    <s v="publishing/children's books"/>
    <n v="0"/>
    <m/>
    <x v="3"/>
    <x v="39"/>
  </r>
  <r>
    <n v="2755"/>
    <x v="2754"/>
    <s v="Colourful and imaginative book app for children, will be relished especially by those with Irish roots."/>
    <n v="500"/>
    <n v="260"/>
    <x v="2"/>
    <x v="17"/>
    <s v="EUR"/>
    <n v="1428519527"/>
    <n v="1425927527"/>
    <b v="0"/>
    <n v="15"/>
    <b v="0"/>
    <s v="publishing/children's books"/>
    <n v="0.52"/>
    <n v="17.333333333333332"/>
    <x v="3"/>
    <x v="39"/>
  </r>
  <r>
    <n v="2756"/>
    <x v="2755"/>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x v="2756"/>
    <s v="A children's letter book that Lampoons Hillary Clinton"/>
    <n v="1500"/>
    <n v="10"/>
    <x v="2"/>
    <x v="0"/>
    <s v="USD"/>
    <n v="1470498332"/>
    <n v="1469202332"/>
    <b v="0"/>
    <n v="2"/>
    <b v="0"/>
    <s v="publishing/children's books"/>
    <n v="6.6666666666666671E-3"/>
    <n v="5"/>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x v="2758"/>
    <s v="READY TO PRINT. A fun 38 page full color, hand illustrated children's book based on Australian animals and Indigenous Legends."/>
    <n v="1000"/>
    <n v="105"/>
    <x v="2"/>
    <x v="2"/>
    <s v="AUD"/>
    <n v="1468658866"/>
    <n v="1464943666"/>
    <b v="0"/>
    <n v="2"/>
    <b v="0"/>
    <s v="publishing/children's books"/>
    <n v="0.105"/>
    <n v="52.5"/>
    <x v="3"/>
    <x v="39"/>
  </r>
  <r>
    <n v="2760"/>
    <x v="2759"/>
    <s v="A fantastic Doggie Adventure filled with laughter, tears and heroics. Lets get a fresh New Edition of Bosley published for all to enjoy"/>
    <n v="5000"/>
    <n v="0"/>
    <x v="2"/>
    <x v="1"/>
    <s v="GBP"/>
    <n v="1371726258"/>
    <n v="1369134258"/>
    <b v="0"/>
    <n v="0"/>
    <b v="0"/>
    <s v="publishing/children's books"/>
    <n v="0"/>
    <m/>
    <x v="3"/>
    <x v="39"/>
  </r>
  <r>
    <n v="2761"/>
    <x v="2760"/>
    <s v="Help me give away 500 copies of my picture book so more kids will know US geography!"/>
    <n v="5000"/>
    <n v="36"/>
    <x v="2"/>
    <x v="0"/>
    <s v="USD"/>
    <n v="1357176693"/>
    <n v="1354584693"/>
    <b v="0"/>
    <n v="4"/>
    <b v="0"/>
    <s v="publishing/children's books"/>
    <n v="7.1999999999999998E-3"/>
    <n v="9"/>
    <x v="3"/>
    <x v="39"/>
  </r>
  <r>
    <n v="2762"/>
    <x v="2761"/>
    <s v="How-to book of toys and games constructed from materials found in nature, recyclable and easily available."/>
    <n v="3250"/>
    <n v="25"/>
    <x v="2"/>
    <x v="0"/>
    <s v="USD"/>
    <n v="1332114795"/>
    <n v="1326934395"/>
    <b v="0"/>
    <n v="1"/>
    <b v="0"/>
    <s v="publishing/children's books"/>
    <n v="7.6923076923076927E-3"/>
    <n v="25"/>
    <x v="3"/>
    <x v="39"/>
  </r>
  <r>
    <n v="2763"/>
    <x v="2762"/>
    <s v="How Santa finds childrens homes without getting lost by following certain stars."/>
    <n v="39400"/>
    <n v="90"/>
    <x v="2"/>
    <x v="0"/>
    <s v="USD"/>
    <n v="1369403684"/>
    <n v="1365515684"/>
    <b v="0"/>
    <n v="3"/>
    <b v="0"/>
    <s v="publishing/children's books"/>
    <n v="2.2842639593908631E-3"/>
    <n v="30"/>
    <x v="3"/>
    <x v="39"/>
  </r>
  <r>
    <n v="2764"/>
    <x v="2763"/>
    <s v="My Budding Bears are four teddy bears living in an enchanted garden sharing friendship, tea parties and delightful adventures."/>
    <n v="4000"/>
    <n v="45"/>
    <x v="2"/>
    <x v="0"/>
    <s v="USD"/>
    <n v="1338404400"/>
    <n v="1335855631"/>
    <b v="0"/>
    <n v="4"/>
    <b v="0"/>
    <s v="publishing/children's books"/>
    <n v="1.125E-2"/>
    <n v="11.25"/>
    <x v="3"/>
    <x v="39"/>
  </r>
  <r>
    <n v="2765"/>
    <x v="2764"/>
    <s v="I am writing an illustrated book for children ages 3 to 7 that meshes technology in everyday life stories."/>
    <n v="4000"/>
    <n v="0"/>
    <x v="2"/>
    <x v="0"/>
    <s v="USD"/>
    <n v="1351432428"/>
    <n v="1350050028"/>
    <b v="0"/>
    <n v="0"/>
    <b v="0"/>
    <s v="publishing/children's books"/>
    <n v="0"/>
    <m/>
    <x v="3"/>
    <x v="39"/>
  </r>
  <r>
    <n v="2766"/>
    <x v="2765"/>
    <s v="Jambie is a children's book geared towards kids ages 4-9 years of age. This book teaches young children about making wise decisions."/>
    <n v="5000"/>
    <n v="100"/>
    <x v="2"/>
    <x v="0"/>
    <s v="USD"/>
    <n v="1313078518"/>
    <n v="1310486518"/>
    <b v="0"/>
    <n v="4"/>
    <b v="0"/>
    <s v="publishing/children's books"/>
    <n v="0.02"/>
    <n v="25"/>
    <x v="3"/>
    <x v="39"/>
  </r>
  <r>
    <n v="2767"/>
    <x v="2766"/>
    <s v="An animated bedtime story with Dedka, Babka and the rest of the family working together on a BIG problem"/>
    <n v="4000"/>
    <n v="34"/>
    <x v="2"/>
    <x v="5"/>
    <s v="CAD"/>
    <n v="1439766050"/>
    <n v="1434582050"/>
    <b v="0"/>
    <n v="3"/>
    <b v="0"/>
    <s v="publishing/children's books"/>
    <n v="8.5000000000000006E-3"/>
    <n v="11.333333333333334"/>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1"/>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x v="2770"/>
    <s v="Hello Vermont are books that demonstrate the 4 seasons. Subtitles: Soggy Spring, Sizzling Summer, Fabulous Fall &amp; Winter Wonderland."/>
    <n v="19980"/>
    <n v="0"/>
    <x v="2"/>
    <x v="0"/>
    <s v="USD"/>
    <n v="1359738000"/>
    <n v="1355489140"/>
    <b v="0"/>
    <n v="0"/>
    <b v="0"/>
    <s v="publishing/children's books"/>
    <n v="0"/>
    <m/>
    <x v="3"/>
    <x v="39"/>
  </r>
  <r>
    <n v="2772"/>
    <x v="2771"/>
    <s v="See the little boy in the photo? Doesn't he look angelic? Wouldn't you like to read his story? Take a look at this......."/>
    <n v="8000"/>
    <n v="0"/>
    <x v="2"/>
    <x v="0"/>
    <s v="USD"/>
    <n v="1381006294"/>
    <n v="1379710294"/>
    <b v="0"/>
    <n v="0"/>
    <b v="0"/>
    <s v="publishing/children's books"/>
    <n v="0"/>
    <m/>
    <x v="3"/>
    <x v="39"/>
  </r>
  <r>
    <n v="2773"/>
    <x v="2772"/>
    <s v="Parents know the pain of rereading bad bedtime stories. I want to write stories that all ages will enjoy"/>
    <n v="530"/>
    <n v="1"/>
    <x v="2"/>
    <x v="5"/>
    <s v="CAD"/>
    <n v="1461530721"/>
    <n v="1460666721"/>
    <b v="0"/>
    <n v="1"/>
    <b v="0"/>
    <s v="publishing/children's books"/>
    <n v="1.8867924528301887E-3"/>
    <n v="1"/>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x v="2774"/>
    <s v="Kids Radio Theatre is a radio show played on National Pubic Radio to teach children all about theatre every Sunday 20 states."/>
    <n v="5000"/>
    <n v="150"/>
    <x v="2"/>
    <x v="0"/>
    <s v="USD"/>
    <n v="1323994754"/>
    <n v="1321402754"/>
    <b v="0"/>
    <n v="2"/>
    <b v="0"/>
    <s v="publishing/children's books"/>
    <n v="0.03"/>
    <n v="75"/>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x v="2778"/>
    <s v="Our Moon is a simple book based on a nightly tradition my mother and youngest son started while I was working away."/>
    <n v="2500"/>
    <n v="53"/>
    <x v="2"/>
    <x v="0"/>
    <s v="USD"/>
    <n v="1448204621"/>
    <n v="1445609021"/>
    <b v="0"/>
    <n v="1"/>
    <b v="0"/>
    <s v="publishing/children's books"/>
    <n v="2.12E-2"/>
    <n v="53"/>
    <x v="3"/>
    <x v="39"/>
  </r>
  <r>
    <n v="2780"/>
    <x v="2779"/>
    <s v="Turn the World with my kids, and then write a book with the advice for traveling with baby"/>
    <n v="100000"/>
    <n v="0"/>
    <x v="2"/>
    <x v="13"/>
    <s v="EUR"/>
    <n v="1489142688"/>
    <n v="1486550688"/>
    <b v="0"/>
    <n v="0"/>
    <b v="0"/>
    <s v="publishing/children's books"/>
    <n v="0"/>
    <m/>
    <x v="3"/>
    <x v="39"/>
  </r>
  <r>
    <n v="2781"/>
    <x v="2780"/>
    <s v="STRIKE, DANCE AND RISE with us at the University of Utah to end violence against women and girls!"/>
    <n v="1250"/>
    <n v="1316"/>
    <x v="0"/>
    <x v="0"/>
    <s v="USD"/>
    <n v="1423724400"/>
    <n v="1421274954"/>
    <b v="0"/>
    <n v="28"/>
    <b v="1"/>
    <s v="theater/plays"/>
    <n v="1.0528"/>
    <n v="47"/>
    <x v="1"/>
    <x v="6"/>
  </r>
  <r>
    <n v="2782"/>
    <x v="2781"/>
    <s v="The premiere theatre troupe in SE Michigan offering acting opportunities for the 50+ actor."/>
    <n v="1000"/>
    <n v="1200"/>
    <x v="0"/>
    <x v="0"/>
    <s v="USD"/>
    <n v="1424149140"/>
    <n v="1421964718"/>
    <b v="0"/>
    <n v="18"/>
    <b v="1"/>
    <s v="theater/plays"/>
    <n v="1.2"/>
    <n v="66.666666666666671"/>
    <x v="1"/>
    <x v="6"/>
  </r>
  <r>
    <n v="2783"/>
    <x v="2782"/>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x v="2783"/>
    <s v="David Sedaris' &quot;The Santaland Diaries&quot; starring Matt Crabtree at The Working Stage Theatre in Hollywood!"/>
    <n v="6000"/>
    <n v="7140"/>
    <x v="0"/>
    <x v="0"/>
    <s v="USD"/>
    <n v="1414608843"/>
    <n v="1412794443"/>
    <b v="0"/>
    <n v="108"/>
    <b v="1"/>
    <s v="theater/plays"/>
    <n v="1.19"/>
    <n v="66.111111111111114"/>
    <x v="1"/>
    <x v="6"/>
  </r>
  <r>
    <n v="2785"/>
    <x v="2784"/>
    <s v="Bare Theatre and Raleigh Little Theatre present Shakespeare's epic, set in a post-apocalyptic dystopia."/>
    <n v="5000"/>
    <n v="5234"/>
    <x v="0"/>
    <x v="0"/>
    <s v="USD"/>
    <n v="1470430800"/>
    <n v="1467865967"/>
    <b v="0"/>
    <n v="142"/>
    <b v="1"/>
    <s v="theater/plays"/>
    <n v="1.0468"/>
    <n v="36.859154929577464"/>
    <x v="1"/>
    <x v="6"/>
  </r>
  <r>
    <n v="2786"/>
    <x v="2785"/>
    <s v="A heart-melting farce about sex, art and the lovelorn lay-abouts of London-town."/>
    <n v="2500"/>
    <n v="2946"/>
    <x v="0"/>
    <x v="1"/>
    <s v="GBP"/>
    <n v="1404913180"/>
    <n v="1403703580"/>
    <b v="0"/>
    <n v="74"/>
    <b v="1"/>
    <s v="theater/plays"/>
    <n v="1.1783999999999999"/>
    <n v="39.810810810810814"/>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31.5"/>
    <x v="1"/>
    <x v="6"/>
  </r>
  <r>
    <n v="2788"/>
    <x v="2787"/>
    <s v="MOVING FORWARD! WE HAVE REACHED GOAL BUT HAVE MORE TIME!! PLEASE CONSIDER PLEDGING."/>
    <n v="2000"/>
    <n v="2050"/>
    <x v="0"/>
    <x v="0"/>
    <s v="USD"/>
    <n v="1469811043"/>
    <n v="1467219043"/>
    <b v="0"/>
    <n v="20"/>
    <b v="1"/>
    <s v="theater/plays"/>
    <n v="1.0249999999999999"/>
    <n v="102.5"/>
    <x v="1"/>
    <x v="6"/>
  </r>
  <r>
    <n v="2789"/>
    <x v="2788"/>
    <s v="BNT's Biggest Adventure So Far: Our 2015 full length production!"/>
    <n v="3000"/>
    <n v="3035"/>
    <x v="0"/>
    <x v="0"/>
    <s v="USD"/>
    <n v="1426132800"/>
    <n v="1424477934"/>
    <b v="0"/>
    <n v="24"/>
    <b v="1"/>
    <s v="theater/plays"/>
    <n v="1.0116666666666667"/>
    <n v="126.45833333333333"/>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x v="2793"/>
    <s v="Dusk Theatre have created a brand new adaptation of the hilarious BBC4 comedy &quot;Macbeth Rebothered&quot; originally by The Penny Dreadfuls."/>
    <n v="50"/>
    <n v="75"/>
    <x v="0"/>
    <x v="1"/>
    <s v="GBP"/>
    <n v="1457031600"/>
    <n v="1455640559"/>
    <b v="0"/>
    <n v="3"/>
    <b v="1"/>
    <s v="theater/plays"/>
    <n v="1.5"/>
    <n v="25"/>
    <x v="1"/>
    <x v="6"/>
  </r>
  <r>
    <n v="2795"/>
    <x v="2794"/>
    <s v="A new play about five bad bitches who fought in the Civil War disguised as men, premiering at Ars Nova's ANT Fest."/>
    <n v="700"/>
    <n v="730"/>
    <x v="0"/>
    <x v="0"/>
    <s v="USD"/>
    <n v="1402095600"/>
    <n v="1400675841"/>
    <b v="0"/>
    <n v="20"/>
    <b v="1"/>
    <s v="theater/plays"/>
    <n v="1.0428571428571429"/>
    <n v="36.5"/>
    <x v="1"/>
    <x v="6"/>
  </r>
  <r>
    <n v="2796"/>
    <x v="2795"/>
    <s v="Fishcakes is a piece of new writing for the Camden Fringe that explores a story of love, loss, and all the â€˜little things'."/>
    <n v="800"/>
    <n v="924"/>
    <x v="0"/>
    <x v="1"/>
    <s v="GBP"/>
    <n v="1404564028"/>
    <n v="1401972028"/>
    <b v="0"/>
    <n v="21"/>
    <b v="1"/>
    <s v="theater/plays"/>
    <n v="1.155"/>
    <n v="4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x v="2797"/>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x v="2799"/>
    <s v="Exeter University Theatre Company is bringing the award winning play by Dale Wasserman to Exeter's Northcott Theatre"/>
    <n v="1000"/>
    <n v="1330"/>
    <x v="0"/>
    <x v="1"/>
    <s v="GBP"/>
    <n v="1420377366"/>
    <n v="1415193366"/>
    <b v="0"/>
    <n v="31"/>
    <b v="1"/>
    <s v="theater/plays"/>
    <n v="1.33"/>
    <n v="42.903225806451616"/>
    <x v="1"/>
    <x v="6"/>
  </r>
  <r>
    <n v="2801"/>
    <x v="2800"/>
    <s v="Arise Theatre Company's production of August Strindberg's expressionist masterpiece 'A Dream Play'."/>
    <n v="500"/>
    <n v="666"/>
    <x v="0"/>
    <x v="2"/>
    <s v="AUD"/>
    <n v="1412938800"/>
    <n v="1411019409"/>
    <b v="0"/>
    <n v="13"/>
    <b v="1"/>
    <s v="theater/plays"/>
    <n v="1.3320000000000001"/>
    <n v="51.230769230769234"/>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x v="2803"/>
    <s v="The real-life story of the mysterious 'Piano Man' who washed ashore with no memory; with no speech; but with an amazing ability..."/>
    <n v="1000"/>
    <n v="1150"/>
    <x v="0"/>
    <x v="1"/>
    <s v="GBP"/>
    <n v="1411987990"/>
    <n v="1409395990"/>
    <b v="0"/>
    <n v="23"/>
    <b v="1"/>
    <s v="theater/plays"/>
    <n v="1.1499999999999999"/>
    <n v="50"/>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x v="2805"/>
    <s v="A one woman show about the challenges of being a feminist in a digital age. Touring 6 UK cities. Now with Stretch Goals!"/>
    <n v="3000"/>
    <n v="3363"/>
    <x v="0"/>
    <x v="1"/>
    <s v="GBP"/>
    <n v="1438772400"/>
    <n v="1435645490"/>
    <b v="0"/>
    <n v="76"/>
    <b v="1"/>
    <s v="theater/plays"/>
    <n v="1.121"/>
    <n v="44.25"/>
    <x v="1"/>
    <x v="6"/>
  </r>
  <r>
    <n v="2807"/>
    <x v="2806"/>
    <s v="Bringing Shakespeare back to the Playwrights"/>
    <n v="5000"/>
    <n v="6300"/>
    <x v="0"/>
    <x v="0"/>
    <s v="USD"/>
    <n v="1435611438"/>
    <n v="1433019438"/>
    <b v="0"/>
    <n v="93"/>
    <b v="1"/>
    <s v="theater/plays"/>
    <n v="1.26"/>
    <n v="67.741935483870961"/>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x v="2808"/>
    <s v="Sugarglass is a Dublin based theatre company committed to international collaboration. 2016 sees the launch of their NYC division."/>
    <n v="2500"/>
    <n v="2560"/>
    <x v="0"/>
    <x v="0"/>
    <s v="USD"/>
    <n v="1459348740"/>
    <n v="1458647725"/>
    <b v="0"/>
    <n v="21"/>
    <b v="1"/>
    <s v="theater/plays"/>
    <n v="1.024"/>
    <n v="121.9047619047619"/>
    <x v="1"/>
    <x v="6"/>
  </r>
  <r>
    <n v="2810"/>
    <x v="2809"/>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x v="2810"/>
    <s v="Ray Gunn and Starburst is an audio sci-fi/comedy sending up the tropes of classic and pulp science-fiction."/>
    <n v="10000"/>
    <n v="10027"/>
    <x v="0"/>
    <x v="1"/>
    <s v="GBP"/>
    <n v="1424692503"/>
    <n v="1422100503"/>
    <b v="0"/>
    <n v="108"/>
    <b v="1"/>
    <s v="theater/plays"/>
    <n v="1.0026999999999999"/>
    <n v="92.842592592592595"/>
    <x v="1"/>
    <x v="6"/>
  </r>
  <r>
    <n v="2812"/>
    <x v="2811"/>
    <s v="&quot;A short, nasty and razor sharp play in one of Toronto's hottest new &quot;off-off Broadway&quot; style venues."/>
    <n v="5000"/>
    <n v="5665"/>
    <x v="0"/>
    <x v="5"/>
    <s v="CAD"/>
    <n v="1428292800"/>
    <n v="1424368298"/>
    <b v="0"/>
    <n v="83"/>
    <b v="1"/>
    <s v="theater/plays"/>
    <n v="1.133"/>
    <n v="68.253012048192772"/>
    <x v="1"/>
    <x v="6"/>
  </r>
  <r>
    <n v="2813"/>
    <x v="2812"/>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25.25"/>
    <x v="1"/>
    <x v="6"/>
  </r>
  <r>
    <n v="2815"/>
    <x v="2814"/>
    <s v="Set in 1950s Northern Ireland, this play tells the story of two sisters in a community of Travellers, or Irish Gypsies."/>
    <n v="250"/>
    <n v="605"/>
    <x v="0"/>
    <x v="5"/>
    <s v="CAD"/>
    <n v="1470595109"/>
    <n v="1468003109"/>
    <b v="0"/>
    <n v="14"/>
    <b v="1"/>
    <s v="theater/plays"/>
    <n v="2.42"/>
    <n v="43.214285714285715"/>
    <x v="1"/>
    <x v="6"/>
  </r>
  <r>
    <n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x v="2816"/>
    <s v="Let Go Theatre Co's very first production is going ahead in June 2015. Help support a brand new theatre co as we begin our adventure"/>
    <n v="600"/>
    <n v="780"/>
    <x v="0"/>
    <x v="1"/>
    <s v="GBP"/>
    <n v="1425136462"/>
    <n v="1421680462"/>
    <b v="0"/>
    <n v="33"/>
    <b v="1"/>
    <s v="theater/plays"/>
    <n v="1.3"/>
    <n v="23.636363636363637"/>
    <x v="1"/>
    <x v="6"/>
  </r>
  <r>
    <n v="2818"/>
    <x v="2817"/>
    <s v="Joe West and his wonderful theater company THEATER OF DEATH present original plays both horrific and comical."/>
    <n v="10000"/>
    <n v="10603"/>
    <x v="0"/>
    <x v="0"/>
    <s v="USD"/>
    <n v="1443018086"/>
    <n v="1441290086"/>
    <b v="0"/>
    <n v="102"/>
    <b v="1"/>
    <s v="theater/plays"/>
    <n v="1.0603"/>
    <n v="103.95098039215686"/>
    <x v="1"/>
    <x v="6"/>
  </r>
  <r>
    <n v="2819"/>
    <x v="2818"/>
    <s v="Years of work, my best show, and a top Edinburgh venue.  Help me expose my talents to the UK and tell an important story."/>
    <n v="5000"/>
    <n v="5240"/>
    <x v="0"/>
    <x v="1"/>
    <s v="GBP"/>
    <n v="1434285409"/>
    <n v="1431693409"/>
    <b v="0"/>
    <n v="104"/>
    <b v="1"/>
    <s v="theater/plays"/>
    <n v="1.048"/>
    <n v="50.384615384615387"/>
    <x v="1"/>
    <x v="6"/>
  </r>
  <r>
    <n v="2820"/>
    <x v="2819"/>
    <s v="Montage Theatre Arts, as part of National Theatre Connections, are performing a show - We need you help to raise vital funds!"/>
    <n v="200"/>
    <n v="272"/>
    <x v="0"/>
    <x v="1"/>
    <s v="GBP"/>
    <n v="1456444800"/>
    <n v="1454337589"/>
    <b v="0"/>
    <n v="20"/>
    <b v="1"/>
    <s v="theater/plays"/>
    <n v="1.36"/>
    <n v="13.6"/>
    <x v="1"/>
    <x v="6"/>
  </r>
  <r>
    <n v="2821"/>
    <x v="2820"/>
    <s v="Help us share an untold story of Britain's involvement in the slave trade, in the church where Wilberforce began his abolition campaign"/>
    <n v="1000"/>
    <n v="1000"/>
    <x v="0"/>
    <x v="1"/>
    <s v="GBP"/>
    <n v="1411510135"/>
    <n v="1408918135"/>
    <b v="0"/>
    <n v="35"/>
    <b v="1"/>
    <s v="theater/plays"/>
    <n v="1"/>
    <n v="28.571428571428573"/>
    <x v="1"/>
    <x v="6"/>
  </r>
  <r>
    <n v="2822"/>
    <x v="2821"/>
    <s v="A campaign to support the artists creating Theatre Forever's The Nature Crown, premiering in the Guthrie Theater's Dowling Studio!"/>
    <n v="6000"/>
    <n v="6000"/>
    <x v="0"/>
    <x v="0"/>
    <s v="USD"/>
    <n v="1427469892"/>
    <n v="1424881492"/>
    <b v="0"/>
    <n v="94"/>
    <b v="1"/>
    <s v="theater/plays"/>
    <n v="1"/>
    <n v="63.829787234042556"/>
    <x v="1"/>
    <x v="6"/>
  </r>
  <r>
    <n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x v="2823"/>
    <s v="I wrote a One Act play called The Rooftop for a Female Playwright's festival. Every little bit helps!"/>
    <n v="650"/>
    <n v="760"/>
    <x v="0"/>
    <x v="0"/>
    <s v="USD"/>
    <n v="1434159780"/>
    <n v="1431412196"/>
    <b v="0"/>
    <n v="15"/>
    <b v="1"/>
    <s v="theater/plays"/>
    <n v="1.1692307692307693"/>
    <n v="50.666666666666664"/>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x v="2829"/>
    <s v="Avalon is a new South African Township play and Nakhtik is a  danced political lecture."/>
    <n v="3000"/>
    <n v="3000"/>
    <x v="0"/>
    <x v="0"/>
    <s v="USD"/>
    <n v="1399867140"/>
    <n v="1398802148"/>
    <b v="0"/>
    <n v="11"/>
    <b v="1"/>
    <s v="theater/plays"/>
    <n v="1"/>
    <n v="272.72727272727275"/>
    <x v="1"/>
    <x v="6"/>
  </r>
  <r>
    <n v="2831"/>
    <x v="2830"/>
    <s v="We each wrote a play and would like to produce them for you for nothing more than art's sake!"/>
    <n v="3000"/>
    <n v="3320"/>
    <x v="0"/>
    <x v="0"/>
    <s v="USD"/>
    <n v="1437076070"/>
    <n v="1434484070"/>
    <b v="0"/>
    <n v="52"/>
    <b v="1"/>
    <s v="theater/plays"/>
    <n v="1.1066666666666667"/>
    <n v="63.846153846153847"/>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x v="2832"/>
    <s v="A new play about exploring outer space"/>
    <n v="2700"/>
    <n v="2923"/>
    <x v="0"/>
    <x v="0"/>
    <s v="USD"/>
    <n v="1444528800"/>
    <n v="1442804633"/>
    <b v="0"/>
    <n v="35"/>
    <b v="1"/>
    <s v="theater/plays"/>
    <n v="1.0825925925925926"/>
    <n v="83.51428571428572"/>
    <x v="1"/>
    <x v="6"/>
  </r>
  <r>
    <n v="2834"/>
    <x v="2833"/>
    <s v="Thank You For Smoking. A play about love, 5 trillion cigarettes and how the Flintstones earned the tobacco industry millions."/>
    <n v="800"/>
    <n v="1360"/>
    <x v="0"/>
    <x v="1"/>
    <s v="GBP"/>
    <n v="1422658930"/>
    <n v="1421362930"/>
    <b v="0"/>
    <n v="21"/>
    <b v="1"/>
    <s v="theater/plays"/>
    <n v="1.7"/>
    <n v="64.761904761904759"/>
    <x v="1"/>
    <x v="6"/>
  </r>
  <r>
    <n v="2835"/>
    <x v="2834"/>
    <s v="A celebratory community theatre project about the Focus E15 Occupation of empty council homes on Carpenters Estate."/>
    <n v="1000"/>
    <n v="1870.99"/>
    <x v="0"/>
    <x v="1"/>
    <s v="GBP"/>
    <n v="1449273600"/>
    <n v="1446742417"/>
    <b v="0"/>
    <n v="93"/>
    <b v="1"/>
    <s v="theater/plays"/>
    <n v="1.8709899999999999"/>
    <n v="20.118172043010752"/>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x v="2836"/>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x v="2837"/>
    <s v="You like things that are funny. You (secretly) like murder. So why not support the NYC return of this hilarious whodunit?"/>
    <n v="2000"/>
    <n v="2405"/>
    <x v="0"/>
    <x v="0"/>
    <s v="USD"/>
    <n v="1407967200"/>
    <n v="1406039696"/>
    <b v="0"/>
    <n v="54"/>
    <b v="1"/>
    <s v="theater/plays"/>
    <n v="1.2024999999999999"/>
    <n v="44.537037037037038"/>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x v="2840"/>
    <s v="1920's London; two brothers try to make a name for themselves in the underground crime world but encounter a ruthless Irish mob boss."/>
    <n v="1000"/>
    <n v="10"/>
    <x v="2"/>
    <x v="1"/>
    <s v="GBP"/>
    <n v="1450032297"/>
    <n v="1444844697"/>
    <b v="0"/>
    <n v="1"/>
    <b v="0"/>
    <s v="theater/plays"/>
    <n v="0.01"/>
    <n v="10"/>
    <x v="1"/>
    <x v="6"/>
  </r>
  <r>
    <n v="2842"/>
    <x v="2841"/>
    <s v="A play performed at the FCO Global Summit on the Preventing Sexual Violence Initiative, hosted by William Hague and Angelina Jolie"/>
    <n v="1500"/>
    <n v="0"/>
    <x v="2"/>
    <x v="1"/>
    <s v="GBP"/>
    <n v="1403348400"/>
    <n v="1401058295"/>
    <b v="0"/>
    <n v="0"/>
    <b v="0"/>
    <s v="theater/plays"/>
    <n v="0"/>
    <m/>
    <x v="1"/>
    <x v="6"/>
  </r>
  <r>
    <n v="2843"/>
    <x v="2842"/>
    <s v="We're high school students directing a film adaptation of the play, Fallen Angels, written by NoÃ«l Coward and set in the 1920's."/>
    <n v="1200"/>
    <n v="0"/>
    <x v="2"/>
    <x v="0"/>
    <s v="USD"/>
    <n v="1465790400"/>
    <n v="1462210950"/>
    <b v="0"/>
    <n v="0"/>
    <b v="0"/>
    <s v="theater/plays"/>
    <n v="0"/>
    <m/>
    <x v="1"/>
    <x v="6"/>
  </r>
  <r>
    <n v="2844"/>
    <x v="2843"/>
    <s v="Zwei ausgebildete Schauspieler, ein Musiker - gemeinsam bringt man ein waschechtes KabarettstÃ¼ck auf die BÃ¼hne."/>
    <n v="550"/>
    <n v="30"/>
    <x v="2"/>
    <x v="15"/>
    <s v="EUR"/>
    <n v="1483535180"/>
    <n v="1480943180"/>
    <b v="0"/>
    <n v="1"/>
    <b v="0"/>
    <s v="theater/plays"/>
    <n v="5.4545454545454543E-2"/>
    <n v="30"/>
    <x v="1"/>
    <x v="6"/>
  </r>
  <r>
    <n v="2845"/>
    <x v="2844"/>
    <s v="The Maderati: A bitingly witty absurdest comedy, which pokes wickedly perceptive fun at NY artist lifestyle."/>
    <n v="7500"/>
    <n v="2366"/>
    <x v="2"/>
    <x v="0"/>
    <s v="USD"/>
    <n v="1433723033"/>
    <n v="1428539033"/>
    <b v="0"/>
    <n v="39"/>
    <b v="0"/>
    <s v="theater/plays"/>
    <n v="0.31546666666666667"/>
    <n v="60.666666666666664"/>
    <x v="1"/>
    <x v="6"/>
  </r>
  <r>
    <n v="2846"/>
    <x v="2845"/>
    <s v="SIN, has an important message, outstanding music, uplifting performances and amazing entertainment. SIN, is a &quot;must see&quot; for everyone!"/>
    <n v="8000"/>
    <n v="0"/>
    <x v="2"/>
    <x v="0"/>
    <s v="USD"/>
    <n v="1432917394"/>
    <n v="1429029394"/>
    <b v="0"/>
    <n v="0"/>
    <b v="0"/>
    <s v="theater/plays"/>
    <n v="0"/>
    <m/>
    <x v="1"/>
    <x v="6"/>
  </r>
  <r>
    <n v="2847"/>
    <x v="2846"/>
    <s v="Dark secrets come to light when Mariah meets Stella. They find a way to face the south's largest elephant in the room: RACISM."/>
    <n v="2000"/>
    <n v="0"/>
    <x v="2"/>
    <x v="0"/>
    <s v="USD"/>
    <n v="1464031265"/>
    <n v="1458847265"/>
    <b v="0"/>
    <n v="0"/>
    <b v="0"/>
    <s v="theater/plays"/>
    <n v="0"/>
    <m/>
    <x v="1"/>
    <x v="6"/>
  </r>
  <r>
    <n v="2848"/>
    <x v="2847"/>
    <s v="Wendell Pierce stars in Brothers from the Bottom by Jackie Alexander to mark Hurricane Katrinaâ€™s 10th Anniversary. June 2015 in NoLA."/>
    <n v="35000"/>
    <n v="70"/>
    <x v="2"/>
    <x v="0"/>
    <s v="USD"/>
    <n v="1432913659"/>
    <n v="1430321659"/>
    <b v="0"/>
    <n v="3"/>
    <b v="0"/>
    <s v="theater/plays"/>
    <n v="2E-3"/>
    <n v="23.333333333333332"/>
    <x v="1"/>
    <x v="6"/>
  </r>
  <r>
    <n v="2849"/>
    <x v="2848"/>
    <s v="NonSens!cal tackles the struggles of four people with mental health issues/disorders inspired by A.A Milne's Winnie the Pooh"/>
    <n v="500"/>
    <n v="5"/>
    <x v="2"/>
    <x v="1"/>
    <s v="GBP"/>
    <n v="1461406600"/>
    <n v="1458814600"/>
    <b v="0"/>
    <n v="1"/>
    <b v="0"/>
    <s v="theater/plays"/>
    <n v="0.01"/>
    <n v="5"/>
    <x v="1"/>
    <x v="6"/>
  </r>
  <r>
    <n v="2850"/>
    <x v="2849"/>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x v="2850"/>
    <s v="Set in Southern America â€œThe Divideâ€ is a stage play that touches on the issues that are forefront in America and the world."/>
    <n v="4500"/>
    <n v="0"/>
    <x v="2"/>
    <x v="17"/>
    <s v="EUR"/>
    <n v="1454109420"/>
    <n v="1453334629"/>
    <b v="0"/>
    <n v="0"/>
    <b v="0"/>
    <s v="theater/plays"/>
    <n v="0"/>
    <m/>
    <x v="1"/>
    <x v="6"/>
  </r>
  <r>
    <n v="2852"/>
    <x v="2851"/>
    <s v="Just one time back to the past on the Freedom Train will open your eyes and your lives will never ever be the same!"/>
    <n v="5000"/>
    <n v="95"/>
    <x v="2"/>
    <x v="0"/>
    <s v="USD"/>
    <n v="1403312703"/>
    <n v="1400720703"/>
    <b v="0"/>
    <n v="6"/>
    <b v="0"/>
    <s v="theater/plays"/>
    <n v="1.9E-2"/>
    <n v="15.833333333333334"/>
    <x v="1"/>
    <x v="6"/>
  </r>
  <r>
    <n v="2853"/>
    <x v="2852"/>
    <s v="Much has been written by women on breast cancer. Yet, there is little that has been written for the theatre on this by men. I have!"/>
    <n v="9500"/>
    <n v="0"/>
    <x v="2"/>
    <x v="5"/>
    <s v="CAD"/>
    <n v="1410669297"/>
    <n v="1405485297"/>
    <b v="0"/>
    <n v="0"/>
    <b v="0"/>
    <s v="theater/plays"/>
    <n v="0"/>
    <m/>
    <x v="1"/>
    <x v="6"/>
  </r>
  <r>
    <n v="2854"/>
    <x v="2853"/>
    <s v="Almost Random Theatre's play about a candidate - with no policies - who is seeking election in May 2015"/>
    <n v="1000"/>
    <n v="417"/>
    <x v="2"/>
    <x v="1"/>
    <s v="GBP"/>
    <n v="1431018719"/>
    <n v="1429290719"/>
    <b v="0"/>
    <n v="14"/>
    <b v="0"/>
    <s v="theater/plays"/>
    <n v="0.41699999999999998"/>
    <n v="29.785714285714285"/>
    <x v="1"/>
    <x v="6"/>
  </r>
  <r>
    <n v="2855"/>
    <x v="2854"/>
    <s v="Raising funds to have a private stage reading for an upcoming play from THE ENSEMBLE THEATRE COMPANY OF NEW YORK (www.tetcny.org)"/>
    <n v="600"/>
    <n v="300"/>
    <x v="2"/>
    <x v="0"/>
    <s v="USD"/>
    <n v="1454110440"/>
    <n v="1451607071"/>
    <b v="0"/>
    <n v="5"/>
    <b v="0"/>
    <s v="theater/plays"/>
    <n v="0.5"/>
    <n v="60"/>
    <x v="1"/>
    <x v="6"/>
  </r>
  <r>
    <n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500"/>
    <x v="1"/>
    <x v="6"/>
  </r>
  <r>
    <n v="2858"/>
    <x v="2857"/>
    <s v="Een Gay Party in het centrum van Amersfoort. _x000a_Een geweldige avond uit, met een show, optredens en DJ's."/>
    <n v="1000"/>
    <n v="0"/>
    <x v="2"/>
    <x v="9"/>
    <s v="EUR"/>
    <n v="1417778880"/>
    <n v="1415711095"/>
    <b v="0"/>
    <n v="0"/>
    <b v="0"/>
    <s v="theater/plays"/>
    <n v="0"/>
    <m/>
    <x v="1"/>
    <x v="6"/>
  </r>
  <r>
    <n v="2859"/>
    <x v="2858"/>
    <s v="A theatre company that will create works to inspire young people and get everyone involved."/>
    <n v="2000"/>
    <n v="35"/>
    <x v="2"/>
    <x v="2"/>
    <s v="AUD"/>
    <n v="1444984904"/>
    <n v="1439800904"/>
    <b v="0"/>
    <n v="1"/>
    <b v="0"/>
    <s v="theater/plays"/>
    <n v="1.7500000000000002E-2"/>
    <n v="35"/>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x v="2860"/>
    <s v="The University of Queensland Drama Production Course is putting on an adaptation of William Shakespeares Julius Caesar"/>
    <n v="250"/>
    <n v="80"/>
    <x v="2"/>
    <x v="2"/>
    <s v="AUD"/>
    <n v="1443103848"/>
    <n v="1441894248"/>
    <b v="0"/>
    <n v="3"/>
    <b v="0"/>
    <s v="theater/plays"/>
    <n v="0.32"/>
    <n v="26.666666666666668"/>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x v="2862"/>
    <s v="I would like to start a Acting Company that supports and includes LGBTQ youth and young adults in very conservative North Texas"/>
    <n v="50000"/>
    <n v="20"/>
    <x v="2"/>
    <x v="0"/>
    <s v="USD"/>
    <n v="1410279123"/>
    <n v="1405095123"/>
    <b v="0"/>
    <n v="1"/>
    <b v="0"/>
    <s v="theater/plays"/>
    <n v="4.0000000000000002E-4"/>
    <n v="20"/>
    <x v="1"/>
    <x v="6"/>
  </r>
  <r>
    <n v="2864"/>
    <x v="2863"/>
    <s v="Accessible, original theatre for all!"/>
    <n v="2500"/>
    <n v="40"/>
    <x v="2"/>
    <x v="1"/>
    <s v="GBP"/>
    <n v="1437139080"/>
    <n v="1434552207"/>
    <b v="0"/>
    <n v="3"/>
    <b v="0"/>
    <s v="theater/plays"/>
    <n v="1.6E-2"/>
    <n v="13.333333333333334"/>
    <x v="1"/>
    <x v="6"/>
  </r>
  <r>
    <n v="2865"/>
    <x v="2864"/>
    <s v="Prepare to be Swept Away. Three short plays from three master playwrights; LANDFALL, SNIPER and DANGERS of TOBACCO!"/>
    <n v="2888"/>
    <n v="0"/>
    <x v="2"/>
    <x v="0"/>
    <s v="USD"/>
    <n v="1420512259"/>
    <n v="1415328259"/>
    <b v="0"/>
    <n v="0"/>
    <b v="0"/>
    <s v="theater/plays"/>
    <n v="0"/>
    <m/>
    <x v="1"/>
    <x v="6"/>
  </r>
  <r>
    <n v="2866"/>
    <x v="2865"/>
    <s v="The reality is dark, sinister. The milieu is not as friendly as it claims. What is this place? Where is it? Is it your local church?"/>
    <n v="5000"/>
    <n v="45"/>
    <x v="2"/>
    <x v="0"/>
    <s v="USD"/>
    <n v="1476482400"/>
    <n v="1473893721"/>
    <b v="0"/>
    <n v="2"/>
    <b v="0"/>
    <s v="theater/plays"/>
    <n v="8.9999999999999993E-3"/>
    <n v="22.5"/>
    <x v="1"/>
    <x v="6"/>
  </r>
  <r>
    <n v="2867"/>
    <x v="2866"/>
    <s v="This production is being put together by Wilson's newest professional theater company, the Wyldepine Players in conjunction w/ Taiplab"/>
    <n v="2500"/>
    <n v="504"/>
    <x v="2"/>
    <x v="0"/>
    <s v="USD"/>
    <n v="1467604800"/>
    <n v="1465533672"/>
    <b v="0"/>
    <n v="10"/>
    <b v="0"/>
    <s v="theater/plays"/>
    <n v="0.2016"/>
    <n v="50.4"/>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x v="2869"/>
    <s v="The war in Iraq changed everything -one journey from the safe haven of the 99% to the shadows of veteran. How would you persevere?"/>
    <n v="5000"/>
    <n v="750"/>
    <x v="2"/>
    <x v="0"/>
    <s v="USD"/>
    <n v="1400301165"/>
    <n v="1397709165"/>
    <b v="0"/>
    <n v="9"/>
    <b v="0"/>
    <s v="theater/plays"/>
    <n v="0.15"/>
    <n v="83.333333333333329"/>
    <x v="1"/>
    <x v="6"/>
  </r>
  <r>
    <n v="2871"/>
    <x v="2870"/>
    <s v="America's dad or serial rapist? Or both? The stories of the Bill Cosby accusers and the society so skeptical of them."/>
    <n v="10000"/>
    <n v="467"/>
    <x v="2"/>
    <x v="0"/>
    <s v="USD"/>
    <n v="1419183813"/>
    <n v="1417455813"/>
    <b v="0"/>
    <n v="13"/>
    <b v="0"/>
    <s v="theater/plays"/>
    <n v="4.6699999999999998E-2"/>
    <n v="35.92307692307692"/>
    <x v="1"/>
    <x v="6"/>
  </r>
  <r>
    <n v="2872"/>
    <x v="2871"/>
    <s v="Local Theatre group in Loudoun County, Virginia. Looking for funds to start producing shows!"/>
    <n v="3000"/>
    <n v="0"/>
    <x v="2"/>
    <x v="0"/>
    <s v="USD"/>
    <n v="1434768438"/>
    <n v="1429584438"/>
    <b v="0"/>
    <n v="0"/>
    <b v="0"/>
    <s v="theater/plays"/>
    <n v="0"/>
    <m/>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x v="2874"/>
    <s v="Play about Tracey a gay man trapped in his room by his Bible thumping mother. He finds love but the room can not keep the love alive."/>
    <n v="20000"/>
    <n v="7"/>
    <x v="2"/>
    <x v="0"/>
    <s v="USD"/>
    <n v="1462417493"/>
    <n v="1459825493"/>
    <b v="0"/>
    <n v="3"/>
    <b v="0"/>
    <s v="theater/plays"/>
    <n v="3.5E-4"/>
    <n v="2.3333333333333335"/>
    <x v="1"/>
    <x v="6"/>
  </r>
  <r>
    <n v="2876"/>
    <x v="2875"/>
    <s v="Charlotte NC playwright looking to showcase a series of three stage plays.  Plays are funny, completed and ready to run!"/>
    <n v="150000"/>
    <n v="0"/>
    <x v="2"/>
    <x v="0"/>
    <s v="USD"/>
    <n v="1437069079"/>
    <n v="1434477079"/>
    <b v="0"/>
    <n v="0"/>
    <b v="0"/>
    <s v="theater/plays"/>
    <n v="0"/>
    <m/>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15.75"/>
    <x v="1"/>
    <x v="6"/>
  </r>
  <r>
    <n v="2879"/>
    <x v="2878"/>
    <s v="She that fines a husband? Wait, is that right? Girl... you better check yourself, before you wreck yourself!"/>
    <n v="11200"/>
    <n v="29"/>
    <x v="2"/>
    <x v="0"/>
    <s v="USD"/>
    <n v="1453310661"/>
    <n v="1450718661"/>
    <b v="0"/>
    <n v="1"/>
    <b v="0"/>
    <s v="theater/plays"/>
    <n v="2.5892857142857141E-3"/>
    <n v="29"/>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x v="2880"/>
    <s v="&quot;The struggles of Alzheimer's  &amp; Alcoholism. &quot;Courage is the quiet voice at the end of the day, saying, I will try again tomorrow.&quot;"/>
    <n v="5500"/>
    <n v="0"/>
    <x v="2"/>
    <x v="0"/>
    <s v="USD"/>
    <n v="1417620036"/>
    <n v="1412432436"/>
    <b v="0"/>
    <n v="0"/>
    <b v="0"/>
    <s v="theater/plays"/>
    <n v="0"/>
    <m/>
    <x v="1"/>
    <x v="6"/>
  </r>
  <r>
    <n v="2882"/>
    <x v="2881"/>
    <s v="A one-woman show about the life of Eva Schloss, her time in Auschwitz, and the positive impact she has had on thousands of lives."/>
    <n v="750"/>
    <n v="252"/>
    <x v="2"/>
    <x v="0"/>
    <s v="USD"/>
    <n v="1462112318"/>
    <n v="1459520318"/>
    <b v="0"/>
    <n v="4"/>
    <b v="0"/>
    <s v="theater/plays"/>
    <n v="0.33600000000000002"/>
    <n v="63"/>
    <x v="1"/>
    <x v="6"/>
  </r>
  <r>
    <n v="2883"/>
    <x v="2882"/>
    <s v="Ticket sales benefit Bedford Hills Maximum Security Prison, Women's College Program Library. Presented by Theater For The New City."/>
    <n v="10000"/>
    <n v="1908"/>
    <x v="2"/>
    <x v="0"/>
    <s v="USD"/>
    <n v="1454734740"/>
    <n v="1451684437"/>
    <b v="0"/>
    <n v="5"/>
    <b v="0"/>
    <s v="theater/plays"/>
    <n v="0.1908"/>
    <n v="381.6"/>
    <x v="1"/>
    <x v="6"/>
  </r>
  <r>
    <n v="2884"/>
    <x v="2883"/>
    <s v="Come explore the dream world of Jim Morrison, rock singer, mystic, poet, shaman."/>
    <n v="45000"/>
    <n v="185"/>
    <x v="2"/>
    <x v="0"/>
    <s v="USD"/>
    <n v="1417800435"/>
    <n v="1415208435"/>
    <b v="0"/>
    <n v="4"/>
    <b v="0"/>
    <s v="theater/plays"/>
    <n v="4.1111111111111114E-3"/>
    <n v="46.25"/>
    <x v="1"/>
    <x v="6"/>
  </r>
  <r>
    <n v="2885"/>
    <x v="2884"/>
    <s v="An historic and proud work of Polish nationalistic literature performed on stage."/>
    <n v="400"/>
    <n v="130"/>
    <x v="2"/>
    <x v="0"/>
    <s v="USD"/>
    <n v="1426294201"/>
    <n v="1423705801"/>
    <b v="0"/>
    <n v="5"/>
    <b v="0"/>
    <s v="theater/plays"/>
    <n v="0.32500000000000001"/>
    <n v="26"/>
    <x v="1"/>
    <x v="6"/>
  </r>
  <r>
    <n v="2886"/>
    <x v="2885"/>
    <s v="Help us provide half-price tickets to the 11th annual Variations Project, allowing our fellow artists to see this wonderful production."/>
    <n v="200"/>
    <n v="10"/>
    <x v="2"/>
    <x v="0"/>
    <s v="USD"/>
    <n v="1442635140"/>
    <n v="1442243484"/>
    <b v="0"/>
    <n v="1"/>
    <b v="0"/>
    <s v="theater/plays"/>
    <n v="0.05"/>
    <n v="10"/>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x v="2887"/>
    <s v="We're dedicated to writing &amp; producing plays, infusing inspirational, universal principles that aren't commonly displayed in America."/>
    <n v="30000"/>
    <n v="0"/>
    <x v="2"/>
    <x v="0"/>
    <s v="USD"/>
    <n v="1413608340"/>
    <n v="1412945440"/>
    <b v="0"/>
    <n v="0"/>
    <b v="0"/>
    <s v="theater/plays"/>
    <n v="0"/>
    <m/>
    <x v="1"/>
    <x v="6"/>
  </r>
  <r>
    <n v="2889"/>
    <x v="2888"/>
    <s v="Halfway, Nebraska explores the limits of hope and what it means to love someone who may be too far damaged to save."/>
    <n v="3000"/>
    <n v="1142"/>
    <x v="2"/>
    <x v="0"/>
    <s v="USD"/>
    <n v="1409344985"/>
    <n v="1406752985"/>
    <b v="0"/>
    <n v="14"/>
    <b v="0"/>
    <s v="theater/plays"/>
    <n v="0.38066666666666665"/>
    <n v="81.571428571428569"/>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7"/>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27.3"/>
    <x v="1"/>
    <x v="6"/>
  </r>
  <r>
    <n v="2892"/>
    <x v="2891"/>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x v="2892"/>
    <s v="Fundraising for REDISCOVERING KIA THE PLAY"/>
    <n v="5000"/>
    <n v="25"/>
    <x v="2"/>
    <x v="0"/>
    <s v="USD"/>
    <n v="1420768800"/>
    <n v="1415644395"/>
    <b v="0"/>
    <n v="2"/>
    <b v="0"/>
    <s v="theater/plays"/>
    <n v="5.0000000000000001E-3"/>
    <n v="12.5"/>
    <x v="1"/>
    <x v="6"/>
  </r>
  <r>
    <n v="2894"/>
    <x v="2893"/>
    <s v="This Is A Story About A Woman A Man And A Woman"/>
    <n v="50000"/>
    <n v="0"/>
    <x v="2"/>
    <x v="0"/>
    <s v="USD"/>
    <n v="1428100815"/>
    <n v="1422920415"/>
    <b v="0"/>
    <n v="0"/>
    <b v="0"/>
    <s v="theater/plays"/>
    <n v="0"/>
    <m/>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5.75"/>
    <x v="1"/>
    <x v="6"/>
  </r>
  <r>
    <n v="2896"/>
    <x v="2895"/>
    <s v="&quot;Miracle on 34th Street&quot; is about faith and believing in others. _x000a_We believe. Do you?"/>
    <n v="3000"/>
    <n v="625"/>
    <x v="2"/>
    <x v="0"/>
    <s v="USD"/>
    <n v="1481522400"/>
    <n v="1480283321"/>
    <b v="0"/>
    <n v="12"/>
    <b v="0"/>
    <s v="theater/plays"/>
    <n v="0.20833333333333334"/>
    <n v="52.083333333333336"/>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x v="2898"/>
    <s v="Sex, intrigue, lust, &amp; love; follow the lives of two individuals as their romance turns from innocent online flirting to something more"/>
    <n v="10000"/>
    <n v="0"/>
    <x v="2"/>
    <x v="0"/>
    <s v="USD"/>
    <n v="1469325158"/>
    <n v="1464141158"/>
    <b v="0"/>
    <n v="0"/>
    <b v="0"/>
    <s v="theater/plays"/>
    <n v="0"/>
    <m/>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x v="2900"/>
    <s v="How can the visual age appreciate something that cant see? With these Audio Plays I will show you, if your willing to listen."/>
    <n v="750"/>
    <n v="6"/>
    <x v="2"/>
    <x v="0"/>
    <s v="USD"/>
    <n v="1423345339"/>
    <n v="1418161339"/>
    <b v="0"/>
    <n v="2"/>
    <b v="0"/>
    <s v="theater/plays"/>
    <n v="8.0000000000000002E-3"/>
    <n v="3"/>
    <x v="1"/>
    <x v="6"/>
  </r>
  <r>
    <n v="2902"/>
    <x v="2901"/>
    <s v="Help me honor and bring &quot;The American Soprano&quot; Leontyne Price back to the stage one more time."/>
    <n v="150000"/>
    <n v="25"/>
    <x v="2"/>
    <x v="0"/>
    <s v="USD"/>
    <n v="1440412396"/>
    <n v="1437820396"/>
    <b v="0"/>
    <n v="1"/>
    <b v="0"/>
    <s v="theater/plays"/>
    <n v="1.6666666666666666E-4"/>
    <n v="25"/>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x v="2903"/>
    <s v="A Tequila slammer with a slice of Tarantino, a line of the London Fringe scene and a shot of â€œBreaking Badâ€. New Writing."/>
    <n v="1500"/>
    <n v="75"/>
    <x v="2"/>
    <x v="1"/>
    <s v="GBP"/>
    <n v="1415534400"/>
    <n v="1414538031"/>
    <b v="0"/>
    <n v="4"/>
    <b v="0"/>
    <s v="theater/plays"/>
    <n v="0.05"/>
    <n v="18.75"/>
    <x v="1"/>
    <x v="6"/>
  </r>
  <r>
    <n v="2905"/>
    <x v="2904"/>
    <s v="Philly-based feminist theatre's inaugural production about a woman's friendship with an awesome lady cowboy."/>
    <n v="3500"/>
    <n v="622"/>
    <x v="2"/>
    <x v="0"/>
    <s v="USD"/>
    <n v="1473211313"/>
    <n v="1472001713"/>
    <b v="0"/>
    <n v="17"/>
    <b v="0"/>
    <s v="theater/plays"/>
    <n v="0.17771428571428571"/>
    <n v="36.588235294117645"/>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x v="2906"/>
    <s v="Spend an evening in the afterlife with some of the greatest women who ever lived. LITTLE NELL's,by Jill Hughes, Los Angeles- June, 2016"/>
    <n v="2500"/>
    <n v="2"/>
    <x v="2"/>
    <x v="0"/>
    <s v="USD"/>
    <n v="1463259837"/>
    <n v="1458075837"/>
    <b v="0"/>
    <n v="2"/>
    <b v="0"/>
    <s v="theater/plays"/>
    <n v="8.0000000000000004E-4"/>
    <n v="1"/>
    <x v="1"/>
    <x v="6"/>
  </r>
  <r>
    <n v="2908"/>
    <x v="2907"/>
    <s v="A dinner theatre/show about a day in the life of a Vegas &quot;Mob Boss&quot;_x000a_circa 1965- ish. It is all at once realistic,tragic, farce/comical"/>
    <n v="9600"/>
    <n v="264"/>
    <x v="2"/>
    <x v="0"/>
    <s v="USD"/>
    <n v="1465407219"/>
    <n v="1462815219"/>
    <b v="0"/>
    <n v="5"/>
    <b v="0"/>
    <s v="theater/plays"/>
    <n v="2.75E-2"/>
    <n v="52.8"/>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x v="2909"/>
    <s v="Free drama, dance and singing workshops for disadvantaged young people to inspire, create and help them follow their dreams."/>
    <n v="30000"/>
    <n v="1"/>
    <x v="2"/>
    <x v="1"/>
    <s v="GBP"/>
    <n v="1434139887"/>
    <n v="1428955887"/>
    <b v="0"/>
    <n v="1"/>
    <b v="0"/>
    <s v="theater/plays"/>
    <n v="3.3333333333333335E-5"/>
    <n v="1"/>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x v="2912"/>
    <s v="A LIVE history infused, frightening magic and mind reading show in the heart of the Halloween capital of the world, Salem, MA!!"/>
    <n v="10000"/>
    <n v="2"/>
    <x v="2"/>
    <x v="0"/>
    <s v="USD"/>
    <n v="1410041339"/>
    <n v="1404857339"/>
    <b v="0"/>
    <n v="2"/>
    <b v="0"/>
    <s v="theater/plays"/>
    <n v="2.0000000000000001E-4"/>
    <n v="1"/>
    <x v="1"/>
    <x v="6"/>
  </r>
  <r>
    <n v="2914"/>
    <x v="2913"/>
    <s v="Hercules must complete four challenges in order to meet the father he never knew"/>
    <n v="25000"/>
    <n v="1"/>
    <x v="2"/>
    <x v="1"/>
    <s v="GBP"/>
    <n v="1426365994"/>
    <n v="1421185594"/>
    <b v="0"/>
    <n v="1"/>
    <b v="0"/>
    <s v="theater/plays"/>
    <n v="4.0000000000000003E-5"/>
    <n v="1"/>
    <x v="1"/>
    <x v="6"/>
  </r>
  <r>
    <n v="2915"/>
    <x v="2914"/>
    <s v="An inclusive, cross community, multi-cultural theatre production for children aged 3 to 16 and their families"/>
    <n v="1000"/>
    <n v="611"/>
    <x v="2"/>
    <x v="1"/>
    <s v="GBP"/>
    <n v="1458117190"/>
    <n v="1455528790"/>
    <b v="0"/>
    <n v="3"/>
    <b v="0"/>
    <s v="theater/plays"/>
    <n v="0.61099999999999999"/>
    <n v="203.66666666666666"/>
    <x v="1"/>
    <x v="6"/>
  </r>
  <r>
    <n v="2916"/>
    <x v="2915"/>
    <s v="The moving dramatisation of one man's journey to find the truth behind the Libyan regime change."/>
    <n v="1850"/>
    <n v="145"/>
    <x v="2"/>
    <x v="1"/>
    <s v="GBP"/>
    <n v="1400498789"/>
    <n v="1398511589"/>
    <b v="0"/>
    <n v="7"/>
    <b v="0"/>
    <s v="theater/plays"/>
    <n v="7.8378378378378383E-2"/>
    <n v="20.714285714285715"/>
    <x v="1"/>
    <x v="6"/>
  </r>
  <r>
    <n v="2917"/>
    <x v="2916"/>
    <s v="Cross dressing, cross gartering, crossed swords. Cross a bridge and come see this fantastically fun rendition of Twelfth Night"/>
    <n v="2000"/>
    <n v="437"/>
    <x v="2"/>
    <x v="0"/>
    <s v="USD"/>
    <n v="1442381847"/>
    <n v="1440826647"/>
    <b v="0"/>
    <n v="9"/>
    <b v="0"/>
    <s v="theater/plays"/>
    <n v="0.2185"/>
    <n v="48.555555555555557"/>
    <x v="1"/>
    <x v="6"/>
  </r>
  <r>
    <n v="2918"/>
    <x v="2917"/>
    <s v="A meta-theatrical retelling of Chekhov's Three Sisters, framed with Civil War Hymns, Dance, and wild theatricality."/>
    <n v="5000"/>
    <n v="1362"/>
    <x v="2"/>
    <x v="0"/>
    <s v="USD"/>
    <n v="1446131207"/>
    <n v="1443712007"/>
    <b v="0"/>
    <n v="20"/>
    <b v="0"/>
    <s v="theater/plays"/>
    <n v="0.27239999999999998"/>
    <n v="68.099999999999994"/>
    <x v="1"/>
    <x v="6"/>
  </r>
  <r>
    <n v="2919"/>
    <x v="2918"/>
    <s v="A full staged reading of a new play about a boy who learns how to be happy from the most unexpected person."/>
    <n v="600"/>
    <n v="51"/>
    <x v="2"/>
    <x v="0"/>
    <s v="USD"/>
    <n v="1407250329"/>
    <n v="1404658329"/>
    <b v="0"/>
    <n v="6"/>
    <b v="0"/>
    <s v="theater/plays"/>
    <n v="8.5000000000000006E-2"/>
    <n v="8.5"/>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x v="2920"/>
    <s v="I'm creating a cabaret in which all donations go directly to Broadway Cares/Equity Fights AIDS."/>
    <n v="100"/>
    <n v="129"/>
    <x v="0"/>
    <x v="0"/>
    <s v="USD"/>
    <n v="1411679804"/>
    <n v="1409087804"/>
    <b v="0"/>
    <n v="3"/>
    <b v="1"/>
    <s v="theater/musical"/>
    <n v="1.29"/>
    <n v="43"/>
    <x v="1"/>
    <x v="40"/>
  </r>
  <r>
    <n v="2922"/>
    <x v="2921"/>
    <s v="We as a Performing Arts College are to perform 'Les Miserables'. We need backing in order to afford the set, costume and other aspects."/>
    <n v="500"/>
    <n v="500"/>
    <x v="0"/>
    <x v="1"/>
    <s v="GBP"/>
    <n v="1431982727"/>
    <n v="1428094727"/>
    <b v="0"/>
    <n v="6"/>
    <b v="1"/>
    <s v="theater/musical"/>
    <n v="1"/>
    <n v="83.333333333333329"/>
    <x v="1"/>
    <x v="40"/>
  </r>
  <r>
    <n v="2923"/>
    <x v="2922"/>
    <s v="Spreading the love of theatre, one step at a time. I would like to produce a reading of one of my favorite musicals"/>
    <n v="300"/>
    <n v="300"/>
    <x v="0"/>
    <x v="0"/>
    <s v="USD"/>
    <n v="1422068400"/>
    <n v="1420774779"/>
    <b v="0"/>
    <n v="10"/>
    <b v="1"/>
    <s v="theater/musical"/>
    <n v="1"/>
    <n v="30"/>
    <x v="1"/>
    <x v="40"/>
  </r>
  <r>
    <n v="2924"/>
    <x v="2923"/>
    <s v="Theatre is home and there's no place like home!  So, click your heels three times, and come home to the magic we create for you!"/>
    <n v="25000"/>
    <n v="25800"/>
    <x v="0"/>
    <x v="0"/>
    <s v="USD"/>
    <n v="1431143940"/>
    <n v="1428585710"/>
    <b v="0"/>
    <n v="147"/>
    <b v="1"/>
    <s v="theater/musical"/>
    <n v="1.032"/>
    <n v="175.51020408163265"/>
    <x v="1"/>
    <x v="40"/>
  </r>
  <r>
    <n v="2925"/>
    <x v="2924"/>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x v="2925"/>
    <s v="A musical, by Louis Lagalante and Patty Hamilton, that explores loss and the different ways we can choose to move on from it."/>
    <n v="3000"/>
    <n v="3750"/>
    <x v="0"/>
    <x v="0"/>
    <s v="USD"/>
    <n v="1424715779"/>
    <n v="1423506179"/>
    <b v="0"/>
    <n v="50"/>
    <b v="1"/>
    <s v="theater/musical"/>
    <n v="1.25"/>
    <n v="75"/>
    <x v="1"/>
    <x v="40"/>
  </r>
  <r>
    <n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x v="2927"/>
    <s v="This is a touring production for schools in the Treasure Valley!"/>
    <n v="1000"/>
    <n v="1000"/>
    <x v="0"/>
    <x v="0"/>
    <s v="USD"/>
    <n v="1457135846"/>
    <n v="1454543846"/>
    <b v="0"/>
    <n v="24"/>
    <b v="1"/>
    <s v="theater/musical"/>
    <n v="1"/>
    <n v="41.666666666666664"/>
    <x v="1"/>
    <x v="40"/>
  </r>
  <r>
    <n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x v="2930"/>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x v="2933"/>
    <s v="Powerful community theatre production of Jason Robert Brown's &quot;Songs for a New World&quot; in London, Ontario."/>
    <n v="2500"/>
    <n v="2700"/>
    <x v="0"/>
    <x v="5"/>
    <s v="CAD"/>
    <n v="1402845364"/>
    <n v="1400253364"/>
    <b v="0"/>
    <n v="37"/>
    <b v="1"/>
    <s v="theater/musical"/>
    <n v="1.08"/>
    <n v="72.972972972972968"/>
    <x v="1"/>
    <x v="40"/>
  </r>
  <r>
    <n v="2935"/>
    <x v="2934"/>
    <s v="Fresco brings a full scale operatic production to your neighborhood - SNOW WHITE, set to the world's greatest music!"/>
    <n v="3500"/>
    <n v="3531"/>
    <x v="0"/>
    <x v="0"/>
    <s v="USD"/>
    <n v="1472490000"/>
    <n v="1467468008"/>
    <b v="0"/>
    <n v="39"/>
    <b v="1"/>
    <s v="theater/musical"/>
    <n v="1.0088571428571429"/>
    <n v="90.538461538461533"/>
    <x v="1"/>
    <x v="40"/>
  </r>
  <r>
    <n v="2936"/>
    <x v="2935"/>
    <s v="We need your help to complete our musical! Help us add two more original songs to our winter show, Babes in Toyland."/>
    <n v="1000"/>
    <n v="1280"/>
    <x v="0"/>
    <x v="0"/>
    <s v="USD"/>
    <n v="1413176340"/>
    <n v="1412091423"/>
    <b v="0"/>
    <n v="34"/>
    <b v="1"/>
    <s v="theater/musical"/>
    <n v="1.28"/>
    <n v="37.647058823529413"/>
    <x v="1"/>
    <x v="40"/>
  </r>
  <r>
    <n v="2937"/>
    <x v="2936"/>
    <s v="UCAS is a new British musical premiering at the Edinburgh Fringe Festival 2014."/>
    <n v="1500"/>
    <n v="2000"/>
    <x v="0"/>
    <x v="1"/>
    <s v="GBP"/>
    <n v="1405249113"/>
    <n v="1402657113"/>
    <b v="0"/>
    <n v="55"/>
    <b v="1"/>
    <s v="theater/musical"/>
    <n v="1.3333333333333333"/>
    <n v="36.36363636363636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x v="2939"/>
    <s v="We are asking for people to donate to our theater club, the ITAVA Players, a public high school club from Brooklyn, NY."/>
    <n v="2500"/>
    <n v="2681"/>
    <x v="0"/>
    <x v="0"/>
    <s v="USD"/>
    <n v="1421606018"/>
    <n v="1418150018"/>
    <b v="0"/>
    <n v="33"/>
    <b v="1"/>
    <s v="theater/musical"/>
    <n v="1.0724"/>
    <n v="81.242424242424249"/>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1"/>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x v="2942"/>
    <s v="Building a Resource Network and Funding Capacity to support, empower and promote Afrocentric Arts in Metro Columbus"/>
    <n v="3000"/>
    <n v="0"/>
    <x v="2"/>
    <x v="0"/>
    <s v="USD"/>
    <n v="1428894380"/>
    <n v="1426302380"/>
    <b v="0"/>
    <n v="0"/>
    <b v="0"/>
    <s v="theater/spaces"/>
    <n v="0"/>
    <m/>
    <x v="1"/>
    <x v="38"/>
  </r>
  <r>
    <n v="2944"/>
    <x v="2943"/>
    <s v="Our vision: build and operate a Theater Arts Center for south-central Washington state in Goldendale."/>
    <n v="10000"/>
    <n v="100"/>
    <x v="2"/>
    <x v="0"/>
    <s v="USD"/>
    <n v="1433714198"/>
    <n v="1431122198"/>
    <b v="0"/>
    <n v="1"/>
    <b v="0"/>
    <s v="theater/spaces"/>
    <n v="0.01"/>
    <n v="100"/>
    <x v="1"/>
    <x v="38"/>
  </r>
  <r>
    <n v="2945"/>
    <x v="2944"/>
    <s v="Where people that enjoy theater, or just something new can go to have fun and experience varying types of theater in Albuquerque."/>
    <n v="50000"/>
    <n v="0"/>
    <x v="2"/>
    <x v="0"/>
    <s v="USD"/>
    <n v="1432437660"/>
    <n v="1429845660"/>
    <b v="0"/>
    <n v="0"/>
    <b v="0"/>
    <s v="theater/spaces"/>
    <n v="0"/>
    <m/>
    <x v="1"/>
    <x v="38"/>
  </r>
  <r>
    <n v="2946"/>
    <x v="2945"/>
    <s v="I have set up a new theatre company, and am looking to raise funds to purchase a venue with a difference to a standard theatre."/>
    <n v="2000"/>
    <n v="2"/>
    <x v="2"/>
    <x v="1"/>
    <s v="GBP"/>
    <n v="1471265092"/>
    <n v="1468673092"/>
    <b v="0"/>
    <n v="2"/>
    <b v="0"/>
    <s v="theater/spaces"/>
    <n v="1E-3"/>
    <n v="1"/>
    <x v="1"/>
    <x v="38"/>
  </r>
  <r>
    <n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x v="2948"/>
    <s v="This center will be open to any and all people regardless of their religion.   We will be offering art, music, empowerment, and more!"/>
    <n v="1000"/>
    <n v="25"/>
    <x v="2"/>
    <x v="0"/>
    <s v="USD"/>
    <n v="1447965917"/>
    <n v="1445370317"/>
    <b v="0"/>
    <n v="2"/>
    <b v="0"/>
    <s v="theater/spaces"/>
    <n v="2.5000000000000001E-2"/>
    <n v="12.5"/>
    <x v="1"/>
    <x v="38"/>
  </r>
  <r>
    <n v="2950"/>
    <x v="2949"/>
    <s v="Help www.KidZoneMuseum.org grow to serve children 1-18 with science, engineering, arts and PLAY especially low-income families."/>
    <n v="5000000"/>
    <n v="0"/>
    <x v="2"/>
    <x v="0"/>
    <s v="USD"/>
    <n v="1453538752"/>
    <n v="1450946752"/>
    <b v="0"/>
    <n v="0"/>
    <b v="0"/>
    <s v="theater/spaces"/>
    <n v="0"/>
    <m/>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x v="2952"/>
    <s v="I want to purchase the former Bread Of Life Church and convert it into a multipurpose theater space for local talent."/>
    <n v="400000"/>
    <n v="605"/>
    <x v="1"/>
    <x v="0"/>
    <s v="USD"/>
    <n v="1444330821"/>
    <n v="1441738821"/>
    <b v="0"/>
    <n v="3"/>
    <b v="0"/>
    <s v="theater/spaces"/>
    <n v="1.5125E-3"/>
    <n v="201.66666666666666"/>
    <x v="1"/>
    <x v="38"/>
  </r>
  <r>
    <n v="2954"/>
    <x v="2953"/>
    <s v="Independent film theater, studio and tech lab with storefront, open space for creative people to grow their dream into a profit."/>
    <n v="15000"/>
    <n v="0"/>
    <x v="1"/>
    <x v="0"/>
    <s v="USD"/>
    <n v="1489669203"/>
    <n v="1487944803"/>
    <b v="0"/>
    <n v="0"/>
    <b v="0"/>
    <s v="theater/spaces"/>
    <n v="0"/>
    <m/>
    <x v="1"/>
    <x v="38"/>
  </r>
  <r>
    <n v="2955"/>
    <x v="2954"/>
    <s v="Stage Door Theater needs a stage for its current and future productions. Can you help?"/>
    <n v="1200"/>
    <n v="715"/>
    <x v="1"/>
    <x v="0"/>
    <s v="USD"/>
    <n v="1434476849"/>
    <n v="1431884849"/>
    <b v="0"/>
    <n v="11"/>
    <b v="0"/>
    <s v="theater/spaces"/>
    <n v="0.59583333333333333"/>
    <n v="65"/>
    <x v="1"/>
    <x v="38"/>
  </r>
  <r>
    <n v="2956"/>
    <x v="2955"/>
    <s v="Family-owned and community-operated haunted Halloween attraction in Bladensburg, OH, needs your help to grow bigger!"/>
    <n v="7900"/>
    <n v="1322"/>
    <x v="1"/>
    <x v="0"/>
    <s v="USD"/>
    <n v="1462402850"/>
    <n v="1459810850"/>
    <b v="0"/>
    <n v="20"/>
    <b v="0"/>
    <s v="theater/spaces"/>
    <n v="0.16734177215189874"/>
    <n v="66.099999999999994"/>
    <x v="1"/>
    <x v="38"/>
  </r>
  <r>
    <n v="2957"/>
    <x v="2956"/>
    <s v="Theatre in Tuscaloosa, AL built in the 1930s.  The headsets seem about that old. They are almost unusable."/>
    <n v="15000"/>
    <n v="280"/>
    <x v="1"/>
    <x v="0"/>
    <s v="USD"/>
    <n v="1427498172"/>
    <n v="1422317772"/>
    <b v="0"/>
    <n v="3"/>
    <b v="0"/>
    <s v="theater/spaces"/>
    <n v="1.8666666666666668E-2"/>
    <n v="93.333333333333329"/>
    <x v="1"/>
    <x v="38"/>
  </r>
  <r>
    <n v="2958"/>
    <x v="2957"/>
    <s v="Chicago Based Theater Company and Venue Dedicated to Social Justice and Mainstreaming the Palestinian Narrative"/>
    <n v="80000"/>
    <n v="0"/>
    <x v="1"/>
    <x v="0"/>
    <s v="USD"/>
    <n v="1462729317"/>
    <n v="1457548917"/>
    <b v="0"/>
    <n v="0"/>
    <b v="0"/>
    <s v="theater/spaces"/>
    <n v="0"/>
    <m/>
    <x v="1"/>
    <x v="38"/>
  </r>
  <r>
    <n v="2959"/>
    <x v="2958"/>
    <s v="A magical, unique, theatre bus which aims to inspire the creative communities around Bath and create unique performance opportunities."/>
    <n v="10000"/>
    <n v="0"/>
    <x v="1"/>
    <x v="1"/>
    <s v="GBP"/>
    <n v="1465258325"/>
    <n v="1462666325"/>
    <b v="0"/>
    <n v="0"/>
    <b v="0"/>
    <s v="theater/spaces"/>
    <n v="0"/>
    <m/>
    <x v="1"/>
    <x v="38"/>
  </r>
  <r>
    <n v="2960"/>
    <x v="2959"/>
    <s v="Built in the late 1800's, this 70K sq. feet estate has fallen into disrepair.  Seeking to buy and convert to useful space"/>
    <n v="30000000"/>
    <n v="0"/>
    <x v="1"/>
    <x v="0"/>
    <s v="USD"/>
    <n v="1410459023"/>
    <n v="1407867023"/>
    <b v="0"/>
    <n v="0"/>
    <b v="0"/>
    <s v="theater/spaces"/>
    <n v="0"/>
    <m/>
    <x v="1"/>
    <x v="38"/>
  </r>
  <r>
    <n v="2961"/>
    <x v="2960"/>
    <s v="Teens in Take Note Troupe put on Shakespeare in the Park annually. Keep relevant, family-friendly Shakespeare in the community!"/>
    <n v="5000"/>
    <n v="5481"/>
    <x v="0"/>
    <x v="0"/>
    <s v="USD"/>
    <n v="1427342400"/>
    <n v="1424927159"/>
    <b v="0"/>
    <n v="108"/>
    <b v="1"/>
    <s v="theater/plays"/>
    <n v="1.0962000000000001"/>
    <n v="50.75"/>
    <x v="1"/>
    <x v="6"/>
  </r>
  <r>
    <n v="2962"/>
    <x v="2961"/>
    <s v="A pop-up outdoor theatre company bringing accessible Shakespeare to parks and other locations in the greater Phoenix area!"/>
    <n v="1000"/>
    <n v="1218"/>
    <x v="0"/>
    <x v="0"/>
    <s v="USD"/>
    <n v="1425193140"/>
    <n v="1422769906"/>
    <b v="0"/>
    <n v="20"/>
    <b v="1"/>
    <s v="theater/plays"/>
    <n v="1.218"/>
    <n v="60.9"/>
    <x v="1"/>
    <x v="6"/>
  </r>
  <r>
    <n v="2963"/>
    <x v="2962"/>
    <s v="A hilarious comedy show about motherhood...through stories, videos and stand-up you'll realize YOUâ€™RE NOT CRAZY, motherhood is!"/>
    <n v="10000"/>
    <n v="10685"/>
    <x v="0"/>
    <x v="0"/>
    <s v="USD"/>
    <n v="1435835824"/>
    <n v="1433243824"/>
    <b v="0"/>
    <n v="98"/>
    <b v="1"/>
    <s v="theater/plays"/>
    <n v="1.0685"/>
    <n v="109.03061224489795"/>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x v="2966"/>
    <s v="Scissortail is a story of loss, grief, and recovery based on the events of the 1995 Oklahoma City Bombing."/>
    <n v="5000"/>
    <n v="5696"/>
    <x v="0"/>
    <x v="0"/>
    <s v="USD"/>
    <n v="1425872692"/>
    <n v="1423284292"/>
    <b v="0"/>
    <n v="71"/>
    <b v="1"/>
    <s v="theater/plays"/>
    <n v="1.1392"/>
    <n v="80.225352112676063"/>
    <x v="1"/>
    <x v="6"/>
  </r>
  <r>
    <n v="2968"/>
    <x v="2967"/>
    <s v="The Curse of the Babywoman is real â€” and it is coming to FringeNYC this August."/>
    <n v="3500"/>
    <n v="3710"/>
    <x v="0"/>
    <x v="0"/>
    <s v="USD"/>
    <n v="1471406340"/>
    <n v="1470227660"/>
    <b v="0"/>
    <n v="47"/>
    <b v="1"/>
    <s v="theater/plays"/>
    <n v="1.06"/>
    <n v="78.936170212765958"/>
    <x v="1"/>
    <x v="6"/>
  </r>
  <r>
    <n v="2969"/>
    <x v="2968"/>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x v="2969"/>
    <s v="Kara Ayn Napolitano's latest play about a young mother's attempt to reclaim her life after making a serious mistake."/>
    <n v="6000"/>
    <n v="6360"/>
    <x v="0"/>
    <x v="0"/>
    <s v="USD"/>
    <n v="1405699451"/>
    <n v="1403107451"/>
    <b v="0"/>
    <n v="91"/>
    <b v="1"/>
    <s v="theater/plays"/>
    <n v="1.06"/>
    <n v="69.890109890109883"/>
    <x v="1"/>
    <x v="6"/>
  </r>
  <r>
    <n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x v="2971"/>
    <s v="A group of artists. A mythical art piece. A harrowing quest. And some margaritas."/>
    <n v="2000"/>
    <n v="2107"/>
    <x v="0"/>
    <x v="0"/>
    <s v="USD"/>
    <n v="1480899600"/>
    <n v="1479609520"/>
    <b v="0"/>
    <n v="17"/>
    <b v="1"/>
    <s v="theater/plays"/>
    <n v="1.0535000000000001"/>
    <n v="123.94117647058823"/>
    <x v="1"/>
    <x v="6"/>
  </r>
  <r>
    <n v="2973"/>
    <x v="2972"/>
    <s v="We're going to represent the entire USA at the World Festival of Children's Theater in Stratford, ON in June, 2016. Help us get there!"/>
    <n v="5000"/>
    <n v="8740"/>
    <x v="0"/>
    <x v="0"/>
    <s v="USD"/>
    <n v="1451620800"/>
    <n v="1449171508"/>
    <b v="0"/>
    <n v="33"/>
    <b v="1"/>
    <s v="theater/plays"/>
    <n v="1.748"/>
    <n v="264.84848484848487"/>
    <x v="1"/>
    <x v="6"/>
  </r>
  <r>
    <n v="2974"/>
    <x v="2973"/>
    <s v="Known for producing gritty new work, TheatreFIRST presents an exciting new romantic comedy by the hottest playwright in the country."/>
    <n v="5000"/>
    <n v="5100"/>
    <x v="0"/>
    <x v="0"/>
    <s v="USD"/>
    <n v="1411695300"/>
    <n v="1409275671"/>
    <b v="0"/>
    <n v="87"/>
    <b v="1"/>
    <s v="theater/plays"/>
    <n v="1.02"/>
    <n v="58.620689655172413"/>
    <x v="1"/>
    <x v="6"/>
  </r>
  <r>
    <n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x v="2975"/>
    <s v="A play that addresses an important social issue, brought to light by members of the UoM Drama Society."/>
    <n v="70"/>
    <n v="120"/>
    <x v="0"/>
    <x v="1"/>
    <s v="GBP"/>
    <n v="1457870400"/>
    <n v="1456421530"/>
    <b v="0"/>
    <n v="14"/>
    <b v="1"/>
    <s v="theater/plays"/>
    <n v="1.7142857142857142"/>
    <n v="8.5714285714285712"/>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x v="2977"/>
    <s v="The Border Theatre presents The Fall of Wallace Winter, an exploration of American obsessions, this Nov. 7th-9th at the Plaza Theatre"/>
    <n v="750"/>
    <n v="971"/>
    <x v="0"/>
    <x v="0"/>
    <s v="USD"/>
    <n v="1413784740"/>
    <n v="1412954547"/>
    <b v="0"/>
    <n v="16"/>
    <b v="1"/>
    <s v="theater/plays"/>
    <n v="1.2946666666666666"/>
    <n v="60.6875"/>
    <x v="1"/>
    <x v="6"/>
  </r>
  <r>
    <n v="2979"/>
    <x v="2978"/>
    <s v="Dear Stone returns with Yasmina Reza's 'ART', a compelling, clever exploration of friendship under duress. Thanks for watching!"/>
    <n v="5000"/>
    <n v="5070"/>
    <x v="0"/>
    <x v="0"/>
    <s v="USD"/>
    <n v="1420524000"/>
    <n v="1419104823"/>
    <b v="0"/>
    <n v="46"/>
    <b v="1"/>
    <s v="theater/plays"/>
    <n v="1.014"/>
    <n v="110.21739130434783"/>
    <x v="1"/>
    <x v="6"/>
  </r>
  <r>
    <n v="2980"/>
    <x v="2979"/>
    <s v="1 director, 4 actors, and a whole lotta determination. Help us bring this brilliant story to the heart of NYC!"/>
    <n v="3000"/>
    <n v="3275"/>
    <x v="0"/>
    <x v="0"/>
    <s v="USD"/>
    <n v="1440381600"/>
    <n v="1438639130"/>
    <b v="0"/>
    <n v="24"/>
    <b v="1"/>
    <s v="theater/plays"/>
    <n v="1.0916666666666666"/>
    <n v="136.45833333333334"/>
    <x v="1"/>
    <x v="6"/>
  </r>
  <r>
    <n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x v="2981"/>
    <s v="Renovating this historical landmark, into an arts venue and theatre space for the community."/>
    <n v="5000"/>
    <n v="5103"/>
    <x v="0"/>
    <x v="1"/>
    <s v="GBP"/>
    <n v="1455208143"/>
    <n v="1452616143"/>
    <b v="1"/>
    <n v="59"/>
    <b v="1"/>
    <s v="theater/spaces"/>
    <n v="1.0206"/>
    <n v="86.491525423728817"/>
    <x v="1"/>
    <x v="38"/>
  </r>
  <r>
    <n v="2983"/>
    <x v="2982"/>
    <s v="Dad's Garage Theatre Company needs your help buying our new, forever home by hitting our $150,000 STRETCH GOAL!"/>
    <n v="116000"/>
    <n v="169985.91"/>
    <x v="0"/>
    <x v="0"/>
    <s v="USD"/>
    <n v="1415722236"/>
    <n v="1410534636"/>
    <b v="1"/>
    <n v="1095"/>
    <b v="1"/>
    <s v="theater/spaces"/>
    <n v="1.465395775862069"/>
    <n v="155.23827397260274"/>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x v="2987"/>
    <s v="Since October 2015 the Shoebox Theatre has become a hub of creativity - The next step in our journey is to hang stage curtains!"/>
    <n v="1000"/>
    <n v="1000"/>
    <x v="0"/>
    <x v="1"/>
    <s v="GBP"/>
    <n v="1466412081"/>
    <n v="1463820081"/>
    <b v="0"/>
    <n v="28"/>
    <b v="1"/>
    <s v="theater/spaces"/>
    <n v="1"/>
    <n v="35.714285714285715"/>
    <x v="1"/>
    <x v="38"/>
  </r>
  <r>
    <n v="2989"/>
    <x v="2988"/>
    <s v="Bring the movies back to Bethel, Maine."/>
    <n v="20000"/>
    <n v="35307"/>
    <x v="0"/>
    <x v="0"/>
    <s v="USD"/>
    <n v="1450673940"/>
    <n v="1448756962"/>
    <b v="0"/>
    <n v="364"/>
    <b v="1"/>
    <s v="theater/spaces"/>
    <n v="1.76535"/>
    <n v="96.997252747252745"/>
    <x v="1"/>
    <x v="38"/>
  </r>
  <r>
    <n v="2990"/>
    <x v="2989"/>
    <s v="We are a non-profit revitalizing the Gloria Theatre - our gift to the community - and we need your help #arts #community #theater"/>
    <n v="10000"/>
    <n v="10000"/>
    <x v="0"/>
    <x v="0"/>
    <s v="USD"/>
    <n v="1452174420"/>
    <n v="1449150420"/>
    <b v="0"/>
    <n v="27"/>
    <b v="1"/>
    <s v="theater/spaces"/>
    <n v="1"/>
    <n v="370.37037037037038"/>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x v="2991"/>
    <s v="Creating a non-profit CAFE &amp; VILLAGE COMMONS in SE Portland, in service to Neighbors, Kids, Artists &amp; the Underserved"/>
    <n v="3000"/>
    <n v="3135"/>
    <x v="0"/>
    <x v="0"/>
    <s v="USD"/>
    <n v="1476037510"/>
    <n v="1473445510"/>
    <b v="0"/>
    <n v="64"/>
    <b v="1"/>
    <s v="theater/spaces"/>
    <n v="1.0449999999999999"/>
    <n v="48.984375"/>
    <x v="1"/>
    <x v="38"/>
  </r>
  <r>
    <n v="2993"/>
    <x v="2992"/>
    <s v="Help us build the Kitchen from Hell!"/>
    <n v="1000"/>
    <n v="1003"/>
    <x v="0"/>
    <x v="0"/>
    <s v="USD"/>
    <n v="1455998867"/>
    <n v="1453406867"/>
    <b v="0"/>
    <n v="22"/>
    <b v="1"/>
    <s v="theater/spaces"/>
    <n v="1.0029999999999999"/>
    <n v="45.590909090909093"/>
    <x v="1"/>
    <x v="38"/>
  </r>
  <r>
    <n v="2994"/>
    <x v="2993"/>
    <s v="Help the hosts of the infamous St. Michael sustain and create epic boat parties through Halloween and into 2015"/>
    <n v="300"/>
    <n v="1373.24"/>
    <x v="0"/>
    <x v="1"/>
    <s v="GBP"/>
    <n v="1412335772"/>
    <n v="1409743772"/>
    <b v="0"/>
    <n v="59"/>
    <b v="1"/>
    <s v="theater/spaces"/>
    <n v="4.577466666666667"/>
    <n v="23.275254237288134"/>
    <x v="1"/>
    <x v="38"/>
  </r>
  <r>
    <n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x v="2995"/>
    <s v="A permanent home for comedy in Connecticut in the heart of downtown Hartford."/>
    <n v="35000"/>
    <n v="60180"/>
    <x v="0"/>
    <x v="0"/>
    <s v="USD"/>
    <n v="1432677240"/>
    <n v="1427493240"/>
    <b v="0"/>
    <n v="392"/>
    <b v="1"/>
    <s v="theater/spaces"/>
    <n v="1.7194285714285715"/>
    <n v="153.5204081632653"/>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90.2"/>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x v="2998"/>
    <s v="Restless Artists' Theatre is building risers and installing better lighting for our patrons.  We need to purchase raw materials."/>
    <n v="1350"/>
    <n v="1605"/>
    <x v="0"/>
    <x v="0"/>
    <s v="USD"/>
    <n v="1488333600"/>
    <n v="1487094360"/>
    <b v="0"/>
    <n v="20"/>
    <b v="1"/>
    <s v="theater/spaces"/>
    <n v="1.1888888888888889"/>
    <n v="80.25"/>
    <x v="1"/>
    <x v="38"/>
  </r>
  <r>
    <n v="3000"/>
    <x v="2999"/>
    <s v="A benefit show featuring musicians, dancers &amp; poets all under age 30 to raise money in support of LGBTQ rights and programs."/>
    <n v="500"/>
    <n v="500"/>
    <x v="0"/>
    <x v="0"/>
    <s v="USD"/>
    <n v="1485885600"/>
    <n v="1484682670"/>
    <b v="0"/>
    <n v="8"/>
    <b v="1"/>
    <s v="theater/spaces"/>
    <n v="1"/>
    <n v="62.5"/>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x v="3001"/>
    <s v="Make the workshop/ small stage space at Jimmy's No 43 even better than before!"/>
    <n v="7000"/>
    <n v="7595.43"/>
    <x v="0"/>
    <x v="0"/>
    <s v="USD"/>
    <n v="1356552252"/>
    <n v="1353960252"/>
    <b v="0"/>
    <n v="104"/>
    <b v="1"/>
    <s v="theater/spaces"/>
    <n v="1.0850614285714286"/>
    <n v="73.032980769230775"/>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x v="3005"/>
    <s v="We're an affordable theatre and rental space that can be molded into anything by anyone."/>
    <n v="8000"/>
    <n v="8620"/>
    <x v="0"/>
    <x v="5"/>
    <s v="CAD"/>
    <n v="1418580591"/>
    <n v="1415988591"/>
    <b v="0"/>
    <n v="97"/>
    <b v="1"/>
    <s v="theater/spaces"/>
    <n v="1.0774999999999999"/>
    <n v="88.865979381443296"/>
    <x v="1"/>
    <x v="38"/>
  </r>
  <r>
    <n v="3007"/>
    <x v="3006"/>
    <s v="Consuite for 2015 CoreCon.  An adventure into insanity."/>
    <n v="600"/>
    <n v="1080"/>
    <x v="0"/>
    <x v="0"/>
    <s v="USD"/>
    <n v="1429938683"/>
    <n v="1428124283"/>
    <b v="0"/>
    <n v="20"/>
    <b v="1"/>
    <s v="theater/spaces"/>
    <n v="1.8"/>
    <n v="54"/>
    <x v="1"/>
    <x v="38"/>
  </r>
  <r>
    <n v="3008"/>
    <x v="3007"/>
    <s v="Help fund Silver Spring Stage's HVAC costs for the upcoming year! Don't leave us out in the cold (pun intended)!"/>
    <n v="3000"/>
    <n v="3035"/>
    <x v="0"/>
    <x v="0"/>
    <s v="USD"/>
    <n v="1453352719"/>
    <n v="1450760719"/>
    <b v="0"/>
    <n v="26"/>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x v="3009"/>
    <s v="STC &amp; the Sheboygan Area School District are working tirelessly to renovate our 30-year-old sound system. Help us sound better for you!"/>
    <n v="1500"/>
    <n v="2370"/>
    <x v="0"/>
    <x v="0"/>
    <s v="USD"/>
    <n v="1424548719"/>
    <n v="1419364719"/>
    <b v="0"/>
    <n v="15"/>
    <b v="1"/>
    <s v="theater/spaces"/>
    <n v="1.58"/>
    <n v="158"/>
    <x v="1"/>
    <x v="38"/>
  </r>
  <r>
    <n v="3011"/>
    <x v="3010"/>
    <s v="Necesitamos tu ayuda para poder llevar la magia del teatro universitario al Teatro Lagrada de Madrid el 23 de diciembre :)"/>
    <n v="300"/>
    <n v="371"/>
    <x v="0"/>
    <x v="3"/>
    <s v="EUR"/>
    <n v="1450911540"/>
    <n v="1448536516"/>
    <b v="0"/>
    <n v="25"/>
    <b v="1"/>
    <s v="theater/spaces"/>
    <n v="1.2366666666666666"/>
    <n v="14.84"/>
    <x v="1"/>
    <x v="38"/>
  </r>
  <r>
    <n v="3012"/>
    <x v="3011"/>
    <s v="Spring Theatre has recently found a new home in the heart of Winston Salem. We need your help for an up-lifting up-fit!"/>
    <n v="4000"/>
    <n v="4685"/>
    <x v="0"/>
    <x v="0"/>
    <s v="USD"/>
    <n v="1423587130"/>
    <n v="1421772730"/>
    <b v="0"/>
    <n v="55"/>
    <b v="1"/>
    <s v="theater/spaces"/>
    <n v="1.1712499999999999"/>
    <n v="85.181818181818187"/>
    <x v="1"/>
    <x v="38"/>
  </r>
  <r>
    <n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x v="3014"/>
    <s v="We're turning an old yogurt shop into a live theater in downtown Charleston.   Please help us hang our sign!"/>
    <n v="3400"/>
    <n v="3508"/>
    <x v="0"/>
    <x v="0"/>
    <s v="USD"/>
    <n v="1402459200"/>
    <n v="1401125238"/>
    <b v="0"/>
    <n v="40"/>
    <b v="1"/>
    <s v="theater/spaces"/>
    <n v="1.0317647058823529"/>
    <n v="87.7"/>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x v="3022"/>
    <s v="Antonia Goddard Productions in association with Jethro Compton Productions presents THE NIGHT WATCH, an exciting new historical drama."/>
    <n v="700"/>
    <n v="721"/>
    <x v="0"/>
    <x v="1"/>
    <s v="GBP"/>
    <n v="1434039186"/>
    <n v="1430151186"/>
    <b v="0"/>
    <n v="6"/>
    <b v="1"/>
    <s v="theater/spaces"/>
    <n v="1.03"/>
    <n v="120.16666666666667"/>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x v="3024"/>
    <s v="Be part of building Cardiff's first pub theatre, located right in the city centre. Launching January 2015."/>
    <n v="2500"/>
    <n v="7555"/>
    <x v="0"/>
    <x v="1"/>
    <s v="GBP"/>
    <n v="1401465600"/>
    <n v="1399032813"/>
    <b v="0"/>
    <n v="145"/>
    <b v="1"/>
    <s v="theater/spaces"/>
    <n v="3.0219999999999998"/>
    <n v="52.103448275862071"/>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x v="3026"/>
    <s v="Wavy says let's LIGHT UP THE RAINBOW STAGE and as our stretch reward we'll throw all of us a PARTY!"/>
    <n v="40000"/>
    <n v="52576"/>
    <x v="0"/>
    <x v="0"/>
    <s v="USD"/>
    <n v="1426866851"/>
    <n v="1424278451"/>
    <b v="0"/>
    <n v="320"/>
    <b v="1"/>
    <s v="theater/spaces"/>
    <n v="1.3144"/>
    <n v="164.3"/>
    <x v="1"/>
    <x v="38"/>
  </r>
  <r>
    <n v="3028"/>
    <x v="3027"/>
    <s v="We have a space! Help us fill it with a stage, chairs, gear and audiences' laughter!"/>
    <n v="5000"/>
    <n v="8401"/>
    <x v="0"/>
    <x v="0"/>
    <s v="USD"/>
    <n v="1471242025"/>
    <n v="1468650025"/>
    <b v="0"/>
    <n v="99"/>
    <b v="1"/>
    <s v="theater/spaces"/>
    <n v="1.6801999999999999"/>
    <n v="84.858585858585855"/>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x v="3031"/>
    <s v="One night only, not-for-profit, neighborhood haunted attraction that will scare your mask off! Coming this Halloween."/>
    <n v="1000"/>
    <n v="1272"/>
    <x v="0"/>
    <x v="0"/>
    <s v="USD"/>
    <n v="1441933459"/>
    <n v="1439341459"/>
    <b v="0"/>
    <n v="25"/>
    <b v="1"/>
    <s v="theater/spaces"/>
    <n v="1.272"/>
    <n v="50.88"/>
    <x v="1"/>
    <x v="38"/>
  </r>
  <r>
    <n v="3033"/>
    <x v="3032"/>
    <s v="Finally Stagelights will have a space of our very own!  Be a part of this exciting new adventure in Greensboro!!"/>
    <n v="3000"/>
    <n v="4396"/>
    <x v="0"/>
    <x v="0"/>
    <s v="USD"/>
    <n v="1471487925"/>
    <n v="1468895925"/>
    <b v="0"/>
    <n v="23"/>
    <b v="1"/>
    <s v="theater/spaces"/>
    <n v="1.4653333333333334"/>
    <n v="191.1304347826086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x v="3034"/>
    <s v="Help create a permanent home for live comedy shows and classes in Downtown RVA."/>
    <n v="25000"/>
    <n v="27196.71"/>
    <x v="0"/>
    <x v="0"/>
    <s v="USD"/>
    <n v="1367674009"/>
    <n v="1365082009"/>
    <b v="0"/>
    <n v="307"/>
    <b v="1"/>
    <s v="theater/spaces"/>
    <n v="1.0878684000000001"/>
    <n v="88.588631921824103"/>
    <x v="1"/>
    <x v="38"/>
  </r>
  <r>
    <n v="3036"/>
    <x v="3035"/>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x v="3039"/>
    <s v="48 hours of deck screws, dry wall, hard hats and needed renovation to help the Jayhawk rise from the ashes."/>
    <n v="3000"/>
    <n v="3225"/>
    <x v="0"/>
    <x v="0"/>
    <s v="USD"/>
    <n v="1435359600"/>
    <n v="1434999621"/>
    <b v="0"/>
    <n v="42"/>
    <b v="1"/>
    <s v="theater/spaces"/>
    <n v="1.075"/>
    <n v="76.785714285714292"/>
    <x v="1"/>
    <x v="38"/>
  </r>
  <r>
    <n v="3041"/>
    <x v="3040"/>
    <s v="Privet! Hello! Bon Jour! We are the Arlekin Players Theatre and we need a home."/>
    <n v="8300"/>
    <n v="9170"/>
    <x v="0"/>
    <x v="0"/>
    <s v="USD"/>
    <n v="1453323048"/>
    <n v="1450731048"/>
    <b v="0"/>
    <n v="95"/>
    <b v="1"/>
    <s v="theater/spaces"/>
    <n v="1.1048192771084338"/>
    <n v="96.526315789473685"/>
    <x v="1"/>
    <x v="38"/>
  </r>
  <r>
    <n v="3042"/>
    <x v="3041"/>
    <s v="Hope Mill Theatre is a brand new Fringe Theatre in the heart of Manchester city - bringing a diverse programme of entertainment!"/>
    <n v="1500"/>
    <n v="1920"/>
    <x v="0"/>
    <x v="1"/>
    <s v="GBP"/>
    <n v="1444149047"/>
    <n v="1441557047"/>
    <b v="0"/>
    <n v="37"/>
    <b v="1"/>
    <s v="theater/spaces"/>
    <n v="1.28"/>
    <n v="51.891891891891895"/>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x v="3046"/>
    <s v="Hi! We're the Graduating Seniors Acting V Seniors at Temple University! Welcome to our Kick starter Page!"/>
    <n v="500"/>
    <n v="745"/>
    <x v="0"/>
    <x v="0"/>
    <s v="USD"/>
    <n v="1461762960"/>
    <n v="1457999054"/>
    <b v="0"/>
    <n v="20"/>
    <b v="1"/>
    <s v="theater/spaces"/>
    <n v="1.49"/>
    <n v="37.25"/>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x v="3049"/>
    <s v="Help fund The Black Pearl Consuite at CoreCon VIII: On Ancient Seas!"/>
    <n v="600"/>
    <n v="636"/>
    <x v="0"/>
    <x v="0"/>
    <s v="USD"/>
    <n v="1462420960"/>
    <n v="1459828960"/>
    <b v="0"/>
    <n v="9"/>
    <b v="1"/>
    <s v="theater/spaces"/>
    <n v="1.06"/>
    <n v="70.666666666666671"/>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x v="3051"/>
    <s v="To let the arts continue in Walker Minnesota We need a performing arts space and art gallery"/>
    <n v="50000"/>
    <n v="75"/>
    <x v="2"/>
    <x v="0"/>
    <s v="USD"/>
    <n v="1432828740"/>
    <n v="1430237094"/>
    <b v="0"/>
    <n v="2"/>
    <b v="0"/>
    <s v="theater/spaces"/>
    <n v="1.5E-3"/>
    <n v="37.5"/>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x v="3053"/>
    <s v="A &quot;haunted house&quot; that benefits the community by helping local college students with volunteer hours and helping out local charities."/>
    <n v="300"/>
    <n v="0"/>
    <x v="2"/>
    <x v="0"/>
    <s v="USD"/>
    <n v="1425258240"/>
    <n v="1422043154"/>
    <b v="0"/>
    <n v="0"/>
    <b v="0"/>
    <s v="theater/spaces"/>
    <n v="0"/>
    <m/>
    <x v="1"/>
    <x v="38"/>
  </r>
  <r>
    <n v="3055"/>
    <x v="3054"/>
    <s v="I have been in the Surfing business since 1962 have a collection of surfing memorabilia I would like to open a surfing museum"/>
    <n v="20000"/>
    <n v="1"/>
    <x v="2"/>
    <x v="0"/>
    <s v="USD"/>
    <n v="1420844390"/>
    <n v="1415660390"/>
    <b v="0"/>
    <n v="1"/>
    <b v="0"/>
    <s v="theater/spaces"/>
    <n v="5.0000000000000002E-5"/>
    <n v="1"/>
    <x v="1"/>
    <x v="38"/>
  </r>
  <r>
    <n v="3056"/>
    <x v="3055"/>
    <s v="Looking to establish a communal space for art shows, bands, farmer's markets, environmental education, and traditional skills."/>
    <n v="25000"/>
    <n v="0"/>
    <x v="2"/>
    <x v="0"/>
    <s v="USD"/>
    <n v="1412003784"/>
    <n v="1406819784"/>
    <b v="0"/>
    <n v="0"/>
    <b v="0"/>
    <s v="theater/spaces"/>
    <n v="0"/>
    <m/>
    <x v="1"/>
    <x v="38"/>
  </r>
  <r>
    <n v="3057"/>
    <x v="3056"/>
    <s v="A series of 6 educational theme parks. This project is to fund the plans and 3D designs required to build the first park."/>
    <n v="50000"/>
    <n v="0"/>
    <x v="2"/>
    <x v="1"/>
    <s v="GBP"/>
    <n v="1459694211"/>
    <n v="1457105811"/>
    <b v="0"/>
    <n v="0"/>
    <b v="0"/>
    <s v="theater/spaces"/>
    <n v="0"/>
    <m/>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1"/>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41"/>
    <x v="1"/>
    <x v="38"/>
  </r>
  <r>
    <n v="3060"/>
    <x v="3059"/>
    <s v="Save the historic Roxy theatre in Bremerton WA from being repurposed as office space."/>
    <n v="220000"/>
    <n v="335"/>
    <x v="2"/>
    <x v="0"/>
    <s v="USD"/>
    <n v="1443422134"/>
    <n v="1440830134"/>
    <b v="0"/>
    <n v="6"/>
    <b v="0"/>
    <s v="theater/spaces"/>
    <n v="1.5227272727272728E-3"/>
    <n v="55.833333333333336"/>
    <x v="1"/>
    <x v="38"/>
  </r>
  <r>
    <n v="3061"/>
    <x v="3060"/>
    <s v="Save a historic Local theater."/>
    <n v="1000000"/>
    <n v="0"/>
    <x v="2"/>
    <x v="0"/>
    <s v="USD"/>
    <n v="1407955748"/>
    <n v="1405363748"/>
    <b v="0"/>
    <n v="0"/>
    <b v="0"/>
    <s v="theater/spaces"/>
    <n v="0"/>
    <m/>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x v="3062"/>
    <s v="Members of the local Miami music scene are putting together a venue/creative space in Kendall!"/>
    <n v="3000"/>
    <n v="587"/>
    <x v="2"/>
    <x v="0"/>
    <s v="USD"/>
    <n v="1477174138"/>
    <n v="1474150138"/>
    <b v="0"/>
    <n v="23"/>
    <b v="0"/>
    <s v="theater/spaces"/>
    <n v="0.19566666666666666"/>
    <n v="25.521739130434781"/>
    <x v="1"/>
    <x v="38"/>
  </r>
  <r>
    <n v="3064"/>
    <x v="3063"/>
    <s v="An epicenter for connection, creation and expression of the community."/>
    <n v="75000"/>
    <n v="8471"/>
    <x v="2"/>
    <x v="0"/>
    <s v="USD"/>
    <n v="1448175540"/>
    <n v="1445483246"/>
    <b v="0"/>
    <n v="72"/>
    <b v="0"/>
    <s v="theater/spaces"/>
    <n v="0.11294666666666667"/>
    <n v="117.6527777777777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5"/>
    <x v="1"/>
    <x v="38"/>
  </r>
  <r>
    <n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x v="3069"/>
    <s v="Liverpool's 1st purpose built 7 night a week comedy club, bar &amp; restaurant with live music &amp; much more"/>
    <n v="10000"/>
    <n v="334"/>
    <x v="2"/>
    <x v="1"/>
    <s v="GBP"/>
    <n v="1481132169"/>
    <n v="1479317769"/>
    <b v="0"/>
    <n v="16"/>
    <b v="0"/>
    <s v="theater/spaces"/>
    <n v="3.3399999999999999E-2"/>
    <n v="20.875"/>
    <x v="1"/>
    <x v="38"/>
  </r>
  <r>
    <n v="3071"/>
    <x v="3070"/>
    <s v="Anyone can create. They just need a place and an opportunity. The Echo Theatre (Provo) provides that opportunity."/>
    <n v="12000"/>
    <n v="7173"/>
    <x v="2"/>
    <x v="0"/>
    <s v="USD"/>
    <n v="1429595940"/>
    <n v="1428082481"/>
    <b v="0"/>
    <n v="117"/>
    <b v="0"/>
    <s v="theater/spaces"/>
    <n v="0.59775"/>
    <n v="61.307692307692307"/>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1"/>
    <x v="1"/>
    <x v="38"/>
  </r>
  <r>
    <n v="3073"/>
    <x v="3072"/>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x v="3074"/>
    <s v="Magic Morgan &amp; Liliana are raising funds to expand their famed traveling magic show to a theater of magic."/>
    <n v="15000"/>
    <n v="1296"/>
    <x v="2"/>
    <x v="0"/>
    <s v="USD"/>
    <n v="1471573640"/>
    <n v="1467253640"/>
    <b v="0"/>
    <n v="20"/>
    <b v="0"/>
    <s v="theater/spaces"/>
    <n v="8.6400000000000005E-2"/>
    <n v="64.8"/>
    <x v="1"/>
    <x v="38"/>
  </r>
  <r>
    <n v="3076"/>
    <x v="3075"/>
    <s v="Helping female comedians get in their 10,000 Hours of practice!"/>
    <n v="10000"/>
    <n v="1506"/>
    <x v="2"/>
    <x v="0"/>
    <s v="USD"/>
    <n v="1444405123"/>
    <n v="1439221123"/>
    <b v="0"/>
    <n v="50"/>
    <b v="0"/>
    <s v="theater/spaces"/>
    <n v="0.15060000000000001"/>
    <n v="30.12"/>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x v="3081"/>
    <s v="Help expand the time of everyones favorite magic store!  It currently limited to 3 days a week. If not for you, then the children!"/>
    <n v="9000"/>
    <n v="0"/>
    <x v="2"/>
    <x v="0"/>
    <s v="USD"/>
    <n v="1447628946"/>
    <n v="1445033346"/>
    <b v="0"/>
    <n v="0"/>
    <b v="0"/>
    <s v="theater/spaces"/>
    <n v="0"/>
    <m/>
    <x v="1"/>
    <x v="38"/>
  </r>
  <r>
    <n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x v="3087"/>
    <s v="We believe it's time to open a visitor's center that highlights the small towns of the upper Midwest."/>
    <n v="65000"/>
    <n v="126"/>
    <x v="2"/>
    <x v="0"/>
    <s v="USD"/>
    <n v="1420724460"/>
    <n v="1418046247"/>
    <b v="0"/>
    <n v="3"/>
    <b v="0"/>
    <s v="theater/spaces"/>
    <n v="1.9384615384615384E-3"/>
    <n v="42"/>
    <x v="1"/>
    <x v="38"/>
  </r>
  <r>
    <n v="3089"/>
    <x v="3088"/>
    <s v="A community space in Somerville, MA to celebrate the beautiful intersection of sports and creativity."/>
    <n v="25000"/>
    <n v="5854"/>
    <x v="2"/>
    <x v="0"/>
    <s v="USD"/>
    <n v="1468029540"/>
    <n v="1465304483"/>
    <b v="0"/>
    <n v="45"/>
    <b v="0"/>
    <s v="theater/spaces"/>
    <n v="0.23416000000000001"/>
    <n v="130.0888888888889"/>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x v="3093"/>
    <s v="This is a Kickstarter to help with the start up costs for Illusionist, Chris Lengyel's Summer 2016 Tour!"/>
    <n v="100000"/>
    <n v="25"/>
    <x v="2"/>
    <x v="0"/>
    <s v="USD"/>
    <n v="1442775956"/>
    <n v="1437591956"/>
    <b v="0"/>
    <n v="1"/>
    <b v="0"/>
    <s v="theater/spaces"/>
    <n v="2.5000000000000001E-4"/>
    <n v="25"/>
    <x v="1"/>
    <x v="38"/>
  </r>
  <r>
    <n v="3095"/>
    <x v="3094"/>
    <s v="We are a small theatre company looking to provide world class theatre to the working class in the Greater New York area."/>
    <n v="14920"/>
    <n v="50"/>
    <x v="2"/>
    <x v="0"/>
    <s v="USD"/>
    <n v="1470011780"/>
    <n v="1464827780"/>
    <b v="0"/>
    <n v="1"/>
    <b v="0"/>
    <s v="theater/spaces"/>
    <n v="3.351206434316354E-3"/>
    <n v="50"/>
    <x v="1"/>
    <x v="38"/>
  </r>
  <r>
    <n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x v="3099"/>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x v="3100"/>
    <s v="LabellisÃ© 14-18, Mots Ã‰crits est un projet itinÃ©rant de lectures Ã  voix haute par des amateurs, mises en espace par une comÃ©dienne."/>
    <n v="2500"/>
    <n v="300"/>
    <x v="2"/>
    <x v="6"/>
    <s v="EUR"/>
    <n v="1437033360"/>
    <n v="1434445937"/>
    <b v="0"/>
    <n v="12"/>
    <b v="0"/>
    <s v="theater/spaces"/>
    <n v="0.12"/>
    <n v="25"/>
    <x v="1"/>
    <x v="38"/>
  </r>
  <r>
    <n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x v="3102"/>
    <s v="Creating a place for local artists to perform, at substantially less cost for them"/>
    <n v="4100"/>
    <n v="11"/>
    <x v="2"/>
    <x v="0"/>
    <s v="USD"/>
    <n v="1434080706"/>
    <n v="1428896706"/>
    <b v="0"/>
    <n v="2"/>
    <b v="0"/>
    <s v="theater/spaces"/>
    <n v="2.6829268292682929E-3"/>
    <n v="5.5"/>
    <x v="1"/>
    <x v="38"/>
  </r>
  <r>
    <n v="3104"/>
    <x v="3103"/>
    <s v="The Loft is CQEAP's latest studio. Located in Rockhampton's CBD we'll be running performing arts workshops for 5yrs to adults."/>
    <n v="4000"/>
    <n v="1185"/>
    <x v="2"/>
    <x v="2"/>
    <s v="AUD"/>
    <n v="1422928800"/>
    <n v="1420235311"/>
    <b v="0"/>
    <n v="5"/>
    <b v="0"/>
    <s v="theater/spaces"/>
    <n v="0.29625000000000001"/>
    <n v="237"/>
    <x v="1"/>
    <x v="38"/>
  </r>
  <r>
    <n v="3105"/>
    <x v="3104"/>
    <s v="My hope is to raise $5845 and replace old stained and mismatched border curtains, cyclorama curtain, and backdrop."/>
    <n v="5845"/>
    <n v="2476"/>
    <x v="2"/>
    <x v="0"/>
    <s v="USD"/>
    <n v="1413694800"/>
    <n v="1408986916"/>
    <b v="0"/>
    <n v="31"/>
    <b v="0"/>
    <s v="theater/spaces"/>
    <n v="0.4236099230111206"/>
    <n v="79.870967741935488"/>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x v="3106"/>
    <s v="When opportunity knocks, we answer!  Help expand the ravishingly talented troupe into a new and exciting market and venue!"/>
    <n v="40000"/>
    <n v="7905"/>
    <x v="2"/>
    <x v="0"/>
    <s v="USD"/>
    <n v="1431372751"/>
    <n v="1430767951"/>
    <b v="0"/>
    <n v="29"/>
    <b v="0"/>
    <s v="theater/spaces"/>
    <n v="0.197625"/>
    <n v="272.58620689655174"/>
    <x v="1"/>
    <x v="38"/>
  </r>
  <r>
    <n v="3108"/>
    <x v="3107"/>
    <s v="We need a permanent home for the theater!"/>
    <n v="50000"/>
    <n v="26"/>
    <x v="2"/>
    <x v="0"/>
    <s v="USD"/>
    <n v="1430234394"/>
    <n v="1425053994"/>
    <b v="0"/>
    <n v="2"/>
    <b v="0"/>
    <s v="theater/spaces"/>
    <n v="5.1999999999999995E-4"/>
    <n v="13"/>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x v="3109"/>
    <s v="Cat People Unite! It's time we get a space of our own to relax, socialize and learn! Join the Catmunity!"/>
    <n v="25000"/>
    <n v="10"/>
    <x v="2"/>
    <x v="0"/>
    <s v="USD"/>
    <n v="1487465119"/>
    <n v="1484009119"/>
    <b v="0"/>
    <n v="1"/>
    <b v="0"/>
    <s v="theater/spaces"/>
    <n v="4.0000000000000002E-4"/>
    <n v="10"/>
    <x v="1"/>
    <x v="38"/>
  </r>
  <r>
    <n v="3111"/>
    <x v="3110"/>
    <s v="Help All Puppet Players perform it's 2015 season in a beautiful 200 seat theater for an entire year."/>
    <n v="20000"/>
    <n v="5328"/>
    <x v="2"/>
    <x v="0"/>
    <s v="USD"/>
    <n v="1412432220"/>
    <n v="1409753820"/>
    <b v="0"/>
    <n v="76"/>
    <b v="0"/>
    <s v="theater/spaces"/>
    <n v="0.26640000000000003"/>
    <n v="70.10526315789474"/>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x v="3113"/>
    <s v="A scary place to bring your friends. Interactive so that the people that were scared before get to scare others later. A diner on site."/>
    <n v="75000"/>
    <n v="0"/>
    <x v="2"/>
    <x v="0"/>
    <s v="USD"/>
    <n v="1411312250"/>
    <n v="1406128250"/>
    <b v="0"/>
    <n v="0"/>
    <b v="0"/>
    <s v="theater/spaces"/>
    <n v="0"/>
    <m/>
    <x v="1"/>
    <x v="38"/>
  </r>
  <r>
    <n v="3115"/>
    <x v="3114"/>
    <s v="We are creating a mobile community devoted to the spreading and sharing of spoken word and other kinds of storytelling."/>
    <n v="10000"/>
    <n v="300"/>
    <x v="2"/>
    <x v="11"/>
    <s v="SEK"/>
    <n v="1465123427"/>
    <n v="1462531427"/>
    <b v="0"/>
    <n v="1"/>
    <b v="0"/>
    <s v="theater/spaces"/>
    <n v="0.03"/>
    <n v="300"/>
    <x v="1"/>
    <x v="38"/>
  </r>
  <r>
    <n v="3116"/>
    <x v="3115"/>
    <s v="Creating a consuite for CoreCon. A focus on the insanity of asylums and early medical practices from history."/>
    <n v="750"/>
    <n v="430"/>
    <x v="2"/>
    <x v="0"/>
    <s v="USD"/>
    <n v="1427890925"/>
    <n v="1426681325"/>
    <b v="0"/>
    <n v="10"/>
    <b v="0"/>
    <s v="theater/spaces"/>
    <n v="0.57333333333333336"/>
    <n v="43"/>
    <x v="1"/>
    <x v="38"/>
  </r>
  <r>
    <n v="3117"/>
    <x v="3116"/>
    <s v="Performing Arts workshops, for young people aged 5 -16, exploring how the sea has shaped Cowes as a settlement."/>
    <n v="1000"/>
    <n v="1"/>
    <x v="2"/>
    <x v="1"/>
    <s v="GBP"/>
    <n v="1464354720"/>
    <n v="1463648360"/>
    <b v="0"/>
    <n v="1"/>
    <b v="0"/>
    <s v="theater/spaces"/>
    <n v="1E-3"/>
    <n v="1"/>
    <x v="1"/>
    <x v="38"/>
  </r>
  <r>
    <n v="3118"/>
    <x v="3117"/>
    <s v="a magical place for all kind of people, like a fairytaile in all colours"/>
    <n v="500000"/>
    <n v="1550"/>
    <x v="2"/>
    <x v="11"/>
    <s v="SEK"/>
    <n v="1467473723"/>
    <n v="1465832123"/>
    <b v="0"/>
    <n v="2"/>
    <b v="0"/>
    <s v="theater/spaces"/>
    <n v="3.0999999999999999E-3"/>
    <n v="775"/>
    <x v="1"/>
    <x v="38"/>
  </r>
  <r>
    <n v="3119"/>
    <x v="3118"/>
    <s v="An Information center downTOWN Buffalo...find directions to places of interest, events, eateries, lodging, maps, postcards and books."/>
    <n v="10000"/>
    <n v="5"/>
    <x v="2"/>
    <x v="0"/>
    <s v="USD"/>
    <n v="1427414732"/>
    <n v="1424826332"/>
    <b v="0"/>
    <n v="1"/>
    <b v="0"/>
    <s v="theater/spaces"/>
    <n v="5.0000000000000001E-4"/>
    <n v="5"/>
    <x v="1"/>
    <x v="38"/>
  </r>
  <r>
    <n v="3120"/>
    <x v="3119"/>
    <s v="Wij willen Tropicana het subtropisch zwemparadijs van Rotterdam op een nieuwe locatie gaan bouwen."/>
    <n v="1300000"/>
    <n v="128"/>
    <x v="2"/>
    <x v="9"/>
    <s v="EUR"/>
    <n v="1462484196"/>
    <n v="1457303796"/>
    <b v="0"/>
    <n v="10"/>
    <b v="0"/>
    <s v="theater/spaces"/>
    <n v="9.8461538461538464E-5"/>
    <n v="12.8"/>
    <x v="1"/>
    <x v="38"/>
  </r>
  <r>
    <n v="3121"/>
    <x v="3120"/>
    <s v="I going to build a theatre for a local ant farm so that Ants can put on their theatre productions."/>
    <n v="1500"/>
    <n v="10"/>
    <x v="1"/>
    <x v="5"/>
    <s v="CAD"/>
    <n v="1411748335"/>
    <n v="1406564335"/>
    <b v="0"/>
    <n v="1"/>
    <b v="0"/>
    <s v="theater/spaces"/>
    <n v="6.6666666666666671E-3"/>
    <n v="10"/>
    <x v="1"/>
    <x v="38"/>
  </r>
  <r>
    <n v="3122"/>
    <x v="3121"/>
    <s v="cancelled until further notice"/>
    <n v="199"/>
    <n v="116"/>
    <x v="1"/>
    <x v="0"/>
    <s v="USD"/>
    <n v="1478733732"/>
    <n v="1478298132"/>
    <b v="0"/>
    <n v="2"/>
    <b v="0"/>
    <s v="theater/spaces"/>
    <n v="0.58291457286432158"/>
    <n v="5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x v="3123"/>
    <s v="A place where kids/ teens' dreams come true, and one finds there home without sparkly red shoes!"/>
    <n v="800000"/>
    <n v="26"/>
    <x v="1"/>
    <x v="0"/>
    <s v="USD"/>
    <n v="1422902601"/>
    <n v="1417718601"/>
    <b v="0"/>
    <n v="4"/>
    <b v="0"/>
    <s v="theater/spaces"/>
    <n v="3.2499999999999997E-5"/>
    <n v="6.5"/>
    <x v="1"/>
    <x v="38"/>
  </r>
  <r>
    <n v="3125"/>
    <x v="3124"/>
    <s v="N/A"/>
    <n v="1500000"/>
    <n v="0"/>
    <x v="1"/>
    <x v="0"/>
    <s v="USD"/>
    <n v="1452142672"/>
    <n v="1449550672"/>
    <b v="0"/>
    <n v="0"/>
    <b v="0"/>
    <s v="theater/spaces"/>
    <n v="0"/>
    <m/>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x v="3126"/>
    <s v="Our goal - create a venue &amp; stage where comedic &amp; music artists hone their talents &amp; fan base. First minority owned like it in Cincy."/>
    <n v="100000"/>
    <n v="0"/>
    <x v="1"/>
    <x v="0"/>
    <s v="USD"/>
    <n v="1425242029"/>
    <n v="1422650029"/>
    <b v="0"/>
    <n v="0"/>
    <b v="0"/>
    <s v="theater/spaces"/>
    <n v="0"/>
    <m/>
    <x v="1"/>
    <x v="38"/>
  </r>
  <r>
    <n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10"/>
    <x v="1"/>
    <x v="6"/>
  </r>
  <r>
    <n v="3130"/>
    <x v="3129"/>
    <s v="A shockingly relevant modern take on a 2,000-year-old tragedy that confronts current gender politics."/>
    <n v="10000"/>
    <n v="375"/>
    <x v="3"/>
    <x v="0"/>
    <s v="USD"/>
    <n v="1492145940"/>
    <n v="1489504916"/>
    <b v="0"/>
    <n v="4"/>
    <b v="0"/>
    <s v="theater/plays"/>
    <n v="3.7499999999999999E-2"/>
    <n v="93.75"/>
    <x v="1"/>
    <x v="6"/>
  </r>
  <r>
    <n v="3131"/>
    <x v="3130"/>
    <s v="A Staged Reading of &quot;Snake Eyes,&quot; a new play by Alex Rafala"/>
    <n v="4100"/>
    <n v="645"/>
    <x v="3"/>
    <x v="0"/>
    <s v="USD"/>
    <n v="1491656045"/>
    <n v="1489067645"/>
    <b v="0"/>
    <n v="12"/>
    <b v="0"/>
    <s v="theater/plays"/>
    <n v="0.15731707317073171"/>
    <n v="53.75"/>
    <x v="1"/>
    <x v="6"/>
  </r>
  <r>
    <n v="3132"/>
    <x v="3131"/>
    <s v="Smells Like Money, Drips Like Honey, Taste Like Mocha, Better Run AWAY"/>
    <n v="30000"/>
    <n v="10"/>
    <x v="3"/>
    <x v="0"/>
    <s v="USD"/>
    <n v="1492759460"/>
    <n v="1487579060"/>
    <b v="0"/>
    <n v="1"/>
    <b v="0"/>
    <s v="theater/plays"/>
    <n v="3.3333333333333332E-4"/>
    <n v="10"/>
    <x v="1"/>
    <x v="6"/>
  </r>
  <r>
    <n v="3133"/>
    <x v="3132"/>
    <s v="TwentySomething is taking Hell Has No Fury to Edinburgh! _x000a_We're looking for your support to get us there."/>
    <n v="500"/>
    <n v="540"/>
    <x v="3"/>
    <x v="1"/>
    <s v="GBP"/>
    <n v="1490358834"/>
    <n v="1487770434"/>
    <b v="0"/>
    <n v="16"/>
    <b v="0"/>
    <s v="theater/plays"/>
    <n v="1.08"/>
    <n v="33.75"/>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x v="3135"/>
    <s v="Help emberfly theatre put on their first production Heroines and pay our actors and creative team! Follow us @emberflytheatre"/>
    <n v="500"/>
    <n v="639"/>
    <x v="3"/>
    <x v="1"/>
    <s v="GBP"/>
    <n v="1491001140"/>
    <n v="1487847954"/>
    <b v="0"/>
    <n v="22"/>
    <b v="0"/>
    <s v="theater/plays"/>
    <n v="1.278"/>
    <n v="29.045454545454547"/>
    <x v="1"/>
    <x v="6"/>
  </r>
  <r>
    <n v="3137"/>
    <x v="3136"/>
    <s v="Set in 1930s Chinatown, evocative of old world South Jackson Street during the Jazz era."/>
    <n v="1500"/>
    <n v="50"/>
    <x v="3"/>
    <x v="0"/>
    <s v="USD"/>
    <n v="1493838720"/>
    <n v="1489439669"/>
    <b v="0"/>
    <n v="1"/>
    <b v="0"/>
    <s v="theater/plays"/>
    <n v="3.3333333333333333E-2"/>
    <n v="50"/>
    <x v="1"/>
    <x v="6"/>
  </r>
  <r>
    <n v="3138"/>
    <x v="3137"/>
    <s v="A UWE Drama Society adaptation of Timberlake Wertenbaker's play. Funding needed for costumes/props to make the show a success. Thanks."/>
    <n v="200"/>
    <n v="0"/>
    <x v="3"/>
    <x v="1"/>
    <s v="GBP"/>
    <n v="1491233407"/>
    <n v="1489591807"/>
    <b v="0"/>
    <n v="0"/>
    <b v="0"/>
    <s v="theater/plays"/>
    <n v="0"/>
    <m/>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x v="3141"/>
    <s v="Our aim is to deliver a powerful piece of theatre to audiences across the UK, including Edinburgh Fringe (2017)."/>
    <n v="2750"/>
    <n v="45"/>
    <x v="3"/>
    <x v="1"/>
    <s v="GBP"/>
    <n v="1489922339"/>
    <n v="1487333939"/>
    <b v="0"/>
    <n v="3"/>
    <b v="0"/>
    <s v="theater/plays"/>
    <n v="1.6363636363636365E-2"/>
    <n v="15"/>
    <x v="1"/>
    <x v="6"/>
  </r>
  <r>
    <n v="3143"/>
    <x v="3142"/>
    <s v="THE POIGNANT EXPLORATION OF WHAT IT MEANS TO SAY GOODBYE._x000a_Stripped Raw brings Liam Borrett's debut play 'This is Living' to Wiltshire."/>
    <n v="700"/>
    <n v="0"/>
    <x v="3"/>
    <x v="1"/>
    <s v="GBP"/>
    <n v="1491726956"/>
    <n v="1489480556"/>
    <b v="0"/>
    <n v="0"/>
    <b v="0"/>
    <s v="theater/plays"/>
    <n v="0"/>
    <m/>
    <x v="1"/>
    <x v="6"/>
  </r>
  <r>
    <n v="3144"/>
    <x v="3143"/>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x v="3144"/>
    <s v="Dominion Theatre Company is the first community dinner theatre  to be established in Arlington TX."/>
    <n v="25000"/>
    <n v="0"/>
    <x v="3"/>
    <x v="0"/>
    <s v="USD"/>
    <n v="1490659134"/>
    <n v="1485478734"/>
    <b v="0"/>
    <n v="0"/>
    <b v="0"/>
    <s v="theater/plays"/>
    <n v="0"/>
    <m/>
    <x v="1"/>
    <x v="6"/>
  </r>
  <r>
    <n v="3146"/>
    <x v="3145"/>
    <s v="Somos... Podemos... Amamos... Nuestra muralla, nuestra utopÃ­a. Que el amor sea el lÃ­mite"/>
    <n v="50000"/>
    <n v="5250"/>
    <x v="3"/>
    <x v="14"/>
    <s v="MXN"/>
    <n v="1492356166"/>
    <n v="1488471766"/>
    <b v="0"/>
    <n v="12"/>
    <b v="0"/>
    <s v="theater/plays"/>
    <n v="0.105"/>
    <n v="437.5"/>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x v="3147"/>
    <s v="Help fund The Aurora Project, an immersive science fiction epic."/>
    <n v="1800"/>
    <n v="2361"/>
    <x v="0"/>
    <x v="0"/>
    <s v="USD"/>
    <n v="1412136000"/>
    <n v="1410278284"/>
    <b v="1"/>
    <n v="57"/>
    <b v="1"/>
    <s v="theater/plays"/>
    <n v="1.3116666666666668"/>
    <n v="41.421052631578945"/>
    <x v="1"/>
    <x v="6"/>
  </r>
  <r>
    <n v="3149"/>
    <x v="3148"/>
    <s v="A student led production at Northwestern U. of an adaptation by Frank Galati of the classic book Kafka on the Shore by Haruki Murakmi."/>
    <n v="1250"/>
    <n v="1300"/>
    <x v="0"/>
    <x v="0"/>
    <s v="USD"/>
    <n v="1354845600"/>
    <n v="1352766300"/>
    <b v="1"/>
    <n v="25"/>
    <b v="1"/>
    <s v="theater/plays"/>
    <n v="1.04"/>
    <n v="52"/>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x v="3150"/>
    <s v="A Multi-Media Puppet Show, with large cable control puppets to tell a hilarious story for all ages."/>
    <n v="3500"/>
    <n v="3514"/>
    <x v="0"/>
    <x v="0"/>
    <s v="USD"/>
    <n v="1410379774"/>
    <n v="1407787774"/>
    <b v="1"/>
    <n v="34"/>
    <b v="1"/>
    <s v="theater/plays"/>
    <n v="1.004"/>
    <n v="103.35294117647059"/>
    <x v="1"/>
    <x v="6"/>
  </r>
  <r>
    <n v="3152"/>
    <x v="3151"/>
    <s v="'Gilead' is an original theatre piece inspired by Margaret Atwood's 'The Handmaid's Tale'. (Brighton Fringe 2014)"/>
    <n v="2200"/>
    <n v="2331"/>
    <x v="0"/>
    <x v="1"/>
    <s v="GBP"/>
    <n v="1383425367"/>
    <n v="1380833367"/>
    <b v="1"/>
    <n v="67"/>
    <b v="1"/>
    <s v="theater/plays"/>
    <n v="1.0595454545454546"/>
    <n v="34.791044776119406"/>
    <x v="1"/>
    <x v="6"/>
  </r>
  <r>
    <n v="3153"/>
    <x v="3152"/>
    <s v="A stage production of Terminator 2: Judgment Day, composed entirely of the words of William Shakespeare"/>
    <n v="3000"/>
    <n v="10067.5"/>
    <x v="0"/>
    <x v="0"/>
    <s v="USD"/>
    <n v="1304225940"/>
    <n v="1301542937"/>
    <b v="1"/>
    <n v="241"/>
    <b v="1"/>
    <s v="theater/plays"/>
    <n v="3.3558333333333334"/>
    <n v="41.773858921161825"/>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x v="3154"/>
    <s v="We want to take our stage adaptation of Studio Ghibli's 'Princess Mononoke' to more people.  Help us do it!"/>
    <n v="5000"/>
    <n v="9425.23"/>
    <x v="0"/>
    <x v="1"/>
    <s v="GBP"/>
    <n v="1356004725"/>
    <n v="1353412725"/>
    <b v="1"/>
    <n v="302"/>
    <b v="1"/>
    <s v="theater/plays"/>
    <n v="1.885046"/>
    <n v="31.209370860927152"/>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x v="3156"/>
    <s v="Four Directors.  Four One Acts.  Four Genres.  For You."/>
    <n v="4000"/>
    <n v="4040"/>
    <x v="0"/>
    <x v="0"/>
    <s v="USD"/>
    <n v="1405746000"/>
    <n v="1404932105"/>
    <b v="1"/>
    <n v="41"/>
    <b v="1"/>
    <s v="theater/plays"/>
    <n v="1.01"/>
    <n v="98.536585365853654"/>
    <x v="1"/>
    <x v="6"/>
  </r>
  <r>
    <n v="3158"/>
    <x v="3157"/>
    <s v="A 40s crime-noir play using nursery rhyme characters."/>
    <n v="5000"/>
    <n v="5700"/>
    <x v="0"/>
    <x v="0"/>
    <s v="USD"/>
    <n v="1374523752"/>
    <n v="1371931752"/>
    <b v="1"/>
    <n v="69"/>
    <b v="1"/>
    <s v="theater/plays"/>
    <n v="1.1399999999999999"/>
    <n v="82.608695652173907"/>
    <x v="1"/>
    <x v="6"/>
  </r>
  <r>
    <n v="3159"/>
    <x v="3158"/>
    <s v="WAXWING is an exciting new world premiere of mythic (perhaps even apocalyptic!) proportions."/>
    <n v="1500"/>
    <n v="2002.22"/>
    <x v="0"/>
    <x v="0"/>
    <s v="USD"/>
    <n v="1326927600"/>
    <n v="1323221761"/>
    <b v="1"/>
    <n v="52"/>
    <b v="1"/>
    <s v="theater/plays"/>
    <n v="1.3348133333333334"/>
    <n v="38.504230769230773"/>
    <x v="1"/>
    <x v="6"/>
  </r>
  <r>
    <n v="3160"/>
    <x v="3159"/>
    <s v="Two stories by Anton Chekhov adapted for the stage and performed back-to-back in a stunning live theatrical performance."/>
    <n v="4500"/>
    <n v="4569"/>
    <x v="0"/>
    <x v="0"/>
    <s v="USD"/>
    <n v="1407905940"/>
    <n v="1405923687"/>
    <b v="1"/>
    <n v="57"/>
    <b v="1"/>
    <s v="theater/plays"/>
    <n v="1.0153333333333334"/>
    <n v="80.15789473684211"/>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x v="3163"/>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x v="3166"/>
    <s v="What is destiny? Explore it with us this August at FringeNYC."/>
    <n v="3000"/>
    <n v="3485"/>
    <x v="0"/>
    <x v="0"/>
    <s v="USD"/>
    <n v="1406952781"/>
    <n v="1405743181"/>
    <b v="1"/>
    <n v="55"/>
    <b v="1"/>
    <s v="theater/plays"/>
    <n v="1.1616666666666666"/>
    <n v="63.363636363636367"/>
    <x v="1"/>
    <x v="6"/>
  </r>
  <r>
    <n v="3168"/>
    <x v="3167"/>
    <s v="A dazzling aerial show that brings to life the whimsical and romantic short stories of beloved fantasy author Italo Calvino."/>
    <n v="2500"/>
    <n v="3105"/>
    <x v="0"/>
    <x v="0"/>
    <s v="USD"/>
    <n v="1402696800"/>
    <n v="1399948353"/>
    <b v="1"/>
    <n v="61"/>
    <b v="1"/>
    <s v="theater/plays"/>
    <n v="1.242"/>
    <n v="50.901639344262293"/>
    <x v="1"/>
    <x v="6"/>
  </r>
  <r>
    <n v="3169"/>
    <x v="3168"/>
    <s v="We're bringing The Window to the Cherry Lane Theater in January 2014."/>
    <n v="8000"/>
    <n v="8241"/>
    <x v="0"/>
    <x v="0"/>
    <s v="USD"/>
    <n v="1386910740"/>
    <n v="1384364561"/>
    <b v="1"/>
    <n v="82"/>
    <b v="1"/>
    <s v="theater/plays"/>
    <n v="1.030125"/>
    <n v="100.5"/>
    <x v="1"/>
    <x v="6"/>
  </r>
  <r>
    <n v="3170"/>
    <x v="3169"/>
    <s v="An emotionally-charged journey through the history of black women in America told in reverse."/>
    <n v="2000"/>
    <n v="2245"/>
    <x v="0"/>
    <x v="0"/>
    <s v="USD"/>
    <n v="1404273600"/>
    <n v="1401414944"/>
    <b v="1"/>
    <n v="71"/>
    <b v="1"/>
    <s v="theater/plays"/>
    <n v="1.1225000000000001"/>
    <n v="31.6197183098591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91.3"/>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x v="3178"/>
    <s v="A Sci-fi play in several vignettes that will narrate an alternate history in the mid-20th century."/>
    <n v="4200"/>
    <n v="4794.82"/>
    <x v="0"/>
    <x v="0"/>
    <s v="USD"/>
    <n v="1367859071"/>
    <n v="1365699071"/>
    <b v="1"/>
    <n v="62"/>
    <b v="1"/>
    <s v="theater/plays"/>
    <n v="1.1416238095238094"/>
    <n v="77.335806451612896"/>
    <x v="1"/>
    <x v="6"/>
  </r>
  <r>
    <n v="3180"/>
    <x v="3179"/>
    <s v="A new tale of witches, fairies, cat-hunters and and bone-boilers from London theatre company Broken Glass."/>
    <n v="1200"/>
    <n v="1437"/>
    <x v="0"/>
    <x v="1"/>
    <s v="GBP"/>
    <n v="1403258049"/>
    <n v="1400666049"/>
    <b v="1"/>
    <n v="45"/>
    <b v="1"/>
    <s v="theater/plays"/>
    <n v="1.1975"/>
    <n v="31.933333333333334"/>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x v="3182"/>
    <s v="Anton Chekhov's The Seagull. An outdoor Amphitheater in Manhattan. Trees. A River. Daybreak."/>
    <n v="2500"/>
    <n v="2725"/>
    <x v="0"/>
    <x v="0"/>
    <s v="USD"/>
    <n v="1377284669"/>
    <n v="1375729469"/>
    <b v="1"/>
    <n v="68"/>
    <b v="1"/>
    <s v="theater/plays"/>
    <n v="1.0900000000000001"/>
    <n v="40.073529411764703"/>
    <x v="1"/>
    <x v="6"/>
  </r>
  <r>
    <n v="3184"/>
    <x v="3183"/>
    <s v="Equus is the story of a psychiatrist treating a teenaged boy who blinds six horses with a metal spike."/>
    <n v="4300"/>
    <n v="4610"/>
    <x v="0"/>
    <x v="0"/>
    <s v="USD"/>
    <n v="1404258631"/>
    <n v="1401666631"/>
    <b v="1"/>
    <n v="46"/>
    <b v="1"/>
    <s v="theater/plays"/>
    <n v="1.0720930232558139"/>
    <n v="100.21739130434783"/>
    <x v="1"/>
    <x v="6"/>
  </r>
  <r>
    <n v="3185"/>
    <x v="3184"/>
    <s v="I've written, and am producing, a fun new play with a gorgeous cast for this year's Edfringe and it just needs a little extra dough :)"/>
    <n v="1000"/>
    <n v="1000"/>
    <x v="0"/>
    <x v="1"/>
    <s v="GBP"/>
    <n v="1405553241"/>
    <n v="1404948441"/>
    <b v="1"/>
    <n v="24"/>
    <b v="1"/>
    <s v="theater/plays"/>
    <n v="1"/>
    <n v="41.666666666666664"/>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x v="3187"/>
    <s v="A revue show featuring the very best of the last century of musical theatre from aspiring young producers &amp; performers at RWCMD"/>
    <n v="200"/>
    <n v="130"/>
    <x v="2"/>
    <x v="1"/>
    <s v="GBP"/>
    <n v="1433930302"/>
    <n v="1432115902"/>
    <b v="0"/>
    <n v="9"/>
    <b v="0"/>
    <s v="theater/musical"/>
    <n v="0.65"/>
    <n v="14.444444444444445"/>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x v="3189"/>
    <s v="Call It A Day Productions is putting on their first full production in December and every little bit helps!"/>
    <n v="4000"/>
    <n v="0"/>
    <x v="2"/>
    <x v="5"/>
    <s v="CAD"/>
    <n v="1481258275"/>
    <n v="1478662675"/>
    <b v="0"/>
    <n v="0"/>
    <b v="0"/>
    <s v="theater/musical"/>
    <n v="0"/>
    <m/>
    <x v="1"/>
    <x v="40"/>
  </r>
  <r>
    <n v="3191"/>
    <x v="3190"/>
    <s v="A brand new musical about the ban of contraception and abortion in Romania and the revolution that ended it all in 1989."/>
    <n v="3750"/>
    <n v="151"/>
    <x v="2"/>
    <x v="0"/>
    <s v="USD"/>
    <n v="1471370869"/>
    <n v="1466186869"/>
    <b v="0"/>
    <n v="4"/>
    <b v="0"/>
    <s v="theater/musical"/>
    <n v="4.0266666666666666E-2"/>
    <n v="37.75"/>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12.75"/>
    <x v="1"/>
    <x v="40"/>
  </r>
  <r>
    <n v="3193"/>
    <x v="3192"/>
    <s v="Bringing Richard O'Brien's sequel to legendary Rocky Horror to the stage for the first time. First London, then...The World!"/>
    <n v="5000"/>
    <n v="587"/>
    <x v="2"/>
    <x v="1"/>
    <s v="GBP"/>
    <n v="1424474056"/>
    <n v="1420586056"/>
    <b v="0"/>
    <n v="24"/>
    <b v="0"/>
    <s v="theater/musical"/>
    <n v="0.1174"/>
    <n v="24.458333333333332"/>
    <x v="1"/>
    <x v="40"/>
  </r>
  <r>
    <n v="3194"/>
    <x v="3193"/>
    <s v="P.A.C.K (Performing Arts Camp for Kids) Musical Theater, Instrumental Music, Vocal Music, Dance, Visual Arts, and Physical Education!"/>
    <n v="11000"/>
    <n v="0"/>
    <x v="2"/>
    <x v="0"/>
    <s v="USD"/>
    <n v="1437960598"/>
    <n v="1435368598"/>
    <b v="0"/>
    <n v="0"/>
    <b v="0"/>
    <s v="theater/musical"/>
    <n v="0"/>
    <m/>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00"/>
    <x v="1"/>
    <x v="40"/>
  </r>
  <r>
    <n v="3197"/>
    <x v="3196"/>
    <s v="This years most important stage project for young artists in our region. www.ungespor.no"/>
    <n v="10000"/>
    <n v="1145"/>
    <x v="2"/>
    <x v="10"/>
    <s v="NOK"/>
    <n v="1423050618"/>
    <n v="1420458618"/>
    <b v="0"/>
    <n v="4"/>
    <b v="0"/>
    <s v="theater/musical"/>
    <n v="0.1145"/>
    <n v="286.25"/>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x v="3198"/>
    <s v="The Milburn Stone Theatre needs your help to bring its high-flying next blockbuster musical, TARZAN, to life!"/>
    <n v="5000"/>
    <n v="2608"/>
    <x v="2"/>
    <x v="0"/>
    <s v="USD"/>
    <n v="1410037200"/>
    <n v="1407435418"/>
    <b v="0"/>
    <n v="53"/>
    <b v="0"/>
    <s v="theater/musical"/>
    <n v="0.52159999999999995"/>
    <n v="49.20754716981132"/>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x v="3202"/>
    <s v="Escape from Reality's 1st Season &quot;Defying Gravity&quot; including The Last Five Years, Godspell, and Aida."/>
    <n v="1000"/>
    <n v="250"/>
    <x v="2"/>
    <x v="0"/>
    <s v="USD"/>
    <n v="1443224622"/>
    <n v="1440632622"/>
    <b v="0"/>
    <n v="6"/>
    <b v="0"/>
    <s v="theater/musical"/>
    <n v="0.25"/>
    <n v="41.666666666666664"/>
    <x v="1"/>
    <x v="40"/>
  </r>
  <r>
    <n v="3204"/>
    <x v="3203"/>
    <s v="Based on the hit game, Trip and Grace's marriage is falling apart. It's up to the audience to determine the fate of their relationship."/>
    <n v="500"/>
    <n v="0"/>
    <x v="2"/>
    <x v="0"/>
    <s v="USD"/>
    <n v="1437149640"/>
    <n v="1434558479"/>
    <b v="0"/>
    <n v="0"/>
    <b v="0"/>
    <s v="theater/musical"/>
    <n v="0"/>
    <m/>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22.75"/>
    <x v="1"/>
    <x v="40"/>
  </r>
  <r>
    <n v="3206"/>
    <x v="3205"/>
    <s v="PTYA is a non-profit musical theater group for kids ages 7-18 that teaches the importance of self expression through the arts."/>
    <n v="5000"/>
    <n v="0"/>
    <x v="2"/>
    <x v="0"/>
    <s v="USD"/>
    <n v="1442644651"/>
    <n v="1440052651"/>
    <b v="0"/>
    <n v="0"/>
    <b v="0"/>
    <s v="theater/musical"/>
    <n v="0"/>
    <m/>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x v="3211"/>
    <s v="Help us bring our production of Campo Maldito to New York AND San Francisco!"/>
    <n v="4000"/>
    <n v="5050"/>
    <x v="0"/>
    <x v="0"/>
    <s v="USD"/>
    <n v="1407524751"/>
    <n v="1404932751"/>
    <b v="1"/>
    <n v="94"/>
    <b v="1"/>
    <s v="theater/plays"/>
    <n v="1.2625"/>
    <n v="53.723404255319146"/>
    <x v="1"/>
    <x v="6"/>
  </r>
  <r>
    <n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x v="3216"/>
    <s v="Wake Up Call is a comedic play about a group of hotel employees working on Christmas Eve."/>
    <n v="4500"/>
    <n v="5221"/>
    <x v="0"/>
    <x v="0"/>
    <s v="USD"/>
    <n v="1478264784"/>
    <n v="1475672784"/>
    <b v="1"/>
    <n v="104"/>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x v="3218"/>
    <s v="Eyes Closed is a collaborative play and docudrama about New Yorkers and their dreams."/>
    <n v="20000"/>
    <n v="20022"/>
    <x v="0"/>
    <x v="0"/>
    <s v="USD"/>
    <n v="1427063747"/>
    <n v="1424043347"/>
    <b v="1"/>
    <n v="119"/>
    <b v="1"/>
    <s v="theater/plays"/>
    <n v="1.0011000000000001"/>
    <n v="168.25210084033614"/>
    <x v="1"/>
    <x v="6"/>
  </r>
  <r>
    <n v="3220"/>
    <x v="3219"/>
    <s v="A sci-fi thriller for the stage opening March 10 in Los Angeles."/>
    <n v="15000"/>
    <n v="15126"/>
    <x v="0"/>
    <x v="0"/>
    <s v="USD"/>
    <n v="1489352400"/>
    <n v="1486411204"/>
    <b v="1"/>
    <n v="59"/>
    <b v="1"/>
    <s v="theater/plays"/>
    <n v="1.0084"/>
    <n v="256.37288135593218"/>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x v="3221"/>
    <s v="Shakespeare's classic re-imagined as a spoken and signed production for deaf and hearing audiences"/>
    <n v="2500"/>
    <n v="3120"/>
    <x v="0"/>
    <x v="0"/>
    <s v="USD"/>
    <n v="1445722140"/>
    <n v="1443016697"/>
    <b v="1"/>
    <n v="84"/>
    <b v="1"/>
    <s v="theater/plays"/>
    <n v="1.248"/>
    <n v="37.142857142857146"/>
    <x v="1"/>
    <x v="6"/>
  </r>
  <r>
    <n v="3223"/>
    <x v="3222"/>
    <s v="Bringing David Lindsay-Abaire's award-winning story of our times to the East Bay."/>
    <n v="3100"/>
    <n v="3395"/>
    <x v="0"/>
    <x v="0"/>
    <s v="USD"/>
    <n v="1440100976"/>
    <n v="1437508976"/>
    <b v="1"/>
    <n v="74"/>
    <b v="1"/>
    <s v="theater/plays"/>
    <n v="1.0951612903225807"/>
    <n v="45.8783783783783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x v="3224"/>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x v="3226"/>
    <s v="a colder water than here is a new play by Matt Jones and directed by Lily McLeish that will be perfomed at VAULT Festival from 1-5 Feb"/>
    <n v="1200"/>
    <n v="1500"/>
    <x v="0"/>
    <x v="1"/>
    <s v="GBP"/>
    <n v="1484687436"/>
    <n v="1482095436"/>
    <b v="0"/>
    <n v="30"/>
    <b v="1"/>
    <s v="theater/plays"/>
    <n v="1.25"/>
    <n v="50"/>
    <x v="1"/>
    <x v="6"/>
  </r>
  <r>
    <n v="3228"/>
    <x v="3227"/>
    <s v="A Season of Powerful Women. A Season of Defiance."/>
    <n v="7000"/>
    <n v="7164"/>
    <x v="0"/>
    <x v="0"/>
    <s v="USD"/>
    <n v="1450328340"/>
    <n v="1447606884"/>
    <b v="1"/>
    <n v="37"/>
    <b v="1"/>
    <s v="theater/plays"/>
    <n v="1.0234285714285714"/>
    <n v="193.62162162162161"/>
    <x v="1"/>
    <x v="6"/>
  </r>
  <r>
    <n v="3229"/>
    <x v="3228"/>
    <s v="After electrifying audiences in Seattle and Tashkent, The Seagull Project embarks on a brand new journey."/>
    <n v="20000"/>
    <n v="21573"/>
    <x v="0"/>
    <x v="0"/>
    <s v="USD"/>
    <n v="1416470398"/>
    <n v="1413874798"/>
    <b v="1"/>
    <n v="202"/>
    <b v="1"/>
    <s v="theater/plays"/>
    <n v="1.0786500000000001"/>
    <n v="106.79702970297029"/>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x v="3230"/>
    <s v="Help us reach our &quot;stretch goal&quot; of $2000! We are an adult group specializing in adapting works of fiction for the stage."/>
    <n v="1000"/>
    <n v="1610"/>
    <x v="0"/>
    <x v="0"/>
    <s v="USD"/>
    <n v="1460846347"/>
    <n v="1458254347"/>
    <b v="0"/>
    <n v="28"/>
    <b v="1"/>
    <s v="theater/plays"/>
    <n v="1.61"/>
    <n v="57.5"/>
    <x v="1"/>
    <x v="6"/>
  </r>
  <r>
    <n v="3232"/>
    <x v="3231"/>
    <s v="Honorable Men - Yorick's 10th season of free, outdoor Shakespeare.  Featuring Henry IV, part 1 and Julius Caesar."/>
    <n v="1000"/>
    <n v="1312"/>
    <x v="0"/>
    <x v="0"/>
    <s v="USD"/>
    <n v="1462334340"/>
    <n v="1459711917"/>
    <b v="1"/>
    <n v="26"/>
    <b v="1"/>
    <s v="theater/plays"/>
    <n v="1.3120000000000001"/>
    <n v="50.46153846153846"/>
    <x v="1"/>
    <x v="6"/>
  </r>
  <r>
    <n v="3233"/>
    <x v="3232"/>
    <s v="64 Squares is an autobiographical one-man exploration of the internal chess game played to reconcile relationships."/>
    <n v="5000"/>
    <n v="5940"/>
    <x v="0"/>
    <x v="0"/>
    <s v="USD"/>
    <n v="1488482355"/>
    <n v="1485890355"/>
    <b v="0"/>
    <n v="61"/>
    <b v="1"/>
    <s v="theater/plays"/>
    <n v="1.1879999999999999"/>
    <n v="97.377049180327873"/>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x v="3235"/>
    <s v="A dark comedy exploring the importance of art, homelessness, and finding your own path.  World Premiere 3/27/17 at IRT Theater in NYC."/>
    <n v="20000"/>
    <n v="20120"/>
    <x v="0"/>
    <x v="0"/>
    <s v="USD"/>
    <n v="1482962433"/>
    <n v="1480370433"/>
    <b v="0"/>
    <n v="110"/>
    <b v="1"/>
    <s v="theater/plays"/>
    <n v="1.006"/>
    <n v="182.90909090909091"/>
    <x v="1"/>
    <x v="6"/>
  </r>
  <r>
    <n v="3237"/>
    <x v="3236"/>
    <s v="An annual campaign supporting our intensive for artists 25 and under."/>
    <n v="35000"/>
    <n v="35275.64"/>
    <x v="0"/>
    <x v="0"/>
    <s v="USD"/>
    <n v="1443499140"/>
    <n v="1441452184"/>
    <b v="1"/>
    <n v="269"/>
    <b v="1"/>
    <s v="theater/plays"/>
    <n v="1.0078754285714286"/>
    <n v="131.13620817843866"/>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x v="3241"/>
    <s v="First Day Off in a Long Time is a comedy show...            _x000a_About suicide."/>
    <n v="10000"/>
    <n v="12730.42"/>
    <x v="0"/>
    <x v="0"/>
    <s v="USD"/>
    <n v="1411150092"/>
    <n v="1408558092"/>
    <b v="1"/>
    <n v="183"/>
    <b v="1"/>
    <s v="theater/plays"/>
    <n v="1.273042"/>
    <n v="69.56513661202186"/>
    <x v="1"/>
    <x v="6"/>
  </r>
  <r>
    <n v="3243"/>
    <x v="3242"/>
    <s v="Live Source's world premiere of a new play by Jaclyn Backhaus, premiering at the New Ohio Theatre October 30th-November 8th."/>
    <n v="8000"/>
    <n v="8227"/>
    <x v="0"/>
    <x v="0"/>
    <s v="USD"/>
    <n v="1444348800"/>
    <n v="1442283562"/>
    <b v="1"/>
    <n v="71"/>
    <b v="1"/>
    <s v="theater/plays"/>
    <n v="1.028375"/>
    <n v="115.87323943661971"/>
    <x v="1"/>
    <x v="6"/>
  </r>
  <r>
    <n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x v="3244"/>
    <s v="Five playwrights volunteer at New York's largest soup kitchen and develop a play around the people they meet."/>
    <n v="21000"/>
    <n v="21904"/>
    <x v="0"/>
    <x v="0"/>
    <s v="USD"/>
    <n v="1434074400"/>
    <n v="1431354258"/>
    <b v="0"/>
    <n v="270"/>
    <b v="1"/>
    <s v="theater/plays"/>
    <n v="1.043047619047619"/>
    <n v="81.125925925925927"/>
    <x v="1"/>
    <x v="6"/>
  </r>
  <r>
    <n v="3246"/>
    <x v="3245"/>
    <s v="The Gray Man isnâ€™t real. Heâ€™s a ghost story, a boogeyman, a tale mothers make up to keep their children safe."/>
    <n v="10000"/>
    <n v="11122"/>
    <x v="0"/>
    <x v="0"/>
    <s v="USD"/>
    <n v="1442030340"/>
    <n v="1439551200"/>
    <b v="1"/>
    <n v="193"/>
    <b v="1"/>
    <s v="theater/plays"/>
    <n v="1.1122000000000001"/>
    <n v="57.626943005181346"/>
    <x v="1"/>
    <x v="6"/>
  </r>
  <r>
    <n v="3247"/>
    <x v="3246"/>
    <s v="Open Letter Theatre presents 'Boys' by Ella Hickson, at 2015's Edinburgh Fringe Festival! Four students, one flat, one last party!"/>
    <n v="2500"/>
    <n v="2646.5"/>
    <x v="0"/>
    <x v="1"/>
    <s v="GBP"/>
    <n v="1436696712"/>
    <n v="1434104712"/>
    <b v="1"/>
    <n v="57"/>
    <b v="1"/>
    <s v="theater/plays"/>
    <n v="1.0586"/>
    <n v="46.429824561403507"/>
    <x v="1"/>
    <x v="6"/>
  </r>
  <r>
    <n v="3248"/>
    <x v="3247"/>
    <s v="Honest Accomplice Theatre produces theatre for social change."/>
    <n v="12000"/>
    <n v="12095"/>
    <x v="0"/>
    <x v="0"/>
    <s v="USD"/>
    <n v="1428178757"/>
    <n v="1425590357"/>
    <b v="1"/>
    <n v="200"/>
    <b v="1"/>
    <s v="theater/plays"/>
    <n v="1.0079166666666666"/>
    <n v="60.475000000000001"/>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x v="3249"/>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x v="3250"/>
    <s v="Self-Titled: A Live (Theatrical) Mixtape. An evening of short plays and music inspired by the works of Jimi, Aretha, Sting and Rufus!"/>
    <n v="1500"/>
    <n v="1661"/>
    <x v="0"/>
    <x v="0"/>
    <s v="USD"/>
    <n v="1434907966"/>
    <n v="1432315966"/>
    <b v="1"/>
    <n v="20"/>
    <b v="1"/>
    <s v="theater/plays"/>
    <n v="1.1073333333333333"/>
    <n v="83.05"/>
    <x v="1"/>
    <x v="6"/>
  </r>
  <r>
    <n v="3252"/>
    <x v="3251"/>
    <s v="How do we navigate the boundaries between friendship, sexual intimacy and obsessive desire?"/>
    <n v="2250"/>
    <n v="2876"/>
    <x v="0"/>
    <x v="1"/>
    <s v="GBP"/>
    <n v="1473247240"/>
    <n v="1470655240"/>
    <b v="1"/>
    <n v="50"/>
    <b v="1"/>
    <s v="theater/plays"/>
    <n v="1.2782222222222221"/>
    <n v="57.52"/>
    <x v="1"/>
    <x v="6"/>
  </r>
  <r>
    <n v="3253"/>
    <x v="3252"/>
    <s v="Can you ever truly feel what someone else is feeling?_x000a_Do you want to?"/>
    <n v="20000"/>
    <n v="20365"/>
    <x v="0"/>
    <x v="0"/>
    <s v="USD"/>
    <n v="1473306300"/>
    <n v="1471701028"/>
    <b v="1"/>
    <n v="115"/>
    <b v="1"/>
    <s v="theater/plays"/>
    <n v="1.0182500000000001"/>
    <n v="177.08695652173913"/>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x v="3254"/>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x v="3255"/>
    <s v="Our 16th year promises to be bigger and better than ever but we need your help to bring the show to life!"/>
    <n v="10000"/>
    <n v="12806"/>
    <x v="0"/>
    <x v="0"/>
    <s v="USD"/>
    <n v="1433995140"/>
    <n v="1432129577"/>
    <b v="1"/>
    <n v="176"/>
    <b v="1"/>
    <s v="theater/plays"/>
    <n v="1.2806"/>
    <n v="72.76136363636364"/>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x v="3257"/>
    <s v="A guy named Walt steals a book and plans to sell it to get his life on track... until his wife finds out."/>
    <n v="7000"/>
    <n v="7365"/>
    <x v="0"/>
    <x v="0"/>
    <s v="USD"/>
    <n v="1420751861"/>
    <n v="1418159861"/>
    <b v="1"/>
    <n v="75"/>
    <b v="1"/>
    <s v="theater/plays"/>
    <n v="1.052142857142857"/>
    <n v="98.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x v="3259"/>
    <s v="We're looking to raise money to continue bringing Brooklyn the vanishing art form of marionette puppetry."/>
    <n v="5000"/>
    <n v="5462"/>
    <x v="0"/>
    <x v="0"/>
    <s v="USD"/>
    <n v="1448903318"/>
    <n v="1445875718"/>
    <b v="1"/>
    <n v="73"/>
    <b v="1"/>
    <s v="theater/plays"/>
    <n v="1.0924"/>
    <n v="74.821917808219183"/>
    <x v="1"/>
    <x v="6"/>
  </r>
  <r>
    <n v="3261"/>
    <x v="3260"/>
    <s v="Six Spartanburg-based professional actors perform A Midsummer Night's Dream outdoors in downtown Spartanburg."/>
    <n v="3300"/>
    <n v="3315"/>
    <x v="0"/>
    <x v="0"/>
    <s v="USD"/>
    <n v="1437067476"/>
    <n v="1434475476"/>
    <b v="1"/>
    <n v="49"/>
    <b v="1"/>
    <s v="theater/plays"/>
    <n v="1.0045454545454546"/>
    <n v="67.65306122448979"/>
    <x v="1"/>
    <x v="6"/>
  </r>
  <r>
    <n v="3262"/>
    <x v="3261"/>
    <s v="A one-woman theatrical exploration of the prison system and its inhabitants."/>
    <n v="12200"/>
    <n v="12571"/>
    <x v="0"/>
    <x v="0"/>
    <s v="USD"/>
    <n v="1419220800"/>
    <n v="1416555262"/>
    <b v="1"/>
    <n v="134"/>
    <b v="1"/>
    <s v="theater/plays"/>
    <n v="1.0304098360655738"/>
    <n v="93.81343283582089"/>
    <x v="1"/>
    <x v="6"/>
  </r>
  <r>
    <n v="3263"/>
    <x v="3262"/>
    <s v="Shakespeare's bloodiest tragedy, performed and produced exclusively by women."/>
    <n v="2500"/>
    <n v="2804.16"/>
    <x v="0"/>
    <x v="0"/>
    <s v="USD"/>
    <n v="1446238800"/>
    <n v="1444220588"/>
    <b v="1"/>
    <n v="68"/>
    <b v="1"/>
    <s v="theater/plays"/>
    <n v="1.121664"/>
    <n v="41.237647058823526"/>
    <x v="1"/>
    <x v="6"/>
  </r>
  <r>
    <n v="3264"/>
    <x v="3263"/>
    <s v="The three part comedic saga of Kapow-i GoGo, who saves the world.  Again.  And again."/>
    <n v="2500"/>
    <n v="2575"/>
    <x v="0"/>
    <x v="0"/>
    <s v="USD"/>
    <n v="1422482400"/>
    <n v="1421089938"/>
    <b v="1"/>
    <n v="49"/>
    <b v="1"/>
    <s v="theater/plays"/>
    <n v="1.03"/>
    <n v="52.551020408163268"/>
    <x v="1"/>
    <x v="6"/>
  </r>
  <r>
    <n v="3265"/>
    <x v="3264"/>
    <s v="A theatrical play on Alzheimerâ€™s and the challenges of loving a person who keeps disappearing."/>
    <n v="2700"/>
    <n v="4428"/>
    <x v="0"/>
    <x v="17"/>
    <s v="EUR"/>
    <n v="1449162000"/>
    <n v="1446570315"/>
    <b v="1"/>
    <n v="63"/>
    <b v="1"/>
    <s v="theater/plays"/>
    <n v="1.64"/>
    <n v="70.285714285714292"/>
    <x v="1"/>
    <x v="6"/>
  </r>
  <r>
    <n v="3266"/>
    <x v="3265"/>
    <s v="An original version of Shakespeare's masterpiece that emphasizes family and explores the destruction of blood ties"/>
    <n v="6000"/>
    <n v="7877"/>
    <x v="0"/>
    <x v="0"/>
    <s v="USD"/>
    <n v="1434142800"/>
    <n v="1431435122"/>
    <b v="1"/>
    <n v="163"/>
    <b v="1"/>
    <s v="theater/plays"/>
    <n v="1.3128333333333333"/>
    <n v="48.325153374233132"/>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x v="3267"/>
    <s v="EgoPo's The Hairy Ape has been invited to the Provincetown Theater Festival! Help us support our artists on this exciting tour."/>
    <n v="2000"/>
    <n v="2560"/>
    <x v="0"/>
    <x v="0"/>
    <s v="USD"/>
    <n v="1472074928"/>
    <n v="1470692528"/>
    <b v="1"/>
    <n v="42"/>
    <b v="1"/>
    <s v="theater/plays"/>
    <n v="1.28"/>
    <n v="60.952380952380949"/>
    <x v="1"/>
    <x v="6"/>
  </r>
  <r>
    <n v="3269"/>
    <x v="3268"/>
    <s v="Cicada Studios presents, as their inaugural production, a new-writing world premiere at the Edinburgh Fringe Festival 2015."/>
    <n v="8000"/>
    <n v="8120"/>
    <x v="0"/>
    <x v="1"/>
    <s v="GBP"/>
    <n v="1434452400"/>
    <n v="1431509397"/>
    <b v="1"/>
    <n v="70"/>
    <b v="1"/>
    <s v="theater/plays"/>
    <n v="1.0149999999999999"/>
    <n v="116"/>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61"/>
    <x v="1"/>
    <x v="6"/>
  </r>
  <r>
    <n v="3271"/>
    <x v="3270"/>
    <s v="A razor sharp satire to darken your Christmas."/>
    <n v="1500"/>
    <n v="1950"/>
    <x v="0"/>
    <x v="1"/>
    <s v="GBP"/>
    <n v="1414927775"/>
    <n v="1412332175"/>
    <b v="1"/>
    <n v="51"/>
    <b v="1"/>
    <s v="theater/plays"/>
    <n v="1.3"/>
    <n v="38.235294117647058"/>
    <x v="1"/>
    <x v="6"/>
  </r>
  <r>
    <n v="3272"/>
    <x v="3271"/>
    <s v="A new original play that follows two Israeli singles navigate the humorous and confusing dating scene of NYC."/>
    <n v="10000"/>
    <n v="15443"/>
    <x v="0"/>
    <x v="0"/>
    <s v="USD"/>
    <n v="1446814809"/>
    <n v="1444219209"/>
    <b v="1"/>
    <n v="145"/>
    <b v="1"/>
    <s v="theater/plays"/>
    <n v="1.5443"/>
    <n v="106.5034482758620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x v="3275"/>
    <s v="In 2016, KO Theatre presents a world premiere play in Toronto, ON about faith, home, and the secrets we keep from those we love."/>
    <n v="4500"/>
    <n v="5258"/>
    <x v="0"/>
    <x v="5"/>
    <s v="CAD"/>
    <n v="1459483140"/>
    <n v="1456526879"/>
    <b v="1"/>
    <n v="100"/>
    <b v="1"/>
    <s v="theater/plays"/>
    <n v="1.1684444444444444"/>
    <n v="52.58"/>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54.3"/>
    <x v="1"/>
    <x v="6"/>
  </r>
  <r>
    <n v="3278"/>
    <x v="3277"/>
    <s v="This Victorian gothic tragedy tells the untold story of Estella Havisham. Combining puppetry, music and striking digital projections."/>
    <n v="2500"/>
    <n v="2585"/>
    <x v="0"/>
    <x v="1"/>
    <s v="GBP"/>
    <n v="1433017303"/>
    <n v="1430425303"/>
    <b v="1"/>
    <n v="34"/>
    <b v="1"/>
    <s v="theater/plays"/>
    <n v="1.034"/>
    <n v="76.02941176470588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x v="3279"/>
    <s v="Support CPS students' travel to North Carolina to interview community members and produce the documentary play, Greensboro: A Requiem."/>
    <n v="2000"/>
    <n v="2060"/>
    <x v="0"/>
    <x v="0"/>
    <s v="USD"/>
    <n v="1433134800"/>
    <n v="1430158198"/>
    <b v="0"/>
    <n v="30"/>
    <b v="1"/>
    <s v="theater/plays"/>
    <n v="1.03"/>
    <n v="68.666666666666671"/>
    <x v="1"/>
    <x v="6"/>
  </r>
  <r>
    <n v="3281"/>
    <x v="3280"/>
    <s v="&quot;This is how theater should connect to people&quot;  Margo Jefferson, Pulitzer Prize winning critic"/>
    <n v="5000"/>
    <n v="6080"/>
    <x v="0"/>
    <x v="0"/>
    <s v="USD"/>
    <n v="1441153705"/>
    <n v="1438561705"/>
    <b v="0"/>
    <n v="47"/>
    <b v="1"/>
    <s v="theater/plays"/>
    <n v="1.216"/>
    <n v="129.36170212765958"/>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x v="3283"/>
    <s v="Black Enough is an LSU student-staged performance exploring the effects of white supremacy on the black community."/>
    <n v="3000"/>
    <n v="3048"/>
    <x v="0"/>
    <x v="0"/>
    <s v="USD"/>
    <n v="1454047140"/>
    <n v="1452546853"/>
    <b v="0"/>
    <n v="15"/>
    <b v="1"/>
    <s v="theater/plays"/>
    <n v="1.016"/>
    <n v="203.2"/>
    <x v="1"/>
    <x v="6"/>
  </r>
  <r>
    <n v="3285"/>
    <x v="3284"/>
    <s v="A new play by Matthew Gasda"/>
    <n v="4999"/>
    <n v="5604"/>
    <x v="0"/>
    <x v="0"/>
    <s v="USD"/>
    <n v="1488258000"/>
    <n v="1485556626"/>
    <b v="0"/>
    <n v="81"/>
    <b v="1"/>
    <s v="theater/plays"/>
    <n v="1.1210242048409682"/>
    <n v="69.18518518518519"/>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x v="3286"/>
    <s v="An inspirational one-man play about crisis, community, and the search for wholeness."/>
    <n v="2500"/>
    <n v="2500"/>
    <x v="0"/>
    <x v="5"/>
    <s v="CAD"/>
    <n v="1448733628"/>
    <n v="1446573628"/>
    <b v="0"/>
    <n v="34"/>
    <b v="1"/>
    <s v="theater/plays"/>
    <n v="1"/>
    <n v="73.529411764705884"/>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x v="3289"/>
    <s v="Pregnancy. Viagra. Murder. Nutella. What more could you want?_x000a__x000a_Help get JunkBox Theatre to Edinburgh Fringe 2017!"/>
    <n v="2000"/>
    <n v="2424"/>
    <x v="0"/>
    <x v="1"/>
    <s v="GBP"/>
    <n v="1489234891"/>
    <n v="1486642891"/>
    <b v="0"/>
    <n v="72"/>
    <b v="1"/>
    <s v="theater/plays"/>
    <n v="1.212"/>
    <n v="33.666666666666664"/>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x v="3291"/>
    <s v="Iver Heath Drama Club is a not-for-profit community group and this year we are performing DICK WHITTINGTON."/>
    <n v="101"/>
    <n v="289"/>
    <x v="0"/>
    <x v="1"/>
    <s v="GBP"/>
    <n v="1449257348"/>
    <n v="1444069748"/>
    <b v="0"/>
    <n v="15"/>
    <b v="1"/>
    <s v="theater/plays"/>
    <n v="2.8613861386138613"/>
    <n v="19.266666666666666"/>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x v="3296"/>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x v="3299"/>
    <s v="A subversive parody about the two people for whom the hills were NOT alive with THE SOUND OF MUSIC."/>
    <n v="3000"/>
    <n v="4085"/>
    <x v="0"/>
    <x v="0"/>
    <s v="USD"/>
    <n v="1430329862"/>
    <n v="1428515462"/>
    <b v="0"/>
    <n v="88"/>
    <b v="1"/>
    <s v="theater/plays"/>
    <n v="1.3616666666666666"/>
    <n v="46.420454545454547"/>
    <x v="1"/>
    <x v="6"/>
  </r>
  <r>
    <n v="3301"/>
    <x v="3300"/>
    <s v="The US premiere of the controversial new Polish play the authorities don't want you to see, staged by an award-winning director."/>
    <n v="3000"/>
    <n v="4004"/>
    <x v="0"/>
    <x v="0"/>
    <s v="USD"/>
    <n v="1470034740"/>
    <n v="1466185176"/>
    <b v="0"/>
    <n v="70"/>
    <b v="1"/>
    <s v="theater/plays"/>
    <n v="1.3346666666666667"/>
    <n v="57.2"/>
    <x v="1"/>
    <x v="6"/>
  </r>
  <r>
    <n v="3302"/>
    <x v="3301"/>
    <s v="FilosofÃ­a de los anÃ³nimos"/>
    <n v="8400"/>
    <n v="8685"/>
    <x v="0"/>
    <x v="3"/>
    <s v="EUR"/>
    <n v="1481099176"/>
    <n v="1478507176"/>
    <b v="0"/>
    <n v="50"/>
    <b v="1"/>
    <s v="theater/plays"/>
    <n v="1.0339285714285715"/>
    <n v="173.7"/>
    <x v="1"/>
    <x v="6"/>
  </r>
  <r>
    <n v="3303"/>
    <x v="3302"/>
    <s v="VisiÃ³n Latino Theatre Company was founded by three young latino professionals sharing the stories of everyday latinos."/>
    <n v="1800"/>
    <n v="2086"/>
    <x v="0"/>
    <x v="0"/>
    <s v="USD"/>
    <n v="1427553484"/>
    <n v="1424533084"/>
    <b v="0"/>
    <n v="35"/>
    <b v="1"/>
    <s v="theater/plays"/>
    <n v="1.1588888888888889"/>
    <n v="59.6"/>
    <x v="1"/>
    <x v="6"/>
  </r>
  <r>
    <n v="3304"/>
    <x v="330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x v="3306"/>
    <s v="A group of Stanford students are going to present Jean-Paul Sartre's play, The Respectful Prostitute, at the end of Spring quarter."/>
    <n v="1000"/>
    <n v="1066.8"/>
    <x v="0"/>
    <x v="0"/>
    <s v="USD"/>
    <n v="1463275339"/>
    <n v="1460683339"/>
    <b v="0"/>
    <n v="20"/>
    <b v="1"/>
    <s v="theater/plays"/>
    <n v="1.0668"/>
    <n v="53.339999999999996"/>
    <x v="1"/>
    <x v="6"/>
  </r>
  <r>
    <n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x v="3308"/>
    <s v="Two unlikely friends, a garage, tinned beans &amp; the end of the world."/>
    <n v="350"/>
    <n v="558"/>
    <x v="0"/>
    <x v="1"/>
    <s v="GBP"/>
    <n v="1476632178"/>
    <n v="1473953778"/>
    <b v="0"/>
    <n v="31"/>
    <b v="1"/>
    <s v="theater/plays"/>
    <n v="1.5942857142857143"/>
    <n v="18"/>
    <x v="1"/>
    <x v="6"/>
  </r>
  <r>
    <n v="3310"/>
    <x v="3309"/>
    <s v="A new play about coming coming home, recovery, and trying to find God in the process."/>
    <n v="6500"/>
    <n v="6505"/>
    <x v="0"/>
    <x v="0"/>
    <s v="USD"/>
    <n v="1444169825"/>
    <n v="1441577825"/>
    <b v="0"/>
    <n v="31"/>
    <b v="1"/>
    <s v="theater/plays"/>
    <n v="1.0007692307692309"/>
    <n v="209.83870967741936"/>
    <x v="1"/>
    <x v="6"/>
  </r>
  <r>
    <n v="3311"/>
    <x v="3310"/>
    <s v="Sherlock Holmes's &quot;Case of the Blue Carbuncle&quot; &amp; &quot;Case of the Dying Detective&quot; staged as One Act Plays this December."/>
    <n v="2500"/>
    <n v="2746"/>
    <x v="0"/>
    <x v="0"/>
    <s v="USD"/>
    <n v="1445065210"/>
    <n v="1442473210"/>
    <b v="0"/>
    <n v="45"/>
    <b v="1"/>
    <s v="theater/plays"/>
    <n v="1.0984"/>
    <n v="61.022222222222226"/>
    <x v="1"/>
    <x v="6"/>
  </r>
  <r>
    <n v="3312"/>
    <x v="3311"/>
    <s v="Bare Theatre presents one of Shakespeare's most notorious characters in the final chapter of the War of the Roses saga."/>
    <n v="2500"/>
    <n v="2501"/>
    <x v="0"/>
    <x v="0"/>
    <s v="USD"/>
    <n v="1478901600"/>
    <n v="1477077946"/>
    <b v="0"/>
    <n v="41"/>
    <b v="1"/>
    <s v="theater/plays"/>
    <n v="1.0004"/>
    <n v="61"/>
    <x v="1"/>
    <x v="6"/>
  </r>
  <r>
    <n v="3313"/>
    <x v="3312"/>
    <s v="A modern reworking of Shakespeare's histories and tragedies in iambic pentameter to talk of death, love, and race."/>
    <n v="2000"/>
    <n v="2321"/>
    <x v="0"/>
    <x v="0"/>
    <s v="USD"/>
    <n v="1453856400"/>
    <n v="1452664317"/>
    <b v="0"/>
    <n v="29"/>
    <b v="1"/>
    <s v="theater/plays"/>
    <n v="1.1605000000000001"/>
    <n v="80.034482758620683"/>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x v="3316"/>
    <s v="Andy Boyd's epic new satire about heroes and villains, humankind's search for glory, and fascism in America"/>
    <n v="1050"/>
    <n v="1115"/>
    <x v="0"/>
    <x v="0"/>
    <s v="USD"/>
    <n v="1465347424"/>
    <n v="1462755424"/>
    <b v="0"/>
    <n v="18"/>
    <b v="1"/>
    <s v="theater/plays"/>
    <n v="1.0619047619047619"/>
    <n v="61.944444444444443"/>
    <x v="1"/>
    <x v="6"/>
  </r>
  <r>
    <n v="3318"/>
    <x v="3317"/>
    <s v="Help us strengthen and inspire disability arts in Atlantic Canada"/>
    <n v="2000"/>
    <n v="2512"/>
    <x v="0"/>
    <x v="5"/>
    <s v="CAD"/>
    <n v="1460341800"/>
    <n v="1456902893"/>
    <b v="0"/>
    <n v="32"/>
    <b v="1"/>
    <s v="theater/plays"/>
    <n v="1.256"/>
    <n v="78.5"/>
    <x v="1"/>
    <x v="6"/>
  </r>
  <r>
    <n v="3319"/>
    <x v="3318"/>
    <s v="Down the Rabbit Hole is an exciting new play by Not Just Theatre Productions. To be performed at Matthew's Yard Theatre in Feb 2015"/>
    <n v="500"/>
    <n v="540"/>
    <x v="0"/>
    <x v="1"/>
    <s v="GBP"/>
    <n v="1422712986"/>
    <n v="1418824986"/>
    <b v="0"/>
    <n v="16"/>
    <b v="1"/>
    <s v="theater/plays"/>
    <n v="1.08"/>
    <n v="33.75"/>
    <x v="1"/>
    <x v="6"/>
  </r>
  <r>
    <n v="3320"/>
    <x v="3319"/>
    <s v="Imaginary Theater Company presents two modern day tall tales about family, resilience and redemption."/>
    <n v="2500"/>
    <n v="2525"/>
    <x v="0"/>
    <x v="0"/>
    <s v="USD"/>
    <n v="1466557557"/>
    <n v="1463965557"/>
    <b v="0"/>
    <n v="38"/>
    <b v="1"/>
    <s v="theater/plays"/>
    <n v="1.01"/>
    <n v="66.44736842105263"/>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x v="3323"/>
    <s v="The play tells the story of Jim and Doyler and their friendship on the brink of Irish independence."/>
    <n v="1500"/>
    <n v="1525"/>
    <x v="0"/>
    <x v="17"/>
    <s v="EUR"/>
    <n v="1465135190"/>
    <n v="1463925590"/>
    <b v="0"/>
    <n v="10"/>
    <b v="1"/>
    <s v="theater/plays"/>
    <n v="1.0166666666666666"/>
    <n v="152.5"/>
    <x v="1"/>
    <x v="6"/>
  </r>
  <r>
    <n v="3325"/>
    <x v="3324"/>
    <s v="Innovative Theatre Company Needs You To Reach Funding Requirements. We Are So Close We Can Smell It! Thank You In Advance."/>
    <n v="400"/>
    <n v="450"/>
    <x v="0"/>
    <x v="1"/>
    <s v="GBP"/>
    <n v="1428256277"/>
    <n v="1425235877"/>
    <b v="0"/>
    <n v="15"/>
    <b v="1"/>
    <s v="theater/plays"/>
    <n v="1.125"/>
    <n v="30"/>
    <x v="1"/>
    <x v="6"/>
  </r>
  <r>
    <n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x v="3326"/>
    <s v="After 3 successful nights last year, Itch+Scratch are back. New writing, live music and party fun. Best New Theatre, Great Night Out."/>
    <n v="800"/>
    <n v="810"/>
    <x v="0"/>
    <x v="1"/>
    <s v="GBP"/>
    <n v="1462697966"/>
    <n v="1460105966"/>
    <b v="0"/>
    <n v="33"/>
    <b v="1"/>
    <s v="theater/plays"/>
    <n v="1.0125"/>
    <n v="24.545454545454547"/>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x v="3328"/>
    <s v="Jestia and Raedon is a brand new romantic comedy play going to the Edinburgh Fringe Festival this summer."/>
    <n v="1000"/>
    <n v="1168"/>
    <x v="0"/>
    <x v="1"/>
    <s v="GBP"/>
    <n v="1406502000"/>
    <n v="1405583108"/>
    <b v="0"/>
    <n v="26"/>
    <b v="1"/>
    <s v="theater/plays"/>
    <n v="1.1679999999999999"/>
    <n v="44.92307692307692"/>
    <x v="1"/>
    <x v="6"/>
  </r>
  <r>
    <n v="3330"/>
    <x v="3329"/>
    <s v="&quot;Tissue&quot; is a play about Breast Cancer. Produced by MonkeyBond theatre co.ltd to raise awareness for Breast cancer."/>
    <n v="1500"/>
    <n v="1594"/>
    <x v="0"/>
    <x v="1"/>
    <s v="GBP"/>
    <n v="1427919468"/>
    <n v="1425331068"/>
    <b v="0"/>
    <n v="69"/>
    <b v="1"/>
    <s v="theater/plays"/>
    <n v="1.0626666666666666"/>
    <n v="23.10144927536232"/>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x v="3331"/>
    <s v="Two marine biologists are at odds during an important expedition. When a stranded shark refuses to die, things get weird."/>
    <n v="6000"/>
    <n v="6000"/>
    <x v="0"/>
    <x v="0"/>
    <s v="USD"/>
    <n v="1405802330"/>
    <n v="1403210330"/>
    <b v="0"/>
    <n v="83"/>
    <b v="1"/>
    <s v="theater/plays"/>
    <n v="1"/>
    <n v="72.289156626506028"/>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x v="3333"/>
    <s v="The Saltbox Theatre Collective is a brand new not-for-profit theatre company in Illinois."/>
    <n v="3871"/>
    <n v="5366"/>
    <x v="0"/>
    <x v="0"/>
    <s v="USD"/>
    <n v="1438259422"/>
    <n v="1435667422"/>
    <b v="0"/>
    <n v="46"/>
    <b v="1"/>
    <s v="theater/plays"/>
    <n v="1.3862051149573753"/>
    <n v="116.65217391304348"/>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x v="3335"/>
    <s v="A theatrical adaptation of Oscar Wilde's short stories, presented by Suitcase Civilians at The Space, April 5-10 2016."/>
    <n v="250"/>
    <n v="250"/>
    <x v="0"/>
    <x v="1"/>
    <s v="GBP"/>
    <n v="1459845246"/>
    <n v="1457429646"/>
    <b v="0"/>
    <n v="9"/>
    <b v="1"/>
    <s v="theater/plays"/>
    <n v="1"/>
    <n v="27.777777777777779"/>
    <x v="1"/>
    <x v="6"/>
  </r>
  <r>
    <n v="3337"/>
    <x v="3336"/>
    <s v="StoneCrabs is thrilled to bring to the UK the first English production of Philipp LÃ¶hleâ€™s play Das Ding (The Thing)."/>
    <n v="2500"/>
    <n v="2755"/>
    <x v="0"/>
    <x v="1"/>
    <s v="GBP"/>
    <n v="1412974800"/>
    <n v="1411109167"/>
    <b v="0"/>
    <n v="34"/>
    <b v="1"/>
    <s v="theater/plays"/>
    <n v="1.1020000000000001"/>
    <n v="81.029411764705884"/>
    <x v="1"/>
    <x v="6"/>
  </r>
  <r>
    <n v="3338"/>
    <x v="3337"/>
    <s v="Join Estelle Parsons in support of Theater That Looks and Sounds Like America"/>
    <n v="15000"/>
    <n v="15327"/>
    <x v="0"/>
    <x v="0"/>
    <s v="USD"/>
    <n v="1487944080"/>
    <n v="1486129680"/>
    <b v="0"/>
    <n v="112"/>
    <b v="1"/>
    <s v="theater/plays"/>
    <n v="1.0218"/>
    <n v="136.84821428571428"/>
    <x v="1"/>
    <x v="6"/>
  </r>
  <r>
    <n v="3339"/>
    <x v="3338"/>
    <s v="FPLA presents FRIENDS IN TRANSIENT PLACES by Jonathan Caren: a magical story of modern life."/>
    <n v="8000"/>
    <n v="8348"/>
    <x v="0"/>
    <x v="0"/>
    <s v="USD"/>
    <n v="1469721518"/>
    <n v="1467129518"/>
    <b v="0"/>
    <n v="47"/>
    <b v="1"/>
    <s v="theater/plays"/>
    <n v="1.0435000000000001"/>
    <n v="177.61702127659575"/>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x v="3340"/>
    <s v="A London flat, two stories play simultaneously. Irish mapmaker 1821, Iranian artist present day. Each senses the other. Worlds collide."/>
    <n v="3350"/>
    <n v="3350"/>
    <x v="0"/>
    <x v="1"/>
    <s v="GBP"/>
    <n v="1465750800"/>
    <n v="1463771421"/>
    <b v="0"/>
    <n v="28"/>
    <b v="1"/>
    <s v="theater/plays"/>
    <n v="1"/>
    <n v="119.64285714285714"/>
    <x v="1"/>
    <x v="6"/>
  </r>
  <r>
    <n v="3342"/>
    <x v="3341"/>
    <s v="We believe in the power of stories to change the world. Theatre that inspires transformation."/>
    <n v="6000"/>
    <n v="6100"/>
    <x v="0"/>
    <x v="0"/>
    <s v="USD"/>
    <n v="1427864340"/>
    <n v="1425020810"/>
    <b v="0"/>
    <n v="78"/>
    <b v="1"/>
    <s v="theater/plays"/>
    <n v="1.0166666666666666"/>
    <n v="78.205128205128204"/>
    <x v="1"/>
    <x v="6"/>
  </r>
  <r>
    <n v="3343"/>
    <x v="3342"/>
    <s v="Two sisters make a set of paper dolls which take them on a journey across lands, creating memories along the way."/>
    <n v="700"/>
    <n v="1200"/>
    <x v="0"/>
    <x v="1"/>
    <s v="GBP"/>
    <n v="1460553480"/>
    <n v="1458770384"/>
    <b v="0"/>
    <n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x v="3344"/>
    <s v="Please help us raise funds for the production costs of a world premiere production of a play that will raise awareness for spina bifida"/>
    <n v="500"/>
    <n v="650"/>
    <x v="0"/>
    <x v="0"/>
    <s v="USD"/>
    <n v="1429317420"/>
    <n v="1424226768"/>
    <b v="0"/>
    <n v="13"/>
    <b v="1"/>
    <s v="theater/plays"/>
    <n v="1.3"/>
    <n v="50"/>
    <x v="1"/>
    <x v="6"/>
  </r>
  <r>
    <n v="3346"/>
    <x v="3345"/>
    <s v="Tempest opens Feb. 25. Please support Shakespeare, the arts and community youth theater! Be a part of something special!"/>
    <n v="1500"/>
    <n v="1650"/>
    <x v="0"/>
    <x v="0"/>
    <s v="USD"/>
    <n v="1424910910"/>
    <n v="1424306110"/>
    <b v="0"/>
    <n v="18"/>
    <b v="1"/>
    <s v="theater/plays"/>
    <n v="1.1000000000000001"/>
    <n v="91.666666666666671"/>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x v="3347"/>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x v="3350"/>
    <s v="Actors creating more theatre in Brighton. A LOT MORE. Classics, contemporary, new writing, Shakespeare, foreign translations and more."/>
    <n v="5000"/>
    <n v="5376"/>
    <x v="0"/>
    <x v="1"/>
    <s v="GBP"/>
    <n v="1467414000"/>
    <n v="1462492178"/>
    <b v="0"/>
    <n v="70"/>
    <b v="1"/>
    <s v="theater/plays"/>
    <n v="1.0751999999999999"/>
    <n v="76.8"/>
    <x v="1"/>
    <x v="6"/>
  </r>
  <r>
    <n v="3353"/>
    <x v="3351"/>
    <s v="A new spoken word play, written by Paul Hewitt, in 3 parts about love and fate, inspired by the Ruba'iyat of Omar Khayyam."/>
    <n v="500"/>
    <n v="1575"/>
    <x v="0"/>
    <x v="1"/>
    <s v="GBP"/>
    <n v="1462230000"/>
    <n v="1461061350"/>
    <b v="0"/>
    <n v="44"/>
    <b v="1"/>
    <s v="theater/plays"/>
    <n v="3.15"/>
    <n v="35.795454545454547"/>
    <x v="1"/>
    <x v="6"/>
  </r>
  <r>
    <n v="3354"/>
    <x v="3352"/>
    <s v="Help Strangeloop Theatre create and support new work by sponsoring our 2015-2016 season."/>
    <n v="3000"/>
    <n v="3058"/>
    <x v="0"/>
    <x v="0"/>
    <s v="USD"/>
    <n v="1446091260"/>
    <n v="1443029206"/>
    <b v="0"/>
    <n v="55"/>
    <b v="1"/>
    <s v="theater/plays"/>
    <n v="1.0193333333333334"/>
    <n v="55.6"/>
    <x v="1"/>
    <x v="6"/>
  </r>
  <r>
    <n v="3355"/>
    <x v="335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x v="3354"/>
    <s v="30 days to raise Â£1500 - to run drama workshops about the plays themes with girls (aged 13-18) who are in need! GIRL POWER!"/>
    <n v="1500"/>
    <n v="1521"/>
    <x v="0"/>
    <x v="1"/>
    <s v="GBP"/>
    <n v="1468611272"/>
    <n v="1466019272"/>
    <b v="0"/>
    <n v="27"/>
    <b v="1"/>
    <s v="theater/plays"/>
    <n v="1.014"/>
    <n v="56.333333333333336"/>
    <x v="1"/>
    <x v="6"/>
  </r>
  <r>
    <n v="3357"/>
    <x v="3355"/>
    <s v="Two strangers on a bridge in the dead of night, a game of dominoes, and a value ready meal - by upcoming HighTide Escalator Playwright."/>
    <n v="2000"/>
    <n v="2020"/>
    <x v="0"/>
    <x v="1"/>
    <s v="GBP"/>
    <n v="1406887310"/>
    <n v="1404295310"/>
    <b v="0"/>
    <n v="21"/>
    <b v="1"/>
    <s v="theater/plays"/>
    <n v="1.01"/>
    <n v="96.19047619047619"/>
    <x v="1"/>
    <x v="6"/>
  </r>
  <r>
    <n v="3358"/>
    <x v="3356"/>
    <s v="Alef productions, LLC is proud to present a World Premiere Play about Acceptance, Relationships,  Mortality and Love!"/>
    <n v="10000"/>
    <n v="10299"/>
    <x v="0"/>
    <x v="0"/>
    <s v="USD"/>
    <n v="1416385679"/>
    <n v="1413790079"/>
    <b v="0"/>
    <n v="162"/>
    <b v="1"/>
    <s v="theater/plays"/>
    <n v="1.0299"/>
    <n v="63.574074074074076"/>
    <x v="1"/>
    <x v="6"/>
  </r>
  <r>
    <n v="3359"/>
    <x v="3357"/>
    <s v="A Theatrical Production Celebrating the Lebanese Culture and the Human Spirit in Time of War."/>
    <n v="4000"/>
    <n v="4250"/>
    <x v="0"/>
    <x v="0"/>
    <s v="USD"/>
    <n v="1487985734"/>
    <n v="1484097734"/>
    <b v="0"/>
    <n v="23"/>
    <b v="1"/>
    <s v="theater/plays"/>
    <n v="1.0625"/>
    <n v="184.78260869565219"/>
    <x v="1"/>
    <x v="6"/>
  </r>
  <r>
    <n v="3360"/>
    <x v="3358"/>
    <s v="World Premiere, an M1 Singapore Fringe Festival 2017 commission."/>
    <n v="9000"/>
    <n v="9124"/>
    <x v="0"/>
    <x v="20"/>
    <s v="SGD"/>
    <n v="1481731140"/>
    <n v="1479866343"/>
    <b v="0"/>
    <n v="72"/>
    <b v="1"/>
    <s v="theater/plays"/>
    <n v="1.0137777777777779"/>
    <n v="126.72222222222223"/>
    <x v="1"/>
    <x v="6"/>
  </r>
  <r>
    <n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x v="3360"/>
    <s v="Oscar Wilde's classic romantic farce like you have never seen it before. Bigger. Louder. Sexier.  And covered with glitter."/>
    <n v="500"/>
    <n v="1090"/>
    <x v="0"/>
    <x v="0"/>
    <s v="USD"/>
    <n v="1425704100"/>
    <n v="1424484717"/>
    <b v="0"/>
    <n v="20"/>
    <b v="1"/>
    <s v="theater/plays"/>
    <n v="2.1800000000000002"/>
    <n v="54.5"/>
    <x v="1"/>
    <x v="6"/>
  </r>
  <r>
    <n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x v="3363"/>
    <s v="A dazzling dramatic musical drama that takes place inside a Charm City Church! Help us finance a play that is back by popular demand!"/>
    <n v="2500"/>
    <n v="2600"/>
    <x v="0"/>
    <x v="0"/>
    <s v="USD"/>
    <n v="1449973592"/>
    <n v="1447381592"/>
    <b v="0"/>
    <n v="3"/>
    <b v="1"/>
    <s v="theater/plays"/>
    <n v="1.04"/>
    <n v="866.66666666666663"/>
    <x v="1"/>
    <x v="6"/>
  </r>
  <r>
    <n v="3366"/>
    <x v="3364"/>
    <s v="The Series will consist of free staged readings of Shakespeare's plays, brought to life by professional actors in Montclair, NJ."/>
    <n v="500"/>
    <n v="1105"/>
    <x v="0"/>
    <x v="0"/>
    <s v="USD"/>
    <n v="1431481037"/>
    <n v="1428889037"/>
    <b v="0"/>
    <n v="18"/>
    <b v="1"/>
    <s v="theater/plays"/>
    <n v="2.21"/>
    <n v="61.388888888888886"/>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x v="3366"/>
    <s v="Help a non-profit community theatre create an unforgettable production of J.M. Barrie's classic play."/>
    <n v="1000"/>
    <n v="1046"/>
    <x v="0"/>
    <x v="0"/>
    <s v="USD"/>
    <n v="1420088400"/>
    <n v="1416977259"/>
    <b v="0"/>
    <n v="23"/>
    <b v="1"/>
    <s v="theater/plays"/>
    <n v="1.046"/>
    <n v="45.478260869565219"/>
    <x v="1"/>
    <x v="6"/>
  </r>
  <r>
    <n v="3369"/>
    <x v="3367"/>
    <s v="How far would you go for revenge? The Collector is a dark thriller of regret, retribution and broken masculinity."/>
    <n v="5000"/>
    <n v="5195"/>
    <x v="0"/>
    <x v="17"/>
    <s v="EUR"/>
    <n v="1484441980"/>
    <n v="1479257980"/>
    <b v="0"/>
    <n v="54"/>
    <b v="1"/>
    <s v="theater/plays"/>
    <n v="1.0389999999999999"/>
    <n v="96.203703703703709"/>
    <x v="1"/>
    <x v="6"/>
  </r>
  <r>
    <n v="3370"/>
    <x v="3368"/>
    <s v="I'm Alright. A story of young women, told by young women, for the world."/>
    <n v="1500"/>
    <n v="1766"/>
    <x v="0"/>
    <x v="0"/>
    <s v="USD"/>
    <n v="1481961600"/>
    <n v="1479283285"/>
    <b v="0"/>
    <n v="26"/>
    <b v="1"/>
    <s v="theater/plays"/>
    <n v="1.1773333333333333"/>
    <n v="67.92307692307692"/>
    <x v="1"/>
    <x v="6"/>
  </r>
  <r>
    <n v="3371"/>
    <x v="3369"/>
    <s v="Help support Red Planet, a new science fiction play based off the Mars One exploration."/>
    <n v="200"/>
    <n v="277"/>
    <x v="0"/>
    <x v="0"/>
    <s v="USD"/>
    <n v="1449089965"/>
    <n v="1446670765"/>
    <b v="0"/>
    <n v="9"/>
    <b v="1"/>
    <s v="theater/plays"/>
    <n v="1.385"/>
    <n v="30.777777777777779"/>
    <x v="1"/>
    <x v="6"/>
  </r>
  <r>
    <n v="3372"/>
    <x v="3370"/>
    <s v="This play tells the story of the toxicity of sensationalism shown through one man's struggle with notoriety."/>
    <n v="1000"/>
    <n v="1035"/>
    <x v="0"/>
    <x v="0"/>
    <s v="USD"/>
    <n v="1408942740"/>
    <n v="1407157756"/>
    <b v="0"/>
    <n v="27"/>
    <b v="1"/>
    <s v="theater/plays"/>
    <n v="1.0349999999999999"/>
    <n v="38.333333333333336"/>
    <x v="1"/>
    <x v="6"/>
  </r>
  <r>
    <n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x v="3372"/>
    <s v="A rare  production of World acclaimed playwright Howard Barker's groundbreaking &amp; provocative 'The Castle'."/>
    <n v="3500"/>
    <n v="3730"/>
    <x v="0"/>
    <x v="5"/>
    <s v="CAD"/>
    <n v="1446053616"/>
    <n v="1443461616"/>
    <b v="0"/>
    <n v="52"/>
    <b v="1"/>
    <s v="theater/plays"/>
    <n v="1.0657142857142856"/>
    <n v="71.730769230769226"/>
    <x v="1"/>
    <x v="6"/>
  </r>
  <r>
    <n v="3375"/>
    <x v="3373"/>
    <s v="Production of wickedly funny new play for two women, written by iconic songwriter and ex-London's Burning man, Chris Larner"/>
    <n v="3000"/>
    <n v="3000"/>
    <x v="0"/>
    <x v="1"/>
    <s v="GBP"/>
    <n v="1400423973"/>
    <n v="1399387173"/>
    <b v="0"/>
    <n v="17"/>
    <b v="1"/>
    <s v="theater/plays"/>
    <n v="1"/>
    <n v="176.47058823529412"/>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x v="3377"/>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x v="3379"/>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x v="3383"/>
    <s v="An Equity Reading of a new play; Intimate drama about a family dealing with consequence of actions after a school shooting."/>
    <n v="2000"/>
    <n v="2000"/>
    <x v="0"/>
    <x v="0"/>
    <s v="USD"/>
    <n v="1418244552"/>
    <n v="1415652552"/>
    <b v="0"/>
    <n v="15"/>
    <b v="1"/>
    <s v="theater/plays"/>
    <n v="1"/>
    <n v="133.33333333333334"/>
    <x v="1"/>
    <x v="6"/>
  </r>
  <r>
    <n v="3386"/>
    <x v="3384"/>
    <s v="Stories from the Bronx make for an uncommon play. Help us finish funding this production, supported by the Kevin Spacey Foundation."/>
    <n v="2000"/>
    <n v="2100"/>
    <x v="0"/>
    <x v="0"/>
    <s v="USD"/>
    <n v="1417620506"/>
    <n v="1415028506"/>
    <b v="0"/>
    <n v="41"/>
    <b v="1"/>
    <s v="theater/plays"/>
    <n v="1.05"/>
    <n v="51.219512195121951"/>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x v="3386"/>
    <s v="ICONS is a unique new play about the Amazon warrior women from Greek myth and re-imagines them from a contemporary female perspective."/>
    <n v="1500"/>
    <n v="1557"/>
    <x v="0"/>
    <x v="1"/>
    <s v="GBP"/>
    <n v="1434625441"/>
    <n v="1432033441"/>
    <b v="0"/>
    <n v="45"/>
    <b v="1"/>
    <s v="theater/plays"/>
    <n v="1.038"/>
    <n v="34.6"/>
    <x v="1"/>
    <x v="6"/>
  </r>
  <r>
    <n v="3389"/>
    <x v="3387"/>
    <s v="Chimera Ensemble is launching 2 inaugural theater productions, and we need support to do high quality work!"/>
    <n v="10000"/>
    <n v="11450"/>
    <x v="0"/>
    <x v="0"/>
    <s v="USD"/>
    <n v="1464960682"/>
    <n v="1462368682"/>
    <b v="0"/>
    <n v="62"/>
    <b v="1"/>
    <s v="theater/plays"/>
    <n v="1.145"/>
    <n v="184.67741935483872"/>
    <x v="1"/>
    <x v="6"/>
  </r>
  <r>
    <n v="3390"/>
    <x v="3388"/>
    <s v="1140 Productions adapts Shakespeare's 'Romeo and Juliet' for a contemporary audience. It's a raw, melancholic spin on the classic tale."/>
    <n v="1500"/>
    <n v="1536"/>
    <x v="0"/>
    <x v="0"/>
    <s v="USD"/>
    <n v="1405017345"/>
    <n v="1403721345"/>
    <b v="0"/>
    <n v="22"/>
    <b v="1"/>
    <s v="theater/plays"/>
    <n v="1.024"/>
    <n v="69.818181818181813"/>
    <x v="1"/>
    <x v="6"/>
  </r>
  <r>
    <n v="3391"/>
    <x v="3389"/>
    <s v="New play about the comfort and the danger of living with memories. Gay themes. Experienced team looking to present first reading"/>
    <n v="500"/>
    <n v="1115"/>
    <x v="0"/>
    <x v="0"/>
    <s v="USD"/>
    <n v="1407536880"/>
    <n v="1404997548"/>
    <b v="0"/>
    <n v="18"/>
    <b v="1"/>
    <s v="theater/plays"/>
    <n v="2.23"/>
    <n v="61.944444444444443"/>
    <x v="1"/>
    <x v="6"/>
  </r>
  <r>
    <n v="3392"/>
    <x v="3390"/>
    <s v="Life is more than the days you have left. 1 in 3 tells of two normal people &amp; their confrontation with mortality and the dice of fate."/>
    <n v="500"/>
    <n v="500"/>
    <x v="0"/>
    <x v="1"/>
    <s v="GBP"/>
    <n v="1462565855"/>
    <n v="1458245855"/>
    <b v="0"/>
    <n v="12"/>
    <b v="1"/>
    <s v="theater/plays"/>
    <n v="1"/>
    <n v="41.666666666666664"/>
    <x v="1"/>
    <x v="6"/>
  </r>
  <r>
    <n v="3393"/>
    <x v="3391"/>
    <s v="hiSTORYstage presents a film noir-style comedy mystery with a Shakespearean twist performed as a 1944 radio drama."/>
    <n v="1500"/>
    <n v="1587"/>
    <x v="0"/>
    <x v="0"/>
    <s v="USD"/>
    <n v="1415234760"/>
    <n v="1413065230"/>
    <b v="0"/>
    <n v="44"/>
    <b v="1"/>
    <s v="theater/plays"/>
    <n v="1.0580000000000001"/>
    <n v="36.06818181818182"/>
    <x v="1"/>
    <x v="6"/>
  </r>
  <r>
    <n v="3394"/>
    <x v="3392"/>
    <s v="Ambitious, Edinburgh-based company, Thrive Theatre, are bringing their brand new comedy BUFFER to the 2014 Edinburgh Fringe!"/>
    <n v="550"/>
    <n v="783"/>
    <x v="0"/>
    <x v="1"/>
    <s v="GBP"/>
    <n v="1406470645"/>
    <n v="1403878645"/>
    <b v="0"/>
    <n v="27"/>
    <b v="1"/>
    <s v="theater/plays"/>
    <n v="1.4236363636363636"/>
    <n v="29"/>
    <x v="1"/>
    <x v="6"/>
  </r>
  <r>
    <n v="3395"/>
    <x v="3393"/>
    <s v="Miramar is a a darkly funny play exploring what it is we call â€˜homeâ€™."/>
    <n v="500"/>
    <n v="920"/>
    <x v="0"/>
    <x v="1"/>
    <s v="GBP"/>
    <n v="1433009400"/>
    <n v="1431795944"/>
    <b v="0"/>
    <n v="38"/>
    <b v="1"/>
    <s v="theater/plays"/>
    <n v="1.84"/>
    <n v="24.210526315789473"/>
    <x v="1"/>
    <x v="6"/>
  </r>
  <r>
    <n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x v="3395"/>
    <s v="Help a group of recovering alcoholics bring Samuel Beckett's classic to a seaside town!"/>
    <n v="250"/>
    <n v="280"/>
    <x v="0"/>
    <x v="1"/>
    <s v="GBP"/>
    <n v="1455832800"/>
    <n v="1452338929"/>
    <b v="0"/>
    <n v="24"/>
    <b v="1"/>
    <s v="theater/plays"/>
    <n v="1.1200000000000001"/>
    <n v="11.666666666666666"/>
    <x v="1"/>
    <x v="6"/>
  </r>
  <r>
    <n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x v="3397"/>
    <s v="13 young people have taken over Spinning Wheel Theatre to choose, produce and create their own show from scratch."/>
    <n v="1200"/>
    <n v="1245"/>
    <x v="0"/>
    <x v="1"/>
    <s v="GBP"/>
    <n v="1424556325"/>
    <n v="1421964325"/>
    <b v="0"/>
    <n v="46"/>
    <b v="1"/>
    <s v="theater/plays"/>
    <n v="1.0375000000000001"/>
    <n v="27.065217391304348"/>
    <x v="1"/>
    <x v="6"/>
  </r>
  <r>
    <n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x v="3401"/>
    <s v="Two worlds, one bond - no turning back._x000a_A dark comedy about domestic abuse and the power of an unlikely friendship"/>
    <n v="2000"/>
    <n v="2000"/>
    <x v="0"/>
    <x v="1"/>
    <s v="GBP"/>
    <n v="1435230324"/>
    <n v="1432638324"/>
    <b v="0"/>
    <n v="17"/>
    <b v="1"/>
    <s v="theater/plays"/>
    <n v="1"/>
    <n v="117.64705882352941"/>
    <x v="1"/>
    <x v="6"/>
  </r>
  <r>
    <n v="3404"/>
    <x v="3402"/>
    <s v="The Montclair Shakespeare Series presents staged readings of Shakespeare's work in historic venues throughout the summer in Montclair."/>
    <n v="500"/>
    <n v="610"/>
    <x v="0"/>
    <x v="0"/>
    <s v="USD"/>
    <n v="1434542702"/>
    <n v="1432814702"/>
    <b v="0"/>
    <n v="3"/>
    <b v="1"/>
    <s v="theater/plays"/>
    <n v="1.22"/>
    <n v="203.33333333333334"/>
    <x v="1"/>
    <x v="6"/>
  </r>
  <r>
    <n v="3405"/>
    <x v="3403"/>
    <s v="We are Seance Theatre Group trying to fund our first performance, Noel Coward's hysterical comedy farce, Blithe Spirit."/>
    <n v="350"/>
    <n v="481.5"/>
    <x v="0"/>
    <x v="1"/>
    <s v="GBP"/>
    <n v="1456876740"/>
    <n v="1455063886"/>
    <b v="0"/>
    <n v="17"/>
    <b v="1"/>
    <s v="theater/plays"/>
    <n v="1.3757142857142857"/>
    <n v="28.323529411764707"/>
    <x v="1"/>
    <x v="6"/>
  </r>
  <r>
    <n v="3406"/>
    <x v="3404"/>
    <s v="A funny and moving new play about two families dealing with aging parents in very different ways!"/>
    <n v="10000"/>
    <n v="10031"/>
    <x v="0"/>
    <x v="0"/>
    <s v="USD"/>
    <n v="1405511376"/>
    <n v="1401623376"/>
    <b v="0"/>
    <n v="91"/>
    <b v="1"/>
    <s v="theater/plays"/>
    <n v="1.0031000000000001"/>
    <n v="110.23076923076923"/>
    <x v="1"/>
    <x v="6"/>
  </r>
  <r>
    <n v="3407"/>
    <x v="3405"/>
    <s v="Biddy is 24. Biddy is a hopeless romantic. Biddy always wanted to be a vegan. Find out what happens_x000a_when Biddy gets sectioned."/>
    <n v="2000"/>
    <n v="2142"/>
    <x v="0"/>
    <x v="1"/>
    <s v="GBP"/>
    <n v="1404641289"/>
    <n v="1402049289"/>
    <b v="0"/>
    <n v="67"/>
    <b v="1"/>
    <s v="theater/plays"/>
    <n v="1.071"/>
    <n v="31.970149253731343"/>
    <x v="1"/>
    <x v="6"/>
  </r>
  <r>
    <n v="3408"/>
    <x v="3406"/>
    <s v="Help us take &quot;She Has a Name&quot;, the human trafficking story of one victim, on tour to all over Northern and Central California."/>
    <n v="500"/>
    <n v="1055"/>
    <x v="0"/>
    <x v="0"/>
    <s v="USD"/>
    <n v="1405727304"/>
    <n v="1403135304"/>
    <b v="0"/>
    <n v="18"/>
    <b v="1"/>
    <s v="theater/plays"/>
    <n v="2.11"/>
    <n v="58.611111111111114"/>
    <x v="1"/>
    <x v="6"/>
  </r>
  <r>
    <n v="3409"/>
    <x v="3407"/>
    <s v="Exciting and visceral new-writing that challenges the way we view the fine line between war and terror..."/>
    <n v="500"/>
    <n v="618"/>
    <x v="0"/>
    <x v="1"/>
    <s v="GBP"/>
    <n v="1469998680"/>
    <n v="1466710358"/>
    <b v="0"/>
    <n v="21"/>
    <b v="1"/>
    <s v="theater/plays"/>
    <n v="1.236"/>
    <n v="29.428571428571427"/>
    <x v="1"/>
    <x v="6"/>
  </r>
  <r>
    <n v="3410"/>
    <x v="3408"/>
    <s v="Join us in a campaign benefitting the southland company and its interdisciplinary artistic efforts in Los Angeles."/>
    <n v="3000"/>
    <n v="3255"/>
    <x v="0"/>
    <x v="0"/>
    <s v="USD"/>
    <n v="1465196400"/>
    <n v="1462841990"/>
    <b v="0"/>
    <n v="40"/>
    <b v="1"/>
    <s v="theater/plays"/>
    <n v="1.085"/>
    <n v="81.375"/>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x v="3410"/>
    <s v="Rough Haired Pointer present for the first time ever Joe Orton's 'Fred &amp; Madge' at the Hope Theatre, Islington this Sept and Oct"/>
    <n v="3000"/>
    <n v="3000"/>
    <x v="0"/>
    <x v="1"/>
    <s v="GBP"/>
    <n v="1411858862"/>
    <n v="1409266862"/>
    <b v="0"/>
    <n v="26"/>
    <b v="1"/>
    <s v="theater/plays"/>
    <n v="1"/>
    <n v="115.38461538461539"/>
    <x v="1"/>
    <x v="6"/>
  </r>
  <r>
    <n v="3413"/>
    <x v="3411"/>
    <s v="The RC Players are beyond excited to be bringing this controversial, socially-minded show to Michigan's campus, but we need your help!"/>
    <n v="500"/>
    <n v="650"/>
    <x v="0"/>
    <x v="0"/>
    <s v="USD"/>
    <n v="1425099540"/>
    <n v="1424280938"/>
    <b v="0"/>
    <n v="14"/>
    <b v="1"/>
    <s v="theater/plays"/>
    <n v="1.3"/>
    <n v="46.428571428571431"/>
    <x v="1"/>
    <x v="6"/>
  </r>
  <r>
    <n v="3414"/>
    <x v="3412"/>
    <s v="A new twist on our annual festival of fully-produced plays by member playwrights, performed by a talented ensemble cast!"/>
    <n v="3000"/>
    <n v="3105"/>
    <x v="0"/>
    <x v="0"/>
    <s v="USD"/>
    <n v="1480579140"/>
    <n v="1478030325"/>
    <b v="0"/>
    <n v="44"/>
    <b v="1"/>
    <s v="theater/plays"/>
    <n v="1.0349999999999999"/>
    <n v="70.568181818181813"/>
    <x v="1"/>
    <x v="6"/>
  </r>
  <r>
    <n v="3415"/>
    <x v="3413"/>
    <s v="We are raising funds to allow for enhanced scenic, costume, and lighting design. Every dollar helps!"/>
    <n v="200"/>
    <n v="200"/>
    <x v="0"/>
    <x v="0"/>
    <s v="USD"/>
    <n v="1460935800"/>
    <n v="1459999656"/>
    <b v="0"/>
    <n v="9"/>
    <b v="1"/>
    <s v="theater/plays"/>
    <n v="1"/>
    <n v="22.222222222222221"/>
    <x v="1"/>
    <x v="6"/>
  </r>
  <r>
    <n v="3416"/>
    <x v="3414"/>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x v="3416"/>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x v="3418"/>
    <s v="A powerful and urgent tale of the first line of defence for the NHS. Based on true stories from junior doctors."/>
    <n v="700"/>
    <n v="966"/>
    <x v="0"/>
    <x v="1"/>
    <s v="GBP"/>
    <n v="1455408000"/>
    <n v="1454638202"/>
    <b v="0"/>
    <n v="34"/>
    <b v="1"/>
    <s v="theater/plays"/>
    <n v="1.38"/>
    <n v="28.411764705882351"/>
    <x v="1"/>
    <x v="6"/>
  </r>
  <r>
    <n v="3421"/>
    <x v="3419"/>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x v="3420"/>
    <s v="Developing and presenting Rotimi Babatunde's stage adaptation of The Secret Lives of Baba Segi's Wives directed by Femi Elufowoju, jr"/>
    <n v="3000"/>
    <n v="3273"/>
    <x v="0"/>
    <x v="1"/>
    <s v="GBP"/>
    <n v="1450051200"/>
    <n v="1447594176"/>
    <b v="0"/>
    <n v="46"/>
    <b v="1"/>
    <s v="theater/plays"/>
    <n v="1.091"/>
    <n v="71.152173913043484"/>
    <x v="1"/>
    <x v="6"/>
  </r>
  <r>
    <n v="3423"/>
    <x v="3421"/>
    <s v="Forest Hills Eastern's Student Run Show 2015. Our goal is to present a professional quality show on a budget."/>
    <n v="250"/>
    <n v="350"/>
    <x v="0"/>
    <x v="0"/>
    <s v="USD"/>
    <n v="1429912341"/>
    <n v="1427320341"/>
    <b v="0"/>
    <n v="10"/>
    <b v="1"/>
    <s v="theater/plays"/>
    <n v="1.4"/>
    <n v="35"/>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x v="3424"/>
    <s v="Part ghost story, part cautionary tale, Holocene is a play about the end of our world, and the beginning of another."/>
    <n v="3750"/>
    <n v="4055"/>
    <x v="0"/>
    <x v="0"/>
    <s v="USD"/>
    <n v="1411264800"/>
    <n v="1409620903"/>
    <b v="0"/>
    <n v="87"/>
    <b v="1"/>
    <s v="theater/plays"/>
    <n v="1.0813333333333333"/>
    <n v="46.609195402298852"/>
    <x v="1"/>
    <x v="6"/>
  </r>
  <r>
    <n v="3427"/>
    <x v="3425"/>
    <s v="A new play developed in collaboration with graduating theatre makers, premiering at the Edinburgh Fringe Festival 2014."/>
    <n v="1500"/>
    <n v="1500"/>
    <x v="0"/>
    <x v="1"/>
    <s v="GBP"/>
    <n v="1404314952"/>
    <n v="1401722952"/>
    <b v="0"/>
    <n v="29"/>
    <b v="1"/>
    <s v="theater/plays"/>
    <n v="1"/>
    <n v="51.724137931034484"/>
    <x v="1"/>
    <x v="6"/>
  </r>
  <r>
    <n v="3428"/>
    <x v="3426"/>
    <s v="The WORLD PREMIERE of Neil Smith's beautiful and thrilling new version of Strindberg's modern masterpiece - CREDITORS."/>
    <n v="2000"/>
    <n v="2055"/>
    <x v="0"/>
    <x v="1"/>
    <s v="GBP"/>
    <n v="1425142800"/>
    <n v="1422983847"/>
    <b v="0"/>
    <n v="51"/>
    <b v="1"/>
    <s v="theater/plays"/>
    <n v="1.0275000000000001"/>
    <n v="40.294117647058826"/>
    <x v="1"/>
    <x v="6"/>
  </r>
  <r>
    <n v="3429"/>
    <x v="3427"/>
    <s v="I would like to raise a small budget to put on my first play, Virtual Reality. To be put on at 53two, Manchester - 29th &amp; 30th Nov 16"/>
    <n v="150"/>
    <n v="195"/>
    <x v="0"/>
    <x v="1"/>
    <s v="GBP"/>
    <n v="1478046661"/>
    <n v="1476837061"/>
    <b v="0"/>
    <n v="12"/>
    <b v="1"/>
    <s v="theater/plays"/>
    <n v="1.3"/>
    <n v="16.25"/>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x v="3429"/>
    <s v="Our 1st full season!  We need your help to fund costumes, sets, props &amp; help bringing these wonderful shows to the stage!"/>
    <n v="2000"/>
    <n v="2000"/>
    <x v="0"/>
    <x v="0"/>
    <s v="USD"/>
    <n v="1408383153"/>
    <n v="1405791153"/>
    <b v="0"/>
    <n v="21"/>
    <b v="1"/>
    <s v="theater/plays"/>
    <n v="1"/>
    <n v="95.238095238095241"/>
    <x v="1"/>
    <x v="6"/>
  </r>
  <r>
    <n v="3432"/>
    <x v="3430"/>
    <s v="Bare Theatre stages A.R. Gurney's Pulitzer Finalist script about a relationship spanning a lifetime and long distance."/>
    <n v="2000"/>
    <n v="2193"/>
    <x v="0"/>
    <x v="0"/>
    <s v="USD"/>
    <n v="1454709600"/>
    <n v="1452520614"/>
    <b v="0"/>
    <n v="42"/>
    <b v="1"/>
    <s v="theater/plays"/>
    <n v="1.0965"/>
    <n v="52.214285714285715"/>
    <x v="1"/>
    <x v="6"/>
  </r>
  <r>
    <n v="3433"/>
    <x v="3431"/>
    <s v="death&amp;pretzels presents their first Chicago based project:_x000a_The Dybbuk by S. Ansky"/>
    <n v="9500"/>
    <n v="9525"/>
    <x v="0"/>
    <x v="0"/>
    <s v="USD"/>
    <n v="1402974000"/>
    <n v="1400290255"/>
    <b v="0"/>
    <n v="71"/>
    <b v="1"/>
    <s v="theater/plays"/>
    <n v="1.0026315789473683"/>
    <n v="134.1549295774648"/>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x v="3435"/>
    <s v="Join people who stutter as they come together to support Stuttering &amp; Alzheimer's organizations. Everyone's voice is heard right now!!"/>
    <n v="3000"/>
    <n v="3030"/>
    <x v="0"/>
    <x v="0"/>
    <s v="USD"/>
    <n v="1440003820"/>
    <n v="1437411820"/>
    <b v="0"/>
    <n v="36"/>
    <b v="1"/>
    <s v="theater/plays"/>
    <n v="1.01"/>
    <n v="84.166666666666671"/>
    <x v="1"/>
    <x v="6"/>
  </r>
  <r>
    <n v="3438"/>
    <x v="3436"/>
    <s v="Klippies is the debut play from Johannesburg-born writer Jessica SiÃ¢n, premiering at the Southwark Playhouse, London in May 2015."/>
    <n v="2500"/>
    <n v="2605"/>
    <x v="0"/>
    <x v="1"/>
    <s v="GBP"/>
    <n v="1430600400"/>
    <n v="1428358567"/>
    <b v="0"/>
    <n v="14"/>
    <b v="1"/>
    <s v="theater/plays"/>
    <n v="1.042"/>
    <n v="186.07142857142858"/>
    <x v="1"/>
    <x v="6"/>
  </r>
  <r>
    <n v="3439"/>
    <x v="3437"/>
    <s v="Help a small theater produce an original adaptation of Lewis Carroll's classic story."/>
    <n v="1200"/>
    <n v="1616.14"/>
    <x v="0"/>
    <x v="0"/>
    <s v="USD"/>
    <n v="1453179540"/>
    <n v="1452030730"/>
    <b v="0"/>
    <n v="18"/>
    <b v="1"/>
    <s v="theater/plays"/>
    <n v="1.3467833333333334"/>
    <n v="89.785555555555561"/>
    <x v="1"/>
    <x v="6"/>
  </r>
  <r>
    <n v="3440"/>
    <x v="3438"/>
    <s v="LA-based team of professional actors and directors taking Rajiv Joseph's harrowing and romantic play to the Boulder community."/>
    <n v="5000"/>
    <n v="5260.92"/>
    <x v="0"/>
    <x v="0"/>
    <s v="USD"/>
    <n v="1405095300"/>
    <n v="1403146628"/>
    <b v="0"/>
    <n v="82"/>
    <b v="1"/>
    <s v="theater/plays"/>
    <n v="1.052184"/>
    <n v="64.157560975609755"/>
    <x v="1"/>
    <x v="6"/>
  </r>
  <r>
    <n v="3441"/>
    <x v="3439"/>
    <s v="We are producing the play Bug, by Tracy Letts.  This will be an inspiring show, and a great way to bring help to a great LA charity."/>
    <n v="2500"/>
    <n v="2565"/>
    <x v="0"/>
    <x v="0"/>
    <s v="USD"/>
    <n v="1447445820"/>
    <n v="1445077121"/>
    <b v="0"/>
    <n v="43"/>
    <b v="1"/>
    <s v="theater/plays"/>
    <n v="1.026"/>
    <n v="59.651162790697676"/>
    <x v="1"/>
    <x v="6"/>
  </r>
  <r>
    <n v="3442"/>
    <x v="3440"/>
    <s v="An Evening of Radio aims to showcase original work written by undergraduate playwriting students in the style of live staged readings."/>
    <n v="250"/>
    <n v="250"/>
    <x v="0"/>
    <x v="0"/>
    <s v="USD"/>
    <n v="1433016672"/>
    <n v="1430424672"/>
    <b v="0"/>
    <n v="8"/>
    <b v="1"/>
    <s v="theater/plays"/>
    <n v="1"/>
    <n v="31.25"/>
    <x v="1"/>
    <x v="6"/>
  </r>
  <r>
    <n v="3443"/>
    <x v="3441"/>
    <s v="A new play about dual-faced identities in the gay community, particularly among those who are deaf and those living with HIV."/>
    <n v="1000"/>
    <n v="1855"/>
    <x v="0"/>
    <x v="0"/>
    <s v="USD"/>
    <n v="1410266146"/>
    <n v="1407674146"/>
    <b v="0"/>
    <n v="45"/>
    <b v="1"/>
    <s v="theater/plays"/>
    <n v="1.855"/>
    <n v="41.222222222222221"/>
    <x v="1"/>
    <x v="6"/>
  </r>
  <r>
    <n v="3444"/>
    <x v="3442"/>
    <s v="WE NEED YOUR HELP! We are a small town youth arts ensemble, training kids excited about theatre. We need dollars. We need YOU!"/>
    <n v="300"/>
    <n v="867"/>
    <x v="0"/>
    <x v="2"/>
    <s v="AUD"/>
    <n v="1465394340"/>
    <n v="1464677986"/>
    <b v="0"/>
    <n v="20"/>
    <b v="1"/>
    <s v="theater/plays"/>
    <n v="2.89"/>
    <n v="43.35"/>
    <x v="1"/>
    <x v="6"/>
  </r>
  <r>
    <n v="3445"/>
    <x v="3443"/>
    <s v="Rehearsal &amp; development of our first project as Axon Theatre: &quot;The Star-Spangled Girl&quot; in South Wales."/>
    <n v="2000"/>
    <n v="2000"/>
    <x v="0"/>
    <x v="1"/>
    <s v="GBP"/>
    <n v="1445604236"/>
    <n v="1443185036"/>
    <b v="0"/>
    <n v="31"/>
    <b v="1"/>
    <s v="theater/plays"/>
    <n v="1"/>
    <n v="64.516129032258064"/>
    <x v="1"/>
    <x v="6"/>
  </r>
  <r>
    <n v="3446"/>
    <x v="3444"/>
    <s v="Pope Head: The Secret Life of Francis Bacon â€“ A solo show celebrating the artist. Touring a land Down Under 12 Feb - 14 March '15."/>
    <n v="1000"/>
    <n v="1082"/>
    <x v="0"/>
    <x v="1"/>
    <s v="GBP"/>
    <n v="1423138800"/>
    <n v="1421092725"/>
    <b v="0"/>
    <n v="25"/>
    <b v="1"/>
    <s v="theater/plays"/>
    <n v="1.0820000000000001"/>
    <n v="43.28"/>
    <x v="1"/>
    <x v="6"/>
  </r>
  <r>
    <n v="3447"/>
    <x v="3445"/>
    <s v="&quot;He was a poet, a vagrant, a philosopher, a lady's man and a hard drinker&quot;"/>
    <n v="1000"/>
    <n v="1078"/>
    <x v="0"/>
    <x v="0"/>
    <s v="USD"/>
    <n v="1458332412"/>
    <n v="1454448012"/>
    <b v="0"/>
    <n v="14"/>
    <b v="1"/>
    <s v="theater/plays"/>
    <n v="1.0780000000000001"/>
    <n v="77"/>
    <x v="1"/>
    <x v="6"/>
  </r>
  <r>
    <n v="3448"/>
    <x v="3446"/>
    <s v="The Mount-- a new play based off the life of Edith Wharton-- is having its premiere reading AT the real Mount in Lenox, MA!"/>
    <n v="2100"/>
    <n v="2305"/>
    <x v="0"/>
    <x v="0"/>
    <s v="USD"/>
    <n v="1418784689"/>
    <n v="1416192689"/>
    <b v="0"/>
    <n v="45"/>
    <b v="1"/>
    <s v="theater/plays"/>
    <n v="1.0976190476190477"/>
    <n v="51.222222222222221"/>
    <x v="1"/>
    <x v="6"/>
  </r>
  <r>
    <n v="3449"/>
    <x v="3447"/>
    <s v="Help us produce this original play! The play will be presented at the LSTFI July 12-14. Follow us on Facebook."/>
    <n v="800"/>
    <n v="1365"/>
    <x v="0"/>
    <x v="0"/>
    <s v="USD"/>
    <n v="1468036800"/>
    <n v="1465607738"/>
    <b v="0"/>
    <n v="20"/>
    <b v="1"/>
    <s v="theater/plays"/>
    <n v="1.70625"/>
    <n v="68.25"/>
    <x v="1"/>
    <x v="6"/>
  </r>
  <r>
    <n v="3450"/>
    <x v="3448"/>
    <s v="The Beautiful House' is a story of modern mummification and the present day post-humanist crisis in our relationship with death."/>
    <n v="500"/>
    <n v="760"/>
    <x v="0"/>
    <x v="1"/>
    <s v="GBP"/>
    <n v="1427990071"/>
    <n v="1422809671"/>
    <b v="0"/>
    <n v="39"/>
    <b v="1"/>
    <s v="theater/plays"/>
    <n v="1.52"/>
    <n v="19.487179487179485"/>
    <x v="1"/>
    <x v="6"/>
  </r>
  <r>
    <n v="3451"/>
    <x v="3449"/>
    <s v="I'm a high school student in New Jersey planning on producing and directing a Twilight Zone Play for a &quot;One Act&quot; competition."/>
    <n v="650"/>
    <n v="658"/>
    <x v="0"/>
    <x v="0"/>
    <s v="USD"/>
    <n v="1429636927"/>
    <n v="1427304127"/>
    <b v="0"/>
    <n v="16"/>
    <b v="1"/>
    <s v="theater/plays"/>
    <n v="1.0123076923076924"/>
    <n v="41.125"/>
    <x v="1"/>
    <x v="6"/>
  </r>
  <r>
    <n v="3452"/>
    <x v="3450"/>
    <s v="hiSTORYstage presents Eric Overmyer's story of three 19th century women on a journey through time, and space, all the way to 1955!"/>
    <n v="1000"/>
    <n v="1532"/>
    <x v="0"/>
    <x v="0"/>
    <s v="USD"/>
    <n v="1406087940"/>
    <n v="1404141626"/>
    <b v="0"/>
    <n v="37"/>
    <b v="1"/>
    <s v="theater/plays"/>
    <n v="1.532"/>
    <n v="41.405405405405403"/>
    <x v="1"/>
    <x v="6"/>
  </r>
  <r>
    <n v="3453"/>
    <x v="3451"/>
    <s v="A full length comedy, Patagonia follows Grason and Jerry on their journey through a magical, South-American rainforest."/>
    <n v="300"/>
    <n v="385"/>
    <x v="0"/>
    <x v="1"/>
    <s v="GBP"/>
    <n v="1471130956"/>
    <n v="1465946956"/>
    <b v="0"/>
    <n v="14"/>
    <b v="1"/>
    <s v="theater/plays"/>
    <n v="1.2833333333333334"/>
    <n v="27.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x v="3454"/>
    <s v="&quot;Thief,&quot; a one man touring show, a theatrical experience portraying a supernatural story about the 3 days Jesus spent in the grave."/>
    <n v="3000"/>
    <n v="5739"/>
    <x v="0"/>
    <x v="0"/>
    <s v="USD"/>
    <n v="1406876340"/>
    <n v="1404190567"/>
    <b v="0"/>
    <n v="16"/>
    <b v="1"/>
    <s v="theater/plays"/>
    <n v="1.913"/>
    <n v="358.6875"/>
    <x v="1"/>
    <x v="6"/>
  </r>
  <r>
    <n v="3457"/>
    <x v="3455"/>
    <s v="Robots, Space Battles, Mystery, and Intrigue. Nothing is Impossible..."/>
    <n v="2000"/>
    <n v="2804"/>
    <x v="0"/>
    <x v="0"/>
    <s v="USD"/>
    <n v="1423720740"/>
    <n v="1421081857"/>
    <b v="0"/>
    <n v="55"/>
    <b v="1"/>
    <s v="theater/plays"/>
    <n v="1.4019999999999999"/>
    <n v="50.981818181818184"/>
    <x v="1"/>
    <x v="6"/>
  </r>
  <r>
    <n v="3458"/>
    <x v="3456"/>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x v="3457"/>
    <s v="Cyril needs your help to MAKE new puppet friends to accompany him on a magical journey through storytelling, puppetry and clown."/>
    <n v="500"/>
    <n v="631"/>
    <x v="0"/>
    <x v="1"/>
    <s v="GBP"/>
    <n v="1463743860"/>
    <n v="1461151860"/>
    <b v="0"/>
    <n v="36"/>
    <b v="1"/>
    <s v="theater/plays"/>
    <n v="1.262"/>
    <n v="17.527777777777779"/>
    <x v="1"/>
    <x v="6"/>
  </r>
  <r>
    <n v="3460"/>
    <x v="3458"/>
    <s v="'Pushers' is an exciting new play and the first project for brand new theatre company, Ain't Got No Home Productions."/>
    <n v="500"/>
    <n v="950"/>
    <x v="0"/>
    <x v="1"/>
    <s v="GBP"/>
    <n v="1408106352"/>
    <n v="1406896752"/>
    <b v="0"/>
    <n v="19"/>
    <b v="1"/>
    <s v="theater/plays"/>
    <n v="1.9"/>
    <n v="50"/>
    <x v="1"/>
    <x v="6"/>
  </r>
  <r>
    <n v="3461"/>
    <x v="3459"/>
    <s v="A new production of Twelfth Night with an ambitious and enthusiastic group of high school students who love Shakespeare and teamwork."/>
    <n v="500"/>
    <n v="695"/>
    <x v="0"/>
    <x v="0"/>
    <s v="USD"/>
    <n v="1477710000"/>
    <n v="1475248279"/>
    <b v="0"/>
    <n v="12"/>
    <b v="1"/>
    <s v="theater/plays"/>
    <n v="1.39"/>
    <n v="57.916666666666664"/>
    <x v="1"/>
    <x v="6"/>
  </r>
  <r>
    <n v="3462"/>
    <x v="3460"/>
    <s v="Help the Upstart Crows of Santa Fe bring Shakespeare's Julius Caesar to life with quality wooden stage swords!"/>
    <n v="250"/>
    <n v="505"/>
    <x v="0"/>
    <x v="0"/>
    <s v="USD"/>
    <n v="1436551200"/>
    <n v="1435181628"/>
    <b v="0"/>
    <n v="17"/>
    <b v="1"/>
    <s v="theater/plays"/>
    <n v="2.02"/>
    <n v="29.705882352941178"/>
    <x v="1"/>
    <x v="6"/>
  </r>
  <r>
    <n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x v="3463"/>
    <s v="Family Duels is a tragicomedy about family, filth, fraud and fornication. Please help us bring Crooked Tree to the Camden Fringe."/>
    <n v="2000"/>
    <n v="2060"/>
    <x v="0"/>
    <x v="1"/>
    <s v="GBP"/>
    <n v="1439136000"/>
    <n v="1436972472"/>
    <b v="0"/>
    <n v="36"/>
    <b v="1"/>
    <s v="theater/plays"/>
    <n v="1.03"/>
    <n v="57.222222222222221"/>
    <x v="1"/>
    <x v="6"/>
  </r>
  <r>
    <n v="3466"/>
    <x v="3464"/>
    <s v="The Spotlight Youth Theater is a program where every participant has a moment in the spotlight."/>
    <n v="3500"/>
    <n v="4450"/>
    <x v="0"/>
    <x v="0"/>
    <s v="USD"/>
    <n v="1461108450"/>
    <n v="1455928050"/>
    <b v="0"/>
    <n v="61"/>
    <b v="1"/>
    <s v="theater/plays"/>
    <n v="1.2714285714285714"/>
    <n v="72.950819672131146"/>
    <x v="1"/>
    <x v="6"/>
  </r>
  <r>
    <n v="3467"/>
    <x v="3465"/>
    <s v="Venus in Fur, By David Ives."/>
    <n v="3000"/>
    <n v="3030"/>
    <x v="0"/>
    <x v="0"/>
    <s v="USD"/>
    <n v="1426864032"/>
    <n v="1424275632"/>
    <b v="0"/>
    <n v="47"/>
    <b v="1"/>
    <s v="theater/plays"/>
    <n v="1.01"/>
    <n v="64.468085106382972"/>
    <x v="1"/>
    <x v="6"/>
  </r>
  <r>
    <n v="3468"/>
    <x v="3466"/>
    <s v="Amidst the atrocities of WWII, two women transcend enemy lines to make the ultimate heroic sacrifice."/>
    <n v="10000"/>
    <n v="12178"/>
    <x v="0"/>
    <x v="0"/>
    <s v="USD"/>
    <n v="1474426800"/>
    <n v="1471976529"/>
    <b v="0"/>
    <n v="17"/>
    <b v="1"/>
    <s v="theater/plays"/>
    <n v="1.2178"/>
    <n v="716.35294117647061"/>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x v="3468"/>
    <s v="The New Artist's Circle is a theatre company dedicated to bringing the arts to young people."/>
    <n v="250"/>
    <n v="375"/>
    <x v="0"/>
    <x v="0"/>
    <s v="USD"/>
    <n v="1468618680"/>
    <n v="1465345902"/>
    <b v="0"/>
    <n v="9"/>
    <b v="1"/>
    <s v="theater/plays"/>
    <n v="1.5"/>
    <n v="41.666666666666664"/>
    <x v="1"/>
    <x v="6"/>
  </r>
  <r>
    <n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x v="3470"/>
    <s v="Raising funds for Dandelion Theatre's Chicago production of 'Body Awareness' by the Pulitzer Prize-winning playwright Annie Baker."/>
    <n v="2000"/>
    <n v="2041"/>
    <x v="0"/>
    <x v="0"/>
    <s v="USD"/>
    <n v="1415253540"/>
    <n v="1413432331"/>
    <b v="0"/>
    <n v="23"/>
    <b v="1"/>
    <s v="theater/plays"/>
    <n v="1.0205"/>
    <n v="88.739130434782609"/>
    <x v="1"/>
    <x v="6"/>
  </r>
  <r>
    <n v="3473"/>
    <x v="3471"/>
    <s v="A modern telling of the Greek myth. Sisyphus defies the Gods and attempts to change the world order... but can he overcome his fate?"/>
    <n v="4900"/>
    <n v="4900"/>
    <x v="0"/>
    <x v="0"/>
    <s v="USD"/>
    <n v="1426883220"/>
    <n v="1425067296"/>
    <b v="0"/>
    <n v="33"/>
    <b v="1"/>
    <s v="theater/plays"/>
    <n v="1"/>
    <n v="148.4848484848485"/>
    <x v="1"/>
    <x v="6"/>
  </r>
  <r>
    <n v="3474"/>
    <x v="3472"/>
    <s v="Help us get actor-writer Ian Bonar's debut play - a hilarious, heartbreaking story of grief and loss - to the 2016 Edinburgh Fringe."/>
    <n v="2000"/>
    <n v="2020"/>
    <x v="0"/>
    <x v="1"/>
    <s v="GBP"/>
    <n v="1469016131"/>
    <n v="1466424131"/>
    <b v="0"/>
    <n v="39"/>
    <b v="1"/>
    <s v="theater/plays"/>
    <n v="1.01"/>
    <n v="51.794871794871796"/>
    <x v="1"/>
    <x v="6"/>
  </r>
  <r>
    <n v="3475"/>
    <x v="3473"/>
    <s v="Score is a musical play inspired by true stories of parents who have recovered from addiction and regained their children."/>
    <n v="300"/>
    <n v="340"/>
    <x v="0"/>
    <x v="1"/>
    <s v="GBP"/>
    <n v="1414972800"/>
    <n v="1412629704"/>
    <b v="0"/>
    <n v="17"/>
    <b v="1"/>
    <s v="theater/plays"/>
    <n v="1.1333333333333333"/>
    <n v="20"/>
    <x v="1"/>
    <x v="6"/>
  </r>
  <r>
    <n v="3476"/>
    <x v="3474"/>
    <s v="Meet the Martins; a modern family dealing with modern issues in a way that is as All-American as apple pie, James Dean and repression."/>
    <n v="300"/>
    <n v="312"/>
    <x v="0"/>
    <x v="0"/>
    <s v="USD"/>
    <n v="1414378800"/>
    <n v="1412836990"/>
    <b v="0"/>
    <n v="6"/>
    <b v="1"/>
    <s v="theater/plays"/>
    <n v="1.04"/>
    <n v="52"/>
    <x v="1"/>
    <x v="6"/>
  </r>
  <r>
    <n v="3477"/>
    <x v="3475"/>
    <s v="8 ten-minute plays, written, directed, rehearsed, and fully produced in only 24 hours! Are we crazy? You bet we are!"/>
    <n v="1800"/>
    <n v="2076"/>
    <x v="0"/>
    <x v="0"/>
    <s v="USD"/>
    <n v="1431831600"/>
    <n v="1430761243"/>
    <b v="0"/>
    <n v="39"/>
    <b v="1"/>
    <s v="theater/plays"/>
    <n v="1.1533333333333333"/>
    <n v="53.230769230769234"/>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x v="3477"/>
    <s v="A new comedy about what happened to a band of foolhardy actors when the Puritans closed the theatres in the 1640s."/>
    <n v="1500"/>
    <n v="1918"/>
    <x v="0"/>
    <x v="1"/>
    <s v="GBP"/>
    <n v="1403382680"/>
    <n v="1400790680"/>
    <b v="0"/>
    <n v="56"/>
    <b v="1"/>
    <s v="theater/plays"/>
    <n v="1.2786666666666666"/>
    <n v="34.25"/>
    <x v="1"/>
    <x v="6"/>
  </r>
  <r>
    <n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x v="3480"/>
    <s v="Critically-acclaimed new-writing company Old Trunk make their Edinburgh debut alternating their two darkly comic plays."/>
    <n v="3000"/>
    <n v="4150"/>
    <x v="0"/>
    <x v="1"/>
    <s v="GBP"/>
    <n v="1404671466"/>
    <n v="1402079466"/>
    <b v="0"/>
    <n v="80"/>
    <b v="1"/>
    <s v="theater/plays"/>
    <n v="1.3833333333333333"/>
    <n v="51.875"/>
    <x v="1"/>
    <x v="6"/>
  </r>
  <r>
    <n v="3483"/>
    <x v="3481"/>
    <s v="Join 5 high school teachers in the lounge of every high school in America.  Hear what they never say in the classroom."/>
    <n v="3350"/>
    <n v="5358"/>
    <x v="0"/>
    <x v="0"/>
    <s v="USD"/>
    <n v="1404403381"/>
    <n v="1401811381"/>
    <b v="0"/>
    <n v="133"/>
    <b v="1"/>
    <s v="theater/plays"/>
    <n v="1.599402985074627"/>
    <n v="40.285714285714285"/>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x v="3484"/>
    <s v="Dorothy Parker's unforgettable characters come to life onstage in &quot;Might As Well Live&quot; at the 2015 Hollywood Fringe Festival."/>
    <n v="3000"/>
    <n v="4656"/>
    <x v="0"/>
    <x v="0"/>
    <s v="USD"/>
    <n v="1433314740"/>
    <n v="1430600401"/>
    <b v="0"/>
    <n v="56"/>
    <b v="1"/>
    <s v="theater/plays"/>
    <n v="1.552"/>
    <n v="83.142857142857139"/>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x v="3486"/>
    <s v="GTP has been protected financially by The Director since 2012. Now it's time for the community. Do you want GTP? Are we worth it?"/>
    <n v="3000"/>
    <n v="3636"/>
    <x v="0"/>
    <x v="0"/>
    <s v="USD"/>
    <n v="1429286400"/>
    <n v="1427221560"/>
    <b v="0"/>
    <n v="29"/>
    <b v="1"/>
    <s v="theater/plays"/>
    <n v="1.212"/>
    <n v="125.37931034482759"/>
    <x v="1"/>
    <x v="6"/>
  </r>
  <r>
    <n v="3489"/>
    <x v="3487"/>
    <s v="A brilliant play by Will Eno. An exciting, young theatre company. A production that promises to wow. You wouldn't want to miss it."/>
    <n v="5000"/>
    <n v="5635"/>
    <x v="0"/>
    <x v="1"/>
    <s v="GBP"/>
    <n v="1400965200"/>
    <n v="1398352531"/>
    <b v="0"/>
    <n v="72"/>
    <b v="1"/>
    <s v="theater/plays"/>
    <n v="1.127"/>
    <n v="78.263888888888886"/>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x v="3491"/>
    <s v="We need your help purchasing a stage for our production of the Wizard of Oz! This program is helping children with autism. Thank you!"/>
    <n v="1500"/>
    <n v="1500"/>
    <x v="0"/>
    <x v="0"/>
    <s v="USD"/>
    <n v="1408252260"/>
    <n v="1406580436"/>
    <b v="0"/>
    <n v="29"/>
    <b v="1"/>
    <s v="theater/plays"/>
    <n v="1"/>
    <n v="51.724137931034484"/>
    <x v="1"/>
    <x v="6"/>
  </r>
  <r>
    <n v="3494"/>
    <x v="3492"/>
    <s v="&quot;Special in a Bad Way&quot; is a comedy that questions American Public Schools in their treatment of the so called, 'learning disabled.'"/>
    <n v="400"/>
    <n v="400"/>
    <x v="0"/>
    <x v="0"/>
    <s v="USD"/>
    <n v="1480140000"/>
    <n v="1479186575"/>
    <b v="0"/>
    <n v="13"/>
    <b v="1"/>
    <s v="theater/plays"/>
    <n v="1"/>
    <n v="30.76923076923077"/>
    <x v="1"/>
    <x v="6"/>
  </r>
  <r>
    <n v="3495"/>
    <x v="3493"/>
    <s v="A one-woman show by Canadian artist Tina Milo. it is a multimedia show about an actress auditioning for a role of a depressed woman."/>
    <n v="5000"/>
    <n v="5343"/>
    <x v="0"/>
    <x v="5"/>
    <s v="CAD"/>
    <n v="1414862280"/>
    <n v="1412360309"/>
    <b v="0"/>
    <n v="72"/>
    <b v="1"/>
    <s v="theater/plays"/>
    <n v="1.0686"/>
    <n v="74.208333333333329"/>
    <x v="1"/>
    <x v="6"/>
  </r>
  <r>
    <n v="3496"/>
    <x v="3494"/>
    <s v="A one-woman play based on Lizzie Borden who was accused of the brutal hatchet murders of her father and step-mother.  Workshop Oct NYC."/>
    <n v="3000"/>
    <n v="3732"/>
    <x v="0"/>
    <x v="0"/>
    <s v="USD"/>
    <n v="1473625166"/>
    <n v="1470169166"/>
    <b v="0"/>
    <n v="78"/>
    <b v="1"/>
    <s v="theater/plays"/>
    <n v="1.244"/>
    <n v="47.846153846153847"/>
    <x v="1"/>
    <x v="6"/>
  </r>
  <r>
    <n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x v="3497"/>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x v="3500"/>
    <s v="Dickhead is a play about one man's struggle with the dicks in his head. If you want to know more stop being a twat and put out...please"/>
    <n v="4000"/>
    <n v="4216"/>
    <x v="0"/>
    <x v="0"/>
    <s v="USD"/>
    <n v="1458100740"/>
    <n v="1456862924"/>
    <b v="0"/>
    <n v="31"/>
    <b v="1"/>
    <s v="theater/plays"/>
    <n v="1.054"/>
    <n v="136"/>
    <x v="1"/>
    <x v="6"/>
  </r>
  <r>
    <n v="3503"/>
    <x v="3501"/>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x v="3502"/>
    <s v="The Sterling Lion Theater Company is a non-profit theater group established for the benefit of the Connecticut lower Naugatuck Valley."/>
    <n v="1000"/>
    <n v="1000"/>
    <x v="0"/>
    <x v="0"/>
    <s v="USD"/>
    <n v="1447959491"/>
    <n v="1445363891"/>
    <b v="0"/>
    <n v="8"/>
    <b v="1"/>
    <s v="theater/plays"/>
    <n v="1"/>
    <n v="125"/>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x v="3505"/>
    <s v="Please help our troupe bring our first project from planning to reality! Join us on one exciting ride!"/>
    <n v="10000"/>
    <n v="10440"/>
    <x v="0"/>
    <x v="0"/>
    <s v="USD"/>
    <n v="1464732537"/>
    <n v="1462140537"/>
    <b v="0"/>
    <n v="72"/>
    <b v="1"/>
    <s v="theater/plays"/>
    <n v="1.044"/>
    <n v="145"/>
    <x v="1"/>
    <x v="6"/>
  </r>
  <r>
    <n v="3508"/>
    <x v="3506"/>
    <s v="Roll The Dice Theatre Company revolves around taking risks in the game of life vicariously through beloved childhood games."/>
    <n v="100"/>
    <n v="180"/>
    <x v="0"/>
    <x v="1"/>
    <s v="GBP"/>
    <n v="1462914000"/>
    <n v="1460914253"/>
    <b v="0"/>
    <n v="15"/>
    <b v="1"/>
    <s v="theater/plays"/>
    <n v="1.8"/>
    <n v="12"/>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x v="3509"/>
    <s v="The world premiere of the first full-length play by Eve Leigh, at the intimate Finborough Theatre in London."/>
    <n v="1500"/>
    <n v="1518"/>
    <x v="0"/>
    <x v="1"/>
    <s v="GBP"/>
    <n v="1415385000"/>
    <n v="1413406695"/>
    <b v="0"/>
    <n v="19"/>
    <b v="1"/>
    <s v="theater/plays"/>
    <n v="1.012"/>
    <n v="79.89473684210526"/>
    <x v="1"/>
    <x v="6"/>
  </r>
  <r>
    <n v="3512"/>
    <x v="3510"/>
    <s v="We're making a hard hitting, innovative play which will open your eyes to what mental illness is like in the mind of the sufferer."/>
    <n v="1000"/>
    <n v="1000"/>
    <x v="0"/>
    <x v="1"/>
    <s v="GBP"/>
    <n v="1429789992"/>
    <n v="1424609592"/>
    <b v="0"/>
    <n v="17"/>
    <b v="1"/>
    <s v="theater/plays"/>
    <n v="1"/>
    <n v="58.823529411764703"/>
    <x v="1"/>
    <x v="6"/>
  </r>
  <r>
    <n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55"/>
    <x v="1"/>
    <x v="6"/>
  </r>
  <r>
    <n v="3515"/>
    <x v="3513"/>
    <s v="We are casting an all-inclusive production of Shakespeare's Twelfth Night in a non-traditional performance space."/>
    <n v="3000"/>
    <n v="3080"/>
    <x v="0"/>
    <x v="0"/>
    <s v="USD"/>
    <n v="1433097171"/>
    <n v="1430505171"/>
    <b v="0"/>
    <n v="46"/>
    <b v="1"/>
    <s v="theater/plays"/>
    <n v="1.0266666666666666"/>
    <n v="66.956521739130437"/>
    <x v="1"/>
    <x v="6"/>
  </r>
  <r>
    <n v="3516"/>
    <x v="3514"/>
    <s v="A new play about a lesser known yet pivotal event in American history, about a group of WWI Veterans fighting for their rights."/>
    <n v="2500"/>
    <n v="2500"/>
    <x v="0"/>
    <x v="0"/>
    <s v="USD"/>
    <n v="1410145200"/>
    <n v="1407197670"/>
    <b v="0"/>
    <n v="11"/>
    <b v="1"/>
    <s v="theater/plays"/>
    <n v="1"/>
    <n v="227.27272727272728"/>
    <x v="1"/>
    <x v="6"/>
  </r>
  <r>
    <n v="3517"/>
    <x v="3515"/>
    <s v="Support an outstanding cast of actors to take on a professional production of a masterpiece of modern theatre"/>
    <n v="4000"/>
    <n v="4000"/>
    <x v="0"/>
    <x v="1"/>
    <s v="GBP"/>
    <n v="1404471600"/>
    <n v="1401910634"/>
    <b v="0"/>
    <n v="13"/>
    <b v="1"/>
    <s v="theater/plays"/>
    <n v="1"/>
    <n v="307.69230769230768"/>
    <x v="1"/>
    <x v="6"/>
  </r>
  <r>
    <n v="3518"/>
    <x v="3516"/>
    <s v="One play.  Two theaters.  See the story from both sides and then decide for yourself - who are the BEASTS OF BAVERLY GROVE?"/>
    <n v="1500"/>
    <n v="1650.69"/>
    <x v="0"/>
    <x v="0"/>
    <s v="USD"/>
    <n v="1412259660"/>
    <n v="1410461299"/>
    <b v="0"/>
    <n v="33"/>
    <b v="1"/>
    <s v="theater/plays"/>
    <n v="1.10046"/>
    <n v="50.020909090909093"/>
    <x v="1"/>
    <x v="6"/>
  </r>
  <r>
    <n v="3519"/>
    <x v="3517"/>
    <s v="Bookstory is a tiny puppet musical with some very big ideas that tells the story of the story in the digital age"/>
    <n v="2000"/>
    <n v="2027"/>
    <x v="0"/>
    <x v="1"/>
    <s v="GBP"/>
    <n v="1425478950"/>
    <n v="1422886950"/>
    <b v="0"/>
    <n v="28"/>
    <b v="1"/>
    <s v="theater/plays"/>
    <n v="1.0135000000000001"/>
    <n v="72.392857142857139"/>
    <x v="1"/>
    <x v="6"/>
  </r>
  <r>
    <n v="3520"/>
    <x v="3518"/>
    <s v="Help us to bring &quot;Protocols&quot; at the 2015 Camden Fringe. The most controversial play of the year."/>
    <n v="2000"/>
    <n v="2015"/>
    <x v="0"/>
    <x v="1"/>
    <s v="GBP"/>
    <n v="1441547220"/>
    <n v="1439322412"/>
    <b v="0"/>
    <n v="21"/>
    <b v="1"/>
    <s v="theater/plays"/>
    <n v="1.0075000000000001"/>
    <n v="95.952380952380949"/>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x v="3520"/>
    <s v="New show with 2 performers and an original score, bringing the true story of this forgotten WW1 heroine to audiences in the southwest."/>
    <n v="1395"/>
    <n v="1395"/>
    <x v="0"/>
    <x v="1"/>
    <s v="GBP"/>
    <n v="1442311560"/>
    <n v="1439924246"/>
    <b v="0"/>
    <n v="34"/>
    <b v="1"/>
    <s v="theater/plays"/>
    <n v="1"/>
    <n v="41.029411764705884"/>
    <x v="1"/>
    <x v="6"/>
  </r>
  <r>
    <n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x v="3523"/>
    <s v="The Attic interns present Tennessee Williams's &quot;Talk to Me Like the Rain and Let Me Listen&quot; performing at The Flea Theater!"/>
    <n v="500"/>
    <n v="530"/>
    <x v="0"/>
    <x v="0"/>
    <s v="USD"/>
    <n v="1439136000"/>
    <n v="1438188106"/>
    <b v="0"/>
    <n v="7"/>
    <b v="1"/>
    <s v="theater/plays"/>
    <n v="1.06"/>
    <n v="75.714285714285708"/>
    <x v="1"/>
    <x v="6"/>
  </r>
  <r>
    <n v="3526"/>
    <x v="3524"/>
    <s v="By day we perform Acts of Kindness, by night we perform free theater, all sustained by the love of our neighbors, not ticket prices."/>
    <n v="3300"/>
    <n v="3366"/>
    <x v="0"/>
    <x v="0"/>
    <s v="USD"/>
    <n v="1461823140"/>
    <n v="1459411371"/>
    <b v="0"/>
    <n v="34"/>
    <b v="1"/>
    <s v="theater/plays"/>
    <n v="1.02"/>
    <n v="99"/>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x v="3527"/>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x v="3528"/>
    <s v="â€œFar From Fictionâ€ is a powerful play, written by Sally Willis, offering insights into a new understanding of  female psychology."/>
    <n v="2750"/>
    <n v="2750"/>
    <x v="0"/>
    <x v="1"/>
    <s v="GBP"/>
    <n v="1460318400"/>
    <n v="1457881057"/>
    <b v="0"/>
    <n v="22"/>
    <b v="1"/>
    <s v="theater/plays"/>
    <n v="1"/>
    <n v="125"/>
    <x v="1"/>
    <x v="6"/>
  </r>
  <r>
    <n v="3531"/>
    <x v="3529"/>
    <s v="A political comedy for a crazy election year"/>
    <n v="1000"/>
    <n v="1280"/>
    <x v="0"/>
    <x v="0"/>
    <s v="USD"/>
    <n v="1467301334"/>
    <n v="1464709334"/>
    <b v="0"/>
    <n v="26"/>
    <b v="1"/>
    <s v="theater/plays"/>
    <n v="1.28"/>
    <n v="49.230769230769234"/>
    <x v="1"/>
    <x v="6"/>
  </r>
  <r>
    <n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x v="3531"/>
    <s v="Two shows! (we're feeling particularly ambitious). Help us produce Eurydice and The Effect of Gamma Rays on Man-in-the-Moon Marigolds!"/>
    <n v="500"/>
    <n v="631"/>
    <x v="0"/>
    <x v="0"/>
    <s v="USD"/>
    <n v="1447269367"/>
    <n v="1444673767"/>
    <b v="0"/>
    <n v="8"/>
    <b v="1"/>
    <s v="theater/plays"/>
    <n v="1.262"/>
    <n v="78.875"/>
    <x v="1"/>
    <x v="6"/>
  </r>
  <r>
    <n v="3534"/>
    <x v="3532"/>
    <s v="A Theatrical Prequel to Hell's Rebels, the current Pathfinder Adventure Path from Paizo Publishing"/>
    <n v="5000"/>
    <n v="7810"/>
    <x v="0"/>
    <x v="0"/>
    <s v="USD"/>
    <n v="1443711623"/>
    <n v="1440687623"/>
    <b v="0"/>
    <n v="204"/>
    <b v="1"/>
    <s v="theater/plays"/>
    <n v="1.5620000000000001"/>
    <n v="38.284313725490193"/>
    <x v="1"/>
    <x v="6"/>
  </r>
  <r>
    <n v="3535"/>
    <x v="3533"/>
    <s v="On the 60th anniversary of Twelve Angry Men, 12 female writers create 12 short pieces about what makes them angry."/>
    <n v="2000"/>
    <n v="2063"/>
    <x v="0"/>
    <x v="1"/>
    <s v="GBP"/>
    <n v="1443808800"/>
    <n v="1441120910"/>
    <b v="0"/>
    <n v="46"/>
    <b v="1"/>
    <s v="theater/plays"/>
    <n v="1.0315000000000001"/>
    <n v="44.847826086956523"/>
    <x v="1"/>
    <x v="6"/>
  </r>
  <r>
    <n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43.5"/>
    <x v="1"/>
    <x v="6"/>
  </r>
  <r>
    <n v="3538"/>
    <x v="3536"/>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x v="3538"/>
    <s v="A brand new stage adaptation of the Libby Purves/Nicholas Heiney book. A new work involving music, poetry and fajitas. #timetochange"/>
    <n v="300"/>
    <n v="369"/>
    <x v="0"/>
    <x v="1"/>
    <s v="GBP"/>
    <n v="1466899491"/>
    <n v="1464307491"/>
    <b v="0"/>
    <n v="8"/>
    <b v="1"/>
    <s v="theater/plays"/>
    <n v="1.23"/>
    <n v="46.125"/>
    <x v="1"/>
    <x v="6"/>
  </r>
  <r>
    <n v="3541"/>
    <x v="3539"/>
    <s v="Yellowbelly Theatre needs your help to bring this incredible play of love, lust and mistaken identity to life in our debut performance!"/>
    <n v="1200"/>
    <n v="1260"/>
    <x v="0"/>
    <x v="1"/>
    <s v="GBP"/>
    <n v="1441042275"/>
    <n v="1438882275"/>
    <b v="0"/>
    <n v="32"/>
    <b v="1"/>
    <s v="theater/plays"/>
    <n v="1.05"/>
    <n v="39.375"/>
    <x v="1"/>
    <x v="6"/>
  </r>
  <r>
    <n v="3542"/>
    <x v="3540"/>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x v="3541"/>
    <s v="A circus theater show. An escaped carousel horse and a beautiful wire dancer let the fantasies run wild."/>
    <n v="1500"/>
    <n v="1570"/>
    <x v="0"/>
    <x v="12"/>
    <s v="EUR"/>
    <n v="1435255659"/>
    <n v="1432663659"/>
    <b v="0"/>
    <n v="29"/>
    <b v="1"/>
    <s v="theater/plays"/>
    <n v="1.0466666666666666"/>
    <n v="54.137931034482762"/>
    <x v="1"/>
    <x v="6"/>
  </r>
  <r>
    <n v="3544"/>
    <x v="3542"/>
    <s v="Death &amp; Pretzels presents the world premiere of Paul Pasulka's Gruoch, or Lady Macbeth"/>
    <n v="2500"/>
    <n v="2500"/>
    <x v="0"/>
    <x v="0"/>
    <s v="USD"/>
    <n v="1425758257"/>
    <n v="1423166257"/>
    <b v="0"/>
    <n v="24"/>
    <b v="1"/>
    <s v="theater/plays"/>
    <n v="1"/>
    <n v="104.16666666666667"/>
    <x v="1"/>
    <x v="6"/>
  </r>
  <r>
    <n v="3545"/>
    <x v="3543"/>
    <s v="FUND our teens in Shakespeare's comedy &quot;The Merchant of Venice&quot;. Donating pays for our venue/insurance located in Woodland, CA."/>
    <n v="250"/>
    <n v="251"/>
    <x v="0"/>
    <x v="0"/>
    <s v="USD"/>
    <n v="1428780159"/>
    <n v="1426188159"/>
    <b v="0"/>
    <n v="8"/>
    <b v="1"/>
    <s v="theater/plays"/>
    <n v="1.004"/>
    <n v="31.375"/>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x v="3545"/>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x v="3546"/>
    <s v="We're putting together a production of THE UNDERSTUDY by Theresa Rebeck and hope you'll help us share this story."/>
    <n v="2100"/>
    <n v="2140"/>
    <x v="0"/>
    <x v="0"/>
    <s v="USD"/>
    <n v="1457139600"/>
    <n v="1455230214"/>
    <b v="0"/>
    <n v="13"/>
    <b v="1"/>
    <s v="theater/plays"/>
    <n v="1.019047619047619"/>
    <n v="164.61538461538461"/>
    <x v="1"/>
    <x v="6"/>
  </r>
  <r>
    <n v="3549"/>
    <x v="3547"/>
    <s v="Help us bring to life tales of hardship, danger and community of extraordinary women working in WW1 munitions factories."/>
    <n v="1000"/>
    <n v="1020"/>
    <x v="0"/>
    <x v="1"/>
    <s v="GBP"/>
    <n v="1441358873"/>
    <n v="1438939673"/>
    <b v="0"/>
    <n v="42"/>
    <b v="1"/>
    <s v="theater/plays"/>
    <n v="1.02"/>
    <n v="24.285714285714285"/>
    <x v="1"/>
    <x v="6"/>
  </r>
  <r>
    <n v="3550"/>
    <x v="3548"/>
    <s v="MOONFACE explores the formative f***k-ups of adolescence. Fresh, incisive new writing. Monologue, movement and striking naturalism."/>
    <n v="2500"/>
    <n v="2620"/>
    <x v="0"/>
    <x v="1"/>
    <s v="GBP"/>
    <n v="1462224398"/>
    <n v="1459632398"/>
    <b v="0"/>
    <n v="64"/>
    <b v="1"/>
    <s v="theater/plays"/>
    <n v="1.048"/>
    <n v="40.9375"/>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61.1"/>
    <x v="1"/>
    <x v="6"/>
  </r>
  <r>
    <n v="3552"/>
    <x v="3550"/>
    <s v="Support Lock&amp;Key Theatre's 'Timon of Athens' by donating to our printing! Every penny goes to posters, programmes, flyers and scripts."/>
    <n v="773"/>
    <n v="773"/>
    <x v="0"/>
    <x v="1"/>
    <s v="GBP"/>
    <n v="1403964324"/>
    <n v="1401372324"/>
    <b v="0"/>
    <n v="20"/>
    <b v="1"/>
    <s v="theater/plays"/>
    <n v="1"/>
    <n v="38.65"/>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x v="3552"/>
    <s v="MASKS is a dramedy dealing with what it means to be alive, the reliability of identity, and what it means to suffer."/>
    <n v="5000"/>
    <n v="5671.11"/>
    <x v="0"/>
    <x v="0"/>
    <s v="USD"/>
    <n v="1423674000"/>
    <n v="1421025159"/>
    <b v="0"/>
    <n v="53"/>
    <b v="1"/>
    <s v="theater/plays"/>
    <n v="1.1342219999999998"/>
    <n v="107.00207547169811"/>
    <x v="1"/>
    <x v="6"/>
  </r>
  <r>
    <n v="3555"/>
    <x v="3553"/>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110.5"/>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x v="3556"/>
    <s v="We're making a show about sex. Because it's important, everyone wants to talk about it and it's at the start of everything."/>
    <n v="350"/>
    <n v="504"/>
    <x v="0"/>
    <x v="1"/>
    <s v="GBP"/>
    <n v="1435352400"/>
    <n v="1431718575"/>
    <b v="0"/>
    <n v="22"/>
    <b v="1"/>
    <s v="theater/plays"/>
    <n v="1.44"/>
    <n v="22.90909090909091"/>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x v="3562"/>
    <s v="Multi Award-Winng play THE PILLOWMAN coming to the Arts Centre Theatre, Aberdeen"/>
    <n v="1000"/>
    <n v="1005"/>
    <x v="0"/>
    <x v="1"/>
    <s v="GBP"/>
    <n v="1444060800"/>
    <n v="1440082649"/>
    <b v="0"/>
    <n v="17"/>
    <b v="1"/>
    <s v="theater/plays"/>
    <n v="1.0049999999999999"/>
    <n v="59.117647058823529"/>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x v="3568"/>
    <s v="Theatre Machine presents an all-new adaptation of Maxim Gorky's classic of Russian theatre, The Lower Depths."/>
    <n v="2000"/>
    <n v="2287"/>
    <x v="0"/>
    <x v="0"/>
    <s v="USD"/>
    <n v="1420009200"/>
    <n v="1417593483"/>
    <b v="0"/>
    <n v="26"/>
    <b v="1"/>
    <s v="theater/plays"/>
    <n v="1.1435"/>
    <n v="87.961538461538467"/>
    <x v="1"/>
    <x v="6"/>
  </r>
  <r>
    <n v="3571"/>
    <x v="3569"/>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x v="3570"/>
    <s v="A darkly comic one woman show by Abram Rooney as part of The Camden Fringe 2015."/>
    <n v="500"/>
    <n v="500"/>
    <x v="0"/>
    <x v="1"/>
    <s v="GBP"/>
    <n v="1434894082"/>
    <n v="1432302082"/>
    <b v="0"/>
    <n v="9"/>
    <b v="1"/>
    <s v="theater/plays"/>
    <n v="1"/>
    <n v="55.555555555555557"/>
    <x v="1"/>
    <x v="6"/>
  </r>
  <r>
    <n v="3573"/>
    <x v="3571"/>
    <s v="London based theatre makers collaborating to create a new show about the history of HipHop."/>
    <n v="3000"/>
    <n v="3084"/>
    <x v="0"/>
    <x v="1"/>
    <s v="GBP"/>
    <n v="1415440846"/>
    <n v="1412845246"/>
    <b v="0"/>
    <n v="78"/>
    <b v="1"/>
    <s v="theater/plays"/>
    <n v="1.028"/>
    <n v="39.53846153846154"/>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x v="3574"/>
    <s v="Vote here for whatever show you want to see next year! No gimmick, no stretch goals, just a simple vote and a free ticket."/>
    <n v="100"/>
    <n v="100"/>
    <x v="0"/>
    <x v="0"/>
    <s v="USD"/>
    <n v="1480947054"/>
    <n v="1475759454"/>
    <b v="0"/>
    <n v="5"/>
    <b v="1"/>
    <s v="theater/plays"/>
    <n v="1"/>
    <n v="20"/>
    <x v="1"/>
    <x v="6"/>
  </r>
  <r>
    <n v="3577"/>
    <x v="3575"/>
    <s v="Our goal is to bring this story of one town's processing of tragedy and their own community identity to Utah County."/>
    <n v="600"/>
    <n v="780"/>
    <x v="0"/>
    <x v="0"/>
    <s v="USD"/>
    <n v="1430029680"/>
    <n v="1427741583"/>
    <b v="0"/>
    <n v="27"/>
    <b v="1"/>
    <s v="theater/plays"/>
    <n v="1.3"/>
    <n v="28.888888888888889"/>
    <x v="1"/>
    <x v="6"/>
  </r>
  <r>
    <n v="3578"/>
    <x v="3576"/>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x v="3577"/>
    <s v="Following success with 'The Canada Boys' and 'Parachute', we are looking for financial help from the community with our new production"/>
    <n v="500"/>
    <n v="500"/>
    <x v="0"/>
    <x v="1"/>
    <s v="GBP"/>
    <n v="1459444656"/>
    <n v="1456856256"/>
    <b v="0"/>
    <n v="14"/>
    <b v="1"/>
    <s v="theater/plays"/>
    <n v="1"/>
    <n v="35.714285714285715"/>
    <x v="1"/>
    <x v="6"/>
  </r>
  <r>
    <n v="3580"/>
    <x v="3578"/>
    <s v="Annabel Lost combines visual art and performance poetry to tell the story of two orphaned refugees, Quetzal and Rhime."/>
    <n v="900"/>
    <n v="1025"/>
    <x v="0"/>
    <x v="0"/>
    <s v="USD"/>
    <n v="1425185940"/>
    <n v="1421900022"/>
    <b v="0"/>
    <n v="27"/>
    <b v="1"/>
    <s v="theater/plays"/>
    <n v="1.1388888888888888"/>
    <n v="37.962962962962962"/>
    <x v="1"/>
    <x v="6"/>
  </r>
  <r>
    <n v="3581"/>
    <x v="3579"/>
    <s v="An extraordinary, punchy and provocative new play, providing a voice for women to address their sexuality and self worth. #EDFREAK"/>
    <n v="1500"/>
    <n v="1500"/>
    <x v="0"/>
    <x v="1"/>
    <s v="GBP"/>
    <n v="1406719110"/>
    <n v="1405509510"/>
    <b v="0"/>
    <n v="45"/>
    <b v="1"/>
    <s v="theater/plays"/>
    <n v="1"/>
    <n v="33.333333333333336"/>
    <x v="1"/>
    <x v="6"/>
  </r>
  <r>
    <n v="3582"/>
    <x v="3580"/>
    <s v="A contemporary American play touching on the scorching realities of growing up in the Millennial generation."/>
    <n v="1000"/>
    <n v="2870"/>
    <x v="0"/>
    <x v="0"/>
    <s v="USD"/>
    <n v="1459822682"/>
    <n v="1458613082"/>
    <b v="0"/>
    <n v="49"/>
    <b v="1"/>
    <s v="theater/plays"/>
    <n v="2.87"/>
    <n v="58.571428571428569"/>
    <x v="1"/>
    <x v="6"/>
  </r>
  <r>
    <n v="3583"/>
    <x v="3581"/>
    <s v="Bumbling architect Romeo and handsome contractor Mario meet their match while building a balcony for Verona, NJ siren, Juliet."/>
    <n v="3000"/>
    <n v="3255"/>
    <x v="0"/>
    <x v="0"/>
    <s v="USD"/>
    <n v="1460970805"/>
    <n v="1455790405"/>
    <b v="0"/>
    <n v="24"/>
    <b v="1"/>
    <s v="theater/plays"/>
    <n v="1.085"/>
    <n v="135.625"/>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x v="3584"/>
    <s v="See Theatre In A New Light"/>
    <n v="7500"/>
    <n v="8207"/>
    <x v="0"/>
    <x v="0"/>
    <s v="USD"/>
    <n v="1474649070"/>
    <n v="1469465070"/>
    <b v="0"/>
    <n v="54"/>
    <b v="1"/>
    <s v="theater/plays"/>
    <n v="1.0942666666666667"/>
    <n v="151.9814814814815"/>
    <x v="1"/>
    <x v="6"/>
  </r>
  <r>
    <n v="3587"/>
    <x v="3585"/>
    <s v="The GSA BA (Hons) Acting class of 2016 are taking a transfer of their GSA Production to The Cockpit Theatre in London"/>
    <n v="500"/>
    <n v="633"/>
    <x v="0"/>
    <x v="1"/>
    <s v="GBP"/>
    <n v="1467054000"/>
    <n v="1463144254"/>
    <b v="0"/>
    <n v="28"/>
    <b v="1"/>
    <s v="theater/plays"/>
    <n v="1.266"/>
    <n v="22.607142857142858"/>
    <x v="1"/>
    <x v="6"/>
  </r>
  <r>
    <n v="3588"/>
    <x v="3586"/>
    <s v="Touring the fast-paced, playful and poignant story of three twenty-somethings in a mental-health support group."/>
    <n v="200"/>
    <n v="201"/>
    <x v="0"/>
    <x v="1"/>
    <s v="GBP"/>
    <n v="1430348400"/>
    <n v="1428436410"/>
    <b v="0"/>
    <n v="11"/>
    <b v="1"/>
    <s v="theater/plays"/>
    <n v="1.0049999999999999"/>
    <n v="18.272727272727273"/>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x v="3589"/>
    <s v="We are trying to produce a kid friendly show about an imaginative journey through space and time. Help us create our wonderland!!"/>
    <n v="700"/>
    <n v="1225"/>
    <x v="0"/>
    <x v="0"/>
    <s v="USD"/>
    <n v="1422075540"/>
    <n v="1419979544"/>
    <b v="0"/>
    <n v="18"/>
    <b v="1"/>
    <s v="theater/plays"/>
    <n v="1.75"/>
    <n v="68.055555555555557"/>
    <x v="1"/>
    <x v="6"/>
  </r>
  <r>
    <n v="3592"/>
    <x v="3590"/>
    <s v="Sex. Fish. A COMET THAT DESTROYS THE WORLD. boom a play by Peter Sinn Nachtrieb- Feb 19-21 at The Bridge in NYC."/>
    <n v="2000"/>
    <n v="2545"/>
    <x v="0"/>
    <x v="0"/>
    <s v="USD"/>
    <n v="1423630740"/>
    <n v="1418673307"/>
    <b v="0"/>
    <n v="35"/>
    <b v="1"/>
    <s v="theater/plays"/>
    <n v="1.2725"/>
    <n v="72.714285714285708"/>
    <x v="1"/>
    <x v="6"/>
  </r>
  <r>
    <n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x v="3593"/>
    <s v="A new theatre company staging Will Eno's The Flu Season in Seattle"/>
    <n v="2600"/>
    <n v="3081"/>
    <x v="0"/>
    <x v="0"/>
    <s v="USD"/>
    <n v="1426229940"/>
    <n v="1423959123"/>
    <b v="0"/>
    <n v="62"/>
    <b v="1"/>
    <s v="theater/plays"/>
    <n v="1.1850000000000001"/>
    <n v="49.693548387096776"/>
    <x v="1"/>
    <x v="6"/>
  </r>
  <r>
    <n v="3596"/>
    <x v="3594"/>
    <s v="A play about the last eight years of the life of Egon Schiele, one of the most influential Austrian Expressionist artists."/>
    <n v="1100"/>
    <n v="1185"/>
    <x v="0"/>
    <x v="5"/>
    <s v="CAD"/>
    <n v="1409072982"/>
    <n v="1407258582"/>
    <b v="0"/>
    <n v="15"/>
    <b v="1"/>
    <s v="theater/plays"/>
    <n v="1.0772727272727274"/>
    <n v="79"/>
    <x v="1"/>
    <x v="6"/>
  </r>
  <r>
    <n v="3597"/>
    <x v="3595"/>
    <s v="&quot;I think that I have my own will. I can stop this, I tell myself. But it's not true.&quot;"/>
    <n v="2500"/>
    <n v="2565"/>
    <x v="0"/>
    <x v="0"/>
    <s v="USD"/>
    <n v="1456984740"/>
    <n v="1455717790"/>
    <b v="0"/>
    <n v="33"/>
    <b v="1"/>
    <s v="theater/plays"/>
    <n v="1.026"/>
    <n v="77.727272727272734"/>
    <x v="1"/>
    <x v="6"/>
  </r>
  <r>
    <n v="3598"/>
    <x v="3596"/>
    <s v="River City Theatre Company needs your support as we embark on our thirteenth production, CINDERELLA!"/>
    <n v="1000"/>
    <n v="1101"/>
    <x v="0"/>
    <x v="0"/>
    <s v="USD"/>
    <n v="1409720340"/>
    <n v="1408129822"/>
    <b v="0"/>
    <n v="27"/>
    <b v="1"/>
    <s v="theater/plays"/>
    <n v="1.101"/>
    <n v="40.777777777777779"/>
    <x v="1"/>
    <x v="6"/>
  </r>
  <r>
    <n v="3599"/>
    <x v="3597"/>
    <s v="Help Chrysalis get this production off the ground!  An original play, we only need $500 to get this production on its feet!"/>
    <n v="500"/>
    <n v="1010"/>
    <x v="0"/>
    <x v="0"/>
    <s v="USD"/>
    <n v="1440892800"/>
    <n v="1438715077"/>
    <b v="0"/>
    <n v="17"/>
    <b v="1"/>
    <s v="theater/plays"/>
    <n v="2.02"/>
    <n v="59.411764705882355"/>
    <x v="1"/>
    <x v="6"/>
  </r>
  <r>
    <n v="3600"/>
    <x v="3598"/>
    <s v="The First Play From The Man Who Brought You The Black James Bond!"/>
    <n v="10"/>
    <n v="13"/>
    <x v="0"/>
    <x v="0"/>
    <s v="USD"/>
    <n v="1476390164"/>
    <n v="1473970964"/>
    <b v="0"/>
    <n v="4"/>
    <b v="1"/>
    <s v="theater/plays"/>
    <n v="1.3"/>
    <n v="3.25"/>
    <x v="1"/>
    <x v="6"/>
  </r>
  <r>
    <n v="3601"/>
    <x v="3599"/>
    <s v="New play 'Pink Confetti' by Paul Roberts at The Courtyard Theatre produced by Etch and directed by Oliver Dawe."/>
    <n v="2000"/>
    <n v="2087"/>
    <x v="0"/>
    <x v="1"/>
    <s v="GBP"/>
    <n v="1421452682"/>
    <n v="1418860682"/>
    <b v="0"/>
    <n v="53"/>
    <b v="1"/>
    <s v="theater/plays"/>
    <n v="1.0435000000000001"/>
    <n v="39.377358490566039"/>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x v="3603"/>
    <s v="We are a new Theatre Company who are fundraising to put on a new production of the play 'The Blue Room' in High Wycombe and Maidenhead"/>
    <n v="250"/>
    <n v="460"/>
    <x v="0"/>
    <x v="1"/>
    <s v="GBP"/>
    <n v="1455390126"/>
    <n v="1452798126"/>
    <b v="0"/>
    <n v="15"/>
    <b v="1"/>
    <s v="theater/plays"/>
    <n v="1.84"/>
    <n v="30.666666666666668"/>
    <x v="1"/>
    <x v="6"/>
  </r>
  <r>
    <n v="3606"/>
    <x v="3604"/>
    <s v="Support Swansea's youngest theatre company Critical Ambition, in their co-production of BLINK with Volcano and The Other Room."/>
    <n v="3000"/>
    <n v="3908"/>
    <x v="0"/>
    <x v="1"/>
    <s v="GBP"/>
    <n v="1471185057"/>
    <n v="1468593057"/>
    <b v="0"/>
    <n v="64"/>
    <b v="1"/>
    <s v="theater/plays"/>
    <n v="1.3026666666666666"/>
    <n v="61.0625"/>
    <x v="1"/>
    <x v="6"/>
  </r>
  <r>
    <n v="3607"/>
    <x v="3605"/>
    <s v="'E15' is a verbatim project that looks at the story of the Focus E15 Campaign"/>
    <n v="550"/>
    <n v="580"/>
    <x v="0"/>
    <x v="1"/>
    <s v="GBP"/>
    <n v="1450137600"/>
    <n v="1448924882"/>
    <b v="0"/>
    <n v="20"/>
    <b v="1"/>
    <s v="theater/plays"/>
    <n v="1.0545454545454545"/>
    <n v="29"/>
    <x v="1"/>
    <x v="6"/>
  </r>
  <r>
    <n v="3608"/>
    <x v="3606"/>
    <s v="Help us get the show on the road! Petrification is a new play about home, memory and identity and we need your help to tour."/>
    <n v="800"/>
    <n v="800"/>
    <x v="0"/>
    <x v="1"/>
    <s v="GBP"/>
    <n v="1466172000"/>
    <n v="1463418090"/>
    <b v="0"/>
    <n v="27"/>
    <b v="1"/>
    <s v="theater/plays"/>
    <n v="1"/>
    <n v="29.62962962962963"/>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x v="3608"/>
    <s v="The Florence Company premieres its first stage play at the Chelsea Theatre in London with an original piece of writing"/>
    <n v="1000"/>
    <n v="1623"/>
    <x v="0"/>
    <x v="1"/>
    <s v="GBP"/>
    <n v="1439806936"/>
    <n v="1437214936"/>
    <b v="0"/>
    <n v="31"/>
    <b v="1"/>
    <s v="theater/plays"/>
    <n v="1.623"/>
    <n v="52.354838709677416"/>
    <x v="1"/>
    <x v="6"/>
  </r>
  <r>
    <n v="3611"/>
    <x v="3609"/>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x v="3610"/>
    <s v="A Harlem Hellfighter struggles to re-integrate into his community after heroically fighting for his country in WW1."/>
    <n v="5000"/>
    <n v="7220"/>
    <x v="0"/>
    <x v="5"/>
    <s v="CAD"/>
    <n v="1402334811"/>
    <n v="1401470811"/>
    <b v="0"/>
    <n v="57"/>
    <b v="1"/>
    <s v="theater/plays"/>
    <n v="1.444"/>
    <n v="126.66666666666667"/>
    <x v="1"/>
    <x v="6"/>
  </r>
  <r>
    <n v="3613"/>
    <x v="3611"/>
    <s v="a woman walks into a bar except she looks like a man and no one's serving drinks. one night only"/>
    <n v="1250"/>
    <n v="1250"/>
    <x v="0"/>
    <x v="0"/>
    <s v="USD"/>
    <n v="1403964574"/>
    <n v="1401372574"/>
    <b v="0"/>
    <n v="20"/>
    <b v="1"/>
    <s v="theater/plays"/>
    <n v="1"/>
    <n v="62.5"/>
    <x v="1"/>
    <x v="6"/>
  </r>
  <r>
    <n v="3614"/>
    <x v="3438"/>
    <s v="A production of &quot;Gruesome Playground Injuries&quot; by Rajiv Joseph July 24th-August 9th at The Bakery in Denver, CO."/>
    <n v="2500"/>
    <n v="2520"/>
    <x v="0"/>
    <x v="0"/>
    <s v="USD"/>
    <n v="1434675616"/>
    <n v="1432083616"/>
    <b v="0"/>
    <n v="71"/>
    <b v="1"/>
    <s v="theater/plays"/>
    <n v="1.008"/>
    <n v="35.49295774647887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x v="3613"/>
    <s v="A vibrant, gender-inverted film-noir adaptation of Shakespeare's brutal comedy Taming of the Shrew, a visceral physical spectacle."/>
    <n v="2500"/>
    <n v="3120"/>
    <x v="0"/>
    <x v="1"/>
    <s v="GBP"/>
    <n v="1426801664"/>
    <n v="1424213264"/>
    <b v="0"/>
    <n v="45"/>
    <b v="1"/>
    <s v="theater/plays"/>
    <n v="1.248"/>
    <n v="69.333333333333329"/>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x v="3619"/>
    <s v="5 actors. 39 characters. 1 epic adventure. Presented by the Cradle Theatre Company."/>
    <n v="1000"/>
    <n v="1000.99"/>
    <x v="0"/>
    <x v="0"/>
    <s v="USD"/>
    <n v="1411874580"/>
    <n v="1409030371"/>
    <b v="0"/>
    <n v="21"/>
    <b v="1"/>
    <s v="theater/plays"/>
    <n v="1.00099"/>
    <n v="47.666190476190479"/>
    <x v="1"/>
    <x v="6"/>
  </r>
  <r>
    <n v="3623"/>
    <x v="3620"/>
    <s v="An original play exploring the complications of romantic relationships in all forms."/>
    <n v="2500"/>
    <n v="3000"/>
    <x v="0"/>
    <x v="0"/>
    <s v="USD"/>
    <n v="1406358000"/>
    <n v="1404841270"/>
    <b v="0"/>
    <n v="34"/>
    <b v="1"/>
    <s v="theater/plays"/>
    <n v="1.2"/>
    <n v="88.235294117647058"/>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x v="3624"/>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x v="3625"/>
    <s v="I am asking for public funding to help put together a musical tribute titled &quot;Blast From The Past&quot; reenacting famous HipHop, RnB acts."/>
    <n v="100000"/>
    <n v="0"/>
    <x v="2"/>
    <x v="0"/>
    <s v="USD"/>
    <n v="1450040396"/>
    <n v="1444852796"/>
    <b v="0"/>
    <n v="0"/>
    <b v="0"/>
    <s v="theater/musical"/>
    <n v="0"/>
    <m/>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x v="3629"/>
    <s v="A professional musical revue. First performed in 2013 as a short tour, to be embarking on a full length tour across the UK in 2015!"/>
    <n v="500"/>
    <n v="100"/>
    <x v="2"/>
    <x v="1"/>
    <s v="GBP"/>
    <n v="1416781749"/>
    <n v="1415053749"/>
    <b v="0"/>
    <n v="1"/>
    <b v="0"/>
    <s v="theater/musical"/>
    <n v="0.2"/>
    <n v="100"/>
    <x v="1"/>
    <x v="40"/>
  </r>
  <r>
    <n v="3633"/>
    <x v="3630"/>
    <s v="SMOKEY AND THE BANDIT: THE MUSICAL_x000a_The classic film, characters and music you love, on stage, LIVE!"/>
    <n v="5000"/>
    <n v="1762"/>
    <x v="2"/>
    <x v="0"/>
    <s v="USD"/>
    <n v="1479517200"/>
    <n v="1475765867"/>
    <b v="0"/>
    <n v="31"/>
    <b v="0"/>
    <s v="theater/musical"/>
    <n v="0.35239999999999999"/>
    <n v="56.8387096774193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x v="3632"/>
    <s v="Mary's Son is a pop opera about Jesus and the hope he brings to all people."/>
    <n v="3500"/>
    <n v="1276"/>
    <x v="2"/>
    <x v="0"/>
    <s v="USD"/>
    <n v="1461186676"/>
    <n v="1458594676"/>
    <b v="0"/>
    <n v="10"/>
    <b v="0"/>
    <s v="theater/musical"/>
    <n v="0.36457142857142855"/>
    <n v="127.6"/>
    <x v="1"/>
    <x v="40"/>
  </r>
  <r>
    <n v="3636"/>
    <x v="3633"/>
    <s v="The Brotherâ€™s of B-block is a musical play. A new take on &quot;OZ&quot; _x000a_The Wizard of OZ meets HBO's OZ."/>
    <n v="150000"/>
    <n v="0"/>
    <x v="2"/>
    <x v="0"/>
    <s v="USD"/>
    <n v="1442248829"/>
    <n v="1439224829"/>
    <b v="0"/>
    <n v="0"/>
    <b v="0"/>
    <s v="theater/musical"/>
    <n v="0"/>
    <m/>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x v="3635"/>
    <s v="A rock and roll journey that explores love, loss, redemption, duality and ascension."/>
    <n v="3300"/>
    <n v="216"/>
    <x v="2"/>
    <x v="5"/>
    <s v="CAD"/>
    <n v="1429456132"/>
    <n v="1424275732"/>
    <b v="0"/>
    <n v="2"/>
    <b v="0"/>
    <s v="theater/musical"/>
    <n v="6.545454545454546E-2"/>
    <n v="108"/>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
    <x v="1"/>
    <x v="40"/>
  </r>
  <r>
    <n v="3640"/>
    <x v="3637"/>
    <s v="Help us bring the SPRING AWAKENING to Frederick, MD! _x000a__x000a_We're producing a project for young adults and could use your help."/>
    <n v="1000"/>
    <n v="55"/>
    <x v="2"/>
    <x v="0"/>
    <s v="USD"/>
    <n v="1431283530"/>
    <n v="1428691530"/>
    <b v="0"/>
    <n v="3"/>
    <b v="0"/>
    <s v="theater/musical"/>
    <n v="5.5E-2"/>
    <n v="18.333333333333332"/>
    <x v="1"/>
    <x v="40"/>
  </r>
  <r>
    <n v="3641"/>
    <x v="3638"/>
    <s v="See Pryor from his teenage years to his last breath featuring his past wives, closest friends. &amp; his fan favorite character Mudbone."/>
    <n v="3000"/>
    <n v="0"/>
    <x v="2"/>
    <x v="0"/>
    <s v="USD"/>
    <n v="1412485200"/>
    <n v="1410966179"/>
    <b v="0"/>
    <n v="0"/>
    <b v="0"/>
    <s v="theater/musical"/>
    <n v="0"/>
    <m/>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7.5"/>
    <x v="1"/>
    <x v="40"/>
  </r>
  <r>
    <n v="3643"/>
    <x v="3640"/>
    <s v="It feels like the first time. Like the very first time everyone's coming-of-age comes to the stage. Think 'Wicked', with bad acne."/>
    <n v="25000"/>
    <n v="0"/>
    <x v="2"/>
    <x v="0"/>
    <s v="USD"/>
    <n v="1447734439"/>
    <n v="1444274839"/>
    <b v="0"/>
    <n v="0"/>
    <b v="0"/>
    <s v="theater/musical"/>
    <n v="0"/>
    <m/>
    <x v="1"/>
    <x v="40"/>
  </r>
  <r>
    <n v="3644"/>
    <x v="3641"/>
    <s v="We are the Saugerties High School drama club. Please help us create our musical to keep theater alive!"/>
    <n v="5000"/>
    <n v="821"/>
    <x v="2"/>
    <x v="0"/>
    <s v="USD"/>
    <n v="1457413140"/>
    <n v="1454996887"/>
    <b v="0"/>
    <n v="12"/>
    <b v="0"/>
    <s v="theater/musical"/>
    <n v="0.16420000000000001"/>
    <n v="68.416666666666671"/>
    <x v="1"/>
    <x v="40"/>
  </r>
  <r>
    <n v="3645"/>
    <x v="3642"/>
    <s v="This new musical comedy empowers women and girls of all ages to be themselves in their shoes, whatever shoes they choose."/>
    <n v="1000"/>
    <n v="1"/>
    <x v="2"/>
    <x v="5"/>
    <s v="CAD"/>
    <n v="1479773838"/>
    <n v="1477178238"/>
    <b v="0"/>
    <n v="1"/>
    <b v="0"/>
    <s v="theater/musical"/>
    <n v="1E-3"/>
    <n v="1"/>
    <x v="1"/>
    <x v="40"/>
  </r>
  <r>
    <n v="3646"/>
    <x v="3643"/>
    <s v="Develop demo materials for new, true story of teen Revolutionary War heroes - for hybrid film/live stage musical"/>
    <n v="10000"/>
    <n v="481"/>
    <x v="2"/>
    <x v="0"/>
    <s v="USD"/>
    <n v="1434497400"/>
    <n v="1431770802"/>
    <b v="0"/>
    <n v="8"/>
    <b v="0"/>
    <s v="theater/musical"/>
    <n v="4.8099999999999997E-2"/>
    <n v="60.125"/>
    <x v="1"/>
    <x v="40"/>
  </r>
  <r>
    <n v="3647"/>
    <x v="3644"/>
    <s v="Zachariah Sheldon is a brilliant, darkly twisted brand new musical with music from Mark Newton and script by Anthony Wilkes"/>
    <n v="500"/>
    <n v="30"/>
    <x v="2"/>
    <x v="1"/>
    <s v="GBP"/>
    <n v="1475258327"/>
    <n v="1471370327"/>
    <b v="0"/>
    <n v="2"/>
    <b v="0"/>
    <s v="theater/musical"/>
    <n v="0.06"/>
    <n v="15"/>
    <x v="1"/>
    <x v="40"/>
  </r>
  <r>
    <n v="3648"/>
    <x v="3645"/>
    <s v="Help Moth Live! Support Moth and its artist collective to achieve its 2014/15 season."/>
    <n v="40000"/>
    <n v="40153"/>
    <x v="0"/>
    <x v="0"/>
    <s v="USD"/>
    <n v="1412492445"/>
    <n v="1409900445"/>
    <b v="0"/>
    <n v="73"/>
    <b v="1"/>
    <s v="theater/plays"/>
    <n v="1.003825"/>
    <n v="550.04109589041093"/>
    <x v="1"/>
    <x v="6"/>
  </r>
  <r>
    <n v="3649"/>
    <x v="3646"/>
    <s v="Monies raised will help offset production costs of  transportation of set and actors, theatre rental and advertising costs."/>
    <n v="750"/>
    <n v="780"/>
    <x v="0"/>
    <x v="5"/>
    <s v="CAD"/>
    <n v="1402938394"/>
    <n v="1400691994"/>
    <b v="0"/>
    <n v="8"/>
    <b v="1"/>
    <s v="theater/plays"/>
    <n v="1.04"/>
    <n v="97.5"/>
    <x v="1"/>
    <x v="6"/>
  </r>
  <r>
    <n v="3650"/>
    <x v="3647"/>
    <s v="A terse and delicate dissection of male emotions from a rural perspective: fathers and sons, legacy and heritage, molasses and mud."/>
    <n v="500"/>
    <n v="500"/>
    <x v="0"/>
    <x v="1"/>
    <s v="GBP"/>
    <n v="1454412584"/>
    <n v="1452598184"/>
    <b v="0"/>
    <n v="17"/>
    <b v="1"/>
    <s v="theater/plays"/>
    <n v="1"/>
    <n v="29.411764705882351"/>
    <x v="1"/>
    <x v="6"/>
  </r>
  <r>
    <n v="3651"/>
    <x v="3648"/>
    <s v="A Chicago staged reading of Jim Cartwright's 1992 play-with-music, &quot;The Rise and Fall of Little Voice.&quot;"/>
    <n v="500"/>
    <n v="520"/>
    <x v="0"/>
    <x v="0"/>
    <s v="USD"/>
    <n v="1407686340"/>
    <n v="1404833442"/>
    <b v="0"/>
    <n v="9"/>
    <b v="1"/>
    <s v="theater/plays"/>
    <n v="1.04"/>
    <n v="57.777777777777779"/>
    <x v="1"/>
    <x v="6"/>
  </r>
  <r>
    <n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x v="3650"/>
    <s v="Miranda Conquest is Britainâ€™s top celebrity chef. One problem: she canâ€™t cook. A comedy about control, celebrity and kitchen knives."/>
    <n v="1500"/>
    <n v="2616"/>
    <x v="0"/>
    <x v="1"/>
    <s v="GBP"/>
    <n v="1459702800"/>
    <n v="1457690386"/>
    <b v="0"/>
    <n v="38"/>
    <b v="1"/>
    <s v="theater/plays"/>
    <n v="1.744"/>
    <n v="68.84210526315789"/>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x v="3652"/>
    <s v="Auch dieses Jahr soll wieder unter der Leitung von Christian Seiler &amp; Bruno Catalano ein Projekt der AG Theater stattfinden."/>
    <n v="5000"/>
    <n v="5291"/>
    <x v="0"/>
    <x v="16"/>
    <s v="CHF"/>
    <n v="1485989940"/>
    <n v="1483393836"/>
    <b v="0"/>
    <n v="46"/>
    <b v="1"/>
    <s v="theater/plays"/>
    <n v="1.0582"/>
    <n v="115.02173913043478"/>
    <x v="1"/>
    <x v="6"/>
  </r>
  <r>
    <n v="3657"/>
    <x v="3653"/>
    <s v="Vi mindes 400-Ã¥ret for Shakespeares dÃ¸d ved at producere en forestilling, som indeholder alt det, som vi kender Shakespeare for."/>
    <n v="2000"/>
    <n v="2215"/>
    <x v="0"/>
    <x v="8"/>
    <s v="DKK"/>
    <n v="1464817320"/>
    <n v="1462806419"/>
    <b v="0"/>
    <n v="20"/>
    <b v="1"/>
    <s v="theater/plays"/>
    <n v="1.1074999999999999"/>
    <n v="110.75"/>
    <x v="1"/>
    <x v="6"/>
  </r>
  <r>
    <n v="3658"/>
    <x v="3654"/>
    <s v="Life is hard when your own imaginary friend can't make time for you."/>
    <n v="1500"/>
    <n v="1510"/>
    <x v="0"/>
    <x v="0"/>
    <s v="USD"/>
    <n v="1404273540"/>
    <n v="1400272580"/>
    <b v="0"/>
    <n v="20"/>
    <b v="1"/>
    <s v="theater/plays"/>
    <n v="1.0066666666666666"/>
    <n v="75.5"/>
    <x v="1"/>
    <x v="6"/>
  </r>
  <r>
    <n v="3659"/>
    <x v="3655"/>
    <s v="We want you to analyze while we dramatize if people who romanticize can recognize true love in a disguise."/>
    <n v="3000"/>
    <n v="3061"/>
    <x v="0"/>
    <x v="0"/>
    <s v="USD"/>
    <n v="1426775940"/>
    <n v="1424414350"/>
    <b v="0"/>
    <n v="13"/>
    <b v="1"/>
    <s v="theater/plays"/>
    <n v="1.0203333333333333"/>
    <n v="235.46153846153845"/>
    <x v="1"/>
    <x v="6"/>
  </r>
  <r>
    <n v="3660"/>
    <x v="3656"/>
    <s v="We are a young company who have been accepted to put on our play at The Courtyard Theatre. We need Â£250 for flyers, props and costume!"/>
    <n v="250"/>
    <n v="250"/>
    <x v="0"/>
    <x v="1"/>
    <s v="GBP"/>
    <n v="1419368925"/>
    <n v="1417208925"/>
    <b v="0"/>
    <n v="22"/>
    <b v="1"/>
    <s v="theater/plays"/>
    <n v="1"/>
    <n v="11.363636363636363"/>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x v="3659"/>
    <s v="Each year our community comes together to put on a fun and funny family show. We need your help to keep our annual event going."/>
    <n v="225"/>
    <n v="234"/>
    <x v="0"/>
    <x v="1"/>
    <s v="GBP"/>
    <n v="1482321030"/>
    <n v="1477133430"/>
    <b v="0"/>
    <n v="9"/>
    <b v="1"/>
    <s v="theater/plays"/>
    <n v="1.04"/>
    <n v="26"/>
    <x v="1"/>
    <x v="6"/>
  </r>
  <r>
    <n v="3664"/>
    <x v="3660"/>
    <s v="An Original Short Play: two young women search for answers about sexuality, the history they are taught, and their animal instincts."/>
    <n v="800"/>
    <n v="875"/>
    <x v="0"/>
    <x v="0"/>
    <s v="USD"/>
    <n v="1466056689"/>
    <n v="1464847089"/>
    <b v="0"/>
    <n v="19"/>
    <b v="1"/>
    <s v="theater/plays"/>
    <n v="1.09375"/>
    <n v="46.05263157894737"/>
    <x v="1"/>
    <x v="6"/>
  </r>
  <r>
    <n v="3665"/>
    <x v="3661"/>
    <s v="A Fantastic creation about Napoleon, through his words and letters, sublimated by a musical score of rare beauty. Magnificent poetry!"/>
    <n v="620"/>
    <n v="714"/>
    <x v="0"/>
    <x v="6"/>
    <s v="EUR"/>
    <n v="1446062040"/>
    <n v="1445109822"/>
    <b v="0"/>
    <n v="14"/>
    <b v="1"/>
    <s v="theater/plays"/>
    <n v="1.1516129032258065"/>
    <n v="51"/>
    <x v="1"/>
    <x v="6"/>
  </r>
  <r>
    <n v="3666"/>
    <x v="3662"/>
    <s v="Artistic Internship @ Ojai Playwrights Conference"/>
    <n v="1200"/>
    <n v="1200"/>
    <x v="0"/>
    <x v="0"/>
    <s v="USD"/>
    <n v="1406185200"/>
    <n v="1404337382"/>
    <b v="0"/>
    <n v="38"/>
    <b v="1"/>
    <s v="theater/plays"/>
    <n v="1"/>
    <n v="31.578947368421051"/>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x v="3666"/>
    <s v="Debauchery, laughter, violence and politics. Why wouldn't you want help Drama Soc's production of 'Posh' be the best it can be?"/>
    <n v="220"/>
    <n v="241"/>
    <x v="0"/>
    <x v="1"/>
    <s v="GBP"/>
    <n v="1433113200"/>
    <n v="1431951611"/>
    <b v="0"/>
    <n v="12"/>
    <b v="1"/>
    <s v="theater/plays"/>
    <n v="1.0954545454545455"/>
    <n v="20.083333333333332"/>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88.2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x v="3669"/>
    <s v="Zoe is a teenage girl growing up in a deeply disturbing society. If those paid to protect her aren't listening, then who is?"/>
    <n v="4000"/>
    <n v="4545"/>
    <x v="0"/>
    <x v="1"/>
    <s v="GBP"/>
    <n v="1415191920"/>
    <n v="1412233497"/>
    <b v="0"/>
    <n v="114"/>
    <b v="1"/>
    <s v="theater/plays"/>
    <n v="1.13625"/>
    <n v="39.868421052631582"/>
    <x v="1"/>
    <x v="6"/>
  </r>
  <r>
    <n v="3674"/>
    <x v="3670"/>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x v="3671"/>
    <s v="3 decades, 3 generations, 3 friends, one house. Real Eyes Theatre explore how our lives are influenced by the decades we grow up in."/>
    <n v="50"/>
    <n v="70"/>
    <x v="0"/>
    <x v="1"/>
    <s v="GBP"/>
    <n v="1463353200"/>
    <n v="1462285182"/>
    <b v="0"/>
    <n v="3"/>
    <b v="1"/>
    <s v="theater/plays"/>
    <n v="1.4"/>
    <n v="23.333333333333332"/>
    <x v="1"/>
    <x v="6"/>
  </r>
  <r>
    <n v="3676"/>
    <x v="3672"/>
    <s v="The Black and White Theatre Company Inc. is a small company who loves to perform and entertain, but needs your support to succeed!"/>
    <n v="800"/>
    <n v="1030"/>
    <x v="0"/>
    <x v="0"/>
    <s v="USD"/>
    <n v="1410550484"/>
    <n v="1408995284"/>
    <b v="0"/>
    <n v="16"/>
    <b v="1"/>
    <s v="theater/plays"/>
    <n v="1.2875000000000001"/>
    <n v="64.375"/>
    <x v="1"/>
    <x v="6"/>
  </r>
  <r>
    <n v="3677"/>
    <x v="3673"/>
    <s v="Goldfish Memory Productions seeks at least $12,000 to begin their first 3 professional projects."/>
    <n v="12000"/>
    <n v="12348.5"/>
    <x v="0"/>
    <x v="0"/>
    <s v="USD"/>
    <n v="1404359940"/>
    <n v="1402580818"/>
    <b v="0"/>
    <n v="199"/>
    <b v="1"/>
    <s v="theater/plays"/>
    <n v="1.0290416666666666"/>
    <n v="62.052763819095475"/>
    <x v="1"/>
    <x v="6"/>
  </r>
  <r>
    <n v="3678"/>
    <x v="3674"/>
    <s v="The Ugly Collective takes Some big Some bang to the Underbelly Venues at the Edinburgh Fringe!"/>
    <n v="2000"/>
    <n v="2050"/>
    <x v="0"/>
    <x v="1"/>
    <s v="GBP"/>
    <n v="1433076298"/>
    <n v="1430052298"/>
    <b v="0"/>
    <n v="31"/>
    <b v="1"/>
    <s v="theater/plays"/>
    <n v="1.0249999999999999"/>
    <n v="66.129032258064512"/>
    <x v="1"/>
    <x v="6"/>
  </r>
  <r>
    <n v="3679"/>
    <x v="3675"/>
    <s v="Bert V. Royal makes a strong statement about drug use, suicide, teen violence, rebellion and sexual identity in this powerful play."/>
    <n v="2000"/>
    <n v="2202"/>
    <x v="0"/>
    <x v="0"/>
    <s v="USD"/>
    <n v="1404190740"/>
    <n v="1401214581"/>
    <b v="0"/>
    <n v="30"/>
    <b v="1"/>
    <s v="theater/plays"/>
    <n v="1.101"/>
    <n v="73.400000000000006"/>
    <x v="1"/>
    <x v="6"/>
  </r>
  <r>
    <n v="3680"/>
    <x v="3676"/>
    <s v="In The Dudleys! family memories are brought to life as a malfunctioning 8-bit video game. Press Start."/>
    <n v="3000"/>
    <n v="3383"/>
    <x v="0"/>
    <x v="0"/>
    <s v="USD"/>
    <n v="1475664834"/>
    <n v="1473850434"/>
    <b v="0"/>
    <n v="34"/>
    <b v="1"/>
    <s v="theater/plays"/>
    <n v="1.1276666666666666"/>
    <n v="99.5"/>
    <x v="1"/>
    <x v="6"/>
  </r>
  <r>
    <n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x v="3678"/>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x v="3679"/>
    <s v="A Krumpus Story is a dark holiday comedy for anyone who wants a little more spice in their holiday fare."/>
    <n v="3500"/>
    <n v="3880"/>
    <x v="0"/>
    <x v="0"/>
    <s v="USD"/>
    <n v="1476931696"/>
    <n v="1474339696"/>
    <b v="0"/>
    <n v="66"/>
    <b v="1"/>
    <s v="theater/plays"/>
    <n v="1.1085714285714285"/>
    <n v="58.787878787878789"/>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x v="3682"/>
    <s v="This October, in association with Rogue Productions at FSU, I will be directing a production of Dog sees God."/>
    <n v="350"/>
    <n v="355"/>
    <x v="0"/>
    <x v="0"/>
    <s v="USD"/>
    <n v="1440820740"/>
    <n v="1439567660"/>
    <b v="0"/>
    <n v="6"/>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x v="3686"/>
    <s v="A play honoring the lives and legacies of the activists and those remembered at the 1992 ACT UP Ashes Action at The White House"/>
    <n v="1500"/>
    <n v="1800"/>
    <x v="0"/>
    <x v="0"/>
    <s v="USD"/>
    <n v="1417101683"/>
    <n v="1414506083"/>
    <b v="0"/>
    <n v="31"/>
    <b v="1"/>
    <s v="theater/plays"/>
    <n v="1.2"/>
    <n v="58.064516129032256"/>
    <x v="1"/>
    <x v="6"/>
  </r>
  <r>
    <n v="3691"/>
    <x v="3687"/>
    <s v="World Premiere of last play written by Amiri Baraka"/>
    <n v="40000"/>
    <n v="51184"/>
    <x v="0"/>
    <x v="0"/>
    <s v="USD"/>
    <n v="1425272340"/>
    <n v="1421426929"/>
    <b v="0"/>
    <n v="274"/>
    <b v="1"/>
    <s v="theater/plays"/>
    <n v="1.2796000000000001"/>
    <n v="186.80291970802921"/>
    <x v="1"/>
    <x v="6"/>
  </r>
  <r>
    <n v="3692"/>
    <x v="3688"/>
    <s v="Help us independently produce two great comedies by Christopher Durang."/>
    <n v="1000"/>
    <n v="1260"/>
    <x v="0"/>
    <x v="0"/>
    <s v="USD"/>
    <n v="1411084800"/>
    <n v="1410304179"/>
    <b v="0"/>
    <n v="17"/>
    <b v="1"/>
    <s v="theater/plays"/>
    <n v="1.26"/>
    <n v="74.117647058823536"/>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x v="3691"/>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x v="3692"/>
    <s v="We are 10 years old - please help us celebrate the last 10 years and secure our future for the next 10 years."/>
    <n v="2000"/>
    <n v="3100"/>
    <x v="0"/>
    <x v="1"/>
    <s v="GBP"/>
    <n v="1423838916"/>
    <n v="1418654916"/>
    <b v="0"/>
    <n v="78"/>
    <b v="1"/>
    <s v="theater/plays"/>
    <n v="1.55"/>
    <n v="39.743589743589745"/>
    <x v="1"/>
    <x v="6"/>
  </r>
  <r>
    <n v="3697"/>
    <x v="3693"/>
    <s v="With your support this one-man show will tour various theatres in the UK - it's a story of hero worship and love beyond the grave."/>
    <n v="2000"/>
    <n v="2160"/>
    <x v="0"/>
    <x v="1"/>
    <s v="GBP"/>
    <n v="1462878648"/>
    <n v="1461064248"/>
    <b v="0"/>
    <n v="30"/>
    <b v="1"/>
    <s v="theater/plays"/>
    <n v="1.08"/>
    <n v="72"/>
    <x v="1"/>
    <x v="6"/>
  </r>
  <r>
    <n v="3698"/>
    <x v="3694"/>
    <s v="Two great political plays, separated in authorship by four hundred years but united in their urgency."/>
    <n v="5000"/>
    <n v="5526"/>
    <x v="0"/>
    <x v="0"/>
    <s v="USD"/>
    <n v="1456946487"/>
    <n v="1454354487"/>
    <b v="0"/>
    <n v="136"/>
    <b v="1"/>
    <s v="theater/plays"/>
    <n v="1.1052"/>
    <n v="40.632352941176471"/>
    <x v="1"/>
    <x v="6"/>
  </r>
  <r>
    <n v="3699"/>
    <x v="3695"/>
    <s v="Tell Me That You Love Me, a new play about the love affair between Actress and Writer, with the novel Arch of Triumph as the backdrop"/>
    <n v="2500"/>
    <n v="2520"/>
    <x v="0"/>
    <x v="0"/>
    <s v="USD"/>
    <n v="1413383216"/>
    <n v="1410791216"/>
    <b v="0"/>
    <n v="40"/>
    <b v="1"/>
    <s v="theater/plays"/>
    <n v="1.008"/>
    <n v="63"/>
    <x v="1"/>
    <x v="6"/>
  </r>
  <r>
    <n v="3700"/>
    <x v="3696"/>
    <s v="Help me produce the play I have written for my senior project!"/>
    <n v="500"/>
    <n v="606"/>
    <x v="0"/>
    <x v="0"/>
    <s v="USD"/>
    <n v="1412092800"/>
    <n v="1409493800"/>
    <b v="0"/>
    <n v="18"/>
    <b v="1"/>
    <s v="theater/plays"/>
    <n v="1.212"/>
    <n v="33.666666666666664"/>
    <x v="1"/>
    <x v="6"/>
  </r>
  <r>
    <n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43.2"/>
    <x v="1"/>
    <x v="6"/>
  </r>
  <r>
    <n v="3704"/>
    <x v="3700"/>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x v="3702"/>
    <s v="Our original dramatic adaption of this Mozart opera is staged to create visually stunning fun with live music."/>
    <n v="1500"/>
    <n v="1820"/>
    <x v="0"/>
    <x v="0"/>
    <s v="USD"/>
    <n v="1410558949"/>
    <n v="1409262949"/>
    <b v="0"/>
    <n v="13"/>
    <b v="1"/>
    <s v="theater/plays"/>
    <n v="1.2133333333333334"/>
    <n v="140"/>
    <x v="1"/>
    <x v="6"/>
  </r>
  <r>
    <n v="3707"/>
    <x v="3703"/>
    <s v="Support this collection of new plays by Kansas City writers and the artists who are bringing it to life!"/>
    <n v="1000"/>
    <n v="1860"/>
    <x v="0"/>
    <x v="0"/>
    <s v="USD"/>
    <n v="1469165160"/>
    <n v="1467335378"/>
    <b v="0"/>
    <n v="23"/>
    <b v="1"/>
    <s v="theater/plays"/>
    <n v="1.86"/>
    <n v="80.869565217391298"/>
    <x v="1"/>
    <x v="6"/>
  </r>
  <r>
    <n v="3708"/>
    <x v="3704"/>
    <s v="Dear Stone Theater Company brings its inaugural production of Much Ado About Nothing to Logan Square, Chicago. Thanks for watching!"/>
    <n v="700"/>
    <n v="2100"/>
    <x v="0"/>
    <x v="0"/>
    <s v="USD"/>
    <n v="1404444286"/>
    <n v="1403234686"/>
    <b v="0"/>
    <n v="39"/>
    <b v="1"/>
    <s v="theater/plays"/>
    <n v="3"/>
    <n v="53.846153846153847"/>
    <x v="1"/>
    <x v="6"/>
  </r>
  <r>
    <n v="3709"/>
    <x v="3705"/>
    <s v="The filthily talented Ruby and Darling, take you on a raunch-tastic musical discovery of life with a vagina. #sayno"/>
    <n v="1000"/>
    <n v="1082.5"/>
    <x v="0"/>
    <x v="1"/>
    <s v="GBP"/>
    <n v="1403715546"/>
    <n v="1401123546"/>
    <b v="0"/>
    <n v="35"/>
    <b v="1"/>
    <s v="theater/plays"/>
    <n v="1.0825"/>
    <n v="30.928571428571427"/>
    <x v="1"/>
    <x v="6"/>
  </r>
  <r>
    <n v="3710"/>
    <x v="3706"/>
    <s v="A comedy about, life, death, men, women, and the power of a good Kegel."/>
    <n v="1300"/>
    <n v="1835"/>
    <x v="0"/>
    <x v="0"/>
    <s v="USD"/>
    <n v="1428068988"/>
    <n v="1425908988"/>
    <b v="0"/>
    <n v="27"/>
    <b v="1"/>
    <s v="theater/plays"/>
    <n v="1.4115384615384616"/>
    <n v="67.962962962962962"/>
    <x v="1"/>
    <x v="6"/>
  </r>
  <r>
    <n v="3711"/>
    <x v="3707"/>
    <s v="Two teachers and twenty kids bring one of Shakespeare's plays to life!"/>
    <n v="500"/>
    <n v="570"/>
    <x v="0"/>
    <x v="0"/>
    <s v="USD"/>
    <n v="1402848000"/>
    <n v="1400606573"/>
    <b v="0"/>
    <n v="21"/>
    <b v="1"/>
    <s v="theater/plays"/>
    <n v="1.1399999999999999"/>
    <n v="27.142857142857142"/>
    <x v="1"/>
    <x v="6"/>
  </r>
  <r>
    <n v="3712"/>
    <x v="3708"/>
    <s v="Married, Single, Divorced, Straight, Gay, Transgendered, Birth Mother, Adoptive Mother.... Everyone has a story.  These are ours."/>
    <n v="7500"/>
    <n v="11530"/>
    <x v="0"/>
    <x v="0"/>
    <s v="USD"/>
    <n v="1433055540"/>
    <n v="1431230867"/>
    <b v="0"/>
    <n v="104"/>
    <b v="1"/>
    <s v="theater/plays"/>
    <n v="1.5373333333333334"/>
    <n v="110.86538461538461"/>
    <x v="1"/>
    <x v="6"/>
  </r>
  <r>
    <n v="3713"/>
    <x v="3709"/>
    <s v="Matt Fotis's play, Nights on the Couch, was accepted to the 28th Annual Strawberry One Act Festival! Show your support!"/>
    <n v="2000"/>
    <n v="2030"/>
    <x v="0"/>
    <x v="0"/>
    <s v="USD"/>
    <n v="1465062166"/>
    <n v="1463334166"/>
    <b v="0"/>
    <n v="19"/>
    <b v="1"/>
    <s v="theater/plays"/>
    <n v="1.0149999999999999"/>
    <n v="106.84210526315789"/>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x v="3712"/>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x v="3713"/>
    <s v="A heart-warming comedy by award-winning writer about Love, Sex, Friendship of three old gay men in their 60s'!"/>
    <n v="4000"/>
    <n v="4030"/>
    <x v="0"/>
    <x v="1"/>
    <s v="GBP"/>
    <n v="1431204449"/>
    <n v="1428526049"/>
    <b v="0"/>
    <n v="13"/>
    <b v="1"/>
    <s v="theater/plays"/>
    <n v="1.0075000000000001"/>
    <n v="310"/>
    <x v="1"/>
    <x v="6"/>
  </r>
  <r>
    <n v="3718"/>
    <x v="3714"/>
    <s v="William Carlisle has the world at his feet but its weight on his shoulders. He is intelligent, articulate and fucked."/>
    <n v="500"/>
    <n v="1197"/>
    <x v="0"/>
    <x v="1"/>
    <s v="GBP"/>
    <n v="1425057075"/>
    <n v="1422465075"/>
    <b v="0"/>
    <n v="46"/>
    <b v="1"/>
    <s v="theater/plays"/>
    <n v="2.3940000000000001"/>
    <n v="26.021739130434781"/>
    <x v="1"/>
    <x v="6"/>
  </r>
  <r>
    <n v="3719"/>
    <x v="3715"/>
    <s v="A new piece of physical theatre about love, regret and longing."/>
    <n v="200"/>
    <n v="420"/>
    <x v="0"/>
    <x v="1"/>
    <s v="GBP"/>
    <n v="1434994266"/>
    <n v="1432402266"/>
    <b v="0"/>
    <n v="4"/>
    <b v="1"/>
    <s v="theater/plays"/>
    <n v="2.1"/>
    <n v="105"/>
    <x v="1"/>
    <x v="6"/>
  </r>
  <r>
    <n v="3720"/>
    <x v="3716"/>
    <s v="Breaking the American Indian stereotype in the American Theatre."/>
    <n v="3300"/>
    <n v="3449"/>
    <x v="0"/>
    <x v="0"/>
    <s v="USD"/>
    <n v="1435881006"/>
    <n v="1433980206"/>
    <b v="0"/>
    <n v="40"/>
    <b v="1"/>
    <s v="theater/plays"/>
    <n v="1.0451515151515152"/>
    <n v="86.224999999999994"/>
    <x v="1"/>
    <x v="6"/>
  </r>
  <r>
    <n v="3721"/>
    <x v="3717"/>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x v="3719"/>
    <s v="Saltmine Theatre Company present Beauty and the Beast:"/>
    <n v="4500"/>
    <n v="4592"/>
    <x v="0"/>
    <x v="1"/>
    <s v="GBP"/>
    <n v="1417374262"/>
    <n v="1414778662"/>
    <b v="0"/>
    <n v="63"/>
    <b v="1"/>
    <s v="theater/plays"/>
    <n v="1.0204444444444445"/>
    <n v="72.888888888888886"/>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x v="3721"/>
    <s v="A small theatre company taking 'Mine' on tour in early 2016. 'Mine' is a modern play and we hope to break on to the stage with a bang."/>
    <n v="300"/>
    <n v="381"/>
    <x v="0"/>
    <x v="1"/>
    <s v="GBP"/>
    <n v="1455831000"/>
    <n v="1454366467"/>
    <b v="0"/>
    <n v="15"/>
    <b v="1"/>
    <s v="theater/plays"/>
    <n v="1.27"/>
    <n v="25.4"/>
    <x v="1"/>
    <x v="6"/>
  </r>
  <r>
    <n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x v="3723"/>
    <s v="It's exactly what you think it is: a historical parody of your favorite sitcom about a bar and its psychiatrist spinoff!"/>
    <n v="2000"/>
    <n v="2015"/>
    <x v="0"/>
    <x v="0"/>
    <s v="USD"/>
    <n v="1476939300"/>
    <n v="1474273294"/>
    <b v="0"/>
    <n v="33"/>
    <b v="1"/>
    <s v="theater/plays"/>
    <n v="1.0075000000000001"/>
    <n v="61.060606060606062"/>
    <x v="1"/>
    <x v="6"/>
  </r>
  <r>
    <n v="3728"/>
    <x v="3724"/>
    <s v="Bare Bones Shakespeare's first season will start with a DFW school touring show: Romeo and Juliet."/>
    <n v="20000"/>
    <n v="1862"/>
    <x v="2"/>
    <x v="0"/>
    <s v="USD"/>
    <n v="1439957176"/>
    <n v="1437365176"/>
    <b v="0"/>
    <n v="31"/>
    <b v="0"/>
    <s v="theater/plays"/>
    <n v="9.3100000000000002E-2"/>
    <n v="60.064516129032256"/>
    <x v="1"/>
    <x v="6"/>
  </r>
  <r>
    <n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x v="3726"/>
    <s v="&quot;MARK TWAIN IS HELL FOR THE COMPANY&quot; is an original theatrical production created and under development by Jeff Lowe."/>
    <n v="1000"/>
    <n v="100"/>
    <x v="2"/>
    <x v="0"/>
    <s v="USD"/>
    <n v="1439828159"/>
    <n v="1437236159"/>
    <b v="0"/>
    <n v="1"/>
    <b v="0"/>
    <s v="theater/plays"/>
    <n v="0.1"/>
    <n v="100"/>
    <x v="1"/>
    <x v="6"/>
  </r>
  <r>
    <n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x v="3728"/>
    <s v="Mijn solo voorstelling gaat over Elektra (Sophokles) en hoe zij als jongere alles beleeft en meemaakt!"/>
    <n v="850"/>
    <n v="131"/>
    <x v="2"/>
    <x v="9"/>
    <s v="EUR"/>
    <n v="1422100800"/>
    <n v="1416932133"/>
    <b v="0"/>
    <n v="4"/>
    <b v="0"/>
    <s v="theater/plays"/>
    <n v="0.15411764705882353"/>
    <n v="32.75"/>
    <x v="1"/>
    <x v="6"/>
  </r>
  <r>
    <n v="3733"/>
    <x v="3729"/>
    <s v="want to donate tickets to residents who live in the community that cant afford the 35.00 price of ticket"/>
    <n v="1500"/>
    <n v="0"/>
    <x v="2"/>
    <x v="0"/>
    <s v="USD"/>
    <n v="1429396200"/>
    <n v="1428539708"/>
    <b v="0"/>
    <n v="0"/>
    <b v="0"/>
    <s v="theater/plays"/>
    <n v="0"/>
    <m/>
    <x v="1"/>
    <x v="6"/>
  </r>
  <r>
    <n v="3734"/>
    <x v="3730"/>
    <s v="Shakespeare's plays have an important message for the world. Bosnia needs to hear. Bring Shakespeare to Sarajevo! Fund performances!"/>
    <n v="1500"/>
    <n v="427"/>
    <x v="2"/>
    <x v="0"/>
    <s v="USD"/>
    <n v="1432589896"/>
    <n v="1427405896"/>
    <b v="0"/>
    <n v="7"/>
    <b v="0"/>
    <s v="theater/plays"/>
    <n v="0.28466666666666668"/>
    <n v="61"/>
    <x v="1"/>
    <x v="6"/>
  </r>
  <r>
    <n v="3735"/>
    <x v="3731"/>
    <s v="Young Actor's taking on a Jacobean tragedy. Family, betrayal, love, lust, sex and death."/>
    <n v="150"/>
    <n v="20"/>
    <x v="2"/>
    <x v="1"/>
    <s v="GBP"/>
    <n v="1432831089"/>
    <n v="1430239089"/>
    <b v="0"/>
    <n v="2"/>
    <b v="0"/>
    <s v="theater/plays"/>
    <n v="0.13333333333333333"/>
    <n v="10"/>
    <x v="1"/>
    <x v="6"/>
  </r>
  <r>
    <n v="3736"/>
    <x v="3732"/>
    <s v="Hot Dogs is a new play that tackles sexism in schools and addresses issues that current sex/relationship education fails to."/>
    <n v="1500"/>
    <n v="10"/>
    <x v="2"/>
    <x v="1"/>
    <s v="GBP"/>
    <n v="1427133600"/>
    <n v="1423847093"/>
    <b v="0"/>
    <n v="1"/>
    <b v="0"/>
    <s v="theater/plays"/>
    <n v="6.6666666666666671E-3"/>
    <n v="10"/>
    <x v="1"/>
    <x v="6"/>
  </r>
  <r>
    <n v="3737"/>
    <x v="3476"/>
    <s v="The ASU Theatre and Shakespeare Club presents Measure For Measure directed by Jordyn Ochser."/>
    <n v="700"/>
    <n v="150"/>
    <x v="2"/>
    <x v="0"/>
    <s v="USD"/>
    <n v="1447311540"/>
    <n v="1445358903"/>
    <b v="0"/>
    <n v="4"/>
    <b v="0"/>
    <s v="theater/plays"/>
    <n v="0.21428571428571427"/>
    <n v="37.5"/>
    <x v="1"/>
    <x v="6"/>
  </r>
  <r>
    <n v="3738"/>
    <x v="3733"/>
    <s v="A filmic, fast-paced exploration of trust, making its debut at Camden People's Theatre this July."/>
    <n v="1500"/>
    <n v="270"/>
    <x v="2"/>
    <x v="1"/>
    <s v="GBP"/>
    <n v="1405461600"/>
    <n v="1403562705"/>
    <b v="0"/>
    <n v="6"/>
    <b v="0"/>
    <s v="theater/plays"/>
    <n v="0.18"/>
    <n v="4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00.625"/>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x v="3736"/>
    <s v="A small community with a love for theater would like to continue. Help the children of this community continue."/>
    <n v="20000"/>
    <n v="0"/>
    <x v="2"/>
    <x v="0"/>
    <s v="USD"/>
    <n v="1450389950"/>
    <n v="1447797950"/>
    <b v="0"/>
    <n v="0"/>
    <b v="0"/>
    <s v="theater/plays"/>
    <n v="0"/>
    <m/>
    <x v="1"/>
    <x v="6"/>
  </r>
  <r>
    <n v="3742"/>
    <x v="3737"/>
    <s v="In the midst of dealing with sending their son off to the army, Mitch and Melanie Jennings plan a family reunion to ease their sorrow."/>
    <n v="5000"/>
    <n v="100"/>
    <x v="2"/>
    <x v="0"/>
    <s v="USD"/>
    <n v="1409980144"/>
    <n v="1407388144"/>
    <b v="0"/>
    <n v="4"/>
    <b v="0"/>
    <s v="theater/plays"/>
    <n v="0.02"/>
    <n v="25"/>
    <x v="1"/>
    <x v="6"/>
  </r>
  <r>
    <n v="3743"/>
    <x v="3738"/>
    <s v="I'm taking the Adventures of Huckleberry Finn puppet show down the Mississippi River!"/>
    <n v="2200"/>
    <n v="0"/>
    <x v="2"/>
    <x v="0"/>
    <s v="USD"/>
    <n v="1404406964"/>
    <n v="1401814964"/>
    <b v="0"/>
    <n v="0"/>
    <b v="0"/>
    <s v="theater/plays"/>
    <n v="0"/>
    <m/>
    <x v="1"/>
    <x v="6"/>
  </r>
  <r>
    <n v="3744"/>
    <x v="3739"/>
    <s v="This summer, The Spotlight Players are celebrating Christmas in July with a presentation of Ken Ludwig's side splitting comedy."/>
    <n v="1200"/>
    <n v="0"/>
    <x v="2"/>
    <x v="0"/>
    <s v="USD"/>
    <n v="1404532740"/>
    <n v="1401823952"/>
    <b v="0"/>
    <n v="0"/>
    <b v="0"/>
    <s v="theater/plays"/>
    <n v="0"/>
    <m/>
    <x v="1"/>
    <x v="6"/>
  </r>
  <r>
    <n v="3745"/>
    <x v="3740"/>
    <s v="Tyke wants to expand her puppet theater show to weekly online web shows and is looking for backers."/>
    <n v="100"/>
    <n v="10"/>
    <x v="2"/>
    <x v="0"/>
    <s v="USD"/>
    <n v="1407689102"/>
    <n v="1405097102"/>
    <b v="0"/>
    <n v="1"/>
    <b v="0"/>
    <s v="theater/plays"/>
    <n v="0.1"/>
    <n v="10"/>
    <x v="1"/>
    <x v="6"/>
  </r>
  <r>
    <n v="3746"/>
    <x v="3741"/>
    <s v="Generational curses CAN be broken...right?"/>
    <n v="8500"/>
    <n v="202"/>
    <x v="2"/>
    <x v="0"/>
    <s v="USD"/>
    <n v="1475918439"/>
    <n v="1473326439"/>
    <b v="0"/>
    <n v="1"/>
    <b v="0"/>
    <s v="theater/plays"/>
    <n v="2.3764705882352941E-2"/>
    <n v="202"/>
    <x v="1"/>
    <x v="6"/>
  </r>
  <r>
    <n v="3747"/>
    <x v="3742"/>
    <s v="The world premiere of an astonishing new play by acclaimed writer Atiha Sen Gupta."/>
    <n v="2500"/>
    <n v="25"/>
    <x v="2"/>
    <x v="1"/>
    <s v="GBP"/>
    <n v="1436137140"/>
    <n v="1433833896"/>
    <b v="0"/>
    <n v="1"/>
    <b v="0"/>
    <s v="theater/plays"/>
    <n v="0.01"/>
    <n v="25"/>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x v="3744"/>
    <s v="A night of music, fellowship, and a reflection of my experiences over the past 4 years at Ball State University."/>
    <n v="500"/>
    <n v="525"/>
    <x v="0"/>
    <x v="0"/>
    <s v="USD"/>
    <n v="1461902340"/>
    <n v="1459220588"/>
    <b v="0"/>
    <n v="7"/>
    <b v="1"/>
    <s v="theater/musical"/>
    <n v="1.05"/>
    <n v="7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x v="3746"/>
    <s v="I will be performing in TWO productions to kick off the 2016 season. NEED HELP TO FUND THESE GREAT SHOWS!"/>
    <n v="1000"/>
    <n v="1326"/>
    <x v="0"/>
    <x v="0"/>
    <s v="USD"/>
    <n v="1459641073"/>
    <n v="1454460673"/>
    <b v="0"/>
    <n v="11"/>
    <b v="1"/>
    <s v="theater/musical"/>
    <n v="1.3260000000000001"/>
    <n v="120.54545454545455"/>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x v="3749"/>
    <s v="CitÃ© des Arts needs your help in funding their fall production of the hit musical comedy &quot;Little Shop of Horrors.&quot;"/>
    <n v="2500"/>
    <n v="3000"/>
    <x v="0"/>
    <x v="0"/>
    <s v="USD"/>
    <n v="1406350740"/>
    <n v="1403125737"/>
    <b v="0"/>
    <n v="27"/>
    <b v="1"/>
    <s v="theater/musical"/>
    <n v="1.2"/>
    <n v="111.11111111111111"/>
    <x v="1"/>
    <x v="40"/>
  </r>
  <r>
    <n v="3755"/>
    <x v="3750"/>
    <s v="We have formed an innovative company that aims to create musical comedic performances suitable for a range of venues."/>
    <n v="550"/>
    <n v="713"/>
    <x v="0"/>
    <x v="1"/>
    <s v="GBP"/>
    <n v="1460753307"/>
    <n v="1458161307"/>
    <b v="0"/>
    <n v="28"/>
    <b v="1"/>
    <s v="theater/musical"/>
    <n v="1.2963636363636364"/>
    <n v="25.464285714285715"/>
    <x v="1"/>
    <x v="40"/>
  </r>
  <r>
    <n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x v="3753"/>
    <s v="LUIGI'S LADIES: an original one-woman musical comedy"/>
    <n v="1500"/>
    <n v="1535"/>
    <x v="0"/>
    <x v="0"/>
    <s v="USD"/>
    <n v="1400475600"/>
    <n v="1397819938"/>
    <b v="0"/>
    <n v="26"/>
    <b v="1"/>
    <s v="theater/musical"/>
    <n v="1.0233333333333334"/>
    <n v="59.03846153846154"/>
    <x v="1"/>
    <x v="40"/>
  </r>
  <r>
    <n v="3759"/>
    <x v="3754"/>
    <s v="A production company specializing in small-scale musicals"/>
    <n v="4000"/>
    <n v="4409.7700000000004"/>
    <x v="0"/>
    <x v="0"/>
    <s v="USD"/>
    <n v="1440556553"/>
    <n v="1435372553"/>
    <b v="0"/>
    <n v="88"/>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x v="3756"/>
    <s v="liveartshow returns with a new work at the Arcola this summer. Marsha is a story combining opera, dance and theatre... with a unicorn"/>
    <n v="500"/>
    <n v="500"/>
    <x v="0"/>
    <x v="1"/>
    <s v="GBP"/>
    <n v="1439247600"/>
    <n v="1434625937"/>
    <b v="0"/>
    <n v="3"/>
    <b v="1"/>
    <s v="theater/musical"/>
    <n v="1"/>
    <n v="166.66666666666666"/>
    <x v="1"/>
    <x v="40"/>
  </r>
  <r>
    <n v="3762"/>
    <x v="3757"/>
    <s v="We are trying to raise money to perform a musical we have written, called &quot;Iolite&quot;, at the Edinburgh Fringe in 2015."/>
    <n v="1250"/>
    <n v="1328"/>
    <x v="0"/>
    <x v="1"/>
    <s v="GBP"/>
    <n v="1438543889"/>
    <n v="1436383889"/>
    <b v="0"/>
    <n v="28"/>
    <b v="1"/>
    <s v="theater/musical"/>
    <n v="1.0624"/>
    <n v="47.428571428571431"/>
    <x v="1"/>
    <x v="40"/>
  </r>
  <r>
    <n v="3763"/>
    <x v="3758"/>
    <s v="A musical about two guys writing a musical about...two guys writing a musical."/>
    <n v="5000"/>
    <n v="5000"/>
    <x v="0"/>
    <x v="0"/>
    <s v="USD"/>
    <n v="1427907626"/>
    <n v="1425319226"/>
    <b v="0"/>
    <n v="77"/>
    <b v="1"/>
    <s v="theater/musical"/>
    <n v="1"/>
    <n v="64.935064935064929"/>
    <x v="1"/>
    <x v="40"/>
  </r>
  <r>
    <n v="3764"/>
    <x v="3759"/>
    <s v="Talented, hard-working performers for Into the Woods JR need your help in renting microphones for our show!"/>
    <n v="1500"/>
    <n v="1500"/>
    <x v="0"/>
    <x v="0"/>
    <s v="USD"/>
    <n v="1464482160"/>
    <n v="1462824832"/>
    <b v="0"/>
    <n v="27"/>
    <b v="1"/>
    <s v="theater/musical"/>
    <n v="1"/>
    <n v="55.5555555555555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x v="3761"/>
    <s v="Trapped on a stalled New York subway, seven strangers realize it's not just the train that's stuck."/>
    <n v="10000"/>
    <n v="10265.01"/>
    <x v="0"/>
    <x v="0"/>
    <s v="USD"/>
    <n v="1404360045"/>
    <n v="1401336045"/>
    <b v="0"/>
    <n v="96"/>
    <b v="1"/>
    <s v="theater/musical"/>
    <n v="1.0265010000000001"/>
    <n v="106.9271875"/>
    <x v="1"/>
    <x v="40"/>
  </r>
  <r>
    <n v="3767"/>
    <x v="3762"/>
    <s v="A ragtag crew collaborating on a live performance for the first time, with music as their medium and NYC as their inspiration."/>
    <n v="2000"/>
    <n v="2335"/>
    <x v="0"/>
    <x v="0"/>
    <s v="USD"/>
    <n v="1425185940"/>
    <n v="1423960097"/>
    <b v="0"/>
    <n v="56"/>
    <b v="1"/>
    <s v="theater/musical"/>
    <n v="1.1675"/>
    <n v="41.696428571428569"/>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x v="3764"/>
    <s v="&quot;I wanted to tell the story of two people in love, who were never in the same place at the same time.&quot;- Jason Robert Brown"/>
    <n v="1100"/>
    <n v="1100"/>
    <x v="0"/>
    <x v="0"/>
    <s v="USD"/>
    <n v="1460730079"/>
    <n v="1458138079"/>
    <b v="0"/>
    <n v="15"/>
    <b v="1"/>
    <s v="theater/musical"/>
    <n v="1"/>
    <n v="73.333333333333329"/>
    <x v="1"/>
    <x v="40"/>
  </r>
  <r>
    <n v="3770"/>
    <x v="3765"/>
    <s v="The incredible story of woman's fight to clear her brother from the charge of cowardice in the Great War, brought to life musically"/>
    <n v="2000"/>
    <n v="2000"/>
    <x v="0"/>
    <x v="1"/>
    <s v="GBP"/>
    <n v="1434234010"/>
    <n v="1431642010"/>
    <b v="0"/>
    <n v="20"/>
    <b v="1"/>
    <s v="theater/musical"/>
    <n v="1"/>
    <n v="100"/>
    <x v="1"/>
    <x v="40"/>
  </r>
  <r>
    <n v="3771"/>
    <x v="3766"/>
    <s v="I would like to make a demo recording of six songs from COME OUT SWINGIN'!"/>
    <n v="1000"/>
    <n v="1460"/>
    <x v="0"/>
    <x v="0"/>
    <s v="USD"/>
    <n v="1463529600"/>
    <n v="1462307652"/>
    <b v="0"/>
    <n v="38"/>
    <b v="1"/>
    <s v="theater/musical"/>
    <n v="1.46"/>
    <n v="38.421052631578945"/>
    <x v="1"/>
    <x v="40"/>
  </r>
  <r>
    <n v="3772"/>
    <x v="3767"/>
    <s v="A dark comedy about two girls, one knee, and the 1994 Olympics. Help us make sure &quot;Tonya and Nancy&quot; rocks!"/>
    <n v="5000"/>
    <n v="5510"/>
    <x v="0"/>
    <x v="0"/>
    <s v="USD"/>
    <n v="1480399200"/>
    <n v="1478616506"/>
    <b v="0"/>
    <n v="33"/>
    <b v="1"/>
    <s v="theater/musical"/>
    <n v="1.1020000000000001"/>
    <n v="166.96969696969697"/>
    <x v="1"/>
    <x v="40"/>
  </r>
  <r>
    <n v="3773"/>
    <x v="3768"/>
    <s v="A dramatic hip-hopera, inspired from monologues written by the performers."/>
    <n v="5000"/>
    <n v="5410"/>
    <x v="0"/>
    <x v="0"/>
    <s v="USD"/>
    <n v="1479175680"/>
    <n v="1476317247"/>
    <b v="0"/>
    <n v="57"/>
    <b v="1"/>
    <s v="theater/musical"/>
    <n v="1.0820000000000001"/>
    <n v="94.912280701754383"/>
    <x v="1"/>
    <x v="40"/>
  </r>
  <r>
    <n v="3774"/>
    <x v="3769"/>
    <s v="Mabel Moon and her co-pilot Silvertoes are coming to earth in the form of a 35 minute interactive and educational musical adventure  !"/>
    <n v="2500"/>
    <n v="2500"/>
    <x v="0"/>
    <x v="5"/>
    <s v="CAD"/>
    <n v="1428606055"/>
    <n v="1427223655"/>
    <b v="0"/>
    <n v="25"/>
    <b v="1"/>
    <s v="theater/musical"/>
    <n v="1"/>
    <n v="100"/>
    <x v="1"/>
    <x v="40"/>
  </r>
  <r>
    <n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x v="3772"/>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x v="3773"/>
    <s v="Sponsor an AVENUE Q puppet for The Barn Players April 2015 production."/>
    <n v="2400"/>
    <n v="2521"/>
    <x v="0"/>
    <x v="0"/>
    <s v="USD"/>
    <n v="1423942780"/>
    <n v="1418758780"/>
    <b v="0"/>
    <n v="36"/>
    <b v="1"/>
    <s v="theater/musical"/>
    <n v="1.0504166666666668"/>
    <n v="70.027777777777771"/>
    <x v="1"/>
    <x v="40"/>
  </r>
  <r>
    <n v="3779"/>
    <x v="3774"/>
    <s v="A fresh, re-telling of the Jesus story for a new generation."/>
    <n v="15000"/>
    <n v="15597"/>
    <x v="0"/>
    <x v="0"/>
    <s v="USD"/>
    <n v="1459010340"/>
    <n v="1456421940"/>
    <b v="0"/>
    <n v="115"/>
    <b v="1"/>
    <s v="theater/musical"/>
    <n v="1.0398000000000001"/>
    <n v="135.62608695652173"/>
    <x v="1"/>
    <x v="40"/>
  </r>
  <r>
    <n v="3780"/>
    <x v="3775"/>
    <s v="Melissa Youth OnSTAGE (MYO) provides kids in North Collin County with the very best in youth theatre opportunities."/>
    <n v="2500"/>
    <n v="3000"/>
    <x v="0"/>
    <x v="0"/>
    <s v="USD"/>
    <n v="1436817960"/>
    <n v="1433999785"/>
    <b v="0"/>
    <n v="30"/>
    <b v="1"/>
    <s v="theater/musical"/>
    <n v="1.2"/>
    <n v="100"/>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x v="3778"/>
    <s v="Help fund Doro &amp; Diega's journey to the Orlando Fringe 2016. A brand new choose-your-own adventure musical!"/>
    <n v="1200"/>
    <n v="1547"/>
    <x v="0"/>
    <x v="0"/>
    <s v="USD"/>
    <n v="1458057600"/>
    <n v="1455938520"/>
    <b v="0"/>
    <n v="24"/>
    <b v="1"/>
    <s v="theater/musical"/>
    <n v="1.2891666666666666"/>
    <n v="64.458333333333329"/>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0.5"/>
    <x v="1"/>
    <x v="40"/>
  </r>
  <r>
    <n v="3786"/>
    <x v="3781"/>
    <s v="The brainchild of Coleman Peterson and Janice Gilbert.  The funding will be used to professionally record the songs."/>
    <n v="6000"/>
    <n v="6658"/>
    <x v="0"/>
    <x v="0"/>
    <s v="USD"/>
    <n v="1464310475"/>
    <n v="1461718475"/>
    <b v="0"/>
    <n v="71"/>
    <b v="1"/>
    <s v="theater/musical"/>
    <n v="1.1096666666666666"/>
    <n v="93.774647887323937"/>
    <x v="1"/>
    <x v="40"/>
  </r>
  <r>
    <n v="3787"/>
    <x v="3782"/>
    <s v="The Happiest Show on Earth is a Disney musical revue to benefit the Make-A-Wish foundation. Funds for production needed."/>
    <n v="350"/>
    <n v="351"/>
    <x v="0"/>
    <x v="0"/>
    <s v="USD"/>
    <n v="1436587140"/>
    <n v="1434113406"/>
    <b v="0"/>
    <n v="10"/>
    <b v="1"/>
    <s v="theater/musical"/>
    <n v="1.0028571428571429"/>
    <n v="35.1"/>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x v="3784"/>
    <s v="This fabulous new play explores the little known love life of England's most famous romantic novelist, Jane Austen."/>
    <n v="3550"/>
    <n v="116"/>
    <x v="2"/>
    <x v="1"/>
    <s v="GBP"/>
    <n v="1434395418"/>
    <n v="1431630618"/>
    <b v="0"/>
    <n v="4"/>
    <b v="0"/>
    <s v="theater/musical"/>
    <n v="3.267605633802817E-2"/>
    <n v="29"/>
    <x v="1"/>
    <x v="40"/>
  </r>
  <r>
    <n v="3790"/>
    <x v="3785"/>
    <s v="As a non profit graduate student at Penn,my passion is the arts, we need support to fund our new CHILDREN's DINNER THEATRE"/>
    <n v="15000"/>
    <n v="0"/>
    <x v="2"/>
    <x v="0"/>
    <s v="USD"/>
    <n v="1479834023"/>
    <n v="1477238423"/>
    <b v="0"/>
    <n v="0"/>
    <b v="0"/>
    <s v="theater/musical"/>
    <n v="0"/>
    <m/>
    <x v="1"/>
    <x v="40"/>
  </r>
  <r>
    <n v="3791"/>
    <x v="3786"/>
    <s v="Spin! is an original musical comedy-drama presented by Blue Palm Productions."/>
    <n v="1500"/>
    <n v="0"/>
    <x v="2"/>
    <x v="0"/>
    <s v="USD"/>
    <n v="1404664592"/>
    <n v="1399480592"/>
    <b v="0"/>
    <n v="0"/>
    <b v="0"/>
    <s v="theater/musical"/>
    <n v="0"/>
    <m/>
    <x v="1"/>
    <x v="40"/>
  </r>
  <r>
    <n v="3792"/>
    <x v="3787"/>
    <s v="A cultural and historic journey through Puerto Rico's music and dance!"/>
    <n v="12500"/>
    <n v="35"/>
    <x v="2"/>
    <x v="0"/>
    <s v="USD"/>
    <n v="1436957022"/>
    <n v="1434365022"/>
    <b v="0"/>
    <n v="2"/>
    <b v="0"/>
    <s v="theater/musical"/>
    <n v="2.8E-3"/>
    <n v="17.5"/>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74"/>
    <x v="1"/>
    <x v="40"/>
  </r>
  <r>
    <n v="3794"/>
    <x v="3789"/>
    <s v="Local boy turned producer returns with a brand new show, another talented cast, dazzling costumes and brand new set! Please support!"/>
    <n v="5000"/>
    <n v="50"/>
    <x v="2"/>
    <x v="1"/>
    <s v="GBP"/>
    <n v="1433685354"/>
    <n v="1431093354"/>
    <b v="0"/>
    <n v="1"/>
    <b v="0"/>
    <s v="theater/musical"/>
    <n v="0.01"/>
    <n v="50"/>
    <x v="1"/>
    <x v="40"/>
  </r>
  <r>
    <n v="3795"/>
    <x v="3790"/>
    <s v="Poppin Productions are currently entering the development stage of their very first production -  &quot;Duodeca&quot;."/>
    <n v="600"/>
    <n v="10"/>
    <x v="2"/>
    <x v="1"/>
    <s v="GBP"/>
    <n v="1440801000"/>
    <n v="1437042490"/>
    <b v="0"/>
    <n v="2"/>
    <b v="0"/>
    <s v="theater/musical"/>
    <n v="1.6666666666666666E-2"/>
    <n v="5"/>
    <x v="1"/>
    <x v="40"/>
  </r>
  <r>
    <n v="3796"/>
    <x v="3791"/>
    <s v="Part Psychological Thriller - Part Heartbreaking Drama - Part Spectacular Farce - 100% New American Musical Theatre"/>
    <n v="22500"/>
    <n v="1"/>
    <x v="2"/>
    <x v="0"/>
    <s v="USD"/>
    <n v="1484354556"/>
    <n v="1479170556"/>
    <b v="0"/>
    <n v="1"/>
    <b v="0"/>
    <s v="theater/musical"/>
    <n v="4.4444444444444447E-5"/>
    <n v="1"/>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x v="3794"/>
    <s v="An original musical on it's way to the stage in Minneapolis, MN. Feel free to ask any questions."/>
    <n v="10000"/>
    <n v="402"/>
    <x v="2"/>
    <x v="0"/>
    <s v="USD"/>
    <n v="1457734843"/>
    <n v="1455142843"/>
    <b v="0"/>
    <n v="4"/>
    <b v="0"/>
    <s v="theater/musical"/>
    <n v="4.02E-2"/>
    <n v="100.5"/>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x v="3796"/>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x v="3797"/>
    <s v="A musical about how Shakespeare was inspired to write only his own plays after the co-authored play Henry VI was taken."/>
    <n v="3000"/>
    <n v="0"/>
    <x v="2"/>
    <x v="0"/>
    <s v="USD"/>
    <n v="1445482906"/>
    <n v="1442890906"/>
    <b v="0"/>
    <n v="0"/>
    <b v="0"/>
    <s v="theater/musical"/>
    <n v="0"/>
    <m/>
    <x v="1"/>
    <x v="40"/>
  </r>
  <r>
    <n v="3803"/>
    <x v="3798"/>
    <s v="A fully orchestrated concept album of Benjamin Button the Musical!"/>
    <n v="12000"/>
    <n v="2358"/>
    <x v="2"/>
    <x v="0"/>
    <s v="USD"/>
    <n v="1457133568"/>
    <n v="1454541568"/>
    <b v="0"/>
    <n v="40"/>
    <b v="0"/>
    <s v="theater/musical"/>
    <n v="0.19650000000000001"/>
    <n v="58.95"/>
    <x v="1"/>
    <x v="40"/>
  </r>
  <r>
    <n v="3804"/>
    <x v="3799"/>
    <s v="Basement Theatrics is producing Spring Awakening July 22-31, 2016 at 12th Ave Arts in Seattle, WA! Help make this the best it can be!"/>
    <n v="8000"/>
    <n v="0"/>
    <x v="2"/>
    <x v="0"/>
    <s v="USD"/>
    <n v="1469948400"/>
    <n v="1465172024"/>
    <b v="0"/>
    <n v="0"/>
    <b v="0"/>
    <s v="theater/musical"/>
    <n v="0"/>
    <m/>
    <x v="1"/>
    <x v="40"/>
  </r>
  <r>
    <n v="3805"/>
    <x v="3800"/>
    <s v="&quot;Sounds By The River&quot; tells the story of a Detroit composer through_x000a_his music, poetry, and dance."/>
    <n v="150000"/>
    <n v="3"/>
    <x v="2"/>
    <x v="0"/>
    <s v="USD"/>
    <n v="1411852640"/>
    <n v="1406668640"/>
    <b v="0"/>
    <n v="2"/>
    <b v="0"/>
    <s v="theater/musical"/>
    <n v="2.0000000000000002E-5"/>
    <n v="1.5"/>
    <x v="1"/>
    <x v="40"/>
  </r>
  <r>
    <n v="3806"/>
    <x v="3801"/>
    <s v="A truly multicultural experience - Hip Hop, Bollywood, Classical Dancers #liveband #Revoultionary Script 19th July@NationalTheatre"/>
    <n v="7500"/>
    <n v="5"/>
    <x v="2"/>
    <x v="2"/>
    <s v="AUD"/>
    <n v="1404022381"/>
    <n v="1402294381"/>
    <b v="0"/>
    <n v="1"/>
    <b v="0"/>
    <s v="theater/musical"/>
    <n v="6.6666666666666664E-4"/>
    <n v="5"/>
    <x v="1"/>
    <x v="40"/>
  </r>
  <r>
    <n v="3807"/>
    <x v="3802"/>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x v="3803"/>
    <s v="Following a sell-out run in Loughborough, Time at the Bar! is heading to this year's Fringe Festival... But we need your help!"/>
    <n v="1000"/>
    <n v="1000"/>
    <x v="0"/>
    <x v="1"/>
    <s v="GBP"/>
    <n v="1429955619"/>
    <n v="1424775219"/>
    <b v="0"/>
    <n v="24"/>
    <b v="1"/>
    <s v="theater/plays"/>
    <n v="1"/>
    <n v="41.666666666666664"/>
    <x v="1"/>
    <x v="6"/>
  </r>
  <r>
    <n v="3809"/>
    <x v="3804"/>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x v="3805"/>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x v="3806"/>
    <s v="The University of Exeter Shakespeare Society is touring its acclaimed show The Merchant of Venice to Stratford-upon-Avon!"/>
    <n v="250"/>
    <n v="825"/>
    <x v="0"/>
    <x v="1"/>
    <s v="GBP"/>
    <n v="1464692400"/>
    <n v="1461769373"/>
    <b v="0"/>
    <n v="19"/>
    <b v="1"/>
    <s v="theater/plays"/>
    <n v="3.3"/>
    <n v="43.421052631578945"/>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x v="3809"/>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x v="3810"/>
    <s v="Come and help us make the Canterbury Shakespeare Festival a reality"/>
    <n v="1000"/>
    <n v="1000.01"/>
    <x v="0"/>
    <x v="1"/>
    <s v="GBP"/>
    <n v="1440111600"/>
    <n v="1437545657"/>
    <b v="0"/>
    <n v="20"/>
    <b v="1"/>
    <s v="theater/plays"/>
    <n v="1.0000100000000001"/>
    <n v="50.000500000000002"/>
    <x v="1"/>
    <x v="6"/>
  </r>
  <r>
    <n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x v="3812"/>
    <s v="Using 9 actors, TWIST focuses on the horror and unjust in 1837 London.  Think Peter and the Starcatcher meets American Horror Story."/>
    <n v="2000"/>
    <n v="2145"/>
    <x v="0"/>
    <x v="0"/>
    <s v="USD"/>
    <n v="1445659140"/>
    <n v="1444236216"/>
    <b v="0"/>
    <n v="20"/>
    <b v="1"/>
    <s v="theater/plays"/>
    <n v="1.0725"/>
    <n v="107.25"/>
    <x v="1"/>
    <x v="6"/>
  </r>
  <r>
    <n v="3818"/>
    <x v="3813"/>
    <s v="The Arthurian Order of Avalon is attempting to raise funds to put on the annual Human Chessboard in March 2015!"/>
    <n v="250"/>
    <n v="570"/>
    <x v="0"/>
    <x v="0"/>
    <s v="USD"/>
    <n v="1426187582"/>
    <n v="1423599182"/>
    <b v="0"/>
    <n v="10"/>
    <b v="1"/>
    <s v="theater/plays"/>
    <n v="2.2799999999999998"/>
    <n v="57"/>
    <x v="1"/>
    <x v="6"/>
  </r>
  <r>
    <n v="3819"/>
    <x v="3814"/>
    <s v="Support this collection of new plays by Kansas City writers and the artists who are bringing it to life!"/>
    <n v="1000"/>
    <n v="1064"/>
    <x v="0"/>
    <x v="0"/>
    <s v="USD"/>
    <n v="1437166920"/>
    <n v="1435554104"/>
    <b v="0"/>
    <n v="26"/>
    <b v="1"/>
    <s v="theater/plays"/>
    <n v="1.0640000000000001"/>
    <n v="40.92307692307692"/>
    <x v="1"/>
    <x v="6"/>
  </r>
  <r>
    <n v="3820"/>
    <x v="3815"/>
    <s v="Tusentack Theatre is a professional theatre company providing opportunities to adults who access Mental Health Services."/>
    <n v="300"/>
    <n v="430"/>
    <x v="0"/>
    <x v="1"/>
    <s v="GBP"/>
    <n v="1436110717"/>
    <n v="1433518717"/>
    <b v="0"/>
    <n v="20"/>
    <b v="1"/>
    <s v="theater/plays"/>
    <n v="1.4333333333333333"/>
    <n v="21.5"/>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x v="3818"/>
    <s v="Feed, a new play by Garrett Markgraf (based on the novel by M.T. Anderson), Directed by Anna Marck at Oakland University."/>
    <n v="2500"/>
    <n v="2650"/>
    <x v="0"/>
    <x v="0"/>
    <s v="USD"/>
    <n v="1437364740"/>
    <n v="1434405044"/>
    <b v="0"/>
    <n v="41"/>
    <b v="1"/>
    <s v="theater/plays"/>
    <n v="1.06"/>
    <n v="64.634146341463421"/>
    <x v="1"/>
    <x v="6"/>
  </r>
  <r>
    <n v="3824"/>
    <x v="3819"/>
    <s v="the hardy presents a collaboration between Robbie Curran and Abram Rooney. Kemble House, 9th-14th August, every night at 8pm."/>
    <n v="250"/>
    <n v="270"/>
    <x v="0"/>
    <x v="1"/>
    <s v="GBP"/>
    <n v="1470058860"/>
    <n v="1469026903"/>
    <b v="0"/>
    <n v="7"/>
    <b v="1"/>
    <s v="theater/plays"/>
    <n v="1.08"/>
    <n v="38.571428571428569"/>
    <x v="1"/>
    <x v="6"/>
  </r>
  <r>
    <n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x v="3821"/>
    <s v="This is the story about the Westons. One family who live with mental illness on a daily basis."/>
    <n v="600"/>
    <n v="715"/>
    <x v="0"/>
    <x v="1"/>
    <s v="GBP"/>
    <n v="1430993394"/>
    <n v="1428401394"/>
    <b v="0"/>
    <n v="26"/>
    <b v="1"/>
    <s v="theater/plays"/>
    <n v="1.1916666666666667"/>
    <n v="27.5"/>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x v="3823"/>
    <s v="In 1942 three black and one Puerto Rican jazz musicians from Harlem join the segregated US Marines. We see &quot;Love In Time of War&quot;"/>
    <n v="5000"/>
    <n v="5000"/>
    <x v="0"/>
    <x v="0"/>
    <s v="USD"/>
    <n v="1420033187"/>
    <n v="1414845587"/>
    <b v="0"/>
    <n v="28"/>
    <b v="1"/>
    <s v="theater/plays"/>
    <n v="1"/>
    <n v="178.57142857142858"/>
    <x v="1"/>
    <x v="6"/>
  </r>
  <r>
    <n v="3829"/>
    <x v="3824"/>
    <s v="A play that illustrates the symptoms of PTSD, shows its effect on families, and demonstrates some of the difficulties of treating it."/>
    <n v="500"/>
    <n v="501"/>
    <x v="0"/>
    <x v="0"/>
    <s v="USD"/>
    <n v="1472676371"/>
    <n v="1470948371"/>
    <b v="0"/>
    <n v="8"/>
    <b v="1"/>
    <s v="theater/plays"/>
    <n v="1.002"/>
    <n v="62.625"/>
    <x v="1"/>
    <x v="6"/>
  </r>
  <r>
    <n v="3830"/>
    <x v="3825"/>
    <s v="The Aeon Theatre company is producing another original play by Parker Hale at the Manhattan Reportory Theatre"/>
    <n v="100"/>
    <n v="225"/>
    <x v="0"/>
    <x v="0"/>
    <s v="USD"/>
    <n v="1464371211"/>
    <n v="1463161611"/>
    <b v="0"/>
    <n v="3"/>
    <b v="1"/>
    <s v="theater/plays"/>
    <n v="2.25"/>
    <n v="75"/>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x v="3830"/>
    <s v="IT DOESN'T MATTER is a new comedic piece of political theatre written by three enthusiastic students. Help us produce it at LIPA!"/>
    <n v="200"/>
    <n v="320"/>
    <x v="0"/>
    <x v="1"/>
    <s v="GBP"/>
    <n v="1461278208"/>
    <n v="1459463808"/>
    <b v="0"/>
    <n v="8"/>
    <b v="1"/>
    <s v="theater/plays"/>
    <n v="1.6"/>
    <n v="40"/>
    <x v="1"/>
    <x v="6"/>
  </r>
  <r>
    <n v="3836"/>
    <x v="3831"/>
    <s v="&quot;The surveyor said the foundation was shaky&quot;. A woman finds what it means to rebuild her marriage."/>
    <n v="800"/>
    <n v="900"/>
    <x v="0"/>
    <x v="0"/>
    <s v="USD"/>
    <n v="1470197340"/>
    <n v="1467497652"/>
    <b v="0"/>
    <n v="14"/>
    <b v="1"/>
    <s v="theater/plays"/>
    <n v="1.125"/>
    <n v="64.285714285714292"/>
    <x v="1"/>
    <x v="6"/>
  </r>
  <r>
    <n v="3837"/>
    <x v="3832"/>
    <s v="A high-flying French farce with the thrust of a well-tuned jet engine"/>
    <n v="2000"/>
    <n v="2042"/>
    <x v="0"/>
    <x v="1"/>
    <s v="GBP"/>
    <n v="1435947758"/>
    <n v="1432837358"/>
    <b v="0"/>
    <n v="17"/>
    <b v="1"/>
    <s v="theater/plays"/>
    <n v="1.0209999999999999"/>
    <n v="120.1176470588235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x v="3834"/>
    <s v="A futuristic and absurd style play, produced by Colectivo El Pozo, where the characters make a crucial decision. Written by R Dorantes."/>
    <n v="2000"/>
    <n v="2025"/>
    <x v="0"/>
    <x v="0"/>
    <s v="USD"/>
    <n v="1438226724"/>
    <n v="1433042724"/>
    <b v="0"/>
    <n v="32"/>
    <b v="1"/>
    <s v="theater/plays"/>
    <n v="1.0125"/>
    <n v="63.28125"/>
    <x v="1"/>
    <x v="6"/>
  </r>
  <r>
    <n v="3840"/>
    <x v="3835"/>
    <s v="A gritty play looking at a modern day relationship, highlighting issues of mental health and abuse suffered by men."/>
    <n v="1"/>
    <n v="65"/>
    <x v="0"/>
    <x v="1"/>
    <s v="GBP"/>
    <n v="1459180229"/>
    <n v="1457023829"/>
    <b v="0"/>
    <n v="3"/>
    <b v="1"/>
    <s v="theater/plays"/>
    <n v="65"/>
    <n v="21.666666666666668"/>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x v="3840"/>
    <s v="He met Marilyn. He became obsessed with Norma Jean. That changed everything._x000a__x000a_                                A play by Frank Furino"/>
    <n v="40000"/>
    <n v="842"/>
    <x v="2"/>
    <x v="0"/>
    <s v="USD"/>
    <n v="1443711774"/>
    <n v="1441119774"/>
    <b v="1"/>
    <n v="12"/>
    <b v="0"/>
    <s v="theater/plays"/>
    <n v="2.1049999999999999E-2"/>
    <n v="70.166666666666671"/>
    <x v="1"/>
    <x v="6"/>
  </r>
  <r>
    <n v="3846"/>
    <x v="3841"/>
    <s v="My Insane Shakespeare. An original play by Arthur Elbakyan premiering October 13th at United Solo, New York City."/>
    <n v="7000"/>
    <n v="189"/>
    <x v="2"/>
    <x v="0"/>
    <s v="USD"/>
    <n v="1412405940"/>
    <n v="1409721542"/>
    <b v="1"/>
    <n v="8"/>
    <b v="0"/>
    <s v="theater/plays"/>
    <n v="2.7E-2"/>
    <n v="23.625"/>
    <x v="1"/>
    <x v="6"/>
  </r>
  <r>
    <n v="3847"/>
    <x v="3842"/>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x v="3845"/>
    <s v="V-Day is a global activist movement to end violence against women and girls."/>
    <n v="1000"/>
    <n v="38"/>
    <x v="2"/>
    <x v="0"/>
    <s v="USD"/>
    <n v="1420081143"/>
    <n v="1417489143"/>
    <b v="1"/>
    <n v="4"/>
    <b v="0"/>
    <s v="theater/plays"/>
    <n v="3.7999999999999999E-2"/>
    <n v="9.5"/>
    <x v="1"/>
    <x v="6"/>
  </r>
  <r>
    <n v="3851"/>
    <x v="3846"/>
    <s v="A play about the horrible choices we have to make every day. Should we take a risk, or take the road most travelled?"/>
    <n v="2500"/>
    <n v="852"/>
    <x v="2"/>
    <x v="1"/>
    <s v="GBP"/>
    <n v="1437129179"/>
    <n v="1434537179"/>
    <b v="1"/>
    <n v="24"/>
    <b v="0"/>
    <s v="theater/plays"/>
    <n v="0.34079999999999999"/>
    <n v="35.5"/>
    <x v="1"/>
    <x v="6"/>
  </r>
  <r>
    <n v="3852"/>
    <x v="3847"/>
    <s v="Writer/Director Lynette J. Blackwell presents the hilarious entangled love story of when evil and good attempt to coexist."/>
    <n v="10000"/>
    <n v="20"/>
    <x v="2"/>
    <x v="0"/>
    <s v="USD"/>
    <n v="1427427276"/>
    <n v="1425270876"/>
    <b v="0"/>
    <n v="2"/>
    <b v="0"/>
    <s v="theater/plays"/>
    <n v="2E-3"/>
    <n v="10"/>
    <x v="1"/>
    <x v="6"/>
  </r>
  <r>
    <n v="3853"/>
    <x v="3848"/>
    <s v="A dose of One-woman &quot;Dramedy&quot; to cure those daily blues is just what the doctor ordered!"/>
    <n v="100000"/>
    <n v="26"/>
    <x v="2"/>
    <x v="0"/>
    <s v="USD"/>
    <n v="1409602178"/>
    <n v="1406578178"/>
    <b v="0"/>
    <n v="2"/>
    <b v="0"/>
    <s v="theater/plays"/>
    <n v="2.5999999999999998E-4"/>
    <n v="13"/>
    <x v="1"/>
    <x v="6"/>
  </r>
  <r>
    <n v="3854"/>
    <x v="3849"/>
    <s v="A play dedicated to the 100th anniversary of the Armenian Genocide."/>
    <n v="11000"/>
    <n v="1788"/>
    <x v="2"/>
    <x v="0"/>
    <s v="USD"/>
    <n v="1431206058"/>
    <n v="1428614058"/>
    <b v="0"/>
    <n v="20"/>
    <b v="0"/>
    <s v="theater/plays"/>
    <n v="0.16254545454545455"/>
    <n v="89.4"/>
    <x v="1"/>
    <x v="6"/>
  </r>
  <r>
    <n v="3855"/>
    <x v="3850"/>
    <s v="TWO NEW DARK COMEDIES OPENING IN NYC THIS APRIL AND MAY BY CHRISTOPHER B. LATRO _x000a_ABOUT FAMILY, AMBITION, LOVE AND GREED"/>
    <n v="1000"/>
    <n v="25"/>
    <x v="2"/>
    <x v="0"/>
    <s v="USD"/>
    <n v="1427408271"/>
    <n v="1424819871"/>
    <b v="0"/>
    <n v="1"/>
    <b v="0"/>
    <s v="theater/plays"/>
    <n v="2.5000000000000001E-2"/>
    <n v="25"/>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1"/>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65"/>
    <x v="1"/>
    <x v="6"/>
  </r>
  <r>
    <n v="3858"/>
    <x v="3853"/>
    <s v="With non-gender specific casting, CattyWhamPuss Theatre dismiss traditional casting biases in this, their ambitious first venture."/>
    <n v="500"/>
    <n v="10"/>
    <x v="2"/>
    <x v="1"/>
    <s v="GBP"/>
    <n v="1432328400"/>
    <n v="1430734844"/>
    <b v="0"/>
    <n v="1"/>
    <b v="0"/>
    <s v="theater/plays"/>
    <n v="0.02"/>
    <n v="10"/>
    <x v="1"/>
    <x v="6"/>
  </r>
  <r>
    <n v="3859"/>
    <x v="3854"/>
    <s v="This is a play that will have each and everyone that sees it thinking about the dreams they had growing up. It's a dramady"/>
    <n v="2500"/>
    <n v="1"/>
    <x v="2"/>
    <x v="0"/>
    <s v="USD"/>
    <n v="1403730000"/>
    <n v="1401485207"/>
    <b v="0"/>
    <n v="1"/>
    <b v="0"/>
    <s v="theater/plays"/>
    <n v="4.0000000000000002E-4"/>
    <n v="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x v="3856"/>
    <s v="THE COMING OF THE LORD!"/>
    <n v="2000"/>
    <n v="100"/>
    <x v="2"/>
    <x v="0"/>
    <s v="USD"/>
    <n v="1415828820"/>
    <n v="1412258977"/>
    <b v="0"/>
    <n v="1"/>
    <b v="0"/>
    <s v="theater/plays"/>
    <n v="0.05"/>
    <n v="100"/>
    <x v="1"/>
    <x v="6"/>
  </r>
  <r>
    <n v="3862"/>
    <x v="3857"/>
    <s v="The hit immersive theatre experience of England comes to Corpus Christi!"/>
    <n v="7500"/>
    <n v="1"/>
    <x v="2"/>
    <x v="0"/>
    <s v="USD"/>
    <n v="1473699540"/>
    <n v="1472451356"/>
    <b v="0"/>
    <n v="1"/>
    <b v="0"/>
    <s v="theater/plays"/>
    <n v="1.3333333333333334E-4"/>
    <n v="1"/>
    <x v="1"/>
    <x v="6"/>
  </r>
  <r>
    <n v="3863"/>
    <x v="3858"/>
    <s v="Umma Yemaya is  a play that examines the challenges of unconventional love. The Lady  and the Artist create their own world for love."/>
    <n v="6000"/>
    <n v="0"/>
    <x v="2"/>
    <x v="0"/>
    <s v="USD"/>
    <n v="1446739905"/>
    <n v="1441552305"/>
    <b v="0"/>
    <n v="0"/>
    <b v="0"/>
    <s v="theater/plays"/>
    <n v="0"/>
    <m/>
    <x v="1"/>
    <x v="6"/>
  </r>
  <r>
    <n v="3864"/>
    <x v="3859"/>
    <s v="I want to create a theatrical performance of the book Grammar Land and present it at schools to help children learn proper grammar."/>
    <n v="5000"/>
    <n v="60"/>
    <x v="2"/>
    <x v="0"/>
    <s v="USD"/>
    <n v="1447799054"/>
    <n v="1445203454"/>
    <b v="0"/>
    <n v="3"/>
    <b v="0"/>
    <s v="theater/plays"/>
    <n v="1.2E-2"/>
    <n v="20"/>
    <x v="1"/>
    <x v="6"/>
  </r>
  <r>
    <n v="3865"/>
    <x v="3860"/>
    <s v="Sissy Entertainment delivers a delicious cabaret that blends comedic monologue, song, and traditional sketch comedy."/>
    <n v="2413"/>
    <n v="650"/>
    <x v="2"/>
    <x v="5"/>
    <s v="CAD"/>
    <n v="1409376600"/>
    <n v="1405957098"/>
    <b v="0"/>
    <n v="14"/>
    <b v="0"/>
    <s v="theater/plays"/>
    <n v="0.26937422295897223"/>
    <n v="46.428571428571431"/>
    <x v="1"/>
    <x v="6"/>
  </r>
  <r>
    <n v="3866"/>
    <x v="3861"/>
    <s v="A funny, moving, witty piece about a girl, her oboe, and her dreams."/>
    <n v="2000"/>
    <n v="11"/>
    <x v="2"/>
    <x v="0"/>
    <s v="USD"/>
    <n v="1458703740"/>
    <n v="1454453021"/>
    <b v="0"/>
    <n v="2"/>
    <b v="0"/>
    <s v="theater/plays"/>
    <n v="5.4999999999999997E-3"/>
    <n v="5.5"/>
    <x v="1"/>
    <x v="6"/>
  </r>
  <r>
    <n v="3867"/>
    <x v="3862"/>
    <s v="What do you know about Russian Culture? Our project helps the American children to find out about Russian literature."/>
    <n v="2000"/>
    <n v="251"/>
    <x v="2"/>
    <x v="0"/>
    <s v="USD"/>
    <n v="1466278339"/>
    <n v="1463686339"/>
    <b v="0"/>
    <n v="5"/>
    <b v="0"/>
    <s v="theater/plays"/>
    <n v="0.1255"/>
    <n v="50.2"/>
    <x v="1"/>
    <x v="6"/>
  </r>
  <r>
    <n v="3868"/>
    <x v="3863"/>
    <s v="New collection of music by Scott Evan Davis!"/>
    <n v="5000"/>
    <n v="10"/>
    <x v="1"/>
    <x v="1"/>
    <s v="GBP"/>
    <n v="1410191405"/>
    <n v="1408031405"/>
    <b v="0"/>
    <n v="1"/>
    <b v="0"/>
    <s v="theater/musical"/>
    <n v="2E-3"/>
    <n v="10"/>
    <x v="1"/>
    <x v="40"/>
  </r>
  <r>
    <n v="3869"/>
    <x v="3864"/>
    <s v="A Musical about 3 women who pursue their Pleasure and end up finding themselves."/>
    <n v="13111"/>
    <n v="452"/>
    <x v="1"/>
    <x v="0"/>
    <s v="USD"/>
    <n v="1426302660"/>
    <n v="1423761792"/>
    <b v="0"/>
    <n v="15"/>
    <b v="0"/>
    <s v="theater/musical"/>
    <n v="3.44748684310884E-2"/>
    <n v="30.133333333333333"/>
    <x v="1"/>
    <x v="40"/>
  </r>
  <r>
    <n v="3870"/>
    <x v="3865"/>
    <s v="M,L,S&amp;R it's a sexy rock/pop musical confronting contemporary gay issues with an all male cast singing and dancing to top 40 songs."/>
    <n v="10000"/>
    <n v="1500"/>
    <x v="1"/>
    <x v="0"/>
    <s v="USD"/>
    <n v="1404360478"/>
    <n v="1401768478"/>
    <b v="0"/>
    <n v="10"/>
    <b v="0"/>
    <s v="theater/musical"/>
    <n v="0.15"/>
    <n v="150"/>
    <x v="1"/>
    <x v="40"/>
  </r>
  <r>
    <n v="3871"/>
    <x v="3866"/>
    <s v="Our musical is finally ready to come to life, and we're raising funds to help make that happen!"/>
    <n v="1500"/>
    <n v="40"/>
    <x v="1"/>
    <x v="0"/>
    <s v="USD"/>
    <n v="1490809450"/>
    <n v="1485629050"/>
    <b v="0"/>
    <n v="3"/>
    <b v="0"/>
    <s v="theater/musical"/>
    <n v="2.6666666666666668E-2"/>
    <n v="13.333333333333334"/>
    <x v="1"/>
    <x v="40"/>
  </r>
  <r>
    <n v="3872"/>
    <x v="3867"/>
    <s v="We are a brand new theatrical teen production company, and we need enough money to put on our first musical production."/>
    <n v="15000"/>
    <n v="0"/>
    <x v="1"/>
    <x v="0"/>
    <s v="USD"/>
    <n v="1439522996"/>
    <n v="1435202996"/>
    <b v="0"/>
    <n v="0"/>
    <b v="0"/>
    <s v="theater/musical"/>
    <n v="0"/>
    <m/>
    <x v="1"/>
    <x v="40"/>
  </r>
  <r>
    <n v="3873"/>
    <x v="3868"/>
    <s v="Looking for $250 sponsors to help us provide in-house field trips to schools focusing on character development shows for children K-3."/>
    <n v="5500"/>
    <n v="0"/>
    <x v="1"/>
    <x v="0"/>
    <s v="USD"/>
    <n v="1444322535"/>
    <n v="1441730535"/>
    <b v="0"/>
    <n v="0"/>
    <b v="0"/>
    <s v="theater/musical"/>
    <n v="0"/>
    <m/>
    <x v="1"/>
    <x v="40"/>
  </r>
  <r>
    <n v="3874"/>
    <x v="3869"/>
    <s v="An exploration of arts, dance, music and theater bought to you by a talented team of performing arts enthusiasts - a FUNdraising event"/>
    <n v="620"/>
    <n v="0"/>
    <x v="1"/>
    <x v="4"/>
    <s v="NZD"/>
    <n v="1422061200"/>
    <n v="1420244622"/>
    <b v="0"/>
    <n v="0"/>
    <b v="0"/>
    <s v="theater/musical"/>
    <n v="0"/>
    <m/>
    <x v="1"/>
    <x v="40"/>
  </r>
  <r>
    <n v="3875"/>
    <x v="3870"/>
    <s v="Det nystartede vÃ¦kstlagsteater NÃ¸rrebro Musicalteater's hÃ¥rrejsende opsÃ¦tning af horror-musicalen &quot;Sweeney Todd&quot;!"/>
    <n v="30000"/>
    <n v="0"/>
    <x v="1"/>
    <x v="8"/>
    <s v="DKK"/>
    <n v="1472896800"/>
    <n v="1472804365"/>
    <b v="0"/>
    <n v="0"/>
    <b v="0"/>
    <s v="theater/musical"/>
    <n v="0"/>
    <m/>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x v="3873"/>
    <s v="Encouraging young males to engage in vocational development in the art of musical theater and related dance classes."/>
    <n v="18000"/>
    <n v="10"/>
    <x v="1"/>
    <x v="0"/>
    <s v="USD"/>
    <n v="1435636740"/>
    <n v="1433014746"/>
    <b v="0"/>
    <n v="1"/>
    <b v="0"/>
    <s v="theater/musical"/>
    <n v="5.5555555555555556E-4"/>
    <n v="10"/>
    <x v="1"/>
    <x v="40"/>
  </r>
  <r>
    <n v="3879"/>
    <x v="3874"/>
    <s v="Theatre â€˜Portableâ€™ Royal is a portable, fully working, 40 seater theatre which will tour the UK and beyond!"/>
    <n v="15000"/>
    <n v="0"/>
    <x v="1"/>
    <x v="1"/>
    <s v="GBP"/>
    <n v="1422218396"/>
    <n v="1419626396"/>
    <b v="0"/>
    <n v="0"/>
    <b v="0"/>
    <s v="theater/musical"/>
    <n v="0"/>
    <m/>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x v="3876"/>
    <s v="A musical journey coming to the Blue Venue at the 2017 Orlando Fringe Festival!"/>
    <n v="500"/>
    <n v="25"/>
    <x v="1"/>
    <x v="0"/>
    <s v="USD"/>
    <n v="1487550399"/>
    <n v="1484958399"/>
    <b v="0"/>
    <n v="1"/>
    <b v="0"/>
    <s v="theater/musical"/>
    <n v="0.05"/>
    <n v="25"/>
    <x v="1"/>
    <x v="40"/>
  </r>
  <r>
    <n v="3882"/>
    <x v="3877"/>
    <s v="A musical vision of the Faust tale... how he signed his soul to the devil Mephistopheles to find Lori, the love of his life."/>
    <n v="30000"/>
    <n v="0"/>
    <x v="1"/>
    <x v="2"/>
    <s v="AUD"/>
    <n v="1454281380"/>
    <n v="1451950570"/>
    <b v="0"/>
    <n v="0"/>
    <b v="0"/>
    <s v="theater/musical"/>
    <n v="0"/>
    <m/>
    <x v="1"/>
    <x v="40"/>
  </r>
  <r>
    <n v="3883"/>
    <x v="3878"/>
    <s v="CAGED - A New Musical is the story of One Passion, One Voice, One Dream. - One man's quest to become the woman he always wanted to be."/>
    <n v="15000"/>
    <n v="0"/>
    <x v="1"/>
    <x v="1"/>
    <s v="GBP"/>
    <n v="1409668069"/>
    <n v="1407076069"/>
    <b v="0"/>
    <n v="0"/>
    <b v="0"/>
    <s v="theater/musical"/>
    <n v="0"/>
    <m/>
    <x v="1"/>
    <x v="40"/>
  </r>
  <r>
    <n v="3884"/>
    <x v="3879"/>
    <s v="The Group M3 is striving to give one of the poorest towns in the country hope again this Easter Holiday."/>
    <n v="10000"/>
    <n v="0"/>
    <x v="1"/>
    <x v="0"/>
    <s v="USD"/>
    <n v="1427479192"/>
    <n v="1425322792"/>
    <b v="0"/>
    <n v="0"/>
    <b v="0"/>
    <s v="theater/musical"/>
    <n v="0"/>
    <m/>
    <x v="1"/>
    <x v="40"/>
  </r>
  <r>
    <n v="3885"/>
    <x v="3880"/>
    <s v="A LIVE musical spectacular theatrical experience of The Beatles recording sessions at Abbey Road Studios."/>
    <n v="375000"/>
    <n v="0"/>
    <x v="1"/>
    <x v="0"/>
    <s v="USD"/>
    <n v="1462834191"/>
    <n v="1460242191"/>
    <b v="0"/>
    <n v="0"/>
    <b v="0"/>
    <s v="theater/musical"/>
    <n v="0"/>
    <m/>
    <x v="1"/>
    <x v="40"/>
  </r>
  <r>
    <n v="3886"/>
    <x v="3881"/>
    <n v="1"/>
    <n v="10000"/>
    <n v="0"/>
    <x v="1"/>
    <x v="2"/>
    <s v="AUD"/>
    <n v="1418275702"/>
    <n v="1415683702"/>
    <b v="0"/>
    <n v="0"/>
    <b v="0"/>
    <s v="theater/musical"/>
    <n v="0"/>
    <m/>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x v="3884"/>
    <s v="A romantic comedy about a girl trying to figure out what to do with her life and an angel who comes to help her."/>
    <n v="8000"/>
    <n v="118"/>
    <x v="2"/>
    <x v="0"/>
    <s v="USD"/>
    <n v="1420413960"/>
    <n v="1417651630"/>
    <b v="0"/>
    <n v="9"/>
    <b v="0"/>
    <s v="theater/plays"/>
    <n v="1.4749999999999999E-2"/>
    <n v="13.111111111111111"/>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x v="3886"/>
    <s v="A comedy about a mime who dreams of becoming a stand up comedian."/>
    <n v="800"/>
    <n v="260"/>
    <x v="2"/>
    <x v="0"/>
    <s v="USD"/>
    <n v="1427086740"/>
    <n v="1424488244"/>
    <b v="0"/>
    <n v="7"/>
    <b v="0"/>
    <s v="theater/plays"/>
    <n v="0.32500000000000001"/>
    <n v="37.142857142857146"/>
    <x v="1"/>
    <x v="6"/>
  </r>
  <r>
    <n v="3892"/>
    <x v="3887"/>
    <s v="Saloon owner Gertude Blum mistrusts all men and scorns love, but sailor Harry Bales' romantic dreams force her to face her tragic past."/>
    <n v="1000"/>
    <n v="0"/>
    <x v="2"/>
    <x v="0"/>
    <s v="USD"/>
    <n v="1408863600"/>
    <n v="1408203557"/>
    <b v="0"/>
    <n v="0"/>
    <b v="0"/>
    <s v="theater/plays"/>
    <n v="0"/>
    <m/>
    <x v="1"/>
    <x v="6"/>
  </r>
  <r>
    <n v="3893"/>
    <x v="3888"/>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x v="3890"/>
    <s v="A Transgender makeup artist calls into question the loyalty of her best friend in a 1980's circus while dealing with her dying mother."/>
    <n v="1000"/>
    <n v="50"/>
    <x v="2"/>
    <x v="0"/>
    <s v="USD"/>
    <n v="1425103218"/>
    <n v="1422424818"/>
    <b v="0"/>
    <n v="1"/>
    <b v="0"/>
    <s v="theater/plays"/>
    <n v="0.05"/>
    <n v="50"/>
    <x v="1"/>
    <x v="6"/>
  </r>
  <r>
    <n v="3896"/>
    <x v="3891"/>
    <s v="Yorick and Co. is a comedy about a struggling theatre company whose mysterious benefactor starts haunting the show!"/>
    <n v="1600"/>
    <n v="170"/>
    <x v="2"/>
    <x v="0"/>
    <s v="USD"/>
    <n v="1402979778"/>
    <n v="1401770178"/>
    <b v="0"/>
    <n v="4"/>
    <b v="0"/>
    <s v="theater/plays"/>
    <n v="0.10625"/>
    <n v="42.5"/>
    <x v="1"/>
    <x v="6"/>
  </r>
  <r>
    <n v="3897"/>
    <x v="3892"/>
    <s v="Help us to put on a production of Terry Pratchett's Wyrd Sisters, an ambitions show for our theatre but one I believe we can do."/>
    <n v="2500"/>
    <n v="440"/>
    <x v="2"/>
    <x v="4"/>
    <s v="NZD"/>
    <n v="1420750683"/>
    <n v="1418158683"/>
    <b v="0"/>
    <n v="10"/>
    <b v="0"/>
    <s v="theater/plays"/>
    <n v="0.17599999999999999"/>
    <n v="44"/>
    <x v="1"/>
    <x v="6"/>
  </r>
  <r>
    <n v="3898"/>
    <x v="3893"/>
    <s v="'Somewhere you know, nowhere you've been' a theatrical _x000a_re-imagining of Walthamstowâ€™s past acted out beneath big skies in the marshes."/>
    <n v="2500"/>
    <n v="814"/>
    <x v="2"/>
    <x v="1"/>
    <s v="GBP"/>
    <n v="1439827200"/>
    <n v="1436355270"/>
    <b v="0"/>
    <n v="16"/>
    <b v="0"/>
    <s v="theater/plays"/>
    <n v="0.3256"/>
    <n v="50.875"/>
    <x v="1"/>
    <x v="6"/>
  </r>
  <r>
    <n v="3899"/>
    <x v="3894"/>
    <s v="More than just a play, RAIN is an outreach to hurting people who feel disengaged or rejected by others."/>
    <n v="10000"/>
    <n v="125"/>
    <x v="2"/>
    <x v="0"/>
    <s v="USD"/>
    <n v="1407868561"/>
    <n v="1406140561"/>
    <b v="0"/>
    <n v="2"/>
    <b v="0"/>
    <s v="theater/plays"/>
    <n v="1.2500000000000001E-2"/>
    <n v="62.5"/>
    <x v="1"/>
    <x v="6"/>
  </r>
  <r>
    <n v="3900"/>
    <x v="3895"/>
    <s v="HUB Theatre Group collaborates with local artists to present John Logan's RED to the community."/>
    <n v="2500"/>
    <n v="135"/>
    <x v="2"/>
    <x v="0"/>
    <s v="USD"/>
    <n v="1433988791"/>
    <n v="1431396791"/>
    <b v="0"/>
    <n v="5"/>
    <b v="0"/>
    <s v="theater/plays"/>
    <n v="5.3999999999999999E-2"/>
    <n v="2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x v="3898"/>
    <s v="Based on the novel â€œKnow Thy Lawâ€, this powerful play gives the insight and understanding of the power of knowing the law of the land."/>
    <n v="1500"/>
    <n v="0"/>
    <x v="2"/>
    <x v="0"/>
    <s v="USD"/>
    <n v="1439581080"/>
    <n v="1435709765"/>
    <b v="0"/>
    <n v="0"/>
    <b v="0"/>
    <s v="theater/plays"/>
    <n v="0"/>
    <m/>
    <x v="1"/>
    <x v="6"/>
  </r>
  <r>
    <n v="3904"/>
    <x v="3899"/>
    <s v="A play that will cover 4000 years of black history."/>
    <n v="10000"/>
    <n v="3"/>
    <x v="2"/>
    <x v="0"/>
    <s v="USD"/>
    <n v="1429074240"/>
    <n v="1427866200"/>
    <b v="0"/>
    <n v="2"/>
    <b v="0"/>
    <s v="theater/plays"/>
    <n v="2.9999999999999997E-4"/>
    <n v="1.5"/>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x v="3901"/>
    <s v="We will workshop, stage and develop new writing, devised work and adaptations. A joyful leap into the possibilities of an idea!"/>
    <n v="1500"/>
    <n v="1010"/>
    <x v="2"/>
    <x v="1"/>
    <s v="GBP"/>
    <n v="1435325100"/>
    <n v="1432072893"/>
    <b v="0"/>
    <n v="16"/>
    <b v="0"/>
    <s v="theater/plays"/>
    <n v="0.67333333333333334"/>
    <n v="63.125"/>
    <x v="1"/>
    <x v="6"/>
  </r>
  <r>
    <n v="3907"/>
    <x v="3902"/>
    <s v="Burqa&amp;Rifle dramatizes the  encounter between two women -- a vigilante and a convert to Islam."/>
    <n v="1000"/>
    <n v="153"/>
    <x v="2"/>
    <x v="0"/>
    <s v="USD"/>
    <n v="1414354080"/>
    <n v="1411587606"/>
    <b v="0"/>
    <n v="4"/>
    <b v="0"/>
    <s v="theater/plays"/>
    <n v="0.153"/>
    <n v="38.25"/>
    <x v="1"/>
    <x v="6"/>
  </r>
  <r>
    <n v="3908"/>
    <x v="3903"/>
    <s v="Death splits apart twin brothers in a questionable car accident. They shared dreams, and now they must share trials in the unknown."/>
    <n v="750"/>
    <n v="65"/>
    <x v="2"/>
    <x v="0"/>
    <s v="USD"/>
    <n v="1406603696"/>
    <n v="1405307696"/>
    <b v="0"/>
    <n v="4"/>
    <b v="0"/>
    <s v="theater/plays"/>
    <n v="8.666666666666667E-2"/>
    <n v="16.25"/>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x v="3905"/>
    <s v="Join Sherlock Holmes and Dr. Watson as the first adventure together is dramatized live on-stage!  The game is afoot!"/>
    <n v="6000"/>
    <n v="185"/>
    <x v="2"/>
    <x v="0"/>
    <s v="USD"/>
    <n v="1441649397"/>
    <n v="1439057397"/>
    <b v="0"/>
    <n v="3"/>
    <b v="0"/>
    <s v="theater/plays"/>
    <n v="3.0833333333333334E-2"/>
    <n v="61.666666666666664"/>
    <x v="1"/>
    <x v="6"/>
  </r>
  <r>
    <n v="3911"/>
    <x v="3906"/>
    <s v="â€˜Ministers of Graceâ€™ imagines what the movie Ghostbusters would be like if written by William Shakespeare."/>
    <n v="8000"/>
    <n v="2993"/>
    <x v="2"/>
    <x v="0"/>
    <s v="USD"/>
    <n v="1417033777"/>
    <n v="1414438177"/>
    <b v="0"/>
    <n v="36"/>
    <b v="0"/>
    <s v="theater/plays"/>
    <n v="0.37412499999999999"/>
    <n v="83.138888888888886"/>
    <x v="1"/>
    <x v="6"/>
  </r>
  <r>
    <n v="3912"/>
    <x v="3907"/>
    <s v="Producing &amp; directing Jake's Women by Neil Simon opening July 9 and running through July 26 for Sonoma Arts Live"/>
    <n v="15000"/>
    <n v="1"/>
    <x v="2"/>
    <x v="0"/>
    <s v="USD"/>
    <n v="1429936500"/>
    <n v="1424759330"/>
    <b v="0"/>
    <n v="1"/>
    <b v="0"/>
    <s v="theater/plays"/>
    <n v="6.666666666666667E-5"/>
    <n v="1"/>
    <x v="1"/>
    <x v="6"/>
  </r>
  <r>
    <n v="3913"/>
    <x v="3908"/>
    <s v="â€œNo amount of fire or freshness can challenge what a man will store up in his ghostly heart.â€ â€“ The Great Gatsby"/>
    <n v="10000"/>
    <n v="1000"/>
    <x v="2"/>
    <x v="0"/>
    <s v="USD"/>
    <n v="1448863449"/>
    <n v="1446267849"/>
    <b v="0"/>
    <n v="7"/>
    <b v="0"/>
    <s v="theater/plays"/>
    <n v="0.1"/>
    <n v="142.85714285714286"/>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x v="3910"/>
    <s v="Following the enormous success of Hardcross, we are looking for new ways to bring this wonderful play to a wider audience."/>
    <n v="1500"/>
    <n v="5"/>
    <x v="2"/>
    <x v="1"/>
    <s v="GBP"/>
    <n v="1464824309"/>
    <n v="1462232309"/>
    <b v="0"/>
    <n v="1"/>
    <b v="0"/>
    <s v="theater/plays"/>
    <n v="3.3333333333333335E-3"/>
    <n v="5"/>
    <x v="1"/>
    <x v="6"/>
  </r>
  <r>
    <n v="3916"/>
    <x v="3911"/>
    <s v="We're a small group of University students who need a little help making our final exam production the best product possible."/>
    <n v="2000"/>
    <n v="0"/>
    <x v="2"/>
    <x v="8"/>
    <s v="DKK"/>
    <n v="1464952752"/>
    <n v="1462360752"/>
    <b v="0"/>
    <n v="0"/>
    <b v="0"/>
    <s v="theater/plays"/>
    <n v="0"/>
    <m/>
    <x v="1"/>
    <x v="6"/>
  </r>
  <r>
    <n v="3917"/>
    <x v="3912"/>
    <s v="We place the actors and script to the fore, with productions stripped down to barest level, aiming to make theatre accessible."/>
    <n v="3500"/>
    <n v="10"/>
    <x v="2"/>
    <x v="1"/>
    <s v="GBP"/>
    <n v="1410439161"/>
    <n v="1407847161"/>
    <b v="0"/>
    <n v="1"/>
    <b v="0"/>
    <s v="theater/plays"/>
    <n v="2.8571428571428571E-3"/>
    <n v="10"/>
    <x v="1"/>
    <x v="6"/>
  </r>
  <r>
    <n v="3918"/>
    <x v="3913"/>
    <s v="A fantastic new comedy coming to the West End 2014.  An Alan Ayckbourn meets Richard Curtis style comedy. Who knew singing was therapy!"/>
    <n v="60000"/>
    <n v="120"/>
    <x v="2"/>
    <x v="1"/>
    <s v="GBP"/>
    <n v="1407168000"/>
    <n v="1406131023"/>
    <b v="0"/>
    <n v="3"/>
    <b v="0"/>
    <s v="theater/plays"/>
    <n v="2E-3"/>
    <n v="40"/>
    <x v="1"/>
    <x v="6"/>
  </r>
  <r>
    <n v="3919"/>
    <x v="3914"/>
    <s v="Two sisters living in a Cornish seaside town attempt to hide and escape from a life- circle of deceit, abuse, incest and revenge."/>
    <n v="5000"/>
    <n v="90"/>
    <x v="2"/>
    <x v="1"/>
    <s v="GBP"/>
    <n v="1453075200"/>
    <n v="1450628773"/>
    <b v="0"/>
    <n v="3"/>
    <b v="0"/>
    <s v="theater/plays"/>
    <n v="1.7999999999999999E-2"/>
    <n v="30"/>
    <x v="1"/>
    <x v="6"/>
  </r>
  <r>
    <n v="3920"/>
    <x v="3915"/>
    <s v="An enthralling tale charting the ecstasies and tragedies behind the seven white masks of centenarian clown,Scaramouche Jones."/>
    <n v="2500"/>
    <n v="135"/>
    <x v="2"/>
    <x v="1"/>
    <s v="GBP"/>
    <n v="1479032260"/>
    <n v="1476436660"/>
    <b v="0"/>
    <n v="3"/>
    <b v="0"/>
    <s v="theater/plays"/>
    <n v="5.3999999999999999E-2"/>
    <n v="45"/>
    <x v="1"/>
    <x v="6"/>
  </r>
  <r>
    <n v="3921"/>
    <x v="3916"/>
    <s v="CLTC are crowdfunding for our latest production - Joe Calarco's brilliant adaptation of Shakespeare's most loved tragedy."/>
    <n v="3000"/>
    <n v="0"/>
    <x v="2"/>
    <x v="1"/>
    <s v="GBP"/>
    <n v="1414346400"/>
    <n v="1413291655"/>
    <b v="0"/>
    <n v="0"/>
    <b v="0"/>
    <s v="theater/plays"/>
    <n v="0"/>
    <m/>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57.25"/>
    <x v="1"/>
    <x v="6"/>
  </r>
  <r>
    <n v="3925"/>
    <x v="3920"/>
    <s v="Help Save High School Theater Program_x000a_Your donations will be used to purchase props, build sets, and costumes."/>
    <n v="150"/>
    <n v="15"/>
    <x v="2"/>
    <x v="0"/>
    <s v="USD"/>
    <n v="1406753639"/>
    <n v="1404161639"/>
    <b v="0"/>
    <n v="3"/>
    <b v="0"/>
    <s v="theater/plays"/>
    <n v="0.1"/>
    <n v="5"/>
    <x v="1"/>
    <x v="6"/>
  </r>
  <r>
    <n v="3926"/>
    <x v="3921"/>
    <s v="Producing syllabus-relevant theatre targeted to HSC students on the NSW Central Coast"/>
    <n v="5000"/>
    <n v="15"/>
    <x v="2"/>
    <x v="2"/>
    <s v="AUD"/>
    <n v="1419645748"/>
    <n v="1417053748"/>
    <b v="0"/>
    <n v="1"/>
    <b v="0"/>
    <s v="theater/plays"/>
    <n v="3.0000000000000001E-3"/>
    <n v="15"/>
    <x v="1"/>
    <x v="6"/>
  </r>
  <r>
    <n v="3927"/>
    <x v="3922"/>
    <s v="Brand new graduate theater company 'FMP Theatre' proudly presents the definitive WW1 play, Journey's End, with a little help from you."/>
    <n v="2500"/>
    <n v="25"/>
    <x v="2"/>
    <x v="1"/>
    <s v="GBP"/>
    <n v="1407565504"/>
    <n v="1404973504"/>
    <b v="0"/>
    <n v="2"/>
    <b v="0"/>
    <s v="theater/plays"/>
    <n v="0.01"/>
    <n v="12.5"/>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x v="3924"/>
    <s v="We need to raise funds to bring this elaborate production to life with special FX makeup, highly detailed sets, and costumes."/>
    <n v="20000"/>
    <n v="453"/>
    <x v="2"/>
    <x v="0"/>
    <s v="USD"/>
    <n v="1474228265"/>
    <n v="1471636265"/>
    <b v="0"/>
    <n v="14"/>
    <b v="0"/>
    <s v="theater/plays"/>
    <n v="2.265E-2"/>
    <n v="32.357142857142854"/>
    <x v="1"/>
    <x v="6"/>
  </r>
  <r>
    <n v="3930"/>
    <x v="3925"/>
    <s v="We are a new and exciting semi-pro  theatre company who will support &amp; hire local actors &amp; writers in Brisbane &amp; Queensland."/>
    <n v="10000"/>
    <n v="0"/>
    <x v="2"/>
    <x v="2"/>
    <s v="AUD"/>
    <n v="1459490400"/>
    <n v="1457078868"/>
    <b v="0"/>
    <n v="0"/>
    <b v="0"/>
    <s v="theater/plays"/>
    <n v="0"/>
    <m/>
    <x v="1"/>
    <x v="6"/>
  </r>
  <r>
    <n v="3931"/>
    <x v="3926"/>
    <s v="An original stage play designed to bring to light the long-term effects on adult survivors of childhood sexual abuse. We do survive!"/>
    <n v="8000"/>
    <n v="0"/>
    <x v="2"/>
    <x v="0"/>
    <s v="USD"/>
    <n v="1441510707"/>
    <n v="1439350707"/>
    <b v="0"/>
    <n v="0"/>
    <b v="0"/>
    <s v="theater/plays"/>
    <n v="0"/>
    <m/>
    <x v="1"/>
    <x v="6"/>
  </r>
  <r>
    <n v="3932"/>
    <x v="3927"/>
    <s v="Audience tell stories from their life chooses the improv actors to re-enact the story on the spot via song, dance and theatrics."/>
    <n v="12000"/>
    <n v="1"/>
    <x v="2"/>
    <x v="0"/>
    <s v="USD"/>
    <n v="1458097364"/>
    <n v="1455508964"/>
    <b v="0"/>
    <n v="1"/>
    <b v="0"/>
    <s v="theater/plays"/>
    <n v="8.3333333333333331E-5"/>
    <n v="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x v="3929"/>
    <s v="Lost youth and lost souls struggle to find meaning amid dingy basements, vanishing malls, and a bleak Midwestern summer."/>
    <n v="5000"/>
    <n v="550"/>
    <x v="2"/>
    <x v="0"/>
    <s v="USD"/>
    <n v="1443704400"/>
    <n v="1439827639"/>
    <b v="0"/>
    <n v="12"/>
    <b v="0"/>
    <s v="theater/plays"/>
    <n v="0.11"/>
    <n v="45.833333333333336"/>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x v="3931"/>
    <s v="This stage play is a true story about one woman's fight against breast cancer while still having to deal with the adversities of life."/>
    <n v="20000"/>
    <n v="0"/>
    <x v="2"/>
    <x v="0"/>
    <s v="USD"/>
    <n v="1480576720"/>
    <n v="1477981120"/>
    <b v="0"/>
    <n v="0"/>
    <b v="0"/>
    <s v="theater/plays"/>
    <n v="0"/>
    <m/>
    <x v="1"/>
    <x v="6"/>
  </r>
  <r>
    <n v="3937"/>
    <x v="3932"/>
    <s v="Support the artists of the new play FEVER: a story of love, friendship and sonnets. Donate to help us develop this production!"/>
    <n v="2885"/>
    <n v="2485"/>
    <x v="2"/>
    <x v="0"/>
    <s v="USD"/>
    <n v="1468249760"/>
    <n v="1465830560"/>
    <b v="0"/>
    <n v="10"/>
    <b v="0"/>
    <s v="theater/plays"/>
    <n v="0.86135181975736563"/>
    <n v="248.5"/>
    <x v="1"/>
    <x v="6"/>
  </r>
  <r>
    <n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x v="3934"/>
    <s v="'Potter.' is a parody of the popular Harry Potter series allowing aspiring actors a chance to work in a professional production."/>
    <n v="5000"/>
    <n v="5"/>
    <x v="2"/>
    <x v="2"/>
    <s v="AUD"/>
    <n v="1412656200"/>
    <n v="1412328979"/>
    <b v="0"/>
    <n v="1"/>
    <b v="0"/>
    <s v="theater/plays"/>
    <n v="1E-3"/>
    <n v="5"/>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x v="3937"/>
    <s v="In the 30's, two brothers, Benny and Phil, who go to the Arizona desert to be extras in a huge Biblical epic. Riotous comedy!"/>
    <n v="1200"/>
    <n v="0"/>
    <x v="2"/>
    <x v="0"/>
    <s v="USD"/>
    <n v="1434490914"/>
    <n v="1429306914"/>
    <b v="0"/>
    <n v="0"/>
    <b v="0"/>
    <s v="theater/plays"/>
    <n v="0"/>
    <m/>
    <x v="1"/>
    <x v="6"/>
  </r>
  <r>
    <n v="3943"/>
    <x v="3938"/>
    <s v="Field Trip Theatre has  commissioned Alexandra Petri to write a world premiere play set in DC , &quot;The Scrum&quot;,"/>
    <n v="5000"/>
    <n v="1782"/>
    <x v="2"/>
    <x v="0"/>
    <s v="USD"/>
    <n v="1446483000"/>
    <n v="1443811268"/>
    <b v="0"/>
    <n v="13"/>
    <b v="0"/>
    <s v="theater/plays"/>
    <n v="0.35639999999999999"/>
    <n v="137.07692307692307"/>
    <x v="1"/>
    <x v="6"/>
  </r>
  <r>
    <n v="3944"/>
    <x v="3939"/>
    <s v="My project is to finish writing all 38 of Shakespeare's Plays into shortened 15-20 minute Shortened versions and publish them in 1 year"/>
    <n v="5000"/>
    <n v="0"/>
    <x v="2"/>
    <x v="0"/>
    <s v="USD"/>
    <n v="1440690875"/>
    <n v="1438098875"/>
    <b v="0"/>
    <n v="0"/>
    <b v="0"/>
    <s v="theater/plays"/>
    <n v="0"/>
    <m/>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5"/>
    <x v="1"/>
    <x v="6"/>
  </r>
  <r>
    <n v="3946"/>
    <x v="3941"/>
    <s v="Dr. Mecurio's is an original work of fantasy designed and written for the stage."/>
    <n v="6000"/>
    <n v="195"/>
    <x v="2"/>
    <x v="0"/>
    <s v="USD"/>
    <n v="1425110400"/>
    <n v="1422388822"/>
    <b v="0"/>
    <n v="5"/>
    <b v="0"/>
    <s v="theater/plays"/>
    <n v="3.2500000000000001E-2"/>
    <n v="39"/>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50.5"/>
    <x v="1"/>
    <x v="6"/>
  </r>
  <r>
    <n v="3948"/>
    <x v="3943"/>
    <s v="A group of 12 friends, separated by time, space, state borders and oceans want to head to London for the adventure of a lifetime."/>
    <n v="30000"/>
    <n v="0"/>
    <x v="2"/>
    <x v="2"/>
    <s v="AUD"/>
    <n v="1410076123"/>
    <n v="1404892123"/>
    <b v="0"/>
    <n v="0"/>
    <b v="0"/>
    <s v="theater/plays"/>
    <n v="0"/>
    <m/>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25"/>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1"/>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x v="3948"/>
    <s v="Actors and actresses are needed to help me create a stage play. A stage play needs to be adapted from the book I wrote."/>
    <n v="17600"/>
    <n v="0"/>
    <x v="2"/>
    <x v="0"/>
    <s v="USD"/>
    <n v="1469834940"/>
    <n v="1467162586"/>
    <b v="0"/>
    <n v="0"/>
    <b v="0"/>
    <s v="theater/plays"/>
    <n v="0"/>
    <m/>
    <x v="1"/>
    <x v="6"/>
  </r>
  <r>
    <n v="3954"/>
    <x v="3949"/>
    <s v="Despite hunger and conditions of a Calcutta slum, the people there know that life is precious. They have named it â€˜City of Joy.â€™"/>
    <n v="25000"/>
    <n v="0"/>
    <x v="2"/>
    <x v="5"/>
    <s v="CAD"/>
    <n v="1405352264"/>
    <n v="1400168264"/>
    <b v="0"/>
    <n v="0"/>
    <b v="0"/>
    <s v="theater/plays"/>
    <n v="0"/>
    <m/>
    <x v="1"/>
    <x v="6"/>
  </r>
  <r>
    <n v="3955"/>
    <x v="3950"/>
    <s v="FHE High School Theatre Booster Fund Raiser for Costumes --Fall Play Snow Queen and Spring Musical Once on this Island"/>
    <n v="1750"/>
    <n v="425"/>
    <x v="2"/>
    <x v="0"/>
    <s v="USD"/>
    <n v="1448745741"/>
    <n v="1446150141"/>
    <b v="0"/>
    <n v="8"/>
    <b v="0"/>
    <s v="theater/plays"/>
    <n v="0.24285714285714285"/>
    <n v="53.125"/>
    <x v="1"/>
    <x v="6"/>
  </r>
  <r>
    <n v="3956"/>
    <x v="3951"/>
    <s v="This saucy stage play chronicles the highs and lows of my life involving gangs, drugs and prison. The story is a transforming ministry."/>
    <n v="5500"/>
    <n v="0"/>
    <x v="2"/>
    <x v="0"/>
    <s v="USD"/>
    <n v="1461543600"/>
    <n v="1459203727"/>
    <b v="0"/>
    <n v="0"/>
    <b v="0"/>
    <s v="theater/plays"/>
    <n v="0"/>
    <m/>
    <x v="1"/>
    <x v="6"/>
  </r>
  <r>
    <n v="3957"/>
    <x v="3952"/>
    <s v="A play about something, or maybe nothing. Four actors depicting all 9 seasons of Seinfeld in 90 minutes."/>
    <n v="28000"/>
    <n v="7"/>
    <x v="2"/>
    <x v="0"/>
    <s v="USD"/>
    <n v="1468020354"/>
    <n v="1464045954"/>
    <b v="0"/>
    <n v="1"/>
    <b v="0"/>
    <s v="theater/plays"/>
    <n v="2.5000000000000001E-4"/>
    <n v="7"/>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11.25"/>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10.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15"/>
    <x v="1"/>
    <x v="6"/>
  </r>
  <r>
    <n v="3963"/>
    <x v="3958"/>
    <s v="les effets de censeur sur l'immigration.Ã§a c'est une piÃ¨ce de l'histoire de la rÃ©volution en Iran jusqu'Ã  des meurtres en sÃ©rie en 1999"/>
    <n v="10000"/>
    <n v="0"/>
    <x v="2"/>
    <x v="5"/>
    <s v="CAD"/>
    <n v="1447821717"/>
    <n v="1445226117"/>
    <b v="0"/>
    <n v="0"/>
    <b v="0"/>
    <s v="theater/plays"/>
    <n v="0"/>
    <m/>
    <x v="1"/>
    <x v="6"/>
  </r>
  <r>
    <n v="3964"/>
    <x v="3959"/>
    <s v="&quot;MAMA'Z BA-B&quot; is the story of Marcus Williams who struggles to find a place for himself as a young black male."/>
    <n v="2000"/>
    <n v="126"/>
    <x v="2"/>
    <x v="0"/>
    <s v="USD"/>
    <n v="1429460386"/>
    <n v="1424279986"/>
    <b v="0"/>
    <n v="3"/>
    <b v="0"/>
    <s v="theater/plays"/>
    <n v="6.3E-2"/>
    <n v="42"/>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71.25"/>
    <x v="1"/>
    <x v="6"/>
  </r>
  <r>
    <n v="3966"/>
    <x v="3961"/>
    <s v="MNDT will be the first Moroccan Team in history to participate in the WSDC. the worldâ€™s biggest high school debate tournament."/>
    <n v="7500"/>
    <n v="45"/>
    <x v="2"/>
    <x v="0"/>
    <s v="USD"/>
    <n v="1406170740"/>
    <n v="1402506278"/>
    <b v="0"/>
    <n v="2"/>
    <b v="0"/>
    <s v="theater/plays"/>
    <n v="6.0000000000000001E-3"/>
    <n v="22.5"/>
    <x v="1"/>
    <x v="6"/>
  </r>
  <r>
    <n v="3967"/>
    <x v="3962"/>
    <s v="Ramsay Wise is painting the backdrops for the Maplewood Barn Theatre's summer 2017 production. He needs canvas and paint."/>
    <n v="1700"/>
    <n v="410"/>
    <x v="2"/>
    <x v="0"/>
    <s v="USD"/>
    <n v="1488783507"/>
    <n v="1486191507"/>
    <b v="0"/>
    <n v="10"/>
    <b v="0"/>
    <s v="theater/plays"/>
    <n v="0.2411764705882353"/>
    <n v="41"/>
    <x v="1"/>
    <x v="6"/>
  </r>
  <r>
    <n v="3968"/>
    <x v="3963"/>
    <s v="&quot;On the breast of her gown, in fine red cloth, appeared the letter A.&quot; But what about the rest of the alphabet?"/>
    <n v="5000"/>
    <n v="527"/>
    <x v="2"/>
    <x v="0"/>
    <s v="USD"/>
    <n v="1463945673"/>
    <n v="1458761673"/>
    <b v="0"/>
    <n v="11"/>
    <b v="0"/>
    <s v="theater/plays"/>
    <n v="0.10539999999999999"/>
    <n v="47.909090909090907"/>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x v="3967"/>
    <s v="We're a horror based theatre company in Oklahoma City beginning our first season of shows."/>
    <n v="1000"/>
    <n v="211"/>
    <x v="2"/>
    <x v="0"/>
    <s v="USD"/>
    <n v="1423186634"/>
    <n v="1418002634"/>
    <b v="0"/>
    <n v="8"/>
    <b v="0"/>
    <s v="theater/plays"/>
    <n v="0.21099999999999999"/>
    <n v="26.375"/>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x v="3969"/>
    <s v="We are performing Shakespeare's &quot;The Taming of the Shrew&quot; in its original Elizabethan setting at the Oxford Shakespeare Festival."/>
    <n v="1000"/>
    <n v="320"/>
    <x v="2"/>
    <x v="1"/>
    <s v="GBP"/>
    <n v="1464872848"/>
    <n v="1462280848"/>
    <b v="0"/>
    <n v="11"/>
    <b v="0"/>
    <s v="theater/plays"/>
    <n v="0.32"/>
    <n v="29.09090909090909"/>
    <x v="1"/>
    <x v="6"/>
  </r>
  <r>
    <n v="3975"/>
    <x v="3970"/>
    <s v="Four homeless Key West men are to be given a boat, but fates twist until only the moon and mangroves witness their earthly demise."/>
    <n v="678"/>
    <n v="0"/>
    <x v="2"/>
    <x v="0"/>
    <s v="USD"/>
    <n v="1468442898"/>
    <n v="1465850898"/>
    <b v="0"/>
    <n v="0"/>
    <b v="0"/>
    <s v="theater/plays"/>
    <n v="0"/>
    <m/>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62"/>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x v="3973"/>
    <s v="Staged play within the communities of eastern ( Kinston Wilson Wilmington ) North Carolina ! Funds will allow a child to attend! THX"/>
    <n v="2000"/>
    <n v="214"/>
    <x v="2"/>
    <x v="0"/>
    <s v="USD"/>
    <n v="1422717953"/>
    <n v="1417533953"/>
    <b v="0"/>
    <n v="8"/>
    <b v="0"/>
    <s v="theater/plays"/>
    <n v="0.107"/>
    <n v="26.7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x v="3975"/>
    <s v="Itâ€™s your favorite classic with a twist. This summer, Chicago youth recreate Romeo and Juliet in The Mesh-n-Groove annual production!"/>
    <n v="2500"/>
    <n v="450"/>
    <x v="2"/>
    <x v="0"/>
    <s v="USD"/>
    <n v="1404570147"/>
    <n v="1401978147"/>
    <b v="0"/>
    <n v="7"/>
    <b v="0"/>
    <s v="theater/plays"/>
    <n v="0.18"/>
    <n v="64.285714285714292"/>
    <x v="1"/>
    <x v="6"/>
  </r>
  <r>
    <n v="3981"/>
    <x v="3357"/>
    <s v="A Theatrical Production Celebrating the Lebanese Culture and the Human Spirit in Time of War."/>
    <n v="30000"/>
    <n v="1225"/>
    <x v="2"/>
    <x v="0"/>
    <s v="USD"/>
    <n v="1468729149"/>
    <n v="1463545149"/>
    <b v="0"/>
    <n v="7"/>
    <b v="0"/>
    <s v="theater/plays"/>
    <n v="4.0833333333333333E-2"/>
    <n v="175"/>
    <x v="1"/>
    <x v="6"/>
  </r>
  <r>
    <n v="3982"/>
    <x v="3976"/>
    <s v="Sex, deception, addiction, life. _x000a_A quality piece of relevant theatre at one of London's most vibrant and respected fringe theatres."/>
    <n v="850"/>
    <n v="170"/>
    <x v="2"/>
    <x v="1"/>
    <s v="GBP"/>
    <n v="1436297180"/>
    <n v="1431113180"/>
    <b v="0"/>
    <n v="5"/>
    <b v="0"/>
    <s v="theater/plays"/>
    <n v="0.2"/>
    <n v="34"/>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x v="3978"/>
    <s v="Novus Theatre bring you their new show 'Fantastic Mr Fox'. We hope to improve the pay for our cast and crew through Kickstarter."/>
    <n v="1500"/>
    <n v="95"/>
    <x v="2"/>
    <x v="1"/>
    <s v="GBP"/>
    <n v="1415404800"/>
    <n v="1412809644"/>
    <b v="0"/>
    <n v="10"/>
    <b v="0"/>
    <s v="theater/plays"/>
    <n v="6.3333333333333339E-2"/>
    <n v="9.5"/>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x v="3981"/>
    <s v="Write Now 5 is a new writing festival in south east London promoting new work from emerging playwrights."/>
    <n v="400"/>
    <n v="151"/>
    <x v="2"/>
    <x v="1"/>
    <s v="GBP"/>
    <n v="1400278290"/>
    <n v="1399414290"/>
    <b v="0"/>
    <n v="13"/>
    <b v="0"/>
    <s v="theater/plays"/>
    <n v="0.3775"/>
    <n v="11.615384615384615"/>
    <x v="1"/>
    <x v="6"/>
  </r>
  <r>
    <n v="3988"/>
    <x v="3982"/>
    <s v="An evening of of stories based both in myth and truth."/>
    <n v="1500"/>
    <n v="32"/>
    <x v="2"/>
    <x v="0"/>
    <s v="USD"/>
    <n v="1440813413"/>
    <n v="1439517413"/>
    <b v="0"/>
    <n v="4"/>
    <b v="0"/>
    <s v="theater/plays"/>
    <n v="2.1333333333333333E-2"/>
    <n v="8"/>
    <x v="1"/>
    <x v="6"/>
  </r>
  <r>
    <n v="3989"/>
    <x v="3983"/>
    <s v="I love to write. I have written and published my first book and everyone that read it enjoyed it. My dream is to one day write movies"/>
    <n v="3000"/>
    <n v="0"/>
    <x v="2"/>
    <x v="0"/>
    <s v="USD"/>
    <n v="1447009181"/>
    <n v="1444413581"/>
    <b v="0"/>
    <n v="0"/>
    <b v="0"/>
    <s v="theater/plays"/>
    <n v="0"/>
    <m/>
    <x v="1"/>
    <x v="6"/>
  </r>
  <r>
    <n v="3990"/>
    <x v="3984"/>
    <s v="A book and a play. Narrated by the ghost of Will Shakespeare and the ghost of his dog Crab,  Their adventures in the afterlife..."/>
    <n v="1650"/>
    <n v="69"/>
    <x v="2"/>
    <x v="1"/>
    <s v="GBP"/>
    <n v="1456934893"/>
    <n v="1454342893"/>
    <b v="0"/>
    <n v="3"/>
    <b v="0"/>
    <s v="theater/plays"/>
    <n v="4.1818181818181817E-2"/>
    <n v="23"/>
    <x v="1"/>
    <x v="6"/>
  </r>
  <r>
    <n v="3991"/>
    <x v="3985"/>
    <s v="North Texas first actor-driven theatre company needs your help"/>
    <n v="500"/>
    <n v="100"/>
    <x v="2"/>
    <x v="0"/>
    <s v="USD"/>
    <n v="1433086082"/>
    <n v="1430494082"/>
    <b v="0"/>
    <n v="1"/>
    <b v="0"/>
    <s v="theater/plays"/>
    <n v="0.2"/>
    <n v="100"/>
    <x v="1"/>
    <x v="6"/>
  </r>
  <r>
    <n v="3992"/>
    <x v="3986"/>
    <s v="A richly textured and intellectually powerful social commentary about family, community and America."/>
    <n v="10000"/>
    <n v="541"/>
    <x v="2"/>
    <x v="0"/>
    <s v="USD"/>
    <n v="1449876859"/>
    <n v="1444689259"/>
    <b v="0"/>
    <n v="9"/>
    <b v="0"/>
    <s v="theater/plays"/>
    <n v="5.4100000000000002E-2"/>
    <n v="60.111111111111114"/>
    <x v="1"/>
    <x v="6"/>
  </r>
  <r>
    <n v="3993"/>
    <x v="3987"/>
    <s v="I am seeking to turn my collection of urban poetry into a stage play. My desire is to inspire victims to heal."/>
    <n v="50000"/>
    <n v="3"/>
    <x v="2"/>
    <x v="0"/>
    <s v="USD"/>
    <n v="1431549912"/>
    <n v="1428957912"/>
    <b v="0"/>
    <n v="1"/>
    <b v="0"/>
    <s v="theater/plays"/>
    <n v="6.0000000000000002E-5"/>
    <n v="3"/>
    <x v="1"/>
    <x v="6"/>
  </r>
  <r>
    <n v="3994"/>
    <x v="3988"/>
    <s v="Is Henson willing to dare risk a theatrical speaking tour of his North Pole adventures...and more?"/>
    <n v="2000"/>
    <n v="5"/>
    <x v="2"/>
    <x v="0"/>
    <s v="USD"/>
    <n v="1405761690"/>
    <n v="1403169690"/>
    <b v="0"/>
    <n v="1"/>
    <b v="0"/>
    <s v="theater/plays"/>
    <n v="2.5000000000000001E-3"/>
    <n v="5"/>
    <x v="1"/>
    <x v="6"/>
  </r>
  <r>
    <n v="3995"/>
    <x v="3989"/>
    <s v="Headaches: a play composed of personal testimonies, writings and music, centered on mental illness and its effects on people's lives."/>
    <n v="200"/>
    <n v="70"/>
    <x v="2"/>
    <x v="1"/>
    <s v="GBP"/>
    <n v="1423913220"/>
    <n v="1421339077"/>
    <b v="0"/>
    <n v="4"/>
    <b v="0"/>
    <s v="theater/plays"/>
    <n v="0.35"/>
    <n v="17.5"/>
    <x v="1"/>
    <x v="6"/>
  </r>
  <r>
    <n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x v="3991"/>
    <s v="We aim to produce a Professional Published Play for two days in October 2015 on Fri 30th &amp; Sat 31st with three performances in total."/>
    <n v="3000"/>
    <n v="0"/>
    <x v="2"/>
    <x v="1"/>
    <s v="GBP"/>
    <n v="1428222221"/>
    <n v="1425633821"/>
    <b v="0"/>
    <n v="0"/>
    <b v="0"/>
    <s v="theater/plays"/>
    <n v="0"/>
    <m/>
    <x v="1"/>
    <x v="6"/>
  </r>
  <r>
    <n v="3998"/>
    <x v="3992"/>
    <s v="Forsaken Angels, a powerful new play by William Leary, author of DCMTA's Best Of 2014 Play Masquerade."/>
    <n v="1250"/>
    <n v="715"/>
    <x v="2"/>
    <x v="0"/>
    <s v="USD"/>
    <n v="1427580426"/>
    <n v="1424992026"/>
    <b v="0"/>
    <n v="12"/>
    <b v="0"/>
    <s v="theater/plays"/>
    <n v="0.57199999999999995"/>
    <n v="59.583333333333336"/>
    <x v="1"/>
    <x v="6"/>
  </r>
  <r>
    <n v="3999"/>
    <x v="3993"/>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x v="3994"/>
    <s v="An Enticing Trip into the World of Assisted Dying"/>
    <n v="8000"/>
    <n v="10"/>
    <x v="2"/>
    <x v="0"/>
    <s v="USD"/>
    <n v="1462631358"/>
    <n v="1457450958"/>
    <b v="0"/>
    <n v="1"/>
    <b v="0"/>
    <s v="theater/plays"/>
    <n v="1.25E-3"/>
    <n v="10"/>
    <x v="1"/>
    <x v="6"/>
  </r>
  <r>
    <n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x v="3996"/>
    <s v="Bring Wyrd Sisters, a comedy of Shakespearean proportions, to small-town Texas. Loosely parodies the â€œScottish Play.â€"/>
    <n v="1250"/>
    <n v="23"/>
    <x v="2"/>
    <x v="0"/>
    <s v="USD"/>
    <n v="1411779761"/>
    <n v="1409187761"/>
    <b v="0"/>
    <n v="4"/>
    <b v="0"/>
    <s v="theater/plays"/>
    <n v="1.84E-2"/>
    <n v="5.75"/>
    <x v="1"/>
    <x v="6"/>
  </r>
  <r>
    <n v="4003"/>
    <x v="3997"/>
    <s v="&quot;MAMA'Z BA-B&quot; is the story of Marcus Williams who struggles to find a place for himself as a young black male."/>
    <n v="2000"/>
    <n v="201"/>
    <x v="2"/>
    <x v="0"/>
    <s v="USD"/>
    <n v="1424009147"/>
    <n v="1421417147"/>
    <b v="0"/>
    <n v="2"/>
    <b v="0"/>
    <s v="theater/plays"/>
    <n v="0.10050000000000001"/>
    <n v="100.5"/>
    <x v="1"/>
    <x v="6"/>
  </r>
  <r>
    <n v="4004"/>
    <x v="3998"/>
    <s v="Help Launch The Queen Into South Florida!"/>
    <n v="500"/>
    <n v="1"/>
    <x v="2"/>
    <x v="0"/>
    <s v="USD"/>
    <n v="1412740457"/>
    <n v="1410148457"/>
    <b v="0"/>
    <n v="1"/>
    <b v="0"/>
    <s v="theater/plays"/>
    <n v="2E-3"/>
    <n v="1"/>
    <x v="1"/>
    <x v="6"/>
  </r>
  <r>
    <n v="4005"/>
    <x v="3999"/>
    <s v="Help us bring more Art to the Community. It's our second production, Fences by August Wilson. Help us make it a success!"/>
    <n v="3000"/>
    <n v="40"/>
    <x v="2"/>
    <x v="0"/>
    <s v="USD"/>
    <n v="1413832985"/>
    <n v="1408648985"/>
    <b v="0"/>
    <n v="2"/>
    <b v="0"/>
    <s v="theater/plays"/>
    <n v="1.3333333333333334E-2"/>
    <n v="20"/>
    <x v="1"/>
    <x v="6"/>
  </r>
  <r>
    <n v="4006"/>
    <x v="4000"/>
    <s v="Olive and Betty have cheating boyfriends. The solution: Gus and Tor, two Norwegian hit men who specialize in solving such problems."/>
    <n v="30000"/>
    <n v="2"/>
    <x v="2"/>
    <x v="0"/>
    <s v="USD"/>
    <n v="1455647587"/>
    <n v="1453487587"/>
    <b v="0"/>
    <n v="1"/>
    <b v="0"/>
    <s v="theater/plays"/>
    <n v="6.666666666666667E-5"/>
    <n v="2"/>
    <x v="1"/>
    <x v="6"/>
  </r>
  <r>
    <n v="4007"/>
    <x v="3988"/>
    <s v="Is the public ready to hear Matt's story? Is he willing to risk public speaking and the waning reputation among his own race?"/>
    <n v="2000"/>
    <n v="5"/>
    <x v="2"/>
    <x v="0"/>
    <s v="USD"/>
    <n v="1409070480"/>
    <n v="1406572381"/>
    <b v="0"/>
    <n v="1"/>
    <b v="0"/>
    <s v="theater/plays"/>
    <n v="2.5000000000000001E-3"/>
    <n v="5"/>
    <x v="1"/>
    <x v="6"/>
  </r>
  <r>
    <n v="4008"/>
    <x v="4001"/>
    <s v="Lovers and Other Strangers by RenÃ©e Taylor and Joseph Bologna, showing at The Cockpit theatre in Marylebone, 10th - 14th August 2015"/>
    <n v="1000"/>
    <n v="60"/>
    <x v="2"/>
    <x v="1"/>
    <s v="GBP"/>
    <n v="1437606507"/>
    <n v="1435014507"/>
    <b v="0"/>
    <n v="4"/>
    <b v="0"/>
    <s v="theater/plays"/>
    <n v="0.06"/>
    <n v="15"/>
    <x v="1"/>
    <x v="6"/>
  </r>
  <r>
    <n v="4009"/>
    <x v="4002"/>
    <s v="Against the decline of Thatcherism, the fall of the Wall, and the rise of Acid House. This comedy is a 'Withnail &amp; I' for 1993."/>
    <n v="1930"/>
    <n v="75"/>
    <x v="2"/>
    <x v="1"/>
    <s v="GBP"/>
    <n v="1410281360"/>
    <n v="1406825360"/>
    <b v="0"/>
    <n v="3"/>
    <b v="0"/>
    <s v="theater/plays"/>
    <n v="3.8860103626943004E-2"/>
    <n v="25"/>
    <x v="1"/>
    <x v="6"/>
  </r>
  <r>
    <n v="4010"/>
    <x v="4003"/>
    <s v="JUNTO Productions is proud to present our first production, the premiere of The Connection, a play by Jeffrey Paul."/>
    <n v="7200"/>
    <n v="1742"/>
    <x v="2"/>
    <x v="0"/>
    <s v="USD"/>
    <n v="1414348166"/>
    <n v="1412879366"/>
    <b v="0"/>
    <n v="38"/>
    <b v="0"/>
    <s v="theater/plays"/>
    <n v="0.24194444444444443"/>
    <n v="45.842105263157897"/>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4.75"/>
    <x v="1"/>
    <x v="6"/>
  </r>
  <r>
    <n v="4012"/>
    <x v="4005"/>
    <s v="LEELA IS A 14 YEAR OLD GIRL. JONAH IS A 56 YEAR OLD MAN. IT'S BEEN GOING ON FOR 3 YEARS. HERE COMES THE NIGHT OF VIOLENT RECKONING."/>
    <n v="575"/>
    <n v="0"/>
    <x v="2"/>
    <x v="1"/>
    <s v="GBP"/>
    <n v="1430571849"/>
    <n v="1427979849"/>
    <b v="0"/>
    <n v="0"/>
    <b v="0"/>
    <s v="theater/plays"/>
    <n v="0"/>
    <m/>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13"/>
    <x v="1"/>
    <x v="6"/>
  </r>
  <r>
    <n v="4014"/>
    <x v="4007"/>
    <s v="I am trying to put together a ministry theater company for junior / high schoolers that which puts on free shows in the SoCal area."/>
    <n v="9000"/>
    <n v="0"/>
    <x v="2"/>
    <x v="0"/>
    <s v="USD"/>
    <n v="1457157269"/>
    <n v="1455861269"/>
    <b v="0"/>
    <n v="0"/>
    <b v="0"/>
    <s v="theater/plays"/>
    <n v="0"/>
    <m/>
    <x v="1"/>
    <x v="6"/>
  </r>
  <r>
    <n v="4015"/>
    <x v="4008"/>
    <s v="FREE Shakespeare In the Park in Bergen County, NJ on July 24, 25, 31, and August 1. We need your support to help keep our show FREE"/>
    <n v="7000"/>
    <n v="1"/>
    <x v="2"/>
    <x v="0"/>
    <s v="USD"/>
    <n v="1437331463"/>
    <n v="1434739463"/>
    <b v="0"/>
    <n v="1"/>
    <b v="0"/>
    <s v="theater/plays"/>
    <n v="1.4285714285714287E-4"/>
    <n v="1"/>
    <x v="1"/>
    <x v="6"/>
  </r>
  <r>
    <n v="4016"/>
    <x v="4009"/>
    <s v="A new play and project exploring challenges faced by young adults struggling with mental health issues in contemporary Britain."/>
    <n v="500"/>
    <n v="70"/>
    <x v="2"/>
    <x v="1"/>
    <s v="GBP"/>
    <n v="1410987400"/>
    <n v="1408395400"/>
    <b v="0"/>
    <n v="7"/>
    <b v="0"/>
    <s v="theater/plays"/>
    <n v="0.14000000000000001"/>
    <n v="10"/>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x v="4011"/>
    <s v="Funding for a production of Time Please at the Brighton Fringe 2017... and beyond."/>
    <n v="1500"/>
    <n v="130"/>
    <x v="2"/>
    <x v="1"/>
    <s v="GBP"/>
    <n v="1475877108"/>
    <n v="1473285108"/>
    <b v="0"/>
    <n v="4"/>
    <b v="0"/>
    <s v="theater/plays"/>
    <n v="8.666666666666667E-2"/>
    <n v="3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7.2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x v="4014"/>
    <s v="Help a group of actors end bigotry in Houston, TX by supporting a  full production of Angels in America."/>
    <n v="15000"/>
    <n v="125"/>
    <x v="2"/>
    <x v="0"/>
    <s v="USD"/>
    <n v="1414360358"/>
    <n v="1409176358"/>
    <b v="0"/>
    <n v="2"/>
    <b v="0"/>
    <s v="theater/plays"/>
    <n v="8.3333333333333332E-3"/>
    <n v="62.5"/>
    <x v="1"/>
    <x v="6"/>
  </r>
  <r>
    <n v="4022"/>
    <x v="4015"/>
    <s v="Help us produce a video of the first Original Pronunciation Merchant of Venice."/>
    <n v="18000"/>
    <n v="12521"/>
    <x v="2"/>
    <x v="0"/>
    <s v="USD"/>
    <n v="1422759240"/>
    <n v="1418824867"/>
    <b v="0"/>
    <n v="197"/>
    <b v="0"/>
    <s v="theater/plays"/>
    <n v="0.69561111111111107"/>
    <n v="63.558375634517766"/>
    <x v="1"/>
    <x v="6"/>
  </r>
  <r>
    <n v="4023"/>
    <x v="4016"/>
    <s v="An original gospel stage play that explores the pain and hurt caused by those who struggle to forgive others!"/>
    <n v="7000"/>
    <n v="0"/>
    <x v="2"/>
    <x v="0"/>
    <s v="USD"/>
    <n v="1458860363"/>
    <n v="1454975963"/>
    <b v="0"/>
    <n v="0"/>
    <b v="0"/>
    <s v="theater/plays"/>
    <n v="0"/>
    <m/>
    <x v="1"/>
    <x v="6"/>
  </r>
  <r>
    <n v="4024"/>
    <x v="4017"/>
    <s v="Ever wonder what Wonder Woman wants in a super man? Can you be both a lover, and a fighter? And, whatâ€™s with all the spandex?"/>
    <n v="800"/>
    <n v="10"/>
    <x v="2"/>
    <x v="0"/>
    <s v="USD"/>
    <n v="1441037097"/>
    <n v="1438445097"/>
    <b v="0"/>
    <n v="1"/>
    <b v="0"/>
    <s v="theater/plays"/>
    <n v="1.2500000000000001E-2"/>
    <n v="10"/>
    <x v="1"/>
    <x v="6"/>
  </r>
  <r>
    <n v="4025"/>
    <x v="4018"/>
    <s v="Acteurs, scÃ©naristes et metteurs en scÃ¨ne souhaitant monter, 5 piÃ¨ces de thÃ©Ã¢tre ainsi que 3 courts mÃ©trages et 2 long-mÃ©trages."/>
    <n v="5000"/>
    <n v="250"/>
    <x v="2"/>
    <x v="6"/>
    <s v="EUR"/>
    <n v="1437889336"/>
    <n v="1432705336"/>
    <b v="0"/>
    <n v="4"/>
    <b v="0"/>
    <s v="theater/plays"/>
    <n v="0.05"/>
    <n v="62.5"/>
    <x v="1"/>
    <x v="6"/>
  </r>
  <r>
    <n v="4026"/>
    <x v="4019"/>
    <s v="This is a play that voices that stories of the black experience in America using spoken word, song and dance."/>
    <n v="4000"/>
    <n v="0"/>
    <x v="2"/>
    <x v="0"/>
    <s v="USD"/>
    <n v="1449247439"/>
    <n v="1444059839"/>
    <b v="0"/>
    <n v="0"/>
    <b v="0"/>
    <s v="theater/plays"/>
    <n v="0"/>
    <m/>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x v="4021"/>
    <s v="The 2014 Minnesota Fringe Festival brings the World Premiere of LightBright's one-act play, The Last King of the I.D.A."/>
    <n v="2000"/>
    <n v="561"/>
    <x v="2"/>
    <x v="0"/>
    <s v="USD"/>
    <n v="1402007500"/>
    <n v="1399415500"/>
    <b v="0"/>
    <n v="11"/>
    <b v="0"/>
    <s v="theater/plays"/>
    <n v="0.28050000000000003"/>
    <n v="51"/>
    <x v="1"/>
    <x v="6"/>
  </r>
  <r>
    <n v="4029"/>
    <x v="4022"/>
    <s v="A theater complex that educates as we entertain.  We will provide shows that inspire and theater classes that motivate."/>
    <n v="20000"/>
    <n v="0"/>
    <x v="2"/>
    <x v="0"/>
    <s v="USD"/>
    <n v="1450053370"/>
    <n v="1447461370"/>
    <b v="0"/>
    <n v="0"/>
    <b v="0"/>
    <s v="theater/plays"/>
    <n v="0"/>
    <m/>
    <x v="1"/>
    <x v="6"/>
  </r>
  <r>
    <n v="4030"/>
    <x v="4023"/>
    <s v="The world's best and only tribute to Dean Martin and Jerry Lewis_x000a_ bringing back the Music, Laughter and the Love."/>
    <n v="2500"/>
    <n v="400"/>
    <x v="2"/>
    <x v="0"/>
    <s v="USD"/>
    <n v="1454525340"/>
    <n v="1452008599"/>
    <b v="0"/>
    <n v="6"/>
    <b v="0"/>
    <s v="theater/plays"/>
    <n v="0.16"/>
    <n v="66.666666666666671"/>
    <x v="1"/>
    <x v="6"/>
  </r>
  <r>
    <n v="4031"/>
    <x v="4024"/>
    <s v="HeARTistry's contemporary production of As You Like It epitomizes the wit and eloquence of William Shakespeare for a modern audience."/>
    <n v="5000"/>
    <n v="0"/>
    <x v="2"/>
    <x v="0"/>
    <s v="USD"/>
    <n v="1418914964"/>
    <n v="1414591364"/>
    <b v="0"/>
    <n v="0"/>
    <b v="0"/>
    <s v="theater/plays"/>
    <n v="0"/>
    <m/>
    <x v="1"/>
    <x v="6"/>
  </r>
  <r>
    <n v="4032"/>
    <x v="4025"/>
    <s v="'Play it Forward' is a ticket bank for individuals in need. Fund a theater experience for someone that would otherwise go without!"/>
    <n v="6048"/>
    <n v="413"/>
    <x v="2"/>
    <x v="0"/>
    <s v="USD"/>
    <n v="1450211116"/>
    <n v="1445023516"/>
    <b v="0"/>
    <n v="7"/>
    <b v="0"/>
    <s v="theater/plays"/>
    <n v="6.8287037037037035E-2"/>
    <n v="59"/>
    <x v="1"/>
    <x v="6"/>
  </r>
  <r>
    <n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x v="4027"/>
    <s v="This local community theatre needs a proper, efficient, SAFE and professional audio and lighting setup. Helps us raise the funds!"/>
    <n v="13500"/>
    <n v="200"/>
    <x v="2"/>
    <x v="0"/>
    <s v="USD"/>
    <n v="1428097450"/>
    <n v="1425509050"/>
    <b v="0"/>
    <n v="2"/>
    <b v="0"/>
    <s v="theater/plays"/>
    <n v="1.4814814814814815E-2"/>
    <n v="100"/>
    <x v="1"/>
    <x v="6"/>
  </r>
  <r>
    <n v="4035"/>
    <x v="4028"/>
    <s v="&quot;Stories are where you go to look for the truth of your own life.&quot; (Frank Delaney)"/>
    <n v="10000"/>
    <n v="3685"/>
    <x v="2"/>
    <x v="0"/>
    <s v="USD"/>
    <n v="1413925887"/>
    <n v="1411333887"/>
    <b v="0"/>
    <n v="25"/>
    <b v="0"/>
    <s v="theater/plays"/>
    <n v="0.36849999999999999"/>
    <n v="147.4"/>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x v="4030"/>
    <s v="The Pelican is a haunted play by one of Swedenâ€™s most renowned playwrights, August Strindberg, about a mother's tragic deceit."/>
    <n v="700"/>
    <n v="80"/>
    <x v="2"/>
    <x v="0"/>
    <s v="USD"/>
    <n v="1464099900"/>
    <n v="1462585315"/>
    <b v="0"/>
    <n v="2"/>
    <b v="0"/>
    <s v="theater/plays"/>
    <n v="0.11428571428571428"/>
    <n v="40"/>
    <x v="1"/>
    <x v="6"/>
  </r>
  <r>
    <n v="4038"/>
    <x v="4031"/>
    <s v="We are vagina warriors ready to bring our message of human rights, empowerment and diversity to Main St. Lexington, NC."/>
    <n v="2500"/>
    <n v="301"/>
    <x v="2"/>
    <x v="0"/>
    <s v="USD"/>
    <n v="1413573010"/>
    <n v="1408389010"/>
    <b v="0"/>
    <n v="4"/>
    <b v="0"/>
    <s v="theater/plays"/>
    <n v="0.12039999999999999"/>
    <n v="75.25"/>
    <x v="1"/>
    <x v="6"/>
  </r>
  <r>
    <n v="4039"/>
    <x v="4032"/>
    <s v="Help stage an original One Act Play that brings awareness to Alzheimer's in its debut performance."/>
    <n v="500"/>
    <n v="300"/>
    <x v="2"/>
    <x v="0"/>
    <s v="USD"/>
    <n v="1448949540"/>
    <n v="1446048367"/>
    <b v="0"/>
    <n v="5"/>
    <b v="0"/>
    <s v="theater/plays"/>
    <n v="0.6"/>
    <n v="60"/>
    <x v="1"/>
    <x v="6"/>
  </r>
  <r>
    <n v="4040"/>
    <x v="4033"/>
    <s v="This nationally published book, set in the 70â€™s, tells the untold story of singers and a friendly reunion visit turning bad."/>
    <n v="8000"/>
    <n v="2500"/>
    <x v="2"/>
    <x v="0"/>
    <s v="USD"/>
    <n v="1437188400"/>
    <n v="1432100004"/>
    <b v="0"/>
    <n v="2"/>
    <b v="0"/>
    <s v="theater/plays"/>
    <n v="0.3125"/>
    <n v="1250"/>
    <x v="1"/>
    <x v="6"/>
  </r>
  <r>
    <n v="4041"/>
    <x v="4034"/>
    <s v="A bold, colouful, vibrant play centred around the last remaining monarchy of Africa."/>
    <n v="5000"/>
    <n v="21"/>
    <x v="2"/>
    <x v="1"/>
    <s v="GBP"/>
    <n v="1473160954"/>
    <n v="1467976954"/>
    <b v="0"/>
    <n v="2"/>
    <b v="0"/>
    <s v="theater/plays"/>
    <n v="4.1999999999999997E-3"/>
    <n v="10.5"/>
    <x v="1"/>
    <x v="6"/>
  </r>
  <r>
    <n v="4042"/>
    <x v="4035"/>
    <s v="Acting group and production for inner city youth, about inner city youth. The problems and stuation that they see everyday."/>
    <n v="10000"/>
    <n v="21"/>
    <x v="2"/>
    <x v="0"/>
    <s v="USD"/>
    <n v="1421781360"/>
    <n v="1419213664"/>
    <b v="0"/>
    <n v="3"/>
    <b v="0"/>
    <s v="theater/plays"/>
    <n v="2.0999999999999999E-3"/>
    <n v="7"/>
    <x v="1"/>
    <x v="6"/>
  </r>
  <r>
    <n v="4043"/>
    <x v="4036"/>
    <s v="This could be my last play, need to bring my son out to see it before it's over.  Need to fly him here from BC"/>
    <n v="300"/>
    <n v="0"/>
    <x v="2"/>
    <x v="5"/>
    <s v="CAD"/>
    <n v="1416524325"/>
    <n v="1415228325"/>
    <b v="0"/>
    <n v="0"/>
    <b v="0"/>
    <s v="theater/plays"/>
    <n v="0"/>
    <m/>
    <x v="1"/>
    <x v="6"/>
  </r>
  <r>
    <n v="4044"/>
    <x v="4037"/>
    <s v="A bilingual play in The New Works Festival at UT that crosses cultures and explores what it means to be confident with who you are."/>
    <n v="600"/>
    <n v="225"/>
    <x v="2"/>
    <x v="0"/>
    <s v="USD"/>
    <n v="1428642000"/>
    <n v="1426050982"/>
    <b v="0"/>
    <n v="4"/>
    <b v="0"/>
    <s v="theater/plays"/>
    <n v="0.375"/>
    <n v="56.25"/>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x v="4040"/>
    <s v="A conservative grandmother takes her hip-hop generation grandchildren through the history of Gospel music in one night..."/>
    <n v="5000"/>
    <n v="110"/>
    <x v="2"/>
    <x v="0"/>
    <s v="USD"/>
    <n v="1420938000"/>
    <n v="1418862743"/>
    <b v="0"/>
    <n v="4"/>
    <b v="0"/>
    <s v="theater/plays"/>
    <n v="2.1999999999999999E-2"/>
    <n v="27.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x v="4042"/>
    <s v="A caravan heist goes horribly wrong. When the rogues meet up to discuss the matter, they suspect one of them is the King's guard."/>
    <n v="20000"/>
    <n v="16"/>
    <x v="2"/>
    <x v="0"/>
    <s v="USD"/>
    <n v="1436914815"/>
    <n v="1434322815"/>
    <b v="0"/>
    <n v="1"/>
    <b v="0"/>
    <s v="theater/plays"/>
    <n v="8.0000000000000004E-4"/>
    <n v="16"/>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1"/>
    <x v="1"/>
    <x v="6"/>
  </r>
  <r>
    <n v="4051"/>
    <x v="4044"/>
    <s v="It is a heart-breaking life story of Wu family who tries to preserve the gem of Chinese Kun Opera through generations."/>
    <n v="500"/>
    <n v="0"/>
    <x v="2"/>
    <x v="0"/>
    <s v="USD"/>
    <n v="1399618380"/>
    <n v="1399058797"/>
    <b v="0"/>
    <n v="0"/>
    <b v="0"/>
    <s v="theater/plays"/>
    <n v="0"/>
    <m/>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x v="4046"/>
    <s v="'Time at the Bar!' is a play written by Kieran Mellish, a student at Loughborough University and member of LSU Stage Society."/>
    <n v="500"/>
    <n v="110"/>
    <x v="2"/>
    <x v="1"/>
    <s v="GBP"/>
    <n v="1416081600"/>
    <n v="1413477228"/>
    <b v="0"/>
    <n v="2"/>
    <b v="0"/>
    <s v="theater/plays"/>
    <n v="0.22"/>
    <n v="55"/>
    <x v="1"/>
    <x v="6"/>
  </r>
  <r>
    <n v="4054"/>
    <x v="4047"/>
    <s v="I love you,he said,then he kissed her as her tears fell down.It was my fault but make up will fix it&quot;she replied,then he hit her again!"/>
    <n v="8880"/>
    <n v="0"/>
    <x v="2"/>
    <x v="0"/>
    <s v="USD"/>
    <n v="1475294400"/>
    <n v="1472674285"/>
    <b v="0"/>
    <n v="0"/>
    <b v="0"/>
    <s v="theater/plays"/>
    <n v="0"/>
    <m/>
    <x v="1"/>
    <x v="6"/>
  </r>
  <r>
    <n v="4055"/>
    <x v="4048"/>
    <s v="Moving Stories' 'The Tempest' promises to be vibrant &amp; enchanting, with original music, vivid design &amp; unforgettable performances."/>
    <n v="5000"/>
    <n v="881"/>
    <x v="2"/>
    <x v="1"/>
    <s v="GBP"/>
    <n v="1403192031"/>
    <n v="1400600031"/>
    <b v="0"/>
    <n v="21"/>
    <b v="0"/>
    <s v="theater/plays"/>
    <n v="0.1762"/>
    <n v="41.952380952380949"/>
    <x v="1"/>
    <x v="6"/>
  </r>
  <r>
    <n v="4056"/>
    <x v="4049"/>
    <s v="American Pride is a play centered on the Poetry of one Iraq War veteran, and follows her journey through war and back home."/>
    <n v="1500"/>
    <n v="795"/>
    <x v="2"/>
    <x v="0"/>
    <s v="USD"/>
    <n v="1467575940"/>
    <n v="1465856639"/>
    <b v="0"/>
    <n v="9"/>
    <b v="0"/>
    <s v="theater/plays"/>
    <n v="0.53"/>
    <n v="88.333333333333329"/>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x v="4051"/>
    <s v="Help reveal the beauty of Islamic culture by launching this new adventure play celebrating Persian music, dance, and lore."/>
    <n v="3750"/>
    <n v="95"/>
    <x v="2"/>
    <x v="0"/>
    <s v="USD"/>
    <n v="1459483140"/>
    <n v="1458178044"/>
    <b v="0"/>
    <n v="4"/>
    <b v="0"/>
    <s v="theater/plays"/>
    <n v="2.5333333333333333E-2"/>
    <n v="23.75"/>
    <x v="1"/>
    <x v="6"/>
  </r>
  <r>
    <n v="4059"/>
    <x v="4052"/>
    <s v="A very Canadian children's play inspired by the tradition of British pantomimes like Aladdin, and the Nutcracker."/>
    <n v="10000"/>
    <n v="250"/>
    <x v="2"/>
    <x v="5"/>
    <s v="CAD"/>
    <n v="1410836400"/>
    <n v="1408116152"/>
    <b v="0"/>
    <n v="7"/>
    <b v="0"/>
    <s v="theater/plays"/>
    <n v="2.5000000000000001E-2"/>
    <n v="35.714285714285715"/>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57"/>
    <x v="1"/>
    <x v="6"/>
  </r>
  <r>
    <n v="4061"/>
    <x v="4054"/>
    <s v="SKYLAR'S SYNDROME is a tremendous psychodrama by master playwright Gavin Kayner!"/>
    <n v="525"/>
    <n v="0"/>
    <x v="2"/>
    <x v="0"/>
    <s v="USD"/>
    <n v="1461205423"/>
    <n v="1456025023"/>
    <b v="0"/>
    <n v="0"/>
    <b v="0"/>
    <s v="theater/plays"/>
    <n v="0"/>
    <m/>
    <x v="1"/>
    <x v="6"/>
  </r>
  <r>
    <n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15"/>
    <x v="1"/>
    <x v="6"/>
  </r>
  <r>
    <n v="4064"/>
    <x v="4057"/>
    <s v="We are mounting a production of Neil Simon's brilliant comedy, The Odd Couple, and need your help to make it as wonderful as we can."/>
    <n v="2000"/>
    <n v="385"/>
    <x v="2"/>
    <x v="2"/>
    <s v="AUD"/>
    <n v="1430316426"/>
    <n v="1427724426"/>
    <b v="0"/>
    <n v="6"/>
    <b v="0"/>
    <s v="theater/plays"/>
    <n v="0.1925"/>
    <n v="64.166666666666671"/>
    <x v="1"/>
    <x v="6"/>
  </r>
  <r>
    <n v="4065"/>
    <x v="4058"/>
    <s v="A classical/ fantasy version of midsummers done by professionally trained actors in Tulsa!"/>
    <n v="4000"/>
    <n v="27"/>
    <x v="2"/>
    <x v="0"/>
    <s v="USD"/>
    <n v="1407883811"/>
    <n v="1405291811"/>
    <b v="0"/>
    <n v="4"/>
    <b v="0"/>
    <s v="theater/plays"/>
    <n v="6.7499999999999999E-3"/>
    <n v="6.75"/>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x v="4061"/>
    <s v="Be a PRODUCER of the Original stage play BELLE DAME SANS MERCI by Michael Fenlason! :-) :-( !"/>
    <n v="3495"/>
    <n v="34.950000000000003"/>
    <x v="2"/>
    <x v="0"/>
    <s v="USD"/>
    <n v="1484348700"/>
    <n v="1481756855"/>
    <b v="0"/>
    <n v="1"/>
    <b v="0"/>
    <s v="theater/plays"/>
    <n v="0.01"/>
    <n v="34.950000000000003"/>
    <x v="1"/>
    <x v="6"/>
  </r>
  <r>
    <n v="4069"/>
    <x v="4062"/>
    <s v="'The Pendulum Swings' is a three-act dark comedy that sees Frank and Michael await their execution on Death Row."/>
    <n v="1250"/>
    <n v="430"/>
    <x v="2"/>
    <x v="1"/>
    <s v="GBP"/>
    <n v="1425124800"/>
    <n v="1421596356"/>
    <b v="0"/>
    <n v="13"/>
    <b v="0"/>
    <s v="theater/plays"/>
    <n v="0.34399999999999997"/>
    <n v="33.07692307692308"/>
    <x v="1"/>
    <x v="6"/>
  </r>
  <r>
    <n v="4070"/>
    <x v="4063"/>
    <s v="V-Day Southern Utah University 2015 and Second Studio Players presents: The Vagina Monologues"/>
    <n v="1000"/>
    <n v="165"/>
    <x v="2"/>
    <x v="0"/>
    <s v="USD"/>
    <n v="1425178800"/>
    <n v="1422374420"/>
    <b v="0"/>
    <n v="6"/>
    <b v="0"/>
    <s v="theater/plays"/>
    <n v="0.16500000000000001"/>
    <n v="27.5"/>
    <x v="1"/>
    <x v="6"/>
  </r>
  <r>
    <n v="4071"/>
    <x v="4064"/>
    <s v="ExÃ¡men final de alumnos del Centro de CapacitaciÃ³n de la ANDA. Son extractos de obras: El JardÃ­n de los CerezoS, Madre Coraje y Casa"/>
    <n v="20000"/>
    <n v="0"/>
    <x v="2"/>
    <x v="14"/>
    <s v="MXN"/>
    <n v="1482779931"/>
    <n v="1480187931"/>
    <b v="0"/>
    <n v="0"/>
    <b v="0"/>
    <s v="theater/plays"/>
    <n v="0"/>
    <m/>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2"/>
    <x v="1"/>
    <x v="6"/>
  </r>
  <r>
    <n v="4073"/>
    <x v="4066"/>
    <s v="OTHELLO, directed by Daniel Echevarria. A tragedy that highlights political corruption and the madness that can come out of love."/>
    <n v="3500"/>
    <n v="37"/>
    <x v="2"/>
    <x v="0"/>
    <s v="USD"/>
    <n v="1431144000"/>
    <n v="1426407426"/>
    <b v="0"/>
    <n v="2"/>
    <b v="0"/>
    <s v="theater/plays"/>
    <n v="1.0571428571428572E-2"/>
    <n v="18.5"/>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35"/>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x v="4069"/>
    <s v="A play to raise awareness about the effects of mental illness on a military family in the Cold War area."/>
    <n v="700"/>
    <n v="0"/>
    <x v="2"/>
    <x v="0"/>
    <s v="USD"/>
    <n v="1413921060"/>
    <n v="1411499149"/>
    <b v="0"/>
    <n v="0"/>
    <b v="0"/>
    <s v="theater/plays"/>
    <n v="0"/>
    <m/>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x v="4071"/>
    <s v="Theatre Memoire are a High Wycombe based theatre company. Performing plays about multi-culturalism and interconectedness."/>
    <n v="250"/>
    <n v="0"/>
    <x v="2"/>
    <x v="1"/>
    <s v="GBP"/>
    <n v="1485543242"/>
    <n v="1482951242"/>
    <b v="0"/>
    <n v="0"/>
    <b v="0"/>
    <s v="theater/plays"/>
    <n v="0"/>
    <m/>
    <x v="1"/>
    <x v="6"/>
  </r>
  <r>
    <n v="4079"/>
    <x v="4072"/>
    <s v="A tale of obsession, science, and lost love! Help the Caddo Magnet Players give this student-written play its debut on a real stage!"/>
    <n v="3000"/>
    <n v="5"/>
    <x v="2"/>
    <x v="0"/>
    <s v="USD"/>
    <n v="1466375521"/>
    <n v="1463783521"/>
    <b v="0"/>
    <n v="1"/>
    <b v="0"/>
    <s v="theater/plays"/>
    <n v="1.6666666666666668E-3"/>
    <n v="5"/>
    <x v="1"/>
    <x v="6"/>
  </r>
  <r>
    <n v="4080"/>
    <x v="4073"/>
    <s v="&quot;Uncommonnotion&quot;. is a collections of short humors stories, I want to develop into plays, interest has been shown in this idea."/>
    <n v="3000"/>
    <n v="0"/>
    <x v="2"/>
    <x v="0"/>
    <s v="USD"/>
    <n v="1465930440"/>
    <n v="1463849116"/>
    <b v="0"/>
    <n v="0"/>
    <b v="0"/>
    <s v="theater/plays"/>
    <n v="0"/>
    <m/>
    <x v="1"/>
    <x v="6"/>
  </r>
  <r>
    <n v="4081"/>
    <x v="4074"/>
    <s v="AUTheatreWing is a student theatre association fostering the development of the dramatic arts at our university."/>
    <n v="2224"/>
    <n v="350"/>
    <x v="2"/>
    <x v="0"/>
    <s v="USD"/>
    <n v="1425819425"/>
    <n v="1423231025"/>
    <b v="0"/>
    <n v="12"/>
    <b v="0"/>
    <s v="theater/plays"/>
    <n v="0.15737410071942445"/>
    <n v="29.166666666666668"/>
    <x v="1"/>
    <x v="6"/>
  </r>
  <r>
    <n v="4082"/>
    <x v="4075"/>
    <s v="A short one act play about an undercover cop posing as a girl scout trying to stop a doughnut shop from selling drug filled doughnuts."/>
    <n v="150"/>
    <n v="3"/>
    <x v="2"/>
    <x v="0"/>
    <s v="USD"/>
    <n v="1447542000"/>
    <n v="1446179553"/>
    <b v="0"/>
    <n v="2"/>
    <b v="0"/>
    <s v="theater/plays"/>
    <n v="0.02"/>
    <n v="1.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10"/>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10"/>
    <x v="1"/>
    <x v="6"/>
  </r>
  <r>
    <n v="4086"/>
    <x v="4079"/>
    <s v="Our theater troupe needs your help to put on a unique production of Hamlet! Pledge to help young actors learn and refine their skills!"/>
    <n v="1000"/>
    <n v="47"/>
    <x v="2"/>
    <x v="0"/>
    <s v="USD"/>
    <n v="1448078400"/>
    <n v="1445985299"/>
    <b v="0"/>
    <n v="5"/>
    <b v="0"/>
    <s v="theater/plays"/>
    <n v="4.7E-2"/>
    <n v="9.4"/>
    <x v="1"/>
    <x v="6"/>
  </r>
  <r>
    <n v="4087"/>
    <x v="4080"/>
    <s v="Comedy Stage Play"/>
    <n v="9600"/>
    <n v="0"/>
    <x v="2"/>
    <x v="0"/>
    <s v="USD"/>
    <n v="1468777786"/>
    <n v="1466185786"/>
    <b v="0"/>
    <n v="0"/>
    <b v="0"/>
    <s v="theater/plays"/>
    <n v="0"/>
    <m/>
    <x v="1"/>
    <x v="6"/>
  </r>
  <r>
    <n v="4088"/>
    <x v="4081"/>
    <s v="Young persons theatre company working in deprived area seeking funding for children's theatrical production."/>
    <n v="2000"/>
    <n v="216"/>
    <x v="2"/>
    <x v="1"/>
    <s v="GBP"/>
    <n v="1421403960"/>
    <n v="1418827324"/>
    <b v="0"/>
    <n v="3"/>
    <b v="0"/>
    <s v="theater/plays"/>
    <n v="0.108"/>
    <n v="72"/>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x v="4083"/>
    <s v="A gripping re-enactment of a true breast cancer survival story, highlighted with inspiration and laughter!"/>
    <n v="1000"/>
    <n v="32"/>
    <x v="2"/>
    <x v="0"/>
    <s v="USD"/>
    <n v="1438959600"/>
    <n v="1437754137"/>
    <b v="0"/>
    <n v="3"/>
    <b v="0"/>
    <s v="theater/plays"/>
    <n v="3.2000000000000001E-2"/>
    <n v="10.666666666666666"/>
    <x v="1"/>
    <x v="6"/>
  </r>
  <r>
    <n v="4091"/>
    <x v="4084"/>
    <s v="Unique  troupe will bring the wonder &amp; joy of Therapeutic Theater to  youth with severe multiple disabilities, &amp; adults with Alzheimers"/>
    <n v="1600"/>
    <n v="204"/>
    <x v="2"/>
    <x v="0"/>
    <s v="USD"/>
    <n v="1421410151"/>
    <n v="1418818151"/>
    <b v="0"/>
    <n v="8"/>
    <b v="0"/>
    <s v="theater/plays"/>
    <n v="0.1275"/>
    <n v="25.5"/>
    <x v="1"/>
    <x v="6"/>
  </r>
  <r>
    <n v="4092"/>
    <x v="4085"/>
    <s v="&quot;A Cry for Help is Riveting, Inspiring, and Mesmerizing. You will laugh, cry, and be thinking about your own Cry for Help&quot;"/>
    <n v="110000"/>
    <n v="20"/>
    <x v="2"/>
    <x v="0"/>
    <s v="USD"/>
    <n v="1428205247"/>
    <n v="1423024847"/>
    <b v="0"/>
    <n v="1"/>
    <b v="0"/>
    <s v="theater/plays"/>
    <n v="1.8181818181818181E-4"/>
    <n v="20"/>
    <x v="1"/>
    <x v="6"/>
  </r>
  <r>
    <n v="4093"/>
    <x v="4086"/>
    <s v="'The Grouch' is the perfect way to brighten up your Christmas. Full of love, laughs and some sheer calculated silliness, don't miss it!"/>
    <n v="2500"/>
    <n v="60"/>
    <x v="2"/>
    <x v="1"/>
    <s v="GBP"/>
    <n v="1440272093"/>
    <n v="1435088093"/>
    <b v="0"/>
    <n v="4"/>
    <b v="0"/>
    <s v="theater/plays"/>
    <n v="2.4E-2"/>
    <n v="15"/>
    <x v="1"/>
    <x v="6"/>
  </r>
  <r>
    <n v="4094"/>
    <x v="4087"/>
    <s v="Live at the Speakeasy with Ryan Anderson is a local talk show! Showcasing local artist, special guest, and talented bands."/>
    <n v="2000"/>
    <n v="730"/>
    <x v="2"/>
    <x v="0"/>
    <s v="USD"/>
    <n v="1413953940"/>
    <n v="1410141900"/>
    <b v="0"/>
    <n v="8"/>
    <b v="0"/>
    <s v="theater/plays"/>
    <n v="0.36499999999999999"/>
    <n v="91.25"/>
    <x v="1"/>
    <x v="6"/>
  </r>
  <r>
    <n v="4095"/>
    <x v="4088"/>
    <s v="Proyecto teatral dirigido por MartÃ­n Acosta que habla y reflexiona sobre el amor y su naturaleza."/>
    <n v="30000"/>
    <n v="800"/>
    <x v="2"/>
    <x v="14"/>
    <s v="MXN"/>
    <n v="1482108350"/>
    <n v="1479516350"/>
    <b v="0"/>
    <n v="1"/>
    <b v="0"/>
    <s v="theater/plays"/>
    <n v="2.6666666666666668E-2"/>
    <n v="800"/>
    <x v="1"/>
    <x v="6"/>
  </r>
  <r>
    <n v="4096"/>
    <x v="4089"/>
    <s v="Theatre for Life believes in unlocking young people's creativity, developing self belief and creating positive opportunities."/>
    <n v="3500"/>
    <n v="400"/>
    <x v="2"/>
    <x v="1"/>
    <s v="GBP"/>
    <n v="1488271860"/>
    <n v="1484484219"/>
    <b v="0"/>
    <n v="5"/>
    <b v="0"/>
    <s v="theater/plays"/>
    <n v="0.11428571428571428"/>
    <n v="80"/>
    <x v="1"/>
    <x v="6"/>
  </r>
  <r>
    <n v="4097"/>
    <x v="4090"/>
    <s v="And There Was War is a play, a biblical narrative deeply entrenched in the concepts of the great controversy between Good and Evil!"/>
    <n v="10000"/>
    <n v="0"/>
    <x v="2"/>
    <x v="1"/>
    <s v="GBP"/>
    <n v="1454284500"/>
    <n v="1449431237"/>
    <b v="0"/>
    <n v="0"/>
    <b v="0"/>
    <s v="theater/plays"/>
    <n v="0"/>
    <m/>
    <x v="1"/>
    <x v="6"/>
  </r>
  <r>
    <n v="4098"/>
    <x v="4091"/>
    <s v="Community Youth play, written by and performed by the youth about finding joy in the simple things in life"/>
    <n v="75000"/>
    <n v="0"/>
    <x v="2"/>
    <x v="0"/>
    <s v="USD"/>
    <n v="1465060797"/>
    <n v="1462468797"/>
    <b v="0"/>
    <n v="0"/>
    <b v="0"/>
    <s v="theater/plays"/>
    <n v="0"/>
    <m/>
    <x v="1"/>
    <x v="6"/>
  </r>
  <r>
    <n v="4099"/>
    <x v="4092"/>
    <s v="L.U.N.A. (Love, Understanding, Nurturing, and Awareness) is a non-profit organization dedicated to helping raise awareness for causes."/>
    <n v="4500"/>
    <n v="50"/>
    <x v="2"/>
    <x v="0"/>
    <s v="USD"/>
    <n v="1472847873"/>
    <n v="1468959873"/>
    <b v="0"/>
    <n v="1"/>
    <b v="0"/>
    <s v="theater/plays"/>
    <n v="1.1111111111111112E-2"/>
    <n v="50"/>
    <x v="1"/>
    <x v="6"/>
  </r>
  <r>
    <n v="4100"/>
    <x v="4093"/>
    <s v="How does war change a family?  A peek into one family's kitchen as their soldier fights in Iraq."/>
    <n v="270"/>
    <n v="0"/>
    <x v="2"/>
    <x v="0"/>
    <s v="USD"/>
    <n v="1414205990"/>
    <n v="1413341990"/>
    <b v="0"/>
    <n v="0"/>
    <b v="0"/>
    <s v="theater/plays"/>
    <n v="0"/>
    <m/>
    <x v="1"/>
    <x v="6"/>
  </r>
  <r>
    <n v="4101"/>
    <x v="4094"/>
    <s v="This is a Comedic Story about a young boy who saw the image of the perfect woman and from that point searched for someone similar"/>
    <n v="600"/>
    <n v="0"/>
    <x v="2"/>
    <x v="0"/>
    <s v="USD"/>
    <n v="1485380482"/>
    <n v="1482788482"/>
    <b v="0"/>
    <n v="0"/>
    <b v="0"/>
    <s v="theater/plays"/>
    <n v="0"/>
    <m/>
    <x v="1"/>
    <x v="6"/>
  </r>
  <r>
    <n v="4102"/>
    <x v="4095"/>
    <s v="Local Community theater to get up and running in the Idaho Falls area. Something new, something different!"/>
    <n v="500"/>
    <n v="137"/>
    <x v="2"/>
    <x v="0"/>
    <s v="USD"/>
    <n v="1463343673"/>
    <n v="1460751673"/>
    <b v="0"/>
    <n v="6"/>
    <b v="0"/>
    <s v="theater/plays"/>
    <n v="0.27400000000000002"/>
    <n v="22.833333333333332"/>
    <x v="1"/>
    <x v="6"/>
  </r>
  <r>
    <n v="4103"/>
    <x v="4096"/>
    <s v="Weather Men is a play, written by Nathan Black.  A comedy/drama that explores the question of 'why people stay together?'"/>
    <n v="1000"/>
    <n v="100"/>
    <x v="2"/>
    <x v="0"/>
    <s v="USD"/>
    <n v="1440613920"/>
    <n v="1435953566"/>
    <b v="0"/>
    <n v="6"/>
    <b v="0"/>
    <s v="theater/plays"/>
    <n v="0.1"/>
    <n v="16.666666666666668"/>
    <x v="1"/>
    <x v="6"/>
  </r>
  <r>
    <n v="4104"/>
    <x v="4097"/>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x v="4101"/>
    <s v="We are producing and directing a stage play that will focus on relationships and the stereotypes/truths that prohibit growth."/>
    <n v="3000"/>
    <n v="59"/>
    <x v="2"/>
    <x v="0"/>
    <s v="USD"/>
    <n v="1488517200"/>
    <n v="1485909937"/>
    <b v="0"/>
    <n v="1"/>
    <b v="0"/>
    <s v="theater/plays"/>
    <n v="1.9666666666666666E-2"/>
    <n v="59"/>
    <x v="1"/>
    <x v="6"/>
  </r>
  <r>
    <n v="4109"/>
    <x v="4102"/>
    <s v="Jack the Lad - a new play that explores how far the boundaries of friendship will stretch when morality and loyalties clash."/>
    <n v="500"/>
    <n v="0"/>
    <x v="2"/>
    <x v="1"/>
    <s v="GBP"/>
    <n v="1448805404"/>
    <n v="1446209804"/>
    <b v="0"/>
    <n v="0"/>
    <b v="0"/>
    <s v="theater/plays"/>
    <n v="0"/>
    <m/>
    <x v="1"/>
    <x v="6"/>
  </r>
  <r>
    <n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x v="4104"/>
    <s v="REBORN IN LOVE is the sequel to REBORN FROM ABOVE: A Tale of Eternal Love.  This is part two, of a One-Act play series."/>
    <n v="3000"/>
    <n v="94"/>
    <x v="2"/>
    <x v="0"/>
    <s v="USD"/>
    <n v="1424747740"/>
    <n v="1422155740"/>
    <b v="0"/>
    <n v="6"/>
    <b v="0"/>
    <s v="theater/plays"/>
    <n v="3.1333333333333331E-2"/>
    <n v="15.666666666666666"/>
    <x v="1"/>
    <x v="6"/>
  </r>
  <r>
    <n v="4112"/>
    <x v="4105"/>
    <s v="Set in Southern America â€œThe Divideâ€ is a stage play that touches on the issues that are forefront in America and the world."/>
    <n v="2500"/>
    <n v="1"/>
    <x v="2"/>
    <x v="17"/>
    <s v="EUR"/>
    <n v="1456617600"/>
    <n v="1454280186"/>
    <b v="0"/>
    <n v="1"/>
    <b v="0"/>
    <s v="theater/plays"/>
    <n v="4.0000000000000002E-4"/>
    <n v="1"/>
    <x v="1"/>
    <x v="6"/>
  </r>
  <r>
    <n v="4113"/>
    <x v="4106"/>
    <s v="A family oriented play about Christians &amp; the sins they live with, portrayed by &quot;puppets and toys&quot; at Queensbury Theater in Houston."/>
    <n v="1500"/>
    <n v="3"/>
    <x v="2"/>
    <x v="0"/>
    <s v="USD"/>
    <n v="1452234840"/>
    <n v="1450619123"/>
    <b v="0"/>
    <n v="3"/>
    <b v="0"/>
    <s v="theater/plays"/>
    <n v="2E-3"/>
    <n v="1"/>
    <x v="1"/>
    <x v="6"/>
  </r>
  <r>
    <m/>
    <x v="4107"/>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m/>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m/>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m/>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m/>
    <x v="0"/>
    <x v="2"/>
  </r>
  <r>
    <n v="131"/>
    <s v="I (Canceled)"/>
    <s v="I"/>
    <n v="1200"/>
    <n v="0"/>
    <x v="1"/>
    <x v="0"/>
    <s v="USD"/>
    <n v="1467763200"/>
    <n v="1466453161"/>
    <b v="0"/>
    <n v="0"/>
    <b v="0"/>
    <s v="film &amp; video/science fiction"/>
    <n v="0"/>
    <m/>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m/>
    <x v="0"/>
    <x v="2"/>
  </r>
  <r>
    <n v="134"/>
    <s v="MARLEY'S GHOST (AMBASSADORS OF STEAM) (Canceled)"/>
    <s v="steampunk  remake of &quot;a Christmas carol&quot;"/>
    <n v="5000"/>
    <n v="0"/>
    <x v="1"/>
    <x v="0"/>
    <s v="USD"/>
    <n v="1441386000"/>
    <n v="1438811418"/>
    <b v="0"/>
    <n v="0"/>
    <b v="0"/>
    <s v="film &amp; video/science fiction"/>
    <n v="0"/>
    <m/>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m/>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m/>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m/>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m/>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m/>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m/>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m/>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m/>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m/>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m/>
    <x v="0"/>
    <x v="3"/>
  </r>
  <r>
    <n v="173"/>
    <s v="7 Sins"/>
    <s v="This is a film inspired by Quentin Tarantino, I want to make a film thats entertaining yet gritty. 7 Sins is in pre-production."/>
    <n v="1110"/>
    <n v="0"/>
    <x v="2"/>
    <x v="1"/>
    <s v="GBP"/>
    <n v="1425131108"/>
    <n v="1422539108"/>
    <b v="0"/>
    <n v="0"/>
    <b v="0"/>
    <s v="film &amp; video/drama"/>
    <n v="0"/>
    <m/>
    <x v="0"/>
    <x v="3"/>
  </r>
  <r>
    <n v="174"/>
    <s v="I Am Forgotten"/>
    <s v="An international short film project. It is about loneliness, wich is caused by the current compulsion to check your Facebook every day."/>
    <n v="6000"/>
    <n v="0"/>
    <x v="2"/>
    <x v="9"/>
    <s v="EUR"/>
    <n v="1431108776"/>
    <n v="1425924776"/>
    <b v="0"/>
    <n v="0"/>
    <b v="0"/>
    <s v="film &amp; video/drama"/>
    <n v="0"/>
    <m/>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m/>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m/>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m/>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m/>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m/>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m/>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m/>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m/>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m/>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m/>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m/>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m/>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m/>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m/>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m/>
    <x v="0"/>
    <x v="3"/>
  </r>
  <r>
    <n v="225"/>
    <s v="Backpage Shawty"/>
    <s v="I'm creating a &quot;Lifetime&quot; type drama film about a girl who uses backpage for money, but trying to turn her life around."/>
    <n v="200"/>
    <n v="0"/>
    <x v="2"/>
    <x v="0"/>
    <s v="USD"/>
    <n v="1460153054"/>
    <n v="1457564654"/>
    <b v="0"/>
    <n v="0"/>
    <b v="0"/>
    <s v="film &amp; video/drama"/>
    <n v="0"/>
    <m/>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m/>
    <x v="0"/>
    <x v="3"/>
  </r>
  <r>
    <n v="228"/>
    <s v="Facets of a Geek life"/>
    <s v="I am making a film from one one of my books called facets of a Geek life."/>
    <n v="8000"/>
    <n v="0"/>
    <x v="2"/>
    <x v="1"/>
    <s v="GBP"/>
    <n v="1433176105"/>
    <n v="1427992105"/>
    <b v="0"/>
    <n v="0"/>
    <b v="0"/>
    <s v="film &amp; video/drama"/>
    <n v="0"/>
    <m/>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m/>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m/>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m/>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m/>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m/>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m/>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m/>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m/>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m/>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m/>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m/>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m/>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m/>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m/>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m/>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m/>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m/>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m/>
    <x v="0"/>
    <x v="5"/>
  </r>
  <r>
    <n v="469"/>
    <s v="Dreamland PERSONALISED Animated Shorts Film"/>
    <s v="Create a personalised animation film using your child's name and photo."/>
    <n v="6000"/>
    <n v="0"/>
    <x v="2"/>
    <x v="1"/>
    <s v="GBP"/>
    <n v="1409960724"/>
    <n v="1404776724"/>
    <b v="0"/>
    <n v="0"/>
    <b v="0"/>
    <s v="film &amp; video/animation"/>
    <n v="0"/>
    <m/>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m/>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m/>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m/>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m/>
    <x v="0"/>
    <x v="5"/>
  </r>
  <r>
    <n v="488"/>
    <s v="City Animals independent cartoon series"/>
    <s v="When humans left the earth, the animals took over the city. What could go wrong? Well...everything!"/>
    <n v="12000"/>
    <n v="0"/>
    <x v="2"/>
    <x v="0"/>
    <s v="USD"/>
    <n v="1483924700"/>
    <n v="1481332700"/>
    <b v="0"/>
    <n v="0"/>
    <b v="0"/>
    <s v="film &amp; video/animation"/>
    <n v="0"/>
    <m/>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m/>
    <x v="0"/>
    <x v="5"/>
  </r>
  <r>
    <n v="491"/>
    <s v="Guess What? Gus"/>
    <s v="&quot;Guess What? Gus&quot; is a magical animated comedy that follow a new kid who playful antics for attention make the news."/>
    <n v="10000"/>
    <n v="0"/>
    <x v="2"/>
    <x v="0"/>
    <s v="USD"/>
    <n v="1453937699"/>
    <n v="1451345699"/>
    <b v="0"/>
    <n v="0"/>
    <b v="0"/>
    <s v="film &amp; video/animation"/>
    <n v="0"/>
    <m/>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m/>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m/>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m/>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m/>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m/>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m/>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m/>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m/>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m/>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m/>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m/>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m/>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m/>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m/>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m/>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m/>
    <x v="2"/>
    <x v="7"/>
  </r>
  <r>
    <n v="582"/>
    <s v="&quot;We the People...&quot;"/>
    <s v="A community-driven online system which promotes self-governance.  Level up by adding content; civic agendas and private associations."/>
    <n v="100000"/>
    <n v="0"/>
    <x v="2"/>
    <x v="0"/>
    <s v="USD"/>
    <n v="1426442400"/>
    <n v="1424454319"/>
    <b v="0"/>
    <n v="0"/>
    <b v="0"/>
    <s v="technology/web"/>
    <n v="0"/>
    <m/>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m/>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m/>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m/>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m/>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m/>
    <x v="2"/>
    <x v="7"/>
  </r>
  <r>
    <n v="611"/>
    <s v="Securivente (Canceled)"/>
    <s v="Finie la peur de vendre ou acheter d'occasion Ã  un inconnu ! Colis ouverts, photographiÃ©s et testÃ©s. Paiements en ligne sÃ©curisÃ©s."/>
    <n v="80000"/>
    <n v="0"/>
    <x v="1"/>
    <x v="6"/>
    <s v="EUR"/>
    <n v="1453210037"/>
    <n v="1448026037"/>
    <b v="0"/>
    <n v="0"/>
    <b v="0"/>
    <s v="technology/web"/>
    <n v="0"/>
    <m/>
    <x v="2"/>
    <x v="7"/>
  </r>
  <r>
    <n v="612"/>
    <s v="Web Streaming 2.0 (Canceled)"/>
    <s v="A Fast and Reliable new Web platform to stream videos from Internet"/>
    <n v="10000"/>
    <n v="0"/>
    <x v="1"/>
    <x v="13"/>
    <s v="EUR"/>
    <n v="1472777146"/>
    <n v="1470185146"/>
    <b v="0"/>
    <n v="0"/>
    <b v="0"/>
    <s v="technology/web"/>
    <n v="0"/>
    <m/>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m/>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m/>
    <x v="2"/>
    <x v="7"/>
  </r>
  <r>
    <n v="616"/>
    <s v="S'time Soirees (Canceled)"/>
    <s v="Hormis la similitude envers d'autres rÃ©seaux socials, celui-ci vous permettra d'organiser / participer Ã  des soirÃ©es trÃ¨s facilement !"/>
    <n v="5000"/>
    <n v="0"/>
    <x v="1"/>
    <x v="6"/>
    <s v="EUR"/>
    <n v="1488013307"/>
    <n v="1485421307"/>
    <b v="0"/>
    <n v="0"/>
    <b v="0"/>
    <s v="technology/web"/>
    <n v="0"/>
    <m/>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m/>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m/>
    <x v="2"/>
    <x v="7"/>
  </r>
  <r>
    <n v="624"/>
    <s v="NeedSomeLoven.com (Canceled)"/>
    <s v="I am designing a fun, high tech dating website, with over 25 cool features. It is innovate as well as user friendly."/>
    <n v="5000"/>
    <n v="0"/>
    <x v="1"/>
    <x v="0"/>
    <s v="USD"/>
    <n v="1431647041"/>
    <n v="1429055041"/>
    <b v="0"/>
    <n v="0"/>
    <b v="0"/>
    <s v="technology/web"/>
    <n v="0"/>
    <m/>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m/>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m/>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m/>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m/>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m/>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m/>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m/>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m/>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m/>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m/>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m/>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m/>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m/>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m/>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m/>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m/>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m/>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m/>
    <x v="4"/>
    <x v="13"/>
  </r>
  <r>
    <n v="907"/>
    <s v="Greg Chambers Saxophone CD"/>
    <s v="Greg Chambers' self-titled CD needs support for post production, replication, and promotion."/>
    <n v="2900"/>
    <n v="0"/>
    <x v="2"/>
    <x v="0"/>
    <s v="USD"/>
    <n v="1315715823"/>
    <n v="1313123823"/>
    <b v="0"/>
    <n v="0"/>
    <b v="0"/>
    <s v="music/jazz"/>
    <n v="0"/>
    <m/>
    <x v="4"/>
    <x v="13"/>
  </r>
  <r>
    <n v="908"/>
    <s v="Help Tony Copeland and get free cd's and mp3's"/>
    <s v="This project is designed to help protect the environment by using Eco-friendly product packaging."/>
    <n v="2500"/>
    <n v="0"/>
    <x v="2"/>
    <x v="0"/>
    <s v="USD"/>
    <n v="1280206740"/>
    <n v="1276283655"/>
    <b v="0"/>
    <n v="0"/>
    <b v="0"/>
    <s v="music/jazz"/>
    <n v="0"/>
    <m/>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m/>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m/>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m/>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m/>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m/>
    <x v="4"/>
    <x v="13"/>
  </r>
  <r>
    <n v="927"/>
    <s v="JETRO DA SILVA FUNK PROJECT"/>
    <s v="Studio CD/DVD Solo project of Pianist &amp; Keyboardist Jetro da Silva"/>
    <n v="20000"/>
    <n v="0"/>
    <x v="2"/>
    <x v="0"/>
    <s v="USD"/>
    <n v="1337024695"/>
    <n v="1334432695"/>
    <b v="0"/>
    <n v="0"/>
    <b v="0"/>
    <s v="music/jazz"/>
    <n v="0"/>
    <m/>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m/>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m/>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m/>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m/>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m/>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m/>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m/>
    <x v="5"/>
    <x v="16"/>
  </r>
  <r>
    <n v="1050"/>
    <s v="The (Secular) Barbershop Podcast (Canceled)"/>
    <s v="Secularism is on the rise and I hear you.Talk to me."/>
    <n v="2500"/>
    <n v="0"/>
    <x v="1"/>
    <x v="0"/>
    <s v="USD"/>
    <n v="1442257677"/>
    <n v="1439665677"/>
    <b v="0"/>
    <n v="0"/>
    <b v="0"/>
    <s v="journalism/audio"/>
    <n v="0"/>
    <m/>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m/>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m/>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m/>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m/>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m/>
    <x v="5"/>
    <x v="16"/>
  </r>
  <r>
    <n v="1057"/>
    <s v="Support Independent Media (Canceled)"/>
    <s v="Sayin it Plain is a Independent Radio Show created to inform the public and empower the community."/>
    <n v="10000"/>
    <n v="0"/>
    <x v="1"/>
    <x v="0"/>
    <s v="USD"/>
    <n v="1480888483"/>
    <n v="1478292883"/>
    <b v="0"/>
    <n v="0"/>
    <b v="0"/>
    <s v="journalism/audio"/>
    <n v="0"/>
    <m/>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m/>
    <x v="5"/>
    <x v="16"/>
  </r>
  <r>
    <n v="1059"/>
    <s v="Voice Over Artist (Canceled)"/>
    <s v="Turning myself into a vocal artist."/>
    <n v="1100"/>
    <n v="0"/>
    <x v="1"/>
    <x v="0"/>
    <s v="USD"/>
    <n v="1426269456"/>
    <n v="1423681056"/>
    <b v="0"/>
    <n v="0"/>
    <b v="0"/>
    <s v="journalism/audio"/>
    <n v="0"/>
    <m/>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m/>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m/>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m/>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m/>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m/>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m/>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m/>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m/>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m/>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m/>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m/>
    <x v="6"/>
    <x v="18"/>
  </r>
  <r>
    <n v="1141"/>
    <s v="Arena Z - Zombie Survival"/>
    <s v="I think this will be a great game!"/>
    <n v="500"/>
    <n v="0"/>
    <x v="2"/>
    <x v="12"/>
    <s v="EUR"/>
    <n v="1436460450"/>
    <n v="1433868450"/>
    <b v="0"/>
    <n v="0"/>
    <b v="0"/>
    <s v="games/mobile games"/>
    <n v="0"/>
    <m/>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m/>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m/>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m/>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m/>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m/>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m/>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m/>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m/>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m/>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m/>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m/>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m/>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m/>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m/>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m/>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m/>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m/>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m/>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m/>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m/>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m/>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m/>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m/>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m/>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m/>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m/>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m/>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m/>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m/>
    <x v="3"/>
    <x v="22"/>
  </r>
  <r>
    <n v="1444"/>
    <s v="Expand the MillionairesLetter in the US Market!"/>
    <s v="We as a successfull german stock market newsletter publisher want expand in the US market!"/>
    <n v="4950"/>
    <n v="0"/>
    <x v="2"/>
    <x v="12"/>
    <s v="EUR"/>
    <n v="1442091462"/>
    <n v="1436907462"/>
    <b v="0"/>
    <n v="0"/>
    <b v="0"/>
    <s v="publishing/translations"/>
    <n v="0"/>
    <m/>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m/>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m/>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m/>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m/>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m/>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m/>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m/>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m/>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m/>
    <x v="3"/>
    <x v="22"/>
  </r>
  <r>
    <n v="1460"/>
    <s v="KJV2015 (Canceled)"/>
    <s v="KJV2015 Easier to understand for our kids and family not leaving out one verse or changing a meaning one bit."/>
    <n v="25000000"/>
    <n v="0"/>
    <x v="1"/>
    <x v="0"/>
    <s v="USD"/>
    <n v="1417391100"/>
    <n v="1412371898"/>
    <b v="0"/>
    <n v="0"/>
    <b v="0"/>
    <s v="publishing/translations"/>
    <n v="0"/>
    <m/>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m/>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m/>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m/>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m/>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m/>
    <x v="3"/>
    <x v="10"/>
  </r>
  <r>
    <n v="1496"/>
    <s v="Tainted Steel (Series 1 - 4)"/>
    <s v="Capturing the awe-inspiring magic of the likes of LoTR, Tainted Steel tells the story of one mans' struggle against Destiny."/>
    <n v="1500"/>
    <n v="0"/>
    <x v="2"/>
    <x v="0"/>
    <s v="USD"/>
    <n v="1410866659"/>
    <n v="1405682659"/>
    <b v="0"/>
    <n v="0"/>
    <b v="0"/>
    <s v="publishing/fiction"/>
    <n v="0"/>
    <m/>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m/>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m/>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m/>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m/>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m/>
    <x v="8"/>
    <x v="24"/>
  </r>
  <r>
    <n v="1555"/>
    <s v="Coffee Table Book of Maine"/>
    <s v="I am traveling the coastline of Maine and will be taking pictures of all the scenery and lighthouses in the area."/>
    <n v="750"/>
    <n v="0"/>
    <x v="2"/>
    <x v="0"/>
    <s v="USD"/>
    <n v="1442509200"/>
    <n v="1440513832"/>
    <b v="0"/>
    <n v="0"/>
    <b v="0"/>
    <s v="photography/nature"/>
    <n v="0"/>
    <m/>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m/>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m/>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m/>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m/>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m/>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m/>
    <x v="8"/>
    <x v="26"/>
  </r>
  <r>
    <n v="1589"/>
    <s v="A Side Of The World In Canvas"/>
    <s v="I want to be able to have my own photography inside a canvas and have it be displayed everywhere."/>
    <n v="1200"/>
    <n v="0"/>
    <x v="2"/>
    <x v="0"/>
    <s v="USD"/>
    <n v="1444433886"/>
    <n v="1441841886"/>
    <b v="0"/>
    <n v="0"/>
    <b v="0"/>
    <s v="photography/places"/>
    <n v="0"/>
    <m/>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m/>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m/>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m/>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m/>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m/>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m/>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m/>
    <x v="4"/>
    <x v="28"/>
  </r>
  <r>
    <n v="1706"/>
    <s v="Gemeinde in Bremen"/>
    <s v="Unsere &quot;Aufgabe&quot; ist es, fÃ¼r Christen da zu sein die keiner Gemeinde angehÃ¶ren. Zudem spielt Lobpreis eine Zentrale Rolle."/>
    <n v="5500"/>
    <n v="0"/>
    <x v="2"/>
    <x v="12"/>
    <s v="EUR"/>
    <n v="1440314472"/>
    <n v="1435130472"/>
    <b v="0"/>
    <n v="0"/>
    <b v="0"/>
    <s v="music/faith"/>
    <n v="0"/>
    <m/>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m/>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m/>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m/>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m/>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m/>
    <x v="4"/>
    <x v="28"/>
  </r>
  <r>
    <n v="1731"/>
    <s v="Sam Cox Band First Christian Tour"/>
    <s v="We are a Christin Worship band looking to midwest tour. God Bless!"/>
    <n v="1000"/>
    <n v="0"/>
    <x v="2"/>
    <x v="0"/>
    <s v="USD"/>
    <n v="1434034800"/>
    <n v="1432849552"/>
    <b v="0"/>
    <n v="0"/>
    <b v="0"/>
    <s v="music/faith"/>
    <n v="0"/>
    <m/>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m/>
    <x v="4"/>
    <x v="28"/>
  </r>
  <r>
    <n v="1733"/>
    <s v="What Faith Is EP/Album"/>
    <s v="I am trying to share the music I am blessed to have written. https://www.johncox4.com or https://reverbnation.com/johncox4"/>
    <n v="10000"/>
    <n v="0"/>
    <x v="2"/>
    <x v="0"/>
    <s v="USD"/>
    <n v="1473802200"/>
    <n v="1472746374"/>
    <b v="0"/>
    <n v="0"/>
    <b v="0"/>
    <s v="music/faith"/>
    <n v="0"/>
    <m/>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m/>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m/>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m/>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m/>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m/>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m/>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m/>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m/>
    <x v="6"/>
    <x v="18"/>
  </r>
  <r>
    <n v="1877"/>
    <s v="Chip Dip II: Son of Chip Dip! - A Terrible, Terrible Game"/>
    <s v="It's obvious you won't survive by your wits alone. Unfortunately that's all you've got, Chip. Run!"/>
    <n v="60"/>
    <n v="0"/>
    <x v="2"/>
    <x v="0"/>
    <s v="USD"/>
    <n v="1425170525"/>
    <n v="1422664925"/>
    <b v="0"/>
    <n v="0"/>
    <b v="0"/>
    <s v="games/mobile games"/>
    <n v="0"/>
    <m/>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m/>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m/>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m/>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m/>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m/>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m/>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m/>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m/>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m/>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m/>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m/>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m/>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m/>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m/>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m/>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m/>
    <x v="2"/>
    <x v="7"/>
  </r>
  <r>
    <n v="2357"/>
    <s v="Online therapist directory - Click For Therapy (Canceled)"/>
    <s v="Click For Therapy is a website that was created to connect consumers and therapists across the UK."/>
    <n v="27000"/>
    <n v="0"/>
    <x v="1"/>
    <x v="1"/>
    <s v="GBP"/>
    <n v="1445093578"/>
    <n v="1442501578"/>
    <b v="0"/>
    <n v="0"/>
    <b v="0"/>
    <s v="technology/web"/>
    <n v="0"/>
    <m/>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m/>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m/>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m/>
    <x v="2"/>
    <x v="7"/>
  </r>
  <r>
    <n v="2364"/>
    <s v="Minecraft Server and Website Help (Name: Forge Realms)"/>
    <s v="Making a Minecraft server and Website and I need your help to fund it. Thanks in Advance!"/>
    <n v="128"/>
    <n v="0"/>
    <x v="1"/>
    <x v="0"/>
    <s v="USD"/>
    <n v="1445898356"/>
    <n v="1441146356"/>
    <b v="0"/>
    <n v="0"/>
    <b v="0"/>
    <s v="technology/web"/>
    <n v="0"/>
    <m/>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m/>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m/>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m/>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m/>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m/>
    <x v="2"/>
    <x v="7"/>
  </r>
  <r>
    <n v="2378"/>
    <s v="KEEPUP INC (Canceled)"/>
    <s v="KEEPUP allows you to extend your social circle by introducing you to new people via your friends."/>
    <n v="110000"/>
    <n v="0"/>
    <x v="1"/>
    <x v="0"/>
    <s v="USD"/>
    <n v="1440548330"/>
    <n v="1438042730"/>
    <b v="0"/>
    <n v="0"/>
    <b v="0"/>
    <s v="technology/web"/>
    <n v="0"/>
    <m/>
    <x v="2"/>
    <x v="7"/>
  </r>
  <r>
    <n v="2379"/>
    <s v="SelectCooks.com (Canceled)"/>
    <s v="Selectcooks.com is a community marketplace for people to list, find and hire chefs."/>
    <n v="30000"/>
    <n v="0"/>
    <x v="1"/>
    <x v="0"/>
    <s v="USD"/>
    <n v="1444004616"/>
    <n v="1440116616"/>
    <b v="0"/>
    <n v="0"/>
    <b v="0"/>
    <s v="technology/web"/>
    <n v="0"/>
    <m/>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m/>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m/>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m/>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m/>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m/>
    <x v="2"/>
    <x v="7"/>
  </r>
  <r>
    <n v="2398"/>
    <s v="Roekee.com (Canceled)"/>
    <s v="The internets new search engine. Looking for funding to develop our backend web indexing software with an emphasis on automation."/>
    <n v="4000"/>
    <n v="0"/>
    <x v="1"/>
    <x v="0"/>
    <s v="USD"/>
    <n v="1435874384"/>
    <n v="1433282384"/>
    <b v="0"/>
    <n v="0"/>
    <b v="0"/>
    <s v="technology/web"/>
    <n v="0"/>
    <m/>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m/>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m/>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m/>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m/>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m/>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m/>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m/>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m/>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m/>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m/>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m/>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m/>
    <x v="7"/>
    <x v="34"/>
  </r>
  <r>
    <n v="2504"/>
    <s v="Halal Restaurant and Internet Cafe"/>
    <s v="Halal Restaurant and Internet Cafe 20 percent of profits will go to building masjids."/>
    <n v="35000"/>
    <n v="0"/>
    <x v="2"/>
    <x v="0"/>
    <s v="USD"/>
    <n v="1416014534"/>
    <n v="1413418934"/>
    <b v="0"/>
    <n v="0"/>
    <b v="0"/>
    <s v="food/restaurants"/>
    <n v="0"/>
    <m/>
    <x v="7"/>
    <x v="34"/>
  </r>
  <r>
    <n v="2505"/>
    <s v="PASTATUTION"/>
    <s v="PASTATUTION- The act or practice of engaging in Pasta Making for money.  _x000a__x000a_Help us get the Arcobaleno Pasta Extruder!"/>
    <n v="7000"/>
    <n v="0"/>
    <x v="2"/>
    <x v="0"/>
    <s v="USD"/>
    <n v="1426292416"/>
    <n v="1423704016"/>
    <b v="0"/>
    <n v="0"/>
    <b v="0"/>
    <s v="food/restaurants"/>
    <n v="0"/>
    <m/>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m/>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m/>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m/>
    <x v="7"/>
    <x v="34"/>
  </r>
  <r>
    <n v="2512"/>
    <s v="Somethin' Tasty"/>
    <s v="Somethin' Tasty is a unique coffee, pastry &amp; retail store. We consign from all local sources: pottery, glass &amp; art."/>
    <n v="1150"/>
    <n v="0"/>
    <x v="2"/>
    <x v="0"/>
    <s v="USD"/>
    <n v="1418504561"/>
    <n v="1417208561"/>
    <b v="0"/>
    <n v="0"/>
    <b v="0"/>
    <s v="food/restaurants"/>
    <n v="0"/>
    <m/>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m/>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m/>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m/>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m/>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m/>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m/>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m/>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m/>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m/>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m/>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m/>
    <x v="7"/>
    <x v="19"/>
  </r>
  <r>
    <n v="2575"/>
    <s v="Vdub dogs (Canceled)"/>
    <s v="Hello everyone, Iv'e decided to put my love for old Volkswagen buses and my love for cooking together! Support vdub dogs hot dog bus!"/>
    <n v="85000"/>
    <n v="0"/>
    <x v="1"/>
    <x v="0"/>
    <s v="USD"/>
    <n v="1421030194"/>
    <n v="1418438194"/>
    <b v="0"/>
    <n v="0"/>
    <b v="0"/>
    <s v="food/food trucks"/>
    <n v="0"/>
    <m/>
    <x v="7"/>
    <x v="19"/>
  </r>
  <r>
    <n v="2576"/>
    <s v="2 Go Fast Food (Canceled)"/>
    <s v="A New Twist with an American and Philippine fast food Mobile Trailer."/>
    <n v="10000"/>
    <n v="0"/>
    <x v="1"/>
    <x v="0"/>
    <s v="USD"/>
    <n v="1428707647"/>
    <n v="1424823247"/>
    <b v="0"/>
    <n v="0"/>
    <b v="0"/>
    <s v="food/food trucks"/>
    <n v="0"/>
    <m/>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m/>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m/>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m/>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m/>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m/>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m/>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m/>
    <x v="7"/>
    <x v="19"/>
  </r>
  <r>
    <n v="2687"/>
    <s v="Munch Wagon"/>
    <s v="Your American Pizzas, Wings, Stuffed Gouda Burger, Sweet &amp; Russet Potato Fries served on a food Truck!!"/>
    <n v="15000"/>
    <n v="0"/>
    <x v="2"/>
    <x v="0"/>
    <s v="USD"/>
    <n v="1435591318"/>
    <n v="1432999318"/>
    <b v="0"/>
    <n v="0"/>
    <b v="0"/>
    <s v="food/food trucks"/>
    <n v="0"/>
    <m/>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m/>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m/>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m/>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m/>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m/>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m/>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m/>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m/>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m/>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m/>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m/>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m/>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m/>
    <x v="1"/>
    <x v="6"/>
  </r>
  <r>
    <n v="2847"/>
    <s v="COLOR ME"/>
    <s v="Dark secrets come to light when Mariah meets Stella. They find a way to face the south's largest elephant in the room: RACISM."/>
    <n v="2000"/>
    <n v="0"/>
    <x v="2"/>
    <x v="0"/>
    <s v="USD"/>
    <n v="1464031265"/>
    <n v="1458847265"/>
    <b v="0"/>
    <n v="0"/>
    <b v="0"/>
    <s v="theater/plays"/>
    <n v="0"/>
    <m/>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m/>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m/>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m/>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m/>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m/>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m/>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m/>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m/>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m/>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m/>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m/>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m/>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m/>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m/>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m/>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m/>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m/>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m/>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m/>
    <x v="1"/>
    <x v="38"/>
  </r>
  <r>
    <n v="3057"/>
    <s v="1 World Educational Theme Parks"/>
    <s v="A series of 6 educational theme parks. This project is to fund the plans and 3D designs required to build the first park."/>
    <n v="50000"/>
    <n v="0"/>
    <x v="2"/>
    <x v="1"/>
    <s v="GBP"/>
    <n v="1459694211"/>
    <n v="1457105811"/>
    <b v="0"/>
    <n v="0"/>
    <b v="0"/>
    <s v="theater/spaces"/>
    <n v="0"/>
    <m/>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m/>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m/>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m/>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m/>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m/>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m/>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m/>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m/>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m/>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m/>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m/>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m/>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m/>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m/>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m/>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m/>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m/>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m/>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m/>
    <x v="1"/>
    <x v="6"/>
  </r>
  <r>
    <n v="3744"/>
    <s v="The Game's Afoot - Spotlight"/>
    <s v="This summer, The Spotlight Players are celebrating Christmas in July with a presentation of Ken Ludwig's side splitting comedy."/>
    <n v="1200"/>
    <n v="0"/>
    <x v="2"/>
    <x v="0"/>
    <s v="USD"/>
    <n v="1404532740"/>
    <n v="1401823952"/>
    <b v="0"/>
    <n v="0"/>
    <b v="0"/>
    <s v="theater/plays"/>
    <n v="0"/>
    <m/>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m/>
    <x v="1"/>
    <x v="40"/>
  </r>
  <r>
    <n v="3791"/>
    <s v="Spin! at The Cumming Playhouse"/>
    <s v="Spin! is an original musical comedy-drama presented by Blue Palm Productions."/>
    <n v="1500"/>
    <n v="0"/>
    <x v="2"/>
    <x v="0"/>
    <s v="USD"/>
    <n v="1404664592"/>
    <n v="1399480592"/>
    <b v="0"/>
    <n v="0"/>
    <b v="0"/>
    <s v="theater/musical"/>
    <n v="0"/>
    <m/>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m/>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m/>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m/>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m/>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m/>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m/>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m/>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m/>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m/>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m/>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m/>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m/>
    <x v="1"/>
    <x v="40"/>
  </r>
  <r>
    <n v="3886"/>
    <s v="a (Canceled)"/>
    <n v="1"/>
    <n v="10000"/>
    <n v="0"/>
    <x v="1"/>
    <x v="2"/>
    <s v="AUD"/>
    <n v="1418275702"/>
    <n v="1415683702"/>
    <b v="0"/>
    <n v="0"/>
    <b v="0"/>
    <s v="theater/musical"/>
    <n v="0"/>
    <m/>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m/>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m/>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m/>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m/>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m/>
    <x v="1"/>
    <x v="6"/>
  </r>
  <r>
    <n v="3931"/>
    <s v="Still I Weep"/>
    <s v="An original stage play designed to bring to light the long-term effects on adult survivors of childhood sexual abuse. We do survive!"/>
    <n v="8000"/>
    <n v="0"/>
    <x v="2"/>
    <x v="0"/>
    <s v="USD"/>
    <n v="1441510707"/>
    <n v="1439350707"/>
    <b v="0"/>
    <n v="0"/>
    <b v="0"/>
    <s v="theater/plays"/>
    <n v="0"/>
    <m/>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m/>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m/>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m/>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m/>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m/>
    <x v="1"/>
    <x v="6"/>
  </r>
  <r>
    <n v="3954"/>
    <s v="City of Joy"/>
    <s v="Despite hunger and conditions of a Calcutta slum, the people there know that life is precious. They have named it â€˜City of Joy.â€™"/>
    <n v="25000"/>
    <n v="0"/>
    <x v="2"/>
    <x v="5"/>
    <s v="CAD"/>
    <n v="1405352264"/>
    <n v="1400168264"/>
    <b v="0"/>
    <n v="0"/>
    <b v="0"/>
    <s v="theater/plays"/>
    <n v="0"/>
    <m/>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m/>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m/>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m/>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m/>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m/>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m/>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m/>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m/>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m/>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m/>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m/>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m/>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m/>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m/>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m/>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m/>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m/>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m/>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m/>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m/>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m/>
    <x v="1"/>
    <x v="6"/>
  </r>
  <r>
    <n v="4098"/>
    <s v="Life is simple"/>
    <s v="Community Youth play, written by and performed by the youth about finding joy in the simple things in life"/>
    <n v="75000"/>
    <n v="0"/>
    <x v="2"/>
    <x v="0"/>
    <s v="USD"/>
    <n v="1465060797"/>
    <n v="1462468797"/>
    <b v="0"/>
    <n v="0"/>
    <b v="0"/>
    <s v="theater/plays"/>
    <n v="0"/>
    <m/>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m/>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m/>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m/>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x v="0"/>
    <d v="2015-07-22T19:00:00"/>
  </r>
  <r>
    <n v="1"/>
    <s v="FannibalFest Fan Convention"/>
    <s v="A Hannibal TV Show Fan Convention and Art Collective"/>
    <n v="10275"/>
    <n v="14653"/>
    <x v="0"/>
    <x v="0"/>
    <s v="USD"/>
    <n v="1488464683"/>
    <n v="1485872683"/>
    <b v="0"/>
    <n v="79"/>
    <b v="1"/>
    <s v="film &amp; video/television"/>
    <n v="1.4260827250608272"/>
    <n v="185.48101265822785"/>
    <x v="0"/>
    <s v="television"/>
    <x v="1"/>
    <d v="2017-03-02T06: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08: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x v="3"/>
    <d v="2014-08-07T04: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x v="4"/>
    <d v="2015-12-19T12: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x v="5"/>
    <d v="2016-07-28T21: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x v="6"/>
    <d v="2014-06-13T17: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x v="7"/>
    <d v="2016-07-04T17:07:47"/>
  </r>
  <r>
    <n v="8"/>
    <s v="Sizzling in the Kitchen Flynn Style"/>
    <s v="Help us raise the funds to film our pilot episode!"/>
    <n v="3500"/>
    <n v="3501.52"/>
    <x v="0"/>
    <x v="0"/>
    <s v="USD"/>
    <n v="1460754000"/>
    <n v="1460155212"/>
    <b v="0"/>
    <n v="12"/>
    <b v="1"/>
    <s v="film &amp; video/television"/>
    <n v="1.0004342857142856"/>
    <n v="291.79333333333335"/>
    <x v="0"/>
    <s v="television"/>
    <x v="8"/>
    <d v="2016-04-15T13: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x v="9"/>
    <d v="2016-04-16T18: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x v="10"/>
    <d v="2014-06-24T17: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x v="11"/>
    <d v="2016-08-21T19: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x v="12"/>
    <d v="2014-07-15T19: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x v="13"/>
    <d v="2016-06-23T12:27:00"/>
  </r>
  <r>
    <n v="14"/>
    <s v="3010 | Sci-fi Series"/>
    <s v="A highly charged post apocalyptic sci fi series that pulls no punches!"/>
    <n v="6000"/>
    <n v="6056"/>
    <x v="0"/>
    <x v="2"/>
    <s v="AUD"/>
    <n v="1405259940"/>
    <n v="1403051888"/>
    <b v="0"/>
    <n v="41"/>
    <b v="1"/>
    <s v="film &amp; video/television"/>
    <n v="1.0093333333333334"/>
    <n v="147.70731707317074"/>
    <x v="0"/>
    <s v="television"/>
    <x v="14"/>
    <d v="2014-07-13T05: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x v="15"/>
    <d v="2015-09-27T12: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x v="16"/>
    <d v="2014-06-15T21: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x v="17"/>
    <d v="2014-11-04T10: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x v="18"/>
    <d v="2014-09-17T05: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x v="19"/>
    <d v="2015-07-20T11: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x v="20"/>
    <d v="2015-09-13T10: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x v="21"/>
    <d v="2014-09-26T07:03:09"/>
  </r>
  <r>
    <n v="22"/>
    <s v="CREATURES OF HABIT!"/>
    <s v="Meet Gary, and Troy: Two unlikely friends that investigate &quot;strange phenomenon&quot;."/>
    <n v="350"/>
    <n v="410"/>
    <x v="0"/>
    <x v="0"/>
    <s v="USD"/>
    <n v="1420099140"/>
    <n v="1418766740"/>
    <b v="0"/>
    <n v="8"/>
    <b v="1"/>
    <s v="film &amp; video/television"/>
    <n v="1.1714285714285715"/>
    <n v="51.25"/>
    <x v="0"/>
    <s v="television"/>
    <x v="22"/>
    <d v="2014-12-31T23: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x v="23"/>
    <d v="2015-04-30T07:20:00"/>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x v="24"/>
    <d v="2015-09-15T11: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x v="25"/>
    <d v="2016-01-08T16: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x v="26"/>
    <d v="2014-08-17T04: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x v="27"/>
    <d v="2014-11-15T20: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x v="28"/>
    <d v="2015-12-16T15: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x v="29"/>
    <d v="2014-07-22T08: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x v="30"/>
    <d v="2014-08-20T23:01:55"/>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x v="31"/>
    <d v="2016-01-25T11: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x v="32"/>
    <d v="2016-05-12T19: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x v="33"/>
    <d v="2015-11-08T08: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x v="34"/>
    <d v="2014-08-04T23: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x v="35"/>
    <d v="2015-04-27T16:00:00"/>
  </r>
  <r>
    <n v="36"/>
    <s v="THE LISTENING BOX"/>
    <s v="A modern day priest makes an unusual discovery, setting off a chain of events."/>
    <n v="6000"/>
    <n v="8529"/>
    <x v="0"/>
    <x v="0"/>
    <s v="USD"/>
    <n v="1428128525"/>
    <n v="1425540125"/>
    <b v="0"/>
    <n v="44"/>
    <b v="1"/>
    <s v="film &amp; video/television"/>
    <n v="1.4215"/>
    <n v="193.84090909090909"/>
    <x v="0"/>
    <s v="television"/>
    <x v="36"/>
    <d v="2015-04-03T22: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x v="37"/>
    <d v="2015-02-27T08: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x v="38"/>
    <d v="2013-05-10T17: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x v="39"/>
    <d v="2014-05-25T14: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x v="40"/>
    <d v="2014-06-18T20: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x v="41"/>
    <d v="2014-10-05T05: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x v="42"/>
    <d v="2014-12-28T07: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x v="43"/>
    <d v="2014-07-12T16: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x v="44"/>
    <d v="2014-10-06T18: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x v="45"/>
    <d v="2016-04-27T06: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x v="46"/>
    <d v="2015-12-15T15: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x v="47"/>
    <d v="2014-12-19T12: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x v="48"/>
    <d v="2015-03-01T04:00:00"/>
  </r>
  <r>
    <n v="49"/>
    <s v="Driving Jersey - Season Five"/>
    <s v="Driving Jersey is real people telling real stories."/>
    <n v="12000"/>
    <n v="12000"/>
    <x v="0"/>
    <x v="0"/>
    <s v="USD"/>
    <n v="1445660045"/>
    <n v="1443068045"/>
    <b v="0"/>
    <n v="87"/>
    <b v="1"/>
    <s v="film &amp; video/television"/>
    <n v="1"/>
    <n v="137.93103448275863"/>
    <x v="0"/>
    <s v="television"/>
    <x v="49"/>
    <d v="2015-10-23T20: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x v="50"/>
    <d v="2015-01-30T09: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x v="51"/>
    <d v="2015-08-10T14: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x v="52"/>
    <d v="2014-07-17T08:50:46"/>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x v="53"/>
    <d v="2014-04-04T14: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x v="54"/>
    <d v="2015-12-25T09: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x v="55"/>
    <d v="2016-05-27T15:15:16"/>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x v="56"/>
    <d v="2015-06-08T08: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x v="57"/>
    <d v="2015-04-25T11:59:22"/>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x v="58"/>
    <d v="2014-11-19T10: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x v="59"/>
    <d v="2015-09-14T13: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x v="60"/>
    <d v="2014-03-22T16: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x v="61"/>
    <d v="2013-06-06T11: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x v="62"/>
    <d v="2013-03-03T11: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x v="63"/>
    <d v="2013-12-27T20: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x v="64"/>
    <d v="2013-07-07T16: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x v="65"/>
    <d v="2014-08-10T21:59:00"/>
  </r>
  <r>
    <n v="66"/>
    <s v="A Stagnant Fever: Short Film"/>
    <s v="A dark comedy set in the '60s about clinical depression and one night stands."/>
    <n v="2000"/>
    <n v="2372"/>
    <x v="0"/>
    <x v="0"/>
    <s v="USD"/>
    <n v="1468873420"/>
    <n v="1466281420"/>
    <b v="0"/>
    <n v="26"/>
    <b v="1"/>
    <s v="film &amp; video/shorts"/>
    <n v="1.1859999999999999"/>
    <n v="91.230769230769226"/>
    <x v="0"/>
    <s v="shorts"/>
    <x v="66"/>
    <d v="2016-07-18T12: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x v="67"/>
    <d v="2012-07-15T06: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x v="68"/>
    <d v="2014-02-23T05: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x v="69"/>
    <d v="2011-10-01T22: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x v="70"/>
    <d v="2011-09-04T13: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x v="71"/>
    <d v="2012-05-27T22: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x v="72"/>
    <d v="2012-11-14T16: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x v="73"/>
    <d v="2011-05-02T19: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x v="74"/>
    <d v="2016-01-21T03: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x v="75"/>
    <d v="2013-04-22T21: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x v="76"/>
    <d v="2011-12-27T09:35:58"/>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x v="77"/>
    <d v="2012-05-20T18: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09: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x v="79"/>
    <d v="2014-04-25T10:38:13"/>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x v="80"/>
    <d v="2013-12-09T18: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x v="81"/>
    <d v="2012-07-13T19: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x v="82"/>
    <d v="2011-10-09T11: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x v="83"/>
    <d v="2015-02-22T03: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x v="84"/>
    <d v="2011-05-15T10: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x v="85"/>
    <d v="2011-09-22T19: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x v="86"/>
    <d v="2015-12-27T06: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x v="87"/>
    <d v="2010-06-02T17: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x v="88"/>
    <d v="2014-06-22T07: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x v="89"/>
    <d v="2013-06-02T10:03:12"/>
  </r>
  <r>
    <n v="90"/>
    <s v="Help Get the Short Film Interior Design into Film Festivals!"/>
    <s v="We're looking for funding to help submit a short film to film festivals."/>
    <n v="500"/>
    <n v="502"/>
    <x v="0"/>
    <x v="0"/>
    <s v="USD"/>
    <n v="1310454499"/>
    <n v="1307862499"/>
    <b v="0"/>
    <n v="16"/>
    <b v="1"/>
    <s v="film &amp; video/shorts"/>
    <n v="1.004"/>
    <n v="31.375"/>
    <x v="0"/>
    <s v="shorts"/>
    <x v="90"/>
    <d v="2011-07-11T23: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x v="91"/>
    <d v="2011-05-17T01: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x v="92"/>
    <d v="2017-02-01T00: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x v="93"/>
    <d v="2012-07-03T13: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x v="94"/>
    <d v="2014-04-07T09: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x v="95"/>
    <d v="2012-02-25T16: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x v="96"/>
    <d v="2010-07-31T19: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x v="97"/>
    <d v="2011-07-11T19: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x v="98"/>
    <d v="2012-12-07T15: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x v="99"/>
    <d v="2014-01-22T13: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x v="100"/>
    <d v="2012-11-04T11: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x v="101"/>
    <d v="2013-01-24T10: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x v="102"/>
    <d v="2010-12-22T19: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x v="103"/>
    <d v="2014-03-07T11:20:30"/>
  </r>
  <r>
    <n v="104"/>
    <s v="Good 'Ol Trumpet"/>
    <s v="UCF short film about an old man, his love for music, and his misplaced trumpet.  "/>
    <n v="500"/>
    <n v="600"/>
    <x v="0"/>
    <x v="0"/>
    <s v="USD"/>
    <n v="1301792400"/>
    <n v="1299775266"/>
    <b v="0"/>
    <n v="10"/>
    <b v="1"/>
    <s v="film &amp; video/shorts"/>
    <n v="1.2"/>
    <n v="60"/>
    <x v="0"/>
    <s v="shorts"/>
    <x v="104"/>
    <d v="2011-04-02T17: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x v="105"/>
    <d v="2016-05-13T16:00:00"/>
  </r>
  <r>
    <n v="106"/>
    <s v="LOST WEEKEND"/>
    <s v="A Boy. A Girl. A Car. A Serial Killer."/>
    <n v="5000"/>
    <n v="5025"/>
    <x v="0"/>
    <x v="0"/>
    <s v="USD"/>
    <n v="1333391901"/>
    <n v="1332182301"/>
    <b v="0"/>
    <n v="27"/>
    <b v="1"/>
    <s v="film &amp; video/shorts"/>
    <n v="1.0049999999999999"/>
    <n v="186.11111111111111"/>
    <x v="0"/>
    <s v="shorts"/>
    <x v="106"/>
    <d v="2012-04-02T10: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x v="107"/>
    <d v="2011-04-24T15: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x v="108"/>
    <d v="2013-05-31T06: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x v="109"/>
    <d v="2011-02-25T16: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x v="110"/>
    <d v="2013-11-13T21: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x v="111"/>
    <d v="2015-05-30T23: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x v="112"/>
    <d v="2014-04-12T18:00:00"/>
  </r>
  <r>
    <n v="113"/>
    <s v="&quot;The First Day&quot; by Julia Othmer- Music Video"/>
    <s v="A living memorial for all those dealing with trauma, grief and loss."/>
    <n v="5000"/>
    <n v="7050"/>
    <x v="0"/>
    <x v="0"/>
    <s v="USD"/>
    <n v="1312642800"/>
    <n v="1311963128"/>
    <b v="0"/>
    <n v="78"/>
    <b v="1"/>
    <s v="film &amp; video/shorts"/>
    <n v="1.41"/>
    <n v="90.384615384615387"/>
    <x v="0"/>
    <s v="shorts"/>
    <x v="113"/>
    <d v="2011-08-06T07: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x v="114"/>
    <d v="2012-01-12T22:34:48"/>
  </r>
  <r>
    <n v="115"/>
    <s v="The World's Greatest Lover"/>
    <s v="Never judge a book (or a lover) by their cover."/>
    <n v="450"/>
    <n v="632"/>
    <x v="0"/>
    <x v="0"/>
    <s v="USD"/>
    <n v="1328377444"/>
    <n v="1326217444"/>
    <b v="0"/>
    <n v="22"/>
    <b v="1"/>
    <s v="film &amp; video/shorts"/>
    <n v="1.4044444444444444"/>
    <n v="28.727272727272727"/>
    <x v="0"/>
    <s v="shorts"/>
    <x v="115"/>
    <d v="2012-02-04T09: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x v="116"/>
    <d v="2011-04-08T02: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x v="117"/>
    <d v="2010-06-09T11:00:00"/>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x v="118"/>
    <d v="2011-07-28T17: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x v="119"/>
    <d v="2011-08-13T15: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x v="120"/>
    <d v="2016-10-02T17: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x v="121"/>
    <d v="2015-04-18T02:16:00"/>
  </r>
  <r>
    <n v="122"/>
    <s v="The Time Jumper (Canceled)"/>
    <s v="My ambition for this knows no bounds.  Seeing Sephoria in a live-action is a dream of mine."/>
    <n v="100000000"/>
    <n v="0"/>
    <x v="1"/>
    <x v="0"/>
    <s v="USD"/>
    <n v="1476094907"/>
    <n v="1470910907"/>
    <b v="0"/>
    <n v="0"/>
    <b v="0"/>
    <s v="film &amp; video/science fiction"/>
    <n v="0"/>
    <m/>
    <x v="0"/>
    <s v="science fiction"/>
    <x v="122"/>
    <d v="2016-10-10T02: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x v="123"/>
    <d v="2014-10-28T14: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m/>
    <x v="0"/>
    <s v="science fiction"/>
    <x v="124"/>
    <d v="2015-05-15T14: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x v="125"/>
    <d v="2017-02-03T15: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x v="126"/>
    <d v="2015-06-10T18: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x v="127"/>
    <d v="2015-04-03T05:59:01"/>
  </r>
  <r>
    <n v="128"/>
    <s v="Ralphi3 (Canceled)"/>
    <s v="A Science Fiction film filled with entertainment and Excitement"/>
    <n v="100000"/>
    <n v="1867"/>
    <x v="1"/>
    <x v="0"/>
    <s v="USD"/>
    <n v="1476941293"/>
    <n v="1473917293"/>
    <b v="0"/>
    <n v="6"/>
    <b v="0"/>
    <s v="film &amp; video/science fiction"/>
    <n v="1.8669999999999999E-2"/>
    <n v="311.16666666666669"/>
    <x v="0"/>
    <s v="science fiction"/>
    <x v="128"/>
    <d v="2016-10-19T21: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m/>
    <x v="0"/>
    <s v="science fiction"/>
    <x v="129"/>
    <d v="2014-10-30T14: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m/>
    <x v="0"/>
    <s v="science fiction"/>
    <x v="130"/>
    <d v="2014-06-16T12:16:00"/>
  </r>
  <r>
    <n v="131"/>
    <s v="I (Canceled)"/>
    <s v="I"/>
    <n v="1200"/>
    <n v="0"/>
    <x v="1"/>
    <x v="0"/>
    <s v="USD"/>
    <n v="1467763200"/>
    <n v="1466453161"/>
    <b v="0"/>
    <n v="0"/>
    <b v="0"/>
    <s v="film &amp; video/science fiction"/>
    <n v="0"/>
    <m/>
    <x v="0"/>
    <s v="science fiction"/>
    <x v="131"/>
    <d v="2016-07-05T16: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x v="132"/>
    <d v="2014-11-07T12:30:07"/>
  </r>
  <r>
    <n v="133"/>
    <s v="Demon Women from outer space (Canceled)"/>
    <s v="Invasion from outer space sights, to weird to imagine destruction too monstrous to escape"/>
    <n v="71764"/>
    <n v="0"/>
    <x v="1"/>
    <x v="0"/>
    <s v="USD"/>
    <n v="1464715860"/>
    <n v="1462130584"/>
    <b v="0"/>
    <n v="0"/>
    <b v="0"/>
    <s v="film &amp; video/science fiction"/>
    <n v="0"/>
    <m/>
    <x v="0"/>
    <s v="science fiction"/>
    <x v="133"/>
    <d v="2016-05-31T09:31:00"/>
  </r>
  <r>
    <n v="134"/>
    <s v="MARLEY'S GHOST (AMBASSADORS OF STEAM) (Canceled)"/>
    <s v="steampunk  remake of &quot;a Christmas carol&quot;"/>
    <n v="5000"/>
    <n v="0"/>
    <x v="1"/>
    <x v="0"/>
    <s v="USD"/>
    <n v="1441386000"/>
    <n v="1438811418"/>
    <b v="0"/>
    <n v="0"/>
    <b v="0"/>
    <s v="film &amp; video/science fiction"/>
    <n v="0"/>
    <m/>
    <x v="0"/>
    <s v="science fiction"/>
    <x v="134"/>
    <d v="2015-09-04T09: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x v="135"/>
    <d v="2014-07-01T11: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m/>
    <x v="0"/>
    <s v="science fiction"/>
    <x v="136"/>
    <d v="2015-05-16T02: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m/>
    <x v="0"/>
    <s v="science fiction"/>
    <x v="137"/>
    <d v="2015-10-12T05: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x v="138"/>
    <d v="2015-07-31T20:59:00"/>
  </r>
  <r>
    <n v="139"/>
    <s v="Roman Dead (Canceled)"/>
    <s v="When  Rome is infected with a zombie plague, Lucius Agrippa and a small group fights for survival"/>
    <n v="500"/>
    <n v="500"/>
    <x v="1"/>
    <x v="0"/>
    <s v="USD"/>
    <n v="1436738772"/>
    <n v="1435874772"/>
    <b v="0"/>
    <n v="1"/>
    <b v="0"/>
    <s v="film &amp; video/science fiction"/>
    <n v="1"/>
    <n v="500"/>
    <x v="0"/>
    <s v="science fiction"/>
    <x v="139"/>
    <d v="2015-07-12T14: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m/>
    <x v="0"/>
    <s v="science fiction"/>
    <x v="140"/>
    <d v="2015-03-19T19: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x v="141"/>
    <d v="2015-05-30T19: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x v="142"/>
    <d v="2014-11-16T14: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m/>
    <x v="0"/>
    <s v="science fiction"/>
    <x v="143"/>
    <d v="2016-09-02T21: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x v="144"/>
    <d v="2015-04-13T09: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x v="145"/>
    <d v="2015-08-11T05: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x v="146"/>
    <d v="2017-01-17T16:23:18"/>
  </r>
  <r>
    <n v="147"/>
    <s v="Consumed (Static Air) (Canceled)"/>
    <s v="Film makers catch live footage beyond their wildest dreams."/>
    <n v="7000"/>
    <n v="0"/>
    <x v="1"/>
    <x v="1"/>
    <s v="GBP"/>
    <n v="1420741080"/>
    <n v="1417026340"/>
    <b v="0"/>
    <n v="0"/>
    <b v="0"/>
    <s v="film &amp; video/science fiction"/>
    <n v="0"/>
    <m/>
    <x v="0"/>
    <s v="science fiction"/>
    <x v="147"/>
    <d v="2015-01-08T10: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x v="148"/>
    <d v="2016-02-26T22: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x v="149"/>
    <d v="2014-12-25T00: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x v="150"/>
    <d v="2015-05-25T19: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x v="151"/>
    <d v="2015-06-18T05:13:11"/>
  </r>
  <r>
    <n v="152"/>
    <s v="The Great Dark (Canceled)"/>
    <s v="The Great Dark is a journey through the unimaginable...and un foreseeable..."/>
    <n v="380000"/>
    <n v="30"/>
    <x v="1"/>
    <x v="0"/>
    <s v="USD"/>
    <n v="1411437100"/>
    <n v="1408845100"/>
    <b v="0"/>
    <n v="2"/>
    <b v="0"/>
    <s v="film &amp; video/science fiction"/>
    <n v="7.8947368421052633E-5"/>
    <n v="15"/>
    <x v="0"/>
    <s v="science fiction"/>
    <x v="152"/>
    <d v="2014-09-22T17: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x v="153"/>
    <d v="2014-12-02T07: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x v="154"/>
    <d v="2015-06-03T05: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x v="155"/>
    <d v="2015-07-23T05: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x v="156"/>
    <d v="2014-08-02T18: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x v="157"/>
    <d v="2016-02-26T13: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m/>
    <x v="0"/>
    <s v="science fiction"/>
    <x v="158"/>
    <d v="2014-10-21T17: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x v="159"/>
    <d v="2016-07-03T02: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m/>
    <x v="0"/>
    <s v="drama"/>
    <x v="160"/>
    <d v="2015-08-15T13: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x v="161"/>
    <d v="2014-07-02T08: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x v="162"/>
    <d v="2014-08-16T15: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m/>
    <x v="0"/>
    <s v="drama"/>
    <x v="163"/>
    <d v="2015-09-30T16: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x v="164"/>
    <d v="2014-09-19T10:18:21"/>
  </r>
  <r>
    <n v="165"/>
    <s v="NET"/>
    <s v="A teacher. A boy. The beach and a heatwave that drove them all insane."/>
    <n v="17000"/>
    <n v="0"/>
    <x v="2"/>
    <x v="1"/>
    <s v="GBP"/>
    <n v="1452613724"/>
    <n v="1450021724"/>
    <b v="0"/>
    <n v="0"/>
    <b v="0"/>
    <s v="film &amp; video/drama"/>
    <n v="0"/>
    <m/>
    <x v="0"/>
    <s v="drama"/>
    <x v="165"/>
    <d v="2016-01-12T07:48:44"/>
  </r>
  <r>
    <n v="166"/>
    <s v="Pressure"/>
    <s v="A young teen makes a bad decision after joining gang and the film expresses his choices that led him to that point."/>
    <n v="5000"/>
    <n v="3000"/>
    <x v="2"/>
    <x v="0"/>
    <s v="USD"/>
    <n v="1484531362"/>
    <n v="1481939362"/>
    <b v="0"/>
    <n v="1"/>
    <b v="0"/>
    <s v="film &amp; video/drama"/>
    <n v="0.6"/>
    <n v="3000"/>
    <x v="0"/>
    <s v="drama"/>
    <x v="166"/>
    <d v="2017-01-15T17:49:22"/>
  </r>
  <r>
    <n v="167"/>
    <s v="Past"/>
    <s v="A young man experiences a tragedy and has the opportunity to go back and learn from his mistakes and find out his true self."/>
    <n v="110000"/>
    <n v="11"/>
    <x v="2"/>
    <x v="0"/>
    <s v="USD"/>
    <n v="1438726535"/>
    <n v="1433542535"/>
    <b v="0"/>
    <n v="2"/>
    <b v="0"/>
    <s v="film &amp; video/drama"/>
    <n v="1E-4"/>
    <n v="5.5"/>
    <x v="0"/>
    <s v="drama"/>
    <x v="167"/>
    <d v="2015-08-04T14: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x v="168"/>
    <d v="2015-03-19T11: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x v="169"/>
    <d v="2014-10-18T04: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x v="170"/>
    <d v="2015-08-29T21: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x v="171"/>
    <d v="2016-08-11T20:20:14"/>
  </r>
  <r>
    <n v="172"/>
    <s v="The Blind Dolphin Story"/>
    <s v="A short film on the rarest mammal and the second most endangered freshwater river dolphin, in Pakistan."/>
    <n v="95000"/>
    <n v="0"/>
    <x v="2"/>
    <x v="0"/>
    <s v="USD"/>
    <n v="1426753723"/>
    <n v="1423733323"/>
    <b v="0"/>
    <n v="0"/>
    <b v="0"/>
    <s v="film &amp; video/drama"/>
    <n v="0"/>
    <m/>
    <x v="0"/>
    <s v="drama"/>
    <x v="172"/>
    <d v="2015-03-19T00:28:43"/>
  </r>
  <r>
    <n v="173"/>
    <s v="7 Sins"/>
    <s v="This is a film inspired by Quentin Tarantino, I want to make a film thats entertaining yet gritty. 7 Sins is in pre-production."/>
    <n v="1110"/>
    <n v="0"/>
    <x v="2"/>
    <x v="1"/>
    <s v="GBP"/>
    <n v="1425131108"/>
    <n v="1422539108"/>
    <b v="0"/>
    <n v="0"/>
    <b v="0"/>
    <s v="film &amp; video/drama"/>
    <n v="0"/>
    <m/>
    <x v="0"/>
    <s v="drama"/>
    <x v="173"/>
    <d v="2015-02-28T05:45:08"/>
  </r>
  <r>
    <n v="174"/>
    <s v="I Am Forgotten"/>
    <s v="An international short film project. It is about loneliness, wich is caused by the current compulsion to check your Facebook every day."/>
    <n v="6000"/>
    <n v="0"/>
    <x v="2"/>
    <x v="9"/>
    <s v="EUR"/>
    <n v="1431108776"/>
    <n v="1425924776"/>
    <b v="0"/>
    <n v="0"/>
    <b v="0"/>
    <s v="film &amp; video/drama"/>
    <n v="0"/>
    <m/>
    <x v="0"/>
    <s v="drama"/>
    <x v="174"/>
    <d v="2015-05-08T10: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x v="175"/>
    <d v="2014-08-29T10:40:11"/>
  </r>
  <r>
    <n v="176"/>
    <s v="Silent Monster"/>
    <s v="I'm seeking funding to finish my short film, Silent Monster, to bring awareness to teenage bullying as well as teenage violence."/>
    <n v="1500"/>
    <n v="0"/>
    <x v="2"/>
    <x v="0"/>
    <s v="USD"/>
    <n v="1438803999"/>
    <n v="1436211999"/>
    <b v="0"/>
    <n v="0"/>
    <b v="0"/>
    <s v="film &amp; video/drama"/>
    <n v="0"/>
    <m/>
    <x v="0"/>
    <s v="drama"/>
    <x v="176"/>
    <d v="2015-08-05T11:46:39"/>
  </r>
  <r>
    <n v="177"/>
    <s v="The Good Samaritan"/>
    <s v="I'm making a modern day version of the bible story &quot; The Good Samaritan&quot;"/>
    <n v="450"/>
    <n v="180"/>
    <x v="2"/>
    <x v="0"/>
    <s v="USD"/>
    <n v="1427155726"/>
    <n v="1425690526"/>
    <b v="0"/>
    <n v="7"/>
    <b v="0"/>
    <s v="film &amp; video/drama"/>
    <n v="0.4"/>
    <n v="25.714285714285715"/>
    <x v="0"/>
    <s v="drama"/>
    <x v="177"/>
    <d v="2015-03-23T16:08:46"/>
  </r>
  <r>
    <n v="178"/>
    <s v="El viaje de LucÃ­a"/>
    <s v="El viaje de LucÃ­a es un largometraje de ficciÃ³n con temÃ¡tica sobre el cÃ¡ncer infantil."/>
    <n v="500000"/>
    <n v="0"/>
    <x v="2"/>
    <x v="3"/>
    <s v="EUR"/>
    <n v="1448582145"/>
    <n v="1445986545"/>
    <b v="0"/>
    <n v="0"/>
    <b v="0"/>
    <s v="film &amp; video/drama"/>
    <n v="0"/>
    <m/>
    <x v="0"/>
    <s v="drama"/>
    <x v="178"/>
    <d v="2015-11-26T15:55:45"/>
  </r>
  <r>
    <n v="179"/>
    <s v="Sustain: A Film About Survival"/>
    <s v="A feature-length film about how three people survive in a diseased world."/>
    <n v="1000"/>
    <n v="200"/>
    <x v="2"/>
    <x v="0"/>
    <s v="USD"/>
    <n v="1457056555"/>
    <n v="1454464555"/>
    <b v="0"/>
    <n v="2"/>
    <b v="0"/>
    <s v="film &amp; video/drama"/>
    <n v="0.2"/>
    <n v="100"/>
    <x v="0"/>
    <s v="drama"/>
    <x v="179"/>
    <d v="2016-03-03T17: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x v="180"/>
    <d v="2015-04-13T11: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x v="181"/>
    <d v="2015-06-22T09: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m/>
    <x v="0"/>
    <s v="drama"/>
    <x v="182"/>
    <d v="2017-01-06T16:17:12"/>
  </r>
  <r>
    <n v="183"/>
    <s v="Three Little Words"/>
    <s v="Don't kill me until I meet my Dad"/>
    <n v="12500"/>
    <n v="4482"/>
    <x v="2"/>
    <x v="1"/>
    <s v="GBP"/>
    <n v="1417033610"/>
    <n v="1414438010"/>
    <b v="0"/>
    <n v="12"/>
    <b v="0"/>
    <s v="film &amp; video/drama"/>
    <n v="0.35855999999999999"/>
    <n v="373.5"/>
    <x v="0"/>
    <s v="drama"/>
    <x v="183"/>
    <d v="2014-11-26T12: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x v="184"/>
    <d v="2014-08-31T19:59:00"/>
  </r>
  <r>
    <n v="185"/>
    <s v="BLANK Short Movie"/>
    <s v="Love has no boundaries!"/>
    <n v="40000"/>
    <n v="2200"/>
    <x v="2"/>
    <x v="10"/>
    <s v="NOK"/>
    <n v="1471557139"/>
    <n v="1468965139"/>
    <b v="0"/>
    <n v="10"/>
    <b v="0"/>
    <s v="film &amp; video/drama"/>
    <n v="5.5E-2"/>
    <n v="220"/>
    <x v="0"/>
    <s v="drama"/>
    <x v="185"/>
    <d v="2016-08-18T13:52:19"/>
  </r>
  <r>
    <n v="186"/>
    <s v="Feature Film: The Wolfes"/>
    <s v="My film is about a boy who discovers the truth about his fathers dissapearance through the dark secrets of his mothers past."/>
    <n v="5000"/>
    <n v="0"/>
    <x v="2"/>
    <x v="0"/>
    <s v="USD"/>
    <n v="1488571200"/>
    <n v="1485977434"/>
    <b v="0"/>
    <n v="0"/>
    <b v="0"/>
    <s v="film &amp; video/drama"/>
    <n v="0"/>
    <m/>
    <x v="0"/>
    <s v="drama"/>
    <x v="186"/>
    <d v="2017-03-03T12:00:00"/>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x v="187"/>
    <d v="2015-07-20T22:59:00"/>
  </r>
  <r>
    <n v="188"/>
    <s v="Mariano (A Screenplay)"/>
    <s v="Mariano Messini, an aspiring musician, indebted to the mafia must put his life on the line to escape their grasp and pursue his dream."/>
    <n v="1500"/>
    <n v="0"/>
    <x v="2"/>
    <x v="0"/>
    <s v="USD"/>
    <n v="1409891015"/>
    <n v="1407299015"/>
    <b v="0"/>
    <n v="0"/>
    <b v="0"/>
    <s v="film &amp; video/drama"/>
    <n v="0"/>
    <m/>
    <x v="0"/>
    <s v="drama"/>
    <x v="188"/>
    <d v="2014-09-04T20: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x v="189"/>
    <d v="2016-09-03T08:34:37"/>
  </r>
  <r>
    <n v="190"/>
    <s v="REGIONRAT, the movie"/>
    <s v="Because hope can be a 4 letter word"/>
    <n v="12000"/>
    <n v="50"/>
    <x v="2"/>
    <x v="0"/>
    <s v="USD"/>
    <n v="1466091446"/>
    <n v="1465227446"/>
    <b v="0"/>
    <n v="1"/>
    <b v="0"/>
    <s v="film &amp; video/drama"/>
    <n v="4.1666666666666666E-3"/>
    <n v="50"/>
    <x v="0"/>
    <s v="drama"/>
    <x v="190"/>
    <d v="2016-06-16T07: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x v="191"/>
    <d v="2015-10-02T02: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x v="192"/>
    <d v="2014-10-17T11: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m/>
    <x v="0"/>
    <s v="drama"/>
    <x v="193"/>
    <d v="2014-11-28T15: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x v="194"/>
    <d v="2016-03-06T15: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m/>
    <x v="0"/>
    <s v="drama"/>
    <x v="195"/>
    <d v="2015-07-10T08: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x v="196"/>
    <d v="2015-10-10T13: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x v="197"/>
    <d v="2017-02-17T13: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x v="198"/>
    <d v="2014-10-05T01: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m/>
    <x v="0"/>
    <s v="drama"/>
    <x v="199"/>
    <d v="2016-08-31T18:58:22"/>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x v="200"/>
    <d v="2014-09-14T18: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x v="201"/>
    <d v="2015-02-08T11:38:49"/>
  </r>
  <r>
    <n v="202"/>
    <s v="Modern Gangsters"/>
    <s v="new web series created by jonney terry"/>
    <n v="6000"/>
    <n v="0"/>
    <x v="2"/>
    <x v="0"/>
    <s v="USD"/>
    <n v="1444337940"/>
    <n v="1441750564"/>
    <b v="0"/>
    <n v="0"/>
    <b v="0"/>
    <s v="film &amp; video/drama"/>
    <n v="0"/>
    <m/>
    <x v="0"/>
    <s v="drama"/>
    <x v="202"/>
    <d v="2015-10-08T12:59:00"/>
  </r>
  <r>
    <n v="203"/>
    <s v="TheM"/>
    <s v="We are aiming to make a Web Series based on Youth Culture and the misrepresentation of socially stereotyped people."/>
    <n v="2500"/>
    <n v="746"/>
    <x v="2"/>
    <x v="1"/>
    <s v="GBP"/>
    <n v="1422562864"/>
    <n v="1417378864"/>
    <b v="0"/>
    <n v="8"/>
    <b v="0"/>
    <s v="film &amp; video/drama"/>
    <n v="0.2984"/>
    <n v="93.25"/>
    <x v="0"/>
    <s v="drama"/>
    <x v="203"/>
    <d v="2015-01-29T12: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x v="204"/>
    <d v="2016-08-04T06: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x v="205"/>
    <d v="2015-10-06T07:10:22"/>
  </r>
  <r>
    <n v="206"/>
    <s v="Blood Bond Movie Development"/>
    <s v="A love story featuring adoption,struggle,dysfunction,grace, healing, and restoration."/>
    <n v="12700"/>
    <n v="0"/>
    <x v="2"/>
    <x v="0"/>
    <s v="USD"/>
    <n v="1470441983"/>
    <n v="1468627583"/>
    <b v="0"/>
    <n v="0"/>
    <b v="0"/>
    <s v="film &amp; video/drama"/>
    <n v="0"/>
    <m/>
    <x v="0"/>
    <s v="drama"/>
    <x v="206"/>
    <d v="2016-08-05T16: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x v="207"/>
    <d v="2015-01-03T20:43:58"/>
  </r>
  <r>
    <n v="208"/>
    <s v="OLIVIA"/>
    <s v="A young woman's journey from Africa to Australia where she finds heaven on earth, love and tragedy. Within her tragedy she saves lives."/>
    <n v="50000"/>
    <n v="0"/>
    <x v="2"/>
    <x v="2"/>
    <s v="AUD"/>
    <n v="1418719967"/>
    <n v="1416127967"/>
    <b v="0"/>
    <n v="0"/>
    <b v="0"/>
    <s v="film &amp; video/drama"/>
    <n v="0"/>
    <m/>
    <x v="0"/>
    <s v="drama"/>
    <x v="208"/>
    <d v="2014-12-16T00: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m/>
    <x v="0"/>
    <s v="drama"/>
    <x v="209"/>
    <d v="2015-07-10T14: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x v="210"/>
    <d v="2015-09-30T21: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x v="211"/>
    <d v="2015-09-18T19: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x v="212"/>
    <d v="2016-04-16T12: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x v="213"/>
    <d v="2015-08-16T06: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x v="214"/>
    <d v="2015-03-06T07: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x v="215"/>
    <d v="2016-02-17T15: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x v="216"/>
    <d v="2015-04-22T14:00:37"/>
  </r>
  <r>
    <n v="217"/>
    <s v="Bitch"/>
    <s v="A roadmovie by paw"/>
    <n v="100000"/>
    <n v="11943"/>
    <x v="2"/>
    <x v="11"/>
    <s v="SEK"/>
    <n v="1419780149"/>
    <n v="1417101749"/>
    <b v="0"/>
    <n v="38"/>
    <b v="0"/>
    <s v="film &amp; video/drama"/>
    <n v="0.11942999999999999"/>
    <n v="314.28947368421052"/>
    <x v="0"/>
    <s v="drama"/>
    <x v="217"/>
    <d v="2014-12-28T07: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x v="218"/>
    <d v="2015-05-15T07:04:49"/>
  </r>
  <r>
    <n v="219"/>
    <s v="True Colors"/>
    <s v="An hour-long pilot about a group of suburban LGBT teens coming of age in the early 90's."/>
    <n v="50000"/>
    <n v="8815"/>
    <x v="2"/>
    <x v="0"/>
    <s v="USD"/>
    <n v="1459493940"/>
    <n v="1456732225"/>
    <b v="0"/>
    <n v="76"/>
    <b v="0"/>
    <s v="film &amp; video/drama"/>
    <n v="0.17630000000000001"/>
    <n v="115.98684210526316"/>
    <x v="0"/>
    <s v="drama"/>
    <x v="219"/>
    <d v="2016-03-31T22: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x v="220"/>
    <d v="2015-08-20T12:06:00"/>
  </r>
  <r>
    <n v="221"/>
    <s v="Archetypes"/>
    <s v="Film about Schizophrenia with Surreal Twists!"/>
    <n v="50000"/>
    <n v="0"/>
    <x v="2"/>
    <x v="0"/>
    <s v="USD"/>
    <n v="1427569564"/>
    <n v="1422389164"/>
    <b v="0"/>
    <n v="0"/>
    <b v="0"/>
    <s v="film &amp; video/drama"/>
    <n v="0"/>
    <m/>
    <x v="0"/>
    <s v="drama"/>
    <x v="221"/>
    <d v="2015-03-28T11: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x v="222"/>
    <d v="2015-03-26T18:39:00"/>
  </r>
  <r>
    <n v="223"/>
    <s v="The Pass"/>
    <s v="An old man, a U.S Marine Corps veteran remembers his combat experience in the battle of Toktong Pass 1950, during the Korean War."/>
    <n v="1500000"/>
    <n v="0"/>
    <x v="2"/>
    <x v="0"/>
    <s v="USD"/>
    <n v="1463879100"/>
    <n v="1461287350"/>
    <b v="0"/>
    <n v="0"/>
    <b v="0"/>
    <s v="film &amp; video/drama"/>
    <n v="0"/>
    <m/>
    <x v="0"/>
    <s v="drama"/>
    <x v="223"/>
    <d v="2016-05-21T17: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m/>
    <x v="0"/>
    <s v="drama"/>
    <x v="224"/>
    <d v="2015-07-09T21:38:46"/>
  </r>
  <r>
    <n v="225"/>
    <s v="Backpage Shawty"/>
    <s v="I'm creating a &quot;Lifetime&quot; type drama film about a girl who uses backpage for money, but trying to turn her life around."/>
    <n v="200"/>
    <n v="0"/>
    <x v="2"/>
    <x v="0"/>
    <s v="USD"/>
    <n v="1460153054"/>
    <n v="1457564654"/>
    <b v="0"/>
    <n v="0"/>
    <b v="0"/>
    <s v="film &amp; video/drama"/>
    <n v="0"/>
    <m/>
    <x v="0"/>
    <s v="drama"/>
    <x v="225"/>
    <d v="2016-04-08T14:04:14"/>
  </r>
  <r>
    <n v="226"/>
    <s v="MAGGIE Film"/>
    <s v="A TRUE STORY OF DOMESTIC VILOLENCE THAT SEEKS TO OFFER THE VIEWER OUTLEST OF SUPPORT."/>
    <n v="29000"/>
    <n v="250"/>
    <x v="2"/>
    <x v="1"/>
    <s v="GBP"/>
    <n v="1433064540"/>
    <n v="1428854344"/>
    <b v="0"/>
    <n v="2"/>
    <b v="0"/>
    <s v="film &amp; video/drama"/>
    <n v="8.6206896551724137E-3"/>
    <n v="125"/>
    <x v="0"/>
    <s v="drama"/>
    <x v="226"/>
    <d v="2015-05-31T01: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m/>
    <x v="0"/>
    <s v="drama"/>
    <x v="227"/>
    <d v="2015-07-09T13:27:21"/>
  </r>
  <r>
    <n v="228"/>
    <s v="Facets of a Geek life"/>
    <s v="I am making a film from one one of my books called facets of a Geek life."/>
    <n v="8000"/>
    <n v="0"/>
    <x v="2"/>
    <x v="1"/>
    <s v="GBP"/>
    <n v="1433176105"/>
    <n v="1427992105"/>
    <b v="0"/>
    <n v="0"/>
    <b v="0"/>
    <s v="film &amp; video/drama"/>
    <n v="0"/>
    <m/>
    <x v="0"/>
    <s v="drama"/>
    <x v="228"/>
    <d v="2015-06-01T08:28:25"/>
  </r>
  <r>
    <n v="229"/>
    <s v="The Perfect Plan"/>
    <s v="I teenage girl that wants to go around the system. She does all she can to cheat and finds herself in a bad position when she messesup"/>
    <n v="3000"/>
    <n v="0"/>
    <x v="2"/>
    <x v="12"/>
    <s v="EUR"/>
    <n v="1455402297"/>
    <n v="1452810297"/>
    <b v="0"/>
    <n v="0"/>
    <b v="0"/>
    <s v="film &amp; video/drama"/>
    <n v="0"/>
    <m/>
    <x v="0"/>
    <s v="drama"/>
    <x v="229"/>
    <d v="2016-02-13T14: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x v="230"/>
    <d v="2015-06-04T10: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m/>
    <x v="0"/>
    <s v="drama"/>
    <x v="231"/>
    <d v="2016-01-02T15: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x v="232"/>
    <d v="2015-02-27T11:49:06"/>
  </r>
  <r>
    <n v="233"/>
    <s v="Area 4 - The Film"/>
    <s v="â€œArea 4â€ revolves around Frank Hammond, a counselor at a high school, who discovers the scandals that took place."/>
    <n v="350000"/>
    <n v="0"/>
    <x v="2"/>
    <x v="0"/>
    <s v="USD"/>
    <n v="1475185972"/>
    <n v="1472593972"/>
    <b v="0"/>
    <n v="0"/>
    <b v="0"/>
    <s v="film &amp; video/drama"/>
    <n v="0"/>
    <m/>
    <x v="0"/>
    <s v="drama"/>
    <x v="233"/>
    <d v="2016-09-29T13: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x v="234"/>
    <d v="2015-06-20T16:50:59"/>
  </r>
  <r>
    <n v="235"/>
    <s v="Film about help homeless child to live a better life."/>
    <s v="Taking people on a deep emotional trip with a story about sometimes those who have less, give more."/>
    <n v="10000"/>
    <n v="0"/>
    <x v="2"/>
    <x v="0"/>
    <s v="USD"/>
    <n v="1436478497"/>
    <n v="1433886497"/>
    <b v="0"/>
    <n v="0"/>
    <b v="0"/>
    <s v="film &amp; video/drama"/>
    <n v="0"/>
    <m/>
    <x v="0"/>
    <s v="drama"/>
    <x v="235"/>
    <d v="2015-07-09T13: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m/>
    <x v="0"/>
    <s v="drama"/>
    <x v="236"/>
    <d v="2016-01-04T16:00:00"/>
  </r>
  <r>
    <n v="237"/>
    <s v="Making The Choice"/>
    <s v="Making The Choice is a christian short film series."/>
    <n v="15000"/>
    <n v="50"/>
    <x v="2"/>
    <x v="0"/>
    <s v="USD"/>
    <n v="1457445069"/>
    <n v="1452261069"/>
    <b v="0"/>
    <n v="1"/>
    <b v="0"/>
    <s v="film &amp; video/drama"/>
    <n v="3.3333333333333335E-3"/>
    <n v="50"/>
    <x v="0"/>
    <s v="drama"/>
    <x v="237"/>
    <d v="2016-03-08T05:51:09"/>
  </r>
  <r>
    <n v="238"/>
    <s v="Within The Threshold"/>
    <s v="A film to stop society from judging others and get along. Life is not about discrimination! Donate for this Thrilling Drama Series!!!!"/>
    <n v="26000"/>
    <n v="0"/>
    <x v="2"/>
    <x v="0"/>
    <s v="USD"/>
    <n v="1483088400"/>
    <n v="1481324760"/>
    <b v="0"/>
    <n v="0"/>
    <b v="0"/>
    <s v="film &amp; video/drama"/>
    <n v="0"/>
    <m/>
    <x v="0"/>
    <s v="drama"/>
    <x v="238"/>
    <d v="2016-12-30T01:00:00"/>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x v="239"/>
    <d v="2015-11-08T04: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x v="240"/>
    <d v="2013-05-05T09: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x v="241"/>
    <d v="2014-12-21T08: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x v="242"/>
    <d v="2011-12-20T03: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x v="243"/>
    <d v="2014-02-21T17: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x v="244"/>
    <d v="2010-03-15T23: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x v="245"/>
    <d v="2012-08-15T17: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x v="246"/>
    <d v="2010-12-18T01: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x v="247"/>
    <d v="2010-10-15T19: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x v="248"/>
    <d v="2012-01-07T10: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x v="249"/>
    <d v="2010-08-22T09: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x v="250"/>
    <d v="2013-06-06T05: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x v="251"/>
    <d v="2012-05-16T11: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x v="252"/>
    <d v="2010-05-31T19: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x v="253"/>
    <d v="2012-02-15T07: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x v="254"/>
    <d v="2015-10-16T18: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x v="255"/>
    <d v="2011-03-16T03: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x v="256"/>
    <d v="2013-03-16T10: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x v="257"/>
    <d v="2016-05-19T07: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x v="258"/>
    <d v="2011-06-17T17: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x v="259"/>
    <d v="2015-04-08T09: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x v="260"/>
    <d v="2010-07-17T01: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x v="261"/>
    <d v="2012-06-07T06:55:00"/>
  </r>
  <r>
    <n v="262"/>
    <s v="The Last Cosmonaut"/>
    <s v="He can never die. He will live forever. He is the last cosmonaut, and this is his story."/>
    <n v="2500"/>
    <n v="6000"/>
    <x v="0"/>
    <x v="0"/>
    <s v="USD"/>
    <n v="1298699828"/>
    <n v="1294811828"/>
    <b v="1"/>
    <n v="145"/>
    <b v="1"/>
    <s v="film &amp; video/documentary"/>
    <n v="2.4"/>
    <n v="41.379310344827587"/>
    <x v="0"/>
    <s v="documentary"/>
    <x v="262"/>
    <d v="2011-02-25T21: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x v="263"/>
    <d v="2012-09-27T14: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x v="264"/>
    <d v="2012-05-11T06: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x v="265"/>
    <d v="2010-05-10T12: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x v="266"/>
    <d v="2010-04-22T19: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x v="267"/>
    <d v="2014-06-25T02: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x v="268"/>
    <d v="2011-11-06T20: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x v="269"/>
    <d v="2017-02-21T20: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x v="270"/>
    <d v="2011-05-24T20: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x v="271"/>
    <d v="2014-01-02T00: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x v="272"/>
    <d v="2010-04-28T10: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x v="273"/>
    <d v="2011-07-03T03: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x v="274"/>
    <d v="2012-04-04T22: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x v="275"/>
    <d v="2012-11-09T17: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x v="276"/>
    <d v="2012-04-27T16: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x v="277"/>
    <d v="2015-05-23T13: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x v="278"/>
    <d v="2012-10-11T16: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x v="279"/>
    <d v="2017-02-26T18: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x v="280"/>
    <d v="2014-05-30T06: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x v="281"/>
    <d v="2009-08-10T11: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x v="282"/>
    <d v="2010-02-22T14:00:00"/>
  </r>
  <r>
    <n v="283"/>
    <s v="SOLE SURVIVOR"/>
    <s v="What is the impact of survivorship on the human condition?"/>
    <n v="18000"/>
    <n v="20569.05"/>
    <x v="0"/>
    <x v="0"/>
    <s v="USD"/>
    <n v="1306904340"/>
    <n v="1305219744"/>
    <b v="1"/>
    <n v="202"/>
    <b v="1"/>
    <s v="film &amp; video/documentary"/>
    <n v="1.142725"/>
    <n v="101.8269801980198"/>
    <x v="0"/>
    <s v="documentary"/>
    <x v="283"/>
    <d v="2011-05-31T20: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x v="284"/>
    <d v="2012-01-21T09: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x v="285"/>
    <d v="2013-09-19T10: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x v="286"/>
    <d v="2013-03-25T10: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x v="287"/>
    <d v="2012-11-01T20: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x v="288"/>
    <d v="2012-06-25T20: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x v="289"/>
    <d v="2013-11-02T02: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x v="290"/>
    <d v="2011-02-01T23: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x v="291"/>
    <d v="2013-04-30T16: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x v="292"/>
    <d v="2011-10-28T19: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x v="293"/>
    <d v="2014-04-20T08: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x v="294"/>
    <d v="2010-07-19T08: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x v="295"/>
    <d v="2013-10-31T16: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x v="296"/>
    <d v="2012-09-07T03: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x v="297"/>
    <d v="2015-04-30T19: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x v="298"/>
    <d v="2014-05-09T13: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x v="299"/>
    <d v="2010-11-16T22: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x v="300"/>
    <d v="2011-04-24T15: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x v="301"/>
    <d v="2013-03-19T08: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x v="302"/>
    <d v="2012-02-24T12: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x v="303"/>
    <d v="2012-06-01T17: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x v="304"/>
    <d v="2012-08-31T18: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x v="305"/>
    <d v="2012-03-10T07: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x v="306"/>
    <d v="2013-03-20T11:05:33"/>
  </r>
  <r>
    <n v="307"/>
    <s v="Grammar Revolution"/>
    <s v="Why is grammar important?"/>
    <n v="22000"/>
    <n v="24490"/>
    <x v="0"/>
    <x v="0"/>
    <s v="USD"/>
    <n v="1360276801"/>
    <n v="1357684801"/>
    <b v="1"/>
    <n v="576"/>
    <b v="1"/>
    <s v="film &amp; video/documentary"/>
    <n v="1.1131818181818183"/>
    <n v="42.517361111111114"/>
    <x v="0"/>
    <s v="documentary"/>
    <x v="307"/>
    <d v="2013-02-07T14: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x v="308"/>
    <d v="2011-03-10T08: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x v="309"/>
    <d v="2012-09-03T10: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x v="310"/>
    <d v="2011-10-19T18: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x v="311"/>
    <d v="2011-12-31T23: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x v="312"/>
    <d v="2013-04-14T13: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x v="313"/>
    <d v="2010-08-11T07: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x v="314"/>
    <d v="2013-03-01T11: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x v="315"/>
    <d v="2012-08-22T10: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x v="316"/>
    <d v="2014-12-10T20: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x v="317"/>
    <d v="2013-12-11T08: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x v="318"/>
    <d v="2013-03-26T15: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x v="319"/>
    <d v="2010-02-01T23: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x v="320"/>
    <d v="2015-12-22T15: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x v="321"/>
    <d v="2016-11-08T03: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x v="322"/>
    <d v="2016-05-13T05: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x v="323"/>
    <d v="2016-12-20T23: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x v="324"/>
    <d v="2015-08-01T07: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x v="325"/>
    <d v="2016-12-19T20: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x v="326"/>
    <d v="2017-03-14T14: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x v="327"/>
    <d v="2015-03-22T00: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x v="328"/>
    <d v="2015-10-31T20: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x v="329"/>
    <d v="2015-11-06T20: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x v="330"/>
    <d v="2013-05-16T19: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x v="331"/>
    <d v="2016-06-17T05: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x v="332"/>
    <d v="2015-10-28T00: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x v="333"/>
    <d v="2016-04-07T06: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x v="334"/>
    <d v="2015-05-15T11: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x v="335"/>
    <d v="2015-05-08T14: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x v="336"/>
    <d v="2015-11-13T07: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x v="337"/>
    <d v="2015-03-13T18: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x v="338"/>
    <d v="2016-09-02T17: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x v="339"/>
    <d v="2015-04-29T10: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x v="340"/>
    <d v="2017-03-08T13: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x v="341"/>
    <d v="2014-09-30T19: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x v="342"/>
    <d v="2016-04-29T10: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x v="343"/>
    <d v="2014-11-13T19: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x v="344"/>
    <d v="2015-05-31T18: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x v="345"/>
    <d v="2015-05-20T14: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x v="346"/>
    <d v="2015-10-14T04: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x v="347"/>
    <d v="2015-11-14T04: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x v="348"/>
    <d v="2015-08-21T06: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x v="349"/>
    <d v="2017-02-24T03: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x v="350"/>
    <d v="2016-09-10T19: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x v="351"/>
    <d v="2016-04-07T14: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x v="352"/>
    <d v="2014-10-07T20: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x v="353"/>
    <d v="2015-11-19T12: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x v="354"/>
    <d v="2016-04-08T10: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x v="355"/>
    <d v="2014-12-01T00:03:14"/>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x v="356"/>
    <d v="2016-03-16T10: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x v="357"/>
    <d v="2015-04-23T21: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x v="358"/>
    <d v="2016-06-15T07: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x v="359"/>
    <d v="2014-11-13T21: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x v="360"/>
    <d v="2015-07-22T19: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x v="361"/>
    <d v="2014-11-22T17: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x v="362"/>
    <d v="2014-08-07T16: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x v="363"/>
    <d v="2010-05-02T11: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x v="364"/>
    <d v="2014-06-20T19: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x v="365"/>
    <d v="2014-02-28T06: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x v="366"/>
    <d v="2012-05-20T11: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x v="367"/>
    <d v="2013-04-30T20: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x v="368"/>
    <d v="2015-03-15T05: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x v="369"/>
    <d v="2012-01-15T05: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x v="370"/>
    <d v="2017-01-06T11: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x v="371"/>
    <d v="2013-02-01T10:25:39"/>
  </r>
  <r>
    <n v="372"/>
    <s v="Wild Equus"/>
    <s v="A short documentary exploring the uses of 'Natural Horsemanship' across Europe"/>
    <n v="300"/>
    <n v="376"/>
    <x v="0"/>
    <x v="1"/>
    <s v="GBP"/>
    <n v="1459872000"/>
    <n v="1456408244"/>
    <b v="0"/>
    <n v="9"/>
    <b v="1"/>
    <s v="film &amp; video/documentary"/>
    <n v="1.2533333333333334"/>
    <n v="41.777777777777779"/>
    <x v="0"/>
    <s v="documentary"/>
    <x v="372"/>
    <d v="2016-04-05T08: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x v="373"/>
    <d v="2012-07-18T13: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x v="374"/>
    <d v="2011-09-16T13: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x v="375"/>
    <d v="2014-03-01T09: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x v="376"/>
    <d v="2016-08-25T02: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x v="377"/>
    <d v="2015-11-13T23: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x v="378"/>
    <d v="2016-01-25T15: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x v="379"/>
    <d v="2012-05-03T08: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x v="380"/>
    <d v="2016-01-23T09: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x v="381"/>
    <d v="2012-07-29T21: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x v="382"/>
    <d v="2012-09-06T09: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x v="383"/>
    <d v="2014-05-18T18: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x v="384"/>
    <d v="2015-01-06T10: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x v="385"/>
    <d v="2014-11-21T07: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x v="386"/>
    <d v="2015-08-10T14: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x v="387"/>
    <d v="2015-08-14T22: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x v="388"/>
    <d v="2016-07-27T17: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x v="389"/>
    <d v="2014-03-07T14: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x v="390"/>
    <d v="2015-05-07T16: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x v="391"/>
    <d v="2011-12-17T16: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x v="392"/>
    <d v="2011-09-07T19: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x v="393"/>
    <d v="2013-10-10T09: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x v="394"/>
    <d v="2016-04-17T10: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x v="395"/>
    <d v="2012-04-27T13: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x v="396"/>
    <d v="2012-07-07T05: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x v="397"/>
    <d v="2010-08-31T19: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x v="398"/>
    <d v="2015-04-29T11: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x v="399"/>
    <d v="2016-12-14T04: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x v="400"/>
    <d v="2014-05-16T19: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x v="401"/>
    <d v="2011-08-07T12: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x v="402"/>
    <d v="2015-11-05T05: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x v="403"/>
    <d v="2011-08-09T23: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x v="404"/>
    <d v="2014-02-05T15:04:00"/>
  </r>
  <r>
    <n v="405"/>
    <s v="The Healing Effect Movie"/>
    <s v="Come, join our movie movement.  A new documentary about the healing power of food."/>
    <n v="2820"/>
    <n v="3036"/>
    <x v="0"/>
    <x v="0"/>
    <s v="USD"/>
    <n v="1394071339"/>
    <n v="1391479339"/>
    <b v="0"/>
    <n v="55"/>
    <b v="1"/>
    <s v="film &amp; video/documentary"/>
    <n v="1.0765957446808512"/>
    <n v="55.2"/>
    <x v="0"/>
    <s v="documentary"/>
    <x v="405"/>
    <d v="2014-03-05T18: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x v="406"/>
    <d v="2011-05-08T21: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x v="407"/>
    <d v="2011-11-19T13: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x v="408"/>
    <d v="2013-11-05T10: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x v="409"/>
    <d v="2016-07-22T12: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x v="410"/>
    <d v="2015-06-18T15: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x v="411"/>
    <d v="2013-12-21T21: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x v="412"/>
    <d v="2012-07-25T09: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x v="413"/>
    <d v="2012-07-19T13: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x v="414"/>
    <d v="2013-10-11T17: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x v="415"/>
    <d v="2014-10-17T04: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x v="416"/>
    <d v="2014-02-08T01: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x v="417"/>
    <d v="2013-04-07T20: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x v="418"/>
    <d v="2015-07-22T22: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x v="419"/>
    <d v="2013-06-29T12: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x v="420"/>
    <d v="2014-03-13T20: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x v="421"/>
    <d v="2015-08-21T03: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x v="422"/>
    <d v="2014-09-10T22: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x v="423"/>
    <d v="2013-06-05T14: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x v="424"/>
    <d v="2012-03-26T00: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x v="425"/>
    <d v="2015-11-27T13: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x v="426"/>
    <d v="2016-03-01T09: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m/>
    <x v="0"/>
    <s v="animation"/>
    <x v="427"/>
    <d v="2015-10-22T10:59:00"/>
  </r>
  <r>
    <n v="428"/>
    <s v="Little Clay Bible - Zacchaeus"/>
    <s v="Fresh, fun, entertaining Bible stories on YouTube, stop-motion style."/>
    <n v="12000"/>
    <n v="676"/>
    <x v="2"/>
    <x v="0"/>
    <s v="USD"/>
    <n v="1402956000"/>
    <n v="1400523845"/>
    <b v="0"/>
    <n v="13"/>
    <b v="0"/>
    <s v="film &amp; video/animation"/>
    <n v="5.6333333333333332E-2"/>
    <n v="52"/>
    <x v="0"/>
    <s v="animation"/>
    <x v="428"/>
    <d v="2014-06-16T14: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m/>
    <x v="0"/>
    <s v="animation"/>
    <x v="429"/>
    <d v="2009-11-26T20: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x v="430"/>
    <d v="2013-09-10T18: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x v="431"/>
    <d v="2016-07-05T12: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x v="432"/>
    <d v="2015-10-21T09: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m/>
    <x v="0"/>
    <s v="animation"/>
    <x v="433"/>
    <d v="2015-10-11T07: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x v="434"/>
    <d v="2013-12-01T13: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x v="435"/>
    <d v="2013-09-13T09:56:20"/>
  </r>
  <r>
    <n v="436"/>
    <s v="Blinky"/>
    <s v="Blinky is the story of a naÃ¯ve simpleton who suddenly finds himself struggling to adapt to changes within his environment."/>
    <n v="1000"/>
    <n v="0"/>
    <x v="2"/>
    <x v="0"/>
    <s v="USD"/>
    <n v="1375260113"/>
    <n v="1372668113"/>
    <b v="0"/>
    <n v="0"/>
    <b v="0"/>
    <s v="film &amp; video/animation"/>
    <n v="0"/>
    <m/>
    <x v="0"/>
    <s v="animation"/>
    <x v="436"/>
    <d v="2013-07-31T00: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m/>
    <x v="0"/>
    <s v="animation"/>
    <x v="437"/>
    <d v="2016-10-07T23: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x v="438"/>
    <d v="2015-11-17T23: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m/>
    <x v="0"/>
    <s v="animation"/>
    <x v="439"/>
    <d v="2014-10-17T10:16:58"/>
  </r>
  <r>
    <n v="440"/>
    <s v="Consumed"/>
    <s v="A stop-motion animation made by a one girl team, with a camera, creativity, and a lot of determination."/>
    <n v="5000"/>
    <n v="5"/>
    <x v="2"/>
    <x v="0"/>
    <s v="USD"/>
    <n v="1458859153"/>
    <n v="1456270753"/>
    <b v="0"/>
    <n v="1"/>
    <b v="0"/>
    <s v="film &amp; video/animation"/>
    <n v="1E-3"/>
    <n v="5"/>
    <x v="0"/>
    <s v="animation"/>
    <x v="440"/>
    <d v="2016-03-24T14: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m/>
    <x v="0"/>
    <s v="animation"/>
    <x v="441"/>
    <d v="2013-11-02T11:03:16"/>
  </r>
  <r>
    <n v="442"/>
    <s v="The Paranormal Idiot"/>
    <s v="Doomsday is here"/>
    <n v="17000"/>
    <n v="6691"/>
    <x v="2"/>
    <x v="0"/>
    <s v="USD"/>
    <n v="1424380783"/>
    <n v="1421788783"/>
    <b v="0"/>
    <n v="17"/>
    <b v="0"/>
    <s v="film &amp; video/animation"/>
    <n v="0.39358823529411763"/>
    <n v="393.58823529411762"/>
    <x v="0"/>
    <s v="animation"/>
    <x v="442"/>
    <d v="2015-02-19T13:19:43"/>
  </r>
  <r>
    <n v="443"/>
    <s v="Bad Teddy Studios"/>
    <s v="We love cartoons!! We want to make more but it costs money to so. Be apart of your daily dose of WTF!?! Pledge now!!"/>
    <n v="10000"/>
    <n v="10"/>
    <x v="2"/>
    <x v="5"/>
    <s v="CAD"/>
    <n v="1391991701"/>
    <n v="1389399701"/>
    <b v="0"/>
    <n v="2"/>
    <b v="0"/>
    <s v="film &amp; video/animation"/>
    <n v="1E-3"/>
    <n v="5"/>
    <x v="0"/>
    <s v="animation"/>
    <x v="443"/>
    <d v="2014-02-09T16:21:41"/>
  </r>
  <r>
    <n v="444"/>
    <s v="Discovering the Other Woman"/>
    <s v="An upcoming animated web sitcom series centered around dealing with life, love, and relationships."/>
    <n v="1000"/>
    <n v="50"/>
    <x v="2"/>
    <x v="0"/>
    <s v="USD"/>
    <n v="1329342361"/>
    <n v="1324158361"/>
    <b v="0"/>
    <n v="1"/>
    <b v="0"/>
    <s v="film &amp; video/animation"/>
    <n v="0.05"/>
    <n v="50"/>
    <x v="0"/>
    <s v="animation"/>
    <x v="444"/>
    <d v="2012-02-15T13: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x v="445"/>
    <d v="2015-05-21T00: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x v="446"/>
    <d v="2015-03-03T18: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x v="447"/>
    <d v="2013-03-23T04: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x v="448"/>
    <d v="2014-05-14T10: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x v="449"/>
    <d v="2013-10-17T05: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x v="450"/>
    <d v="2014-02-14T14:43:20"/>
  </r>
  <r>
    <n v="451"/>
    <s v="The Gangbangers"/>
    <s v="This comedy follows two devils who discover a magical boombox to become musicians after an 80s rapture enchants earth with fairy-tales."/>
    <n v="20000"/>
    <n v="0"/>
    <x v="2"/>
    <x v="0"/>
    <s v="USD"/>
    <n v="1390669791"/>
    <n v="1388077791"/>
    <b v="0"/>
    <n v="0"/>
    <b v="0"/>
    <s v="film &amp; video/animation"/>
    <n v="0"/>
    <m/>
    <x v="0"/>
    <s v="animation"/>
    <x v="451"/>
    <d v="2014-01-25T09:09:51"/>
  </r>
  <r>
    <n v="452"/>
    <s v="Lost in the Shadows"/>
    <s v="A man must find his way out of the depths of the shadows by using the aid of a little girl."/>
    <n v="750"/>
    <n v="480"/>
    <x v="2"/>
    <x v="0"/>
    <s v="USD"/>
    <n v="1431536015"/>
    <n v="1428944015"/>
    <b v="0"/>
    <n v="12"/>
    <b v="0"/>
    <s v="film &amp; video/animation"/>
    <n v="0.64"/>
    <n v="40"/>
    <x v="0"/>
    <s v="animation"/>
    <x v="452"/>
    <d v="2015-05-13T08: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x v="453"/>
    <d v="2015-02-19T11: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x v="454"/>
    <d v="2014-11-26T05: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x v="455"/>
    <d v="2012-04-16T16: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x v="456"/>
    <d v="2013-10-21T19: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m/>
    <x v="0"/>
    <s v="animation"/>
    <x v="457"/>
    <d v="2014-08-16T10: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x v="458"/>
    <d v="2013-05-14T08: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x v="459"/>
    <d v="2011-11-13T08:22:07"/>
  </r>
  <r>
    <n v="460"/>
    <s v="Darwin's Kiss"/>
    <s v="An animated web series about biological evolution gone haywire."/>
    <n v="8500"/>
    <n v="25"/>
    <x v="2"/>
    <x v="0"/>
    <s v="USD"/>
    <n v="1401595200"/>
    <n v="1398862875"/>
    <b v="0"/>
    <n v="2"/>
    <b v="0"/>
    <s v="film &amp; video/animation"/>
    <n v="2.9411764705882353E-3"/>
    <n v="12.5"/>
    <x v="0"/>
    <s v="animation"/>
    <x v="460"/>
    <d v="2014-05-31T20: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m/>
    <x v="0"/>
    <s v="animation"/>
    <x v="461"/>
    <d v="2013-06-02T12:19:27"/>
  </r>
  <r>
    <n v="462"/>
    <s v="THE FORGOTTEN LAND"/>
    <s v="A prince who becomes a slave, suffers of amnesia far away from his land. Slowly he recovers memory and returns where all started."/>
    <n v="100000"/>
    <n v="0"/>
    <x v="2"/>
    <x v="0"/>
    <s v="USD"/>
    <n v="1312945341"/>
    <n v="1307761341"/>
    <b v="0"/>
    <n v="0"/>
    <b v="0"/>
    <s v="film &amp; video/animation"/>
    <n v="0"/>
    <m/>
    <x v="0"/>
    <s v="animation"/>
    <x v="462"/>
    <d v="2011-08-09T19: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x v="463"/>
    <d v="2011-09-24T09:02:33"/>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x v="464"/>
    <d v="2016-05-18T12:22:15"/>
  </r>
  <r>
    <n v="465"/>
    <s v="&quot;Amp&quot; A Story About a Robot"/>
    <s v="&quot;Amp&quot; is a short film about a robot with needs."/>
    <n v="512"/>
    <n v="138"/>
    <x v="2"/>
    <x v="0"/>
    <s v="USD"/>
    <n v="1403837574"/>
    <n v="1402455174"/>
    <b v="0"/>
    <n v="8"/>
    <b v="0"/>
    <s v="film &amp; video/animation"/>
    <n v="0.26953125"/>
    <n v="17.25"/>
    <x v="0"/>
    <s v="animation"/>
    <x v="465"/>
    <d v="2014-06-26T18: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x v="466"/>
    <d v="2012-09-07T14: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x v="467"/>
    <d v="2012-09-28T08: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m/>
    <x v="0"/>
    <s v="animation"/>
    <x v="468"/>
    <d v="2012-07-10T19:51:05"/>
  </r>
  <r>
    <n v="469"/>
    <s v="Dreamland PERSONALISED Animated Shorts Film"/>
    <s v="Create a personalised animation film using your child's name and photo."/>
    <n v="6000"/>
    <n v="0"/>
    <x v="2"/>
    <x v="1"/>
    <s v="GBP"/>
    <n v="1409960724"/>
    <n v="1404776724"/>
    <b v="0"/>
    <n v="0"/>
    <b v="0"/>
    <s v="film &amp; video/animation"/>
    <n v="0"/>
    <m/>
    <x v="0"/>
    <s v="animation"/>
    <x v="469"/>
    <d v="2014-09-05T15: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x v="470"/>
    <d v="2014-01-15T20: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x v="471"/>
    <d v="2014-04-19T08: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x v="472"/>
    <d v="2014-08-23T14: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x v="473"/>
    <d v="2014-09-17T08: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x v="474"/>
    <d v="2017-02-16T23: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m/>
    <x v="0"/>
    <s v="animation"/>
    <x v="475"/>
    <d v="2015-05-05T18:04:03"/>
  </r>
  <r>
    <n v="476"/>
    <s v="Sight Word Music Videos"/>
    <s v="Animated Music Videos that teach kids how to read."/>
    <n v="220000"/>
    <n v="4906.59"/>
    <x v="2"/>
    <x v="0"/>
    <s v="USD"/>
    <n v="1401767940"/>
    <n v="1398727441"/>
    <b v="0"/>
    <n v="124"/>
    <b v="0"/>
    <s v="film &amp; video/animation"/>
    <n v="2.2302681818181819E-2"/>
    <n v="39.569274193548388"/>
    <x v="0"/>
    <s v="animation"/>
    <x v="476"/>
    <d v="2014-06-02T19:59:00"/>
  </r>
  <r>
    <n v="477"/>
    <s v="Hymn of Unity"/>
    <s v="A Comedy-drama animation revolving around a man who finds a problematic pair of headphones that literally take over his whole life."/>
    <n v="1500"/>
    <n v="0"/>
    <x v="2"/>
    <x v="0"/>
    <s v="USD"/>
    <n v="1337371334"/>
    <n v="1332187334"/>
    <b v="0"/>
    <n v="0"/>
    <b v="0"/>
    <s v="film &amp; video/animation"/>
    <n v="0"/>
    <m/>
    <x v="0"/>
    <s v="animation"/>
    <x v="477"/>
    <d v="2012-05-18T12: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m/>
    <x v="0"/>
    <s v="animation"/>
    <x v="478"/>
    <d v="2015-04-01T12: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x v="479"/>
    <d v="2014-11-21T02: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x v="480"/>
    <d v="2013-08-09T04: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x v="481"/>
    <d v="2012-10-10T08: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x v="482"/>
    <d v="2016-04-14T06: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x v="483"/>
    <d v="2013-01-28T20: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x v="484"/>
    <d v="2015-11-05T15: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x v="485"/>
    <d v="2013-05-17T04: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x v="486"/>
    <d v="2014-06-01T14: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m/>
    <x v="0"/>
    <s v="animation"/>
    <x v="487"/>
    <d v="2016-12-25T07:16:34"/>
  </r>
  <r>
    <n v="488"/>
    <s v="City Animals independent cartoon series"/>
    <s v="When humans left the earth, the animals took over the city. What could go wrong? Well...everything!"/>
    <n v="12000"/>
    <n v="0"/>
    <x v="2"/>
    <x v="0"/>
    <s v="USD"/>
    <n v="1483924700"/>
    <n v="1481332700"/>
    <b v="0"/>
    <n v="0"/>
    <b v="0"/>
    <s v="film &amp; video/animation"/>
    <n v="0"/>
    <m/>
    <x v="0"/>
    <s v="animation"/>
    <x v="488"/>
    <d v="2017-01-08T17: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x v="489"/>
    <d v="2012-01-05T03:33:00"/>
  </r>
  <r>
    <n v="490"/>
    <s v="PROJECT IS CANCELLED"/>
    <s v="Cancelled"/>
    <n v="1000"/>
    <n v="0"/>
    <x v="2"/>
    <x v="0"/>
    <s v="USD"/>
    <n v="1345677285"/>
    <n v="1343085285"/>
    <b v="0"/>
    <n v="0"/>
    <b v="0"/>
    <s v="film &amp; video/animation"/>
    <n v="0"/>
    <m/>
    <x v="0"/>
    <s v="animation"/>
    <x v="490"/>
    <d v="2012-08-22T15:14:45"/>
  </r>
  <r>
    <n v="491"/>
    <s v="Guess What? Gus"/>
    <s v="&quot;Guess What? Gus&quot; is a magical animated comedy that follow a new kid who playful antics for attention make the news."/>
    <n v="10000"/>
    <n v="0"/>
    <x v="2"/>
    <x v="0"/>
    <s v="USD"/>
    <n v="1453937699"/>
    <n v="1451345699"/>
    <b v="0"/>
    <n v="0"/>
    <b v="0"/>
    <s v="film &amp; video/animation"/>
    <n v="0"/>
    <m/>
    <x v="0"/>
    <s v="animation"/>
    <x v="491"/>
    <d v="2016-01-27T15: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m/>
    <x v="0"/>
    <s v="animation"/>
    <x v="492"/>
    <d v="2016-10-12T16: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m/>
    <x v="0"/>
    <s v="animation"/>
    <x v="493"/>
    <d v="2015-05-20T09: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x v="494"/>
    <d v="2014-07-02T19:00:00"/>
  </r>
  <r>
    <n v="495"/>
    <s v="Average Heroes pilot"/>
    <s v="two friends set out to conquer and reach the level cap of the quest watch, how will they do it when they're 2 teenage idiots"/>
    <n v="7000"/>
    <n v="0"/>
    <x v="2"/>
    <x v="0"/>
    <s v="USD"/>
    <n v="1437076305"/>
    <n v="1434484305"/>
    <b v="0"/>
    <n v="0"/>
    <b v="0"/>
    <s v="film &amp; video/animation"/>
    <n v="0"/>
    <m/>
    <x v="0"/>
    <s v="animation"/>
    <x v="495"/>
    <d v="2015-07-16T11:51:45"/>
  </r>
  <r>
    <n v="496"/>
    <s v="Airships and Anatasia: The Movie"/>
    <s v="The movie is about the adventures of Ethan, Danna, The mysterious inventor and more."/>
    <n v="60000"/>
    <n v="1"/>
    <x v="2"/>
    <x v="0"/>
    <s v="USD"/>
    <n v="1392070874"/>
    <n v="1386886874"/>
    <b v="0"/>
    <n v="1"/>
    <b v="0"/>
    <s v="film &amp; video/animation"/>
    <n v="1.6666666666666667E-5"/>
    <n v="1"/>
    <x v="0"/>
    <s v="animation"/>
    <x v="496"/>
    <d v="2014-02-10T14:21:14"/>
  </r>
  <r>
    <n v="497"/>
    <s v="Galaxy Probe Kids"/>
    <s v="live-action/animated series pilot."/>
    <n v="4480"/>
    <n v="30"/>
    <x v="2"/>
    <x v="0"/>
    <s v="USD"/>
    <n v="1419483600"/>
    <n v="1414889665"/>
    <b v="0"/>
    <n v="3"/>
    <b v="0"/>
    <s v="film &amp; video/animation"/>
    <n v="6.6964285714285711E-3"/>
    <n v="10"/>
    <x v="0"/>
    <s v="animation"/>
    <x v="497"/>
    <d v="2014-12-24T21: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x v="498"/>
    <d v="2011-12-23T10: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x v="499"/>
    <d v="2009-10-12T12: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x v="500"/>
    <d v="2010-05-08T14:16:00"/>
  </r>
  <r>
    <n v="501"/>
    <s v="World War 4"/>
    <s v="Based on the invention portfolio of a patented inventor World War Four is a look into the future of warfare and humanity as a whole"/>
    <n v="10000"/>
    <n v="0"/>
    <x v="2"/>
    <x v="0"/>
    <s v="USD"/>
    <n v="1310189851"/>
    <n v="1307597851"/>
    <b v="0"/>
    <n v="0"/>
    <b v="0"/>
    <s v="film &amp; video/animation"/>
    <n v="0"/>
    <m/>
    <x v="0"/>
    <s v="animation"/>
    <x v="501"/>
    <d v="2011-07-08T21: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x v="502"/>
    <d v="2012-03-18T04: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x v="503"/>
    <d v="2015-01-17T04: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x v="504"/>
    <d v="2012-04-10T14: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x v="505"/>
    <d v="2015-12-24T18: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x v="506"/>
    <d v="2013-08-10T05: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x v="507"/>
    <d v="2012-10-19T15: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x v="508"/>
    <d v="2012-05-25T06: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x v="509"/>
    <d v="2015-06-28T07:09:30"/>
  </r>
  <r>
    <n v="510"/>
    <s v="TPI Episode 2: Doomsday Dean"/>
    <s v="A mile below the Franco-Swiss border Dean manages to break the Large Hadron Collider and triggers the end of the world."/>
    <n v="14000"/>
    <n v="0"/>
    <x v="2"/>
    <x v="0"/>
    <s v="USD"/>
    <n v="1456805639"/>
    <n v="1454213639"/>
    <b v="0"/>
    <n v="0"/>
    <b v="0"/>
    <s v="film &amp; video/animation"/>
    <n v="0"/>
    <m/>
    <x v="0"/>
    <s v="animation"/>
    <x v="510"/>
    <d v="2016-02-29T20:13:59"/>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x v="511"/>
    <d v="2013-04-05T22: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x v="512"/>
    <d v="2016-11-20T10: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x v="513"/>
    <d v="2016-08-14T23: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x v="514"/>
    <d v="2014-08-09T06: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x v="515"/>
    <d v="2015-12-29T03:46:41"/>
  </r>
  <r>
    <n v="516"/>
    <s v="Shipmates"/>
    <s v="A big brother style comedy animation series starring famous seafarers"/>
    <n v="5000"/>
    <n v="0"/>
    <x v="2"/>
    <x v="1"/>
    <s v="GBP"/>
    <n v="1432752080"/>
    <n v="1427568080"/>
    <b v="0"/>
    <n v="0"/>
    <b v="0"/>
    <s v="film &amp; video/animation"/>
    <n v="0"/>
    <m/>
    <x v="0"/>
    <s v="animation"/>
    <x v="516"/>
    <d v="2015-05-27T10: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x v="517"/>
    <d v="2017-02-02T06:46:01"/>
  </r>
  <r>
    <n v="518"/>
    <s v="Somorrah"/>
    <s v="The community of Somorrah is peaceful and unblemished until &quot;The Boss&quot; power and money starts to diminish &amp; plans to gain it all back!"/>
    <n v="7175"/>
    <n v="0"/>
    <x v="2"/>
    <x v="0"/>
    <s v="USD"/>
    <n v="1441550760"/>
    <n v="1438958824"/>
    <b v="0"/>
    <n v="0"/>
    <b v="0"/>
    <s v="film &amp; video/animation"/>
    <n v="0"/>
    <m/>
    <x v="0"/>
    <s v="animation"/>
    <x v="518"/>
    <d v="2015-09-06T06: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x v="519"/>
    <d v="2012-12-05T01: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x v="520"/>
    <d v="2015-12-10T08: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x v="521"/>
    <d v="2016-10-31T20:59:00"/>
  </r>
  <r>
    <n v="522"/>
    <s v="COMPASS PLAYERS"/>
    <s v="*** TO MAKE DONATIONS IN THE FUTURE                                   GO TO OUR WEBSITE: www.compassplayers.com ***"/>
    <n v="3000"/>
    <n v="3440"/>
    <x v="0"/>
    <x v="0"/>
    <s v="USD"/>
    <n v="1458518325"/>
    <n v="1456793925"/>
    <b v="0"/>
    <n v="31"/>
    <b v="1"/>
    <s v="theater/plays"/>
    <n v="1.1466666666666667"/>
    <n v="110.96774193548387"/>
    <x v="1"/>
    <s v="plays"/>
    <x v="522"/>
    <d v="2016-03-20T15: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x v="523"/>
    <d v="2015-09-20T19: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x v="524"/>
    <d v="2016-06-01T09: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x v="525"/>
    <d v="2014-09-13T01: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x v="526"/>
    <d v="2015-08-07T09: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x v="527"/>
    <d v="2017-02-17T08:05:00"/>
  </r>
  <r>
    <n v="528"/>
    <s v="Devastated No Matter What"/>
    <s v="A Festival Backed Production of a Full-Length Play."/>
    <n v="1150"/>
    <n v="1330"/>
    <x v="0"/>
    <x v="0"/>
    <s v="USD"/>
    <n v="1434921600"/>
    <n v="1433109907"/>
    <b v="0"/>
    <n v="30"/>
    <b v="1"/>
    <s v="theater/plays"/>
    <n v="1.1565217391304348"/>
    <n v="44.333333333333336"/>
    <x v="1"/>
    <s v="plays"/>
    <x v="528"/>
    <d v="2015-06-21T13: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x v="529"/>
    <d v="2017-01-10T21: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x v="530"/>
    <d v="2015-06-23T18: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x v="531"/>
    <d v="2016-12-16T22: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x v="532"/>
    <d v="2016-05-12T16: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x v="533"/>
    <d v="2016-05-16T02: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x v="534"/>
    <d v="2015-11-01T15: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x v="535"/>
    <d v="2017-01-06T05: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x v="536"/>
    <d v="2015-08-03T10: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x v="537"/>
    <d v="2015-11-04T11: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x v="538"/>
    <d v="2016-05-13T11: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x v="539"/>
    <d v="2016-07-04T17: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x v="540"/>
    <d v="2015-02-04T11:36:46"/>
  </r>
  <r>
    <n v="541"/>
    <s v="Deviations"/>
    <s v="A website dedicated to local Kink Communities; to find others with matching interests and bring them together."/>
    <n v="4500"/>
    <n v="25"/>
    <x v="2"/>
    <x v="0"/>
    <s v="USD"/>
    <n v="1446080834"/>
    <n v="1443488834"/>
    <b v="0"/>
    <n v="1"/>
    <b v="0"/>
    <s v="technology/web"/>
    <n v="5.5555555555555558E-3"/>
    <n v="25"/>
    <x v="2"/>
    <s v="web"/>
    <x v="541"/>
    <d v="2015-10-28T17: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x v="542"/>
    <d v="2016-05-03T08: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x v="543"/>
    <d v="2014-10-31T18: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x v="544"/>
    <d v="2016-07-04T07: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x v="545"/>
    <d v="2015-11-15T07: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x v="546"/>
    <d v="2015-10-17T08:01:55"/>
  </r>
  <r>
    <n v="547"/>
    <s v="Secure Email and Document sharing"/>
    <s v="We are looking to build a secure email / document sharing system for companies needing to send sensitive information to clients."/>
    <n v="7500"/>
    <n v="0"/>
    <x v="2"/>
    <x v="1"/>
    <s v="GBP"/>
    <n v="1455122564"/>
    <n v="1452530564"/>
    <b v="0"/>
    <n v="0"/>
    <b v="0"/>
    <s v="technology/web"/>
    <n v="0"/>
    <m/>
    <x v="2"/>
    <s v="web"/>
    <x v="547"/>
    <d v="2016-02-10T08: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x v="548"/>
    <d v="2015-10-29T13: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x v="549"/>
    <d v="2015-07-08T07: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x v="550"/>
    <d v="2017-01-30T21: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x v="551"/>
    <d v="2015-08-01T09:53:00"/>
  </r>
  <r>
    <n v="552"/>
    <s v="Spinnable Social Media"/>
    <s v="Axoral is a 3d interactive social media interface, with the potential to be so much more, but we need your help!"/>
    <n v="45000"/>
    <n v="0"/>
    <x v="2"/>
    <x v="5"/>
    <s v="CAD"/>
    <n v="1452350896"/>
    <n v="1447166896"/>
    <b v="0"/>
    <n v="0"/>
    <b v="0"/>
    <s v="technology/web"/>
    <n v="0"/>
    <m/>
    <x v="2"/>
    <s v="web"/>
    <x v="552"/>
    <d v="2016-01-09T06: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x v="553"/>
    <d v="2014-11-14T10: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x v="554"/>
    <d v="2014-10-19T08: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m/>
    <x v="2"/>
    <s v="web"/>
    <x v="555"/>
    <d v="2016-06-12T00:29:03"/>
  </r>
  <r>
    <n v="556"/>
    <s v="Braille Academy"/>
    <s v="An educational platform for learning Unified English Braille Code"/>
    <n v="8000"/>
    <n v="200"/>
    <x v="2"/>
    <x v="0"/>
    <s v="USD"/>
    <n v="1452112717"/>
    <n v="1449520717"/>
    <b v="0"/>
    <n v="1"/>
    <b v="0"/>
    <s v="technology/web"/>
    <n v="2.5000000000000001E-2"/>
    <n v="200"/>
    <x v="2"/>
    <s v="web"/>
    <x v="556"/>
    <d v="2016-01-06T12: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x v="557"/>
    <d v="2016-12-02T15: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m/>
    <x v="2"/>
    <s v="web"/>
    <x v="558"/>
    <d v="2015-03-24T12: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x v="559"/>
    <d v="2015-12-12T22: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x v="560"/>
    <d v="2014-12-17T10: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x v="561"/>
    <d v="2015-10-26T07: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m/>
    <x v="2"/>
    <s v="web"/>
    <x v="562"/>
    <d v="2016-12-18T01: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x v="563"/>
    <d v="2015-02-16T17: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x v="564"/>
    <d v="2016-03-12T14:37:55"/>
  </r>
  <r>
    <n v="565"/>
    <s v="EasyLearnings"/>
    <s v="Our objective is to provide a platform which helps teachers to provide courses to leaners in wide range of locations including Africa."/>
    <n v="25000"/>
    <n v="0"/>
    <x v="2"/>
    <x v="1"/>
    <s v="GBP"/>
    <n v="1436554249"/>
    <n v="1433962249"/>
    <b v="0"/>
    <n v="0"/>
    <b v="0"/>
    <s v="technology/web"/>
    <n v="0"/>
    <m/>
    <x v="2"/>
    <s v="web"/>
    <x v="565"/>
    <d v="2015-07-10T10: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x v="566"/>
    <d v="2016-07-14T08: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m/>
    <x v="2"/>
    <s v="web"/>
    <x v="567"/>
    <d v="2015-01-01T12: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x v="568"/>
    <d v="2016-01-16T03:00:00"/>
  </r>
  <r>
    <n v="569"/>
    <s v="Mioti"/>
    <s v="Mioti is an indie game marketplace that doubles as a community for developers to join networks and discuss projects."/>
    <n v="2500"/>
    <n v="20"/>
    <x v="2"/>
    <x v="5"/>
    <s v="CAD"/>
    <n v="1451679612"/>
    <n v="1449087612"/>
    <b v="0"/>
    <n v="1"/>
    <b v="0"/>
    <s v="technology/web"/>
    <n v="8.0000000000000002E-3"/>
    <n v="20"/>
    <x v="2"/>
    <s v="web"/>
    <x v="569"/>
    <d v="2016-01-01T12:20:12"/>
  </r>
  <r>
    <n v="570"/>
    <s v="Relaunching in May"/>
    <s v="Humans have AM/FM/Satellite radio, kids have radio Disney, pets have DogCatRadio."/>
    <n v="85000"/>
    <n v="142"/>
    <x v="2"/>
    <x v="0"/>
    <s v="USD"/>
    <n v="1455822569"/>
    <n v="1453230569"/>
    <b v="0"/>
    <n v="1"/>
    <b v="0"/>
    <s v="technology/web"/>
    <n v="1.6705882352941177E-3"/>
    <n v="142"/>
    <x v="2"/>
    <s v="web"/>
    <x v="570"/>
    <d v="2016-02-18T11: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x v="571"/>
    <d v="2015-07-26T19: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m/>
    <x v="2"/>
    <s v="web"/>
    <x v="572"/>
    <d v="2015-11-04T10: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x v="573"/>
    <d v="2015-01-17T17: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x v="574"/>
    <d v="2016-10-19T02: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x v="575"/>
    <d v="2015-06-13T08:37:23"/>
  </r>
  <r>
    <n v="576"/>
    <s v="Uthtopia"/>
    <s v="UthTopia Is a social media organization that believes in positive online usage, youth mentorship, and youth empowerment."/>
    <n v="80000"/>
    <n v="1"/>
    <x v="2"/>
    <x v="0"/>
    <s v="USD"/>
    <n v="1427537952"/>
    <n v="1422357552"/>
    <b v="0"/>
    <n v="1"/>
    <b v="0"/>
    <s v="technology/web"/>
    <n v="1.2500000000000001E-5"/>
    <n v="1"/>
    <x v="2"/>
    <s v="web"/>
    <x v="576"/>
    <d v="2015-03-28T02:19:12"/>
  </r>
  <r>
    <n v="577"/>
    <s v="everydayrelay"/>
    <s v="Emails are one of pervasively used mode of communication today. However, emails can be personal and sometimes discretion is needed."/>
    <n v="5000"/>
    <n v="10"/>
    <x v="2"/>
    <x v="0"/>
    <s v="USD"/>
    <n v="1463753302"/>
    <n v="1458569302"/>
    <b v="0"/>
    <n v="1"/>
    <b v="0"/>
    <s v="technology/web"/>
    <n v="2E-3"/>
    <n v="10"/>
    <x v="2"/>
    <s v="web"/>
    <x v="577"/>
    <d v="2016-05-20T06:08:22"/>
  </r>
  <r>
    <n v="578"/>
    <s v="weBuy Crowdsourced Shopping"/>
    <s v="weBuy trade built on technology and Crowd Sourced Power"/>
    <n v="125000"/>
    <n v="14"/>
    <x v="2"/>
    <x v="1"/>
    <s v="GBP"/>
    <n v="1441633993"/>
    <n v="1439560393"/>
    <b v="0"/>
    <n v="7"/>
    <b v="0"/>
    <s v="technology/web"/>
    <n v="1.12E-4"/>
    <n v="2"/>
    <x v="2"/>
    <s v="web"/>
    <x v="578"/>
    <d v="2015-09-07T05:53:13"/>
  </r>
  <r>
    <n v="579"/>
    <s v="Course: Learn Cryptography"/>
    <s v="Learn classic and public key cryptography with a full proof-of-concept system in JavaScript."/>
    <n v="12000"/>
    <n v="175"/>
    <x v="2"/>
    <x v="0"/>
    <s v="USD"/>
    <n v="1419539223"/>
    <n v="1416947223"/>
    <b v="0"/>
    <n v="5"/>
    <b v="0"/>
    <s v="technology/web"/>
    <n v="1.4583333333333334E-2"/>
    <n v="35"/>
    <x v="2"/>
    <s v="web"/>
    <x v="579"/>
    <d v="2014-12-25T12: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x v="580"/>
    <d v="2016-09-22T13:47:47"/>
  </r>
  <r>
    <n v="581"/>
    <s v="A Poets Domain"/>
    <s v="Help me raise funds so that I can be able to give passionate young poets a chance to earn money weekly for their writing &amp; spoken word."/>
    <n v="400"/>
    <n v="0"/>
    <x v="2"/>
    <x v="0"/>
    <s v="USD"/>
    <n v="1438474704"/>
    <n v="1435882704"/>
    <b v="0"/>
    <n v="0"/>
    <b v="0"/>
    <s v="technology/web"/>
    <n v="0"/>
    <m/>
    <x v="2"/>
    <s v="web"/>
    <x v="581"/>
    <d v="2015-08-01T16:18:24"/>
  </r>
  <r>
    <n v="582"/>
    <s v="&quot;We the People...&quot;"/>
    <s v="A community-driven online system which promotes self-governance.  Level up by adding content; civic agendas and private associations."/>
    <n v="100000"/>
    <n v="0"/>
    <x v="2"/>
    <x v="0"/>
    <s v="USD"/>
    <n v="1426442400"/>
    <n v="1424454319"/>
    <b v="0"/>
    <n v="0"/>
    <b v="0"/>
    <s v="technology/web"/>
    <n v="0"/>
    <m/>
    <x v="2"/>
    <s v="web"/>
    <x v="582"/>
    <d v="2015-03-15T10:00:00"/>
  </r>
  <r>
    <n v="583"/>
    <s v="HackersArchive.com"/>
    <s v="HackersArchive.com will help rid the web of viruses and scams found everywhere else you look!"/>
    <n v="9000"/>
    <n v="1"/>
    <x v="2"/>
    <x v="0"/>
    <s v="USD"/>
    <n v="1426800687"/>
    <n v="1424212287"/>
    <b v="0"/>
    <n v="1"/>
    <b v="0"/>
    <s v="technology/web"/>
    <n v="1.1111111111111112E-4"/>
    <n v="1"/>
    <x v="2"/>
    <s v="web"/>
    <x v="583"/>
    <d v="2015-03-19T13:31:27"/>
  </r>
  <r>
    <n v="584"/>
    <s v="scriptCall - The Personal Presentation Platform"/>
    <s v="Script Call takes your presentation from the wall to your audience; from your device to theirs."/>
    <n v="1000"/>
    <n v="10"/>
    <x v="2"/>
    <x v="0"/>
    <s v="USD"/>
    <n v="1426522316"/>
    <n v="1423933916"/>
    <b v="0"/>
    <n v="2"/>
    <b v="0"/>
    <s v="technology/web"/>
    <n v="0.01"/>
    <n v="5"/>
    <x v="2"/>
    <s v="web"/>
    <x v="584"/>
    <d v="2015-03-16T08:11:56"/>
  </r>
  <r>
    <n v="585"/>
    <s v="Link Card"/>
    <s v="SAVE UP TO 40% WHEN YOU SPEND!_x000a__x000a_PRE-ORDER YOUR LINK CARD TODAY"/>
    <n v="9000"/>
    <n v="0"/>
    <x v="2"/>
    <x v="1"/>
    <s v="GBP"/>
    <n v="1448928000"/>
    <n v="1444123377"/>
    <b v="0"/>
    <n v="0"/>
    <b v="0"/>
    <s v="technology/web"/>
    <n v="0"/>
    <m/>
    <x v="2"/>
    <s v="web"/>
    <x v="585"/>
    <d v="2015-11-30T16:00:00"/>
  </r>
  <r>
    <n v="586"/>
    <s v="Employ College 2K"/>
    <s v="Employ College is a movement for companies to hire college graduates from their respected institutions."/>
    <n v="10000"/>
    <n v="56"/>
    <x v="2"/>
    <x v="0"/>
    <s v="USD"/>
    <n v="1424032207"/>
    <n v="1421440207"/>
    <b v="0"/>
    <n v="4"/>
    <b v="0"/>
    <s v="technology/web"/>
    <n v="5.5999999999999999E-3"/>
    <n v="14"/>
    <x v="2"/>
    <s v="web"/>
    <x v="586"/>
    <d v="2015-02-15T12: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x v="587"/>
    <d v="2015-04-16T10: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x v="588"/>
    <d v="2016-11-17T11:28:06"/>
  </r>
  <r>
    <n v="589"/>
    <s v="Get Neighborly"/>
    <s v="Services closer than you think..."/>
    <n v="7500"/>
    <n v="1"/>
    <x v="2"/>
    <x v="0"/>
    <s v="USD"/>
    <n v="1436366699"/>
    <n v="1435070699"/>
    <b v="0"/>
    <n v="1"/>
    <b v="0"/>
    <s v="technology/web"/>
    <n v="1.3333333333333334E-4"/>
    <n v="1"/>
    <x v="2"/>
    <s v="web"/>
    <x v="589"/>
    <d v="2015-07-08T06: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x v="590"/>
    <d v="2016-02-08T05: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x v="591"/>
    <d v="2015-07-22T05: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x v="592"/>
    <d v="2014-12-02T21: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x v="593"/>
    <d v="2015-04-06T07:15:45"/>
  </r>
  <r>
    <n v="594"/>
    <s v="Unleashed Fitness"/>
    <s v="Creating a fitness site that will change the fitness game forever!"/>
    <n v="25000"/>
    <n v="26"/>
    <x v="2"/>
    <x v="0"/>
    <s v="USD"/>
    <n v="1460832206"/>
    <n v="1458240206"/>
    <b v="0"/>
    <n v="2"/>
    <b v="0"/>
    <s v="technology/web"/>
    <n v="1.0399999999999999E-3"/>
    <n v="13"/>
    <x v="2"/>
    <s v="web"/>
    <x v="594"/>
    <d v="2016-04-16T10: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x v="595"/>
    <d v="2015-05-03T17:40:38"/>
  </r>
  <r>
    <n v="596"/>
    <s v="DigitaliBook free library"/>
    <s v="We present digitaibook,com site which can become a free electronic library with your help,"/>
    <n v="20000"/>
    <n v="6"/>
    <x v="2"/>
    <x v="0"/>
    <s v="USD"/>
    <n v="1478122292"/>
    <n v="1475530292"/>
    <b v="0"/>
    <n v="2"/>
    <b v="0"/>
    <s v="technology/web"/>
    <n v="2.9999999999999997E-4"/>
    <n v="3"/>
    <x v="2"/>
    <s v="web"/>
    <x v="596"/>
    <d v="2016-11-02T13: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x v="597"/>
    <d v="2016-07-31T08:00:00"/>
  </r>
  <r>
    <n v="598"/>
    <s v="Goals not creeds"/>
    <s v="This is a project to create a crowd-funding site for Urantia Book readers worldwide."/>
    <n v="2500"/>
    <n v="850"/>
    <x v="2"/>
    <x v="0"/>
    <s v="USD"/>
    <n v="1417737781"/>
    <n v="1415145781"/>
    <b v="0"/>
    <n v="7"/>
    <b v="0"/>
    <s v="technology/web"/>
    <n v="0.34"/>
    <n v="121.42857142857143"/>
    <x v="2"/>
    <s v="web"/>
    <x v="598"/>
    <d v="2014-12-04T16:03:01"/>
  </r>
  <r>
    <n v="599"/>
    <s v="Mail 4 Jail"/>
    <s v="We send care packages to incarcerated individuals throughout the country that include specific items hand picked by the sender."/>
    <n v="50000"/>
    <n v="31"/>
    <x v="2"/>
    <x v="0"/>
    <s v="USD"/>
    <n v="1425827760"/>
    <n v="1423769402"/>
    <b v="0"/>
    <n v="2"/>
    <b v="0"/>
    <s v="technology/web"/>
    <n v="6.2E-4"/>
    <n v="15.5"/>
    <x v="2"/>
    <s v="web"/>
    <x v="599"/>
    <d v="2015-03-08T07:16:00"/>
  </r>
  <r>
    <n v="600"/>
    <s v="Anaheim California here we come but we need your help."/>
    <s v="Science Technology Engineering and Math + youth = a brighter tomorrow."/>
    <n v="5000"/>
    <n v="100"/>
    <x v="1"/>
    <x v="0"/>
    <s v="USD"/>
    <n v="1431198562"/>
    <n v="1426014562"/>
    <b v="0"/>
    <n v="1"/>
    <b v="0"/>
    <s v="technology/web"/>
    <n v="0.02"/>
    <n v="100"/>
    <x v="2"/>
    <s v="web"/>
    <x v="600"/>
    <d v="2015-05-09T11: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x v="601"/>
    <d v="2014-12-26T12: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m/>
    <x v="2"/>
    <s v="web"/>
    <x v="602"/>
    <d v="2015-06-18T11: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x v="603"/>
    <d v="2014-08-14T07: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m/>
    <x v="2"/>
    <s v="web"/>
    <x v="604"/>
    <d v="2014-08-27T16:50:56"/>
  </r>
  <r>
    <n v="605"/>
    <s v="Teach Your Parents iPad (Canceled)"/>
    <s v="An iPad support care package for your parents / seniors."/>
    <n v="5000"/>
    <n v="131"/>
    <x v="1"/>
    <x v="0"/>
    <s v="USD"/>
    <n v="1440318908"/>
    <n v="1436430908"/>
    <b v="0"/>
    <n v="8"/>
    <b v="0"/>
    <s v="technology/web"/>
    <n v="2.6200000000000001E-2"/>
    <n v="16.375"/>
    <x v="2"/>
    <s v="web"/>
    <x v="605"/>
    <d v="2015-08-23T00: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x v="606"/>
    <d v="2015-05-24T07:00:00"/>
  </r>
  <r>
    <n v="607"/>
    <s v="An Online Music Venue Awaits (Canceled)"/>
    <s v="Gritty, upfront reality going the distance hard with a proven track record of insatiable artist. Broadcasted live on the Web."/>
    <n v="250"/>
    <n v="0"/>
    <x v="1"/>
    <x v="0"/>
    <s v="USD"/>
    <n v="1448225336"/>
    <n v="1445629736"/>
    <b v="0"/>
    <n v="0"/>
    <b v="0"/>
    <s v="technology/web"/>
    <n v="0"/>
    <m/>
    <x v="2"/>
    <s v="web"/>
    <x v="607"/>
    <d v="2015-11-22T12: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x v="608"/>
    <d v="2015-06-15T14: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x v="609"/>
    <d v="2015-11-28T17:49:04"/>
  </r>
  <r>
    <n v="610"/>
    <s v="UniteChrist (Canceled)"/>
    <s v="We are creating a Christian social network to empower, educate, and connect Christians all over the world."/>
    <n v="13803"/>
    <n v="0"/>
    <x v="1"/>
    <x v="0"/>
    <s v="USD"/>
    <n v="1429732586"/>
    <n v="1427140586"/>
    <b v="0"/>
    <n v="0"/>
    <b v="0"/>
    <s v="technology/web"/>
    <n v="0"/>
    <m/>
    <x v="2"/>
    <s v="web"/>
    <x v="610"/>
    <d v="2015-04-22T11:56:26"/>
  </r>
  <r>
    <n v="611"/>
    <s v="Securivente (Canceled)"/>
    <s v="Finie la peur de vendre ou acheter d'occasion Ã  un inconnu ! Colis ouverts, photographiÃ©s et testÃ©s. Paiements en ligne sÃ©curisÃ©s."/>
    <n v="80000"/>
    <n v="0"/>
    <x v="1"/>
    <x v="6"/>
    <s v="EUR"/>
    <n v="1453210037"/>
    <n v="1448026037"/>
    <b v="0"/>
    <n v="0"/>
    <b v="0"/>
    <s v="technology/web"/>
    <n v="0"/>
    <m/>
    <x v="2"/>
    <s v="web"/>
    <x v="611"/>
    <d v="2016-01-19T05:27:17"/>
  </r>
  <r>
    <n v="612"/>
    <s v="Web Streaming 2.0 (Canceled)"/>
    <s v="A Fast and Reliable new Web platform to stream videos from Internet"/>
    <n v="10000"/>
    <n v="0"/>
    <x v="1"/>
    <x v="13"/>
    <s v="EUR"/>
    <n v="1472777146"/>
    <n v="1470185146"/>
    <b v="0"/>
    <n v="0"/>
    <b v="0"/>
    <s v="technology/web"/>
    <n v="0"/>
    <m/>
    <x v="2"/>
    <s v="web"/>
    <x v="612"/>
    <d v="2016-09-01T16: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x v="613"/>
    <d v="2015-09-30T20:59:00"/>
  </r>
  <r>
    <n v="614"/>
    <s v="Lets Reinvent Our Election Process (Canceled)"/>
    <s v="Something is wrong when your choices are between a &quot;giant douche and a turd sandwich.&quot;  So, lets make it better."/>
    <n v="10000"/>
    <n v="0"/>
    <x v="1"/>
    <x v="0"/>
    <s v="USD"/>
    <n v="1466731740"/>
    <n v="1464139740"/>
    <b v="0"/>
    <n v="0"/>
    <b v="0"/>
    <s v="technology/web"/>
    <n v="0"/>
    <m/>
    <x v="2"/>
    <s v="web"/>
    <x v="614"/>
    <d v="2016-06-23T17: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m/>
    <x v="2"/>
    <s v="web"/>
    <x v="615"/>
    <d v="2015-09-24T18:55:59"/>
  </r>
  <r>
    <n v="616"/>
    <s v="S'time Soirees (Canceled)"/>
    <s v="Hormis la similitude envers d'autres rÃ©seaux socials, celui-ci vous permettra d'organiser / participer Ã  des soirÃ©es trÃ¨s facilement !"/>
    <n v="5000"/>
    <n v="0"/>
    <x v="1"/>
    <x v="6"/>
    <s v="EUR"/>
    <n v="1488013307"/>
    <n v="1485421307"/>
    <b v="0"/>
    <n v="0"/>
    <b v="0"/>
    <s v="technology/web"/>
    <n v="0"/>
    <m/>
    <x v="2"/>
    <s v="web"/>
    <x v="616"/>
    <d v="2017-02-25T01: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x v="617"/>
    <d v="2015-05-08T00:14:03"/>
  </r>
  <r>
    <n v="618"/>
    <s v="Y2Y Tutors (Canceled)"/>
    <s v="With the cost of education seemingly always on the rise, Y2Y aims to ensure that no student will be left behind through peer tutoring."/>
    <n v="400"/>
    <n v="0"/>
    <x v="1"/>
    <x v="0"/>
    <s v="USD"/>
    <n v="1449689203"/>
    <n v="1447097203"/>
    <b v="0"/>
    <n v="0"/>
    <b v="0"/>
    <s v="technology/web"/>
    <n v="0"/>
    <m/>
    <x v="2"/>
    <s v="web"/>
    <x v="618"/>
    <d v="2015-12-09T11:26:43"/>
  </r>
  <r>
    <n v="619"/>
    <s v="Big Data (Canceled)"/>
    <s v="Big Data Sets for researchers interested in improving the quality of life."/>
    <n v="2500000"/>
    <n v="1"/>
    <x v="1"/>
    <x v="0"/>
    <s v="USD"/>
    <n v="1416933390"/>
    <n v="1411745790"/>
    <b v="0"/>
    <n v="1"/>
    <b v="0"/>
    <s v="technology/web"/>
    <n v="3.9999999999999998E-7"/>
    <n v="1"/>
    <x v="2"/>
    <s v="web"/>
    <x v="619"/>
    <d v="2014-11-25T08: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x v="620"/>
    <d v="2014-08-25T09: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x v="621"/>
    <d v="2016-07-07T15: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x v="622"/>
    <d v="2016-07-01T10: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m/>
    <x v="2"/>
    <s v="web"/>
    <x v="623"/>
    <d v="2015-05-27T16:13:17"/>
  </r>
  <r>
    <n v="624"/>
    <s v="NeedSomeLoven.com (Canceled)"/>
    <s v="I am designing a fun, high tech dating website, with over 25 cool features. It is innovate as well as user friendly."/>
    <n v="5000"/>
    <n v="0"/>
    <x v="1"/>
    <x v="0"/>
    <s v="USD"/>
    <n v="1431647041"/>
    <n v="1429055041"/>
    <b v="0"/>
    <n v="0"/>
    <b v="0"/>
    <s v="technology/web"/>
    <n v="0"/>
    <m/>
    <x v="2"/>
    <s v="web"/>
    <x v="624"/>
    <d v="2015-05-14T15: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m/>
    <x v="2"/>
    <s v="web"/>
    <x v="625"/>
    <d v="2017-03-26T12: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x v="626"/>
    <d v="2015-08-15T05: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x v="627"/>
    <d v="2016-03-14T15: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m/>
    <x v="2"/>
    <s v="web"/>
    <x v="628"/>
    <d v="2014-07-13T08: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x v="629"/>
    <d v="2016-05-14T07: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x v="630"/>
    <d v="2015-09-05T21: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x v="631"/>
    <d v="2016-05-28T10:32:09"/>
  </r>
  <r>
    <n v="632"/>
    <s v="UniWherse.com - Bring students future (Canceled)"/>
    <s v="Our goal is to create a system, students can find universities that best match their interests."/>
    <n v="20000"/>
    <n v="0"/>
    <x v="1"/>
    <x v="9"/>
    <s v="EUR"/>
    <n v="1448470165"/>
    <n v="1445874565"/>
    <b v="0"/>
    <n v="0"/>
    <b v="0"/>
    <s v="technology/web"/>
    <n v="0"/>
    <m/>
    <x v="2"/>
    <s v="web"/>
    <x v="632"/>
    <d v="2015-11-25T08: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x v="633"/>
    <d v="2016-06-17T15:00:00"/>
  </r>
  <r>
    <n v="634"/>
    <s v="pitchtograndma (Canceled)"/>
    <s v="We help companies to explain what they do in simple, grandma-would-understand terms."/>
    <n v="5000"/>
    <n v="1"/>
    <x v="1"/>
    <x v="0"/>
    <s v="USD"/>
    <n v="1424989029"/>
    <n v="1422397029"/>
    <b v="0"/>
    <n v="1"/>
    <b v="0"/>
    <s v="technology/web"/>
    <n v="2.0000000000000001E-4"/>
    <n v="1"/>
    <x v="2"/>
    <s v="web"/>
    <x v="634"/>
    <d v="2015-02-26T14:17:09"/>
  </r>
  <r>
    <n v="635"/>
    <s v="Pleero, A Technology Team Building Website (Canceled)"/>
    <s v="Network used for building technology development teams."/>
    <n v="25000"/>
    <n v="2"/>
    <x v="1"/>
    <x v="0"/>
    <s v="USD"/>
    <n v="1428804762"/>
    <n v="1426212762"/>
    <b v="0"/>
    <n v="1"/>
    <b v="0"/>
    <s v="technology/web"/>
    <n v="8.0000000000000007E-5"/>
    <n v="2"/>
    <x v="2"/>
    <s v="web"/>
    <x v="635"/>
    <d v="2015-04-11T18:12:42"/>
  </r>
  <r>
    <n v="636"/>
    <s v="Keto Advice (Canceled)"/>
    <s v="With no central location for keto knowledge, keto advice will be a community run knowledge base."/>
    <n v="2000"/>
    <n v="4"/>
    <x v="1"/>
    <x v="1"/>
    <s v="GBP"/>
    <n v="1433587620"/>
    <n v="1430996150"/>
    <b v="0"/>
    <n v="1"/>
    <b v="0"/>
    <s v="technology/web"/>
    <n v="2E-3"/>
    <n v="4"/>
    <x v="2"/>
    <s v="web"/>
    <x v="636"/>
    <d v="2015-06-06T02: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m/>
    <x v="2"/>
    <s v="web"/>
    <x v="637"/>
    <d v="2017-02-25T15:04:00"/>
  </r>
  <r>
    <n v="638"/>
    <s v="W (Canceled)"/>
    <s v="O0"/>
    <n v="200000"/>
    <n v="18"/>
    <x v="1"/>
    <x v="12"/>
    <s v="EUR"/>
    <n v="1490447662"/>
    <n v="1485267262"/>
    <b v="0"/>
    <n v="6"/>
    <b v="0"/>
    <s v="technology/web"/>
    <n v="9.0000000000000006E-5"/>
    <n v="3"/>
    <x v="2"/>
    <s v="web"/>
    <x v="638"/>
    <d v="2017-03-25T05:14:22"/>
  </r>
  <r>
    <n v="639"/>
    <s v="Kids Educational Social Media Site (Canceled)"/>
    <s v="Development of a Safe and Educational Social Media site for kids."/>
    <n v="1000000"/>
    <n v="1"/>
    <x v="1"/>
    <x v="0"/>
    <s v="USD"/>
    <n v="1413208795"/>
    <n v="1408024795"/>
    <b v="0"/>
    <n v="1"/>
    <b v="0"/>
    <s v="technology/web"/>
    <n v="9.9999999999999995E-7"/>
    <n v="1"/>
    <x v="2"/>
    <s v="web"/>
    <x v="639"/>
    <d v="2014-10-13T05: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x v="640"/>
    <d v="2016-11-24T15: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x v="641"/>
    <d v="2015-08-13T05: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x v="642"/>
    <d v="2015-08-19T07: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x v="643"/>
    <d v="2015-05-31T07: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x v="644"/>
    <d v="2014-10-28T17:00:00"/>
  </r>
  <r>
    <n v="645"/>
    <s v="Carbon Fiber Collar Stays"/>
    <s v="Ever wanted to own something made out of carbon fiber? Now you can!"/>
    <n v="2000"/>
    <n v="5574"/>
    <x v="0"/>
    <x v="0"/>
    <s v="USD"/>
    <n v="1470962274"/>
    <n v="1468370274"/>
    <b v="0"/>
    <n v="237"/>
    <b v="1"/>
    <s v="technology/wearables"/>
    <n v="2.7869999999999999"/>
    <n v="23.518987341772153"/>
    <x v="2"/>
    <s v="wearables"/>
    <x v="645"/>
    <d v="2016-08-11T16: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x v="646"/>
    <d v="2014-08-11T12: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x v="647"/>
    <d v="2016-03-17T09:25:49"/>
  </r>
  <r>
    <n v="648"/>
    <s v="Audio Jacket"/>
    <s v="Get ready for the next product that you canâ€™t live without"/>
    <n v="35000"/>
    <n v="44388"/>
    <x v="0"/>
    <x v="0"/>
    <s v="USD"/>
    <n v="1413304708"/>
    <n v="1410280708"/>
    <b v="0"/>
    <n v="27"/>
    <b v="1"/>
    <s v="technology/wearables"/>
    <n v="1.2682285714285715"/>
    <n v="1644"/>
    <x v="2"/>
    <s v="wearables"/>
    <x v="648"/>
    <d v="2014-10-14T08: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x v="649"/>
    <d v="2014-09-16T13: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x v="650"/>
    <d v="2014-12-18T17: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x v="651"/>
    <d v="2014-12-12T16: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x v="652"/>
    <d v="2016-12-01T09: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x v="653"/>
    <d v="2015-08-20T06: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x v="654"/>
    <d v="2015-07-08T14: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x v="655"/>
    <d v="2015-03-12T13: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x v="656"/>
    <d v="2016-04-17T10: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x v="657"/>
    <d v="2015-12-23T12: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x v="658"/>
    <d v="2015-07-26T10:00:00"/>
  </r>
  <r>
    <n v="659"/>
    <s v="Lulu Watch Designs - Apple Watch"/>
    <s v="Sync up your lifestyle"/>
    <n v="3000"/>
    <n v="3017"/>
    <x v="0"/>
    <x v="0"/>
    <s v="USD"/>
    <n v="1440339295"/>
    <n v="1437747295"/>
    <b v="0"/>
    <n v="21"/>
    <b v="1"/>
    <s v="technology/wearables"/>
    <n v="1.0056666666666667"/>
    <n v="143.66666666666666"/>
    <x v="2"/>
    <s v="wearables"/>
    <x v="659"/>
    <d v="2015-08-23T06: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x v="660"/>
    <d v="2014-11-09T10: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x v="661"/>
    <d v="2016-10-23T07: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x v="662"/>
    <d v="2015-01-16T02: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x v="663"/>
    <d v="2015-07-18T12: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x v="664"/>
    <d v="2015-04-13T07: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x v="665"/>
    <d v="2017-01-13T09: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x v="666"/>
    <d v="2014-08-17T11: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x v="667"/>
    <d v="2016-10-29T00: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x v="668"/>
    <d v="2015-05-11T11: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x v="669"/>
    <d v="2016-07-06T07: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x v="670"/>
    <d v="2016-06-19T00: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x v="671"/>
    <d v="2015-01-13T20: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x v="672"/>
    <d v="2014-12-31T20: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x v="673"/>
    <d v="2014-09-01T12: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x v="674"/>
    <d v="2014-08-11T18: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x v="675"/>
    <d v="2014-12-31T22: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x v="676"/>
    <d v="2015-02-07T10: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x v="677"/>
    <d v="2016-06-28T01: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x v="678"/>
    <d v="2016-05-21T01: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x v="679"/>
    <d v="2016-09-03T08: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x v="680"/>
    <d v="2014-09-17T04: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x v="681"/>
    <d v="2016-10-26T11:20:04"/>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x v="682"/>
    <d v="2017-03-14T09: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x v="683"/>
    <d v="2016-10-31T13:36:04"/>
  </r>
  <r>
    <n v="684"/>
    <s v="Arcus Motion Analyzer | The Versatile Smart Ring"/>
    <s v="Arcus gives your fingers super powers."/>
    <n v="320000"/>
    <n v="23948"/>
    <x v="2"/>
    <x v="0"/>
    <s v="USD"/>
    <n v="1406257200"/>
    <n v="1403176891"/>
    <b v="0"/>
    <n v="135"/>
    <b v="0"/>
    <s v="technology/wearables"/>
    <n v="7.4837500000000001E-2"/>
    <n v="177.39259259259259"/>
    <x v="2"/>
    <s v="wearables"/>
    <x v="684"/>
    <d v="2014-07-24T19: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x v="685"/>
    <d v="2015-01-12T12:47:52"/>
  </r>
  <r>
    <n v="686"/>
    <s v="Vivi di Cuore - Heart Rate Watch"/>
    <s v="La tua giornata sportiva monitorata nel tuo polso??!!!_x000a_Rendiamolo possibile... VIVI DI CUORE --- All MADE in ITALY"/>
    <n v="500000"/>
    <n v="0"/>
    <x v="2"/>
    <x v="13"/>
    <s v="EUR"/>
    <n v="1438618170"/>
    <n v="1436026170"/>
    <b v="0"/>
    <n v="0"/>
    <b v="0"/>
    <s v="technology/wearables"/>
    <n v="0"/>
    <m/>
    <x v="2"/>
    <s v="wearables"/>
    <x v="686"/>
    <d v="2015-08-03T08: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x v="687"/>
    <d v="2017-02-05T10: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x v="688"/>
    <d v="2015-10-14T18: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x v="689"/>
    <d v="2016-12-07T20:59:00"/>
  </r>
  <r>
    <n v="690"/>
    <s v="BLOXSHIELD"/>
    <s v="A radiation shield for your fitness tracker, smartwatch or other wearable smart device"/>
    <n v="20000"/>
    <n v="2468"/>
    <x v="2"/>
    <x v="0"/>
    <s v="USD"/>
    <n v="1473400800"/>
    <n v="1469718841"/>
    <b v="0"/>
    <n v="34"/>
    <b v="0"/>
    <s v="technology/wearables"/>
    <n v="0.1234"/>
    <n v="72.588235294117652"/>
    <x v="2"/>
    <s v="wearables"/>
    <x v="690"/>
    <d v="2016-09-08T22: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x v="691"/>
    <d v="2015-06-30T16: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x v="692"/>
    <d v="2016-12-22T01: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x v="693"/>
    <d v="2015-04-30T11: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x v="694"/>
    <d v="2017-02-01T07: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x v="695"/>
    <d v="2014-10-31T04:30:20"/>
  </r>
  <r>
    <n v="696"/>
    <s v="trustee"/>
    <s v="Show your fidelity by wearing the Trustee rings! Show where you are (at)!"/>
    <n v="175000"/>
    <n v="1"/>
    <x v="2"/>
    <x v="9"/>
    <s v="EUR"/>
    <n v="1406326502"/>
    <n v="1403734502"/>
    <b v="0"/>
    <n v="1"/>
    <b v="0"/>
    <s v="technology/wearables"/>
    <n v="5.7142857142857145E-6"/>
    <n v="1"/>
    <x v="2"/>
    <s v="wearables"/>
    <x v="696"/>
    <d v="2014-07-25T14: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x v="697"/>
    <d v="2016-02-03T04: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x v="698"/>
    <d v="2014-09-17T18: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x v="699"/>
    <d v="2013-11-22T08: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x v="700"/>
    <d v="2017-01-10T08: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x v="701"/>
    <d v="2014-07-23T07: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x v="702"/>
    <d v="2016-11-24T10: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x v="703"/>
    <d v="2017-01-31T15: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x v="704"/>
    <d v="2017-02-19T20:37:48"/>
  </r>
  <r>
    <n v="705"/>
    <s v="SomnoScope"/>
    <s v="The closest thing ever to the Holy Grail of wearables technology"/>
    <n v="100000"/>
    <n v="977"/>
    <x v="2"/>
    <x v="9"/>
    <s v="EUR"/>
    <n v="1484999278"/>
    <n v="1482407278"/>
    <b v="0"/>
    <n v="5"/>
    <b v="0"/>
    <s v="technology/wearables"/>
    <n v="9.7699999999999992E-3"/>
    <n v="195.4"/>
    <x v="2"/>
    <s v="wearables"/>
    <x v="705"/>
    <d v="2017-01-21T03:47:58"/>
  </r>
  <r>
    <n v="706"/>
    <s v="Driver Alert System"/>
    <s v="Driver Alert System es un sistema de seguridad para el conductor, que le avisa en caso de perder la posicion vertical mientras conduce."/>
    <n v="100000"/>
    <n v="0"/>
    <x v="2"/>
    <x v="3"/>
    <s v="EUR"/>
    <n v="1481740740"/>
    <n v="1478130783"/>
    <b v="0"/>
    <n v="0"/>
    <b v="0"/>
    <s v="technology/wearables"/>
    <n v="0"/>
    <m/>
    <x v="2"/>
    <s v="wearables"/>
    <x v="706"/>
    <d v="2016-12-14T10: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x v="707"/>
    <d v="2017-01-01T07: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x v="708"/>
    <d v="2014-09-13T05:56:40"/>
  </r>
  <r>
    <n v="709"/>
    <s v="lumiglove"/>
    <s v="A &quot;handheld&quot; light, which eases the way you illuminate objects and/or paths."/>
    <n v="15000"/>
    <n v="61"/>
    <x v="2"/>
    <x v="0"/>
    <s v="USD"/>
    <n v="1417741159"/>
    <n v="1415149159"/>
    <b v="0"/>
    <n v="2"/>
    <b v="0"/>
    <s v="technology/wearables"/>
    <n v="4.0666666666666663E-3"/>
    <n v="30.5"/>
    <x v="2"/>
    <s v="wearables"/>
    <x v="709"/>
    <d v="2014-12-04T16:59:19"/>
  </r>
  <r>
    <n v="710"/>
    <s v="Hate York Shirt 2.0"/>
    <s v="Shirts, so technologically advanced, they connect mentally to their audience upon sight."/>
    <n v="1200"/>
    <n v="0"/>
    <x v="2"/>
    <x v="5"/>
    <s v="CAD"/>
    <n v="1408495440"/>
    <n v="1405640302"/>
    <b v="0"/>
    <n v="0"/>
    <b v="0"/>
    <s v="technology/wearables"/>
    <n v="0"/>
    <m/>
    <x v="2"/>
    <s v="wearables"/>
    <x v="710"/>
    <d v="2014-08-19T16: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x v="711"/>
    <d v="2016-12-14T04: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x v="712"/>
    <d v="2016-02-14T08: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x v="713"/>
    <d v="2016-06-05T04: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x v="714"/>
    <d v="2017-02-28T10: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x v="715"/>
    <d v="2015-11-04T19: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x v="716"/>
    <d v="2014-11-30T16:00:00"/>
  </r>
  <r>
    <n v="717"/>
    <s v="cool air belt"/>
    <s v="Cool air flowing under clothing keeps you cool."/>
    <n v="100000"/>
    <n v="305"/>
    <x v="2"/>
    <x v="0"/>
    <s v="USD"/>
    <n v="1409949002"/>
    <n v="1407357002"/>
    <b v="0"/>
    <n v="4"/>
    <b v="0"/>
    <s v="technology/wearables"/>
    <n v="3.0500000000000002E-3"/>
    <n v="76.25"/>
    <x v="2"/>
    <s v="wearables"/>
    <x v="717"/>
    <d v="2014-09-05T12: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x v="718"/>
    <d v="2017-02-17T21: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x v="719"/>
    <d v="2016-02-22T16: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x v="720"/>
    <d v="2012-01-29T07: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x v="721"/>
    <d v="2014-08-01T05: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x v="722"/>
    <d v="2012-04-08T10:19:38"/>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x v="723"/>
    <d v="2015-07-29T19: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x v="724"/>
    <d v="2011-06-30T07: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x v="725"/>
    <d v="2015-12-13T07: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x v="726"/>
    <d v="2013-04-11T17: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x v="727"/>
    <d v="2013-01-14T13: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x v="728"/>
    <d v="2011-08-21T12: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x v="729"/>
    <d v="2012-09-18T20:27:41"/>
  </r>
  <r>
    <n v="730"/>
    <s v="Encyclopedia of Surfing"/>
    <s v="A Massive but Cheerful Online Digital Archive of Surfing"/>
    <n v="20000"/>
    <n v="26438"/>
    <x v="0"/>
    <x v="0"/>
    <s v="USD"/>
    <n v="1323280391"/>
    <n v="1320688391"/>
    <b v="0"/>
    <n v="265"/>
    <b v="1"/>
    <s v="publishing/nonfiction"/>
    <n v="1.3219000000000001"/>
    <n v="99.766037735849054"/>
    <x v="3"/>
    <s v="nonfiction"/>
    <x v="730"/>
    <d v="2011-12-07T09: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x v="731"/>
    <d v="2012-01-21T22: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x v="732"/>
    <d v="2013-09-29T02: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x v="733"/>
    <d v="2013-12-20T02:04:52"/>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x v="734"/>
    <d v="2015-05-08T21: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x v="735"/>
    <d v="2014-12-03T16: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x v="736"/>
    <d v="2013-11-20T20: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x v="737"/>
    <d v="2014-02-14T12: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x v="738"/>
    <d v="2014-11-30T20: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x v="739"/>
    <d v="2014-08-11T04: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x v="740"/>
    <d v="2015-06-20T19:31:22"/>
  </r>
  <r>
    <n v="741"/>
    <s v="reVILNA: the vilna ghetto project"/>
    <s v="A revolutionary digital mapping project of the Vilna Ghetto"/>
    <n v="13000"/>
    <n v="13293.8"/>
    <x v="0"/>
    <x v="0"/>
    <s v="USD"/>
    <n v="1370964806"/>
    <n v="1367940806"/>
    <b v="0"/>
    <n v="94"/>
    <b v="1"/>
    <s v="publishing/nonfiction"/>
    <n v="1.0226"/>
    <n v="141.42340425531913"/>
    <x v="3"/>
    <s v="nonfiction"/>
    <x v="741"/>
    <d v="2013-06-11T07: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x v="742"/>
    <d v="2014-03-21T13: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x v="743"/>
    <d v="2012-04-16T13: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x v="744"/>
    <d v="2012-12-13T14: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x v="745"/>
    <d v="2013-05-03T05:44:05"/>
  </r>
  <r>
    <n v="746"/>
    <s v="Attention: People With Body Parts"/>
    <s v="This is a book of letters. Letters to our body parts."/>
    <n v="2987"/>
    <n v="3318"/>
    <x v="0"/>
    <x v="0"/>
    <s v="USD"/>
    <n v="1348372740"/>
    <n v="1346806909"/>
    <b v="0"/>
    <n v="97"/>
    <b v="1"/>
    <s v="publishing/nonfiction"/>
    <n v="1.1108135252761968"/>
    <n v="34.206185567010309"/>
    <x v="3"/>
    <s v="nonfiction"/>
    <x v="746"/>
    <d v="2012-09-22T19: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x v="747"/>
    <d v="2015-01-15T02: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x v="748"/>
    <d v="2014-08-10T12: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x v="749"/>
    <d v="2017-01-28T14: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x v="750"/>
    <d v="2013-02-24T13: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x v="751"/>
    <d v="2011-08-04T07: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x v="752"/>
    <d v="2016-10-16T03: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x v="753"/>
    <d v="2015-02-14T06: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x v="754"/>
    <d v="2013-01-05T09: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x v="755"/>
    <d v="2013-05-19T16: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x v="756"/>
    <d v="2011-04-18T09: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x v="757"/>
    <d v="2012-12-05T17:18:34"/>
  </r>
  <r>
    <n v="758"/>
    <s v="Publish Waiting On Humanity"/>
    <s v="I am publishing my book, Waiting on Humanity and need some finishing funds to do so."/>
    <n v="2500"/>
    <n v="2550"/>
    <x v="0"/>
    <x v="0"/>
    <s v="USD"/>
    <n v="1286568268"/>
    <n v="1283976268"/>
    <b v="0"/>
    <n v="19"/>
    <b v="1"/>
    <s v="publishing/nonfiction"/>
    <n v="1.02"/>
    <n v="134.21052631578948"/>
    <x v="3"/>
    <s v="nonfiction"/>
    <x v="758"/>
    <d v="2010-10-08T12: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x v="759"/>
    <d v="2014-07-08T23: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m/>
    <x v="3"/>
    <s v="fiction"/>
    <x v="760"/>
    <d v="2016-11-26T11: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x v="761"/>
    <d v="2014-02-02T10:02:06"/>
  </r>
  <r>
    <n v="762"/>
    <s v="Where we used to live - eBook (PROJECT 80%)"/>
    <s v="An original-well-done eBook. Mainly about fiction, action, adventure, and mystery. A story that you've never read!"/>
    <n v="3500"/>
    <n v="0"/>
    <x v="2"/>
    <x v="14"/>
    <s v="MXN"/>
    <n v="1480831200"/>
    <n v="1479328570"/>
    <b v="0"/>
    <n v="0"/>
    <b v="0"/>
    <s v="publishing/fiction"/>
    <n v="0"/>
    <m/>
    <x v="3"/>
    <s v="fiction"/>
    <x v="762"/>
    <d v="2016-12-03T22: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x v="763"/>
    <d v="2013-08-15T02:43:28"/>
  </r>
  <r>
    <n v="764"/>
    <s v="[JOE]KES"/>
    <s v="[JOE]KES is a book full of over 200 original, sometimes funny, pun-ish Joekes. If you hate the book, use it as a coster!"/>
    <n v="5000"/>
    <n v="0"/>
    <x v="2"/>
    <x v="0"/>
    <s v="USD"/>
    <n v="1441858161"/>
    <n v="1439266161"/>
    <b v="0"/>
    <n v="0"/>
    <b v="0"/>
    <s v="publishing/fiction"/>
    <n v="0"/>
    <m/>
    <x v="3"/>
    <s v="fiction"/>
    <x v="764"/>
    <d v="2015-09-09T20: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x v="765"/>
    <d v="2014-10-19T05: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m/>
    <x v="3"/>
    <s v="fiction"/>
    <x v="766"/>
    <d v="2015-02-16T10: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x v="767"/>
    <d v="2015-05-20T19: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m/>
    <x v="3"/>
    <s v="fiction"/>
    <x v="768"/>
    <d v="2013-12-15T20: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x v="769"/>
    <d v="2013-12-26T15: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m/>
    <x v="3"/>
    <s v="fiction"/>
    <x v="770"/>
    <d v="2013-02-24T15: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x v="771"/>
    <d v="2016-01-30T11: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x v="772"/>
    <d v="2009-10-31T19: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x v="773"/>
    <d v="2015-05-10T15: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x v="774"/>
    <d v="2014-02-23T10: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x v="775"/>
    <d v="2011-12-15T17: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x v="776"/>
    <d v="2015-10-10T21: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x v="777"/>
    <d v="2013-07-31T15: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x v="778"/>
    <d v="2014-04-30T08: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x v="779"/>
    <d v="2010-10-14T20: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x v="780"/>
    <d v="2011-05-03T08: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x v="781"/>
    <d v="2013-06-07T16: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x v="782"/>
    <d v="2012-08-25T10: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x v="783"/>
    <d v="2012-04-27T14: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x v="784"/>
    <d v="2014-03-16T18: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x v="785"/>
    <d v="2013-02-28T06: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x v="786"/>
    <d v="2012-05-11T07: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x v="787"/>
    <d v="2013-11-01T07: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x v="788"/>
    <d v="2012-07-06T19: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x v="789"/>
    <d v="2013-01-20T23: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x v="790"/>
    <d v="2013-01-31T17: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x v="791"/>
    <d v="2013-11-12T21:59:00"/>
  </r>
  <r>
    <n v="792"/>
    <s v="&quot;Believable Lies&quot; - The Album"/>
    <s v="Rock n' Roll about the intersection of lies and belief: the Believable Lie."/>
    <n v="2500"/>
    <n v="2511.11"/>
    <x v="0"/>
    <x v="0"/>
    <s v="USD"/>
    <n v="1383861483"/>
    <n v="1381265883"/>
    <b v="0"/>
    <n v="60"/>
    <b v="1"/>
    <s v="music/rock"/>
    <n v="1.0044440000000001"/>
    <n v="41.851833333333339"/>
    <x v="4"/>
    <s v="rock"/>
    <x v="792"/>
    <d v="2013-11-07T13: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x v="793"/>
    <d v="2013-07-02T20: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x v="794"/>
    <d v="2011-09-05T09: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x v="795"/>
    <d v="2012-04-06T20: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x v="796"/>
    <d v="2013-09-15T13: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x v="797"/>
    <d v="2012-04-28T20: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x v="798"/>
    <d v="2014-09-30T06: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x v="799"/>
    <d v="2012-04-27T08:00:46"/>
  </r>
  <r>
    <n v="800"/>
    <s v="LF4 WildFire"/>
    <s v="Scotland's premier classic rock and metal festival, 3 days, 3-4 stages, family friendly,  for people of all ages"/>
    <n v="1500"/>
    <n v="2282"/>
    <x v="0"/>
    <x v="1"/>
    <s v="GBP"/>
    <n v="1410431054"/>
    <n v="1407839054"/>
    <b v="0"/>
    <n v="56"/>
    <b v="1"/>
    <s v="music/rock"/>
    <n v="1.5213333333333334"/>
    <n v="40.75"/>
    <x v="4"/>
    <s v="rock"/>
    <x v="800"/>
    <d v="2014-09-11T02: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x v="801"/>
    <d v="2011-07-01T11: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x v="802"/>
    <d v="2012-09-16T20: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x v="803"/>
    <d v="2011-05-28T17: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x v="804"/>
    <d v="2011-07-22T19: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x v="805"/>
    <d v="2011-07-16T15:00:00"/>
  </r>
  <r>
    <n v="806"/>
    <s v="Golden Animals NEW Album!"/>
    <s v="Help Golden Animals finish their NEW Album!"/>
    <n v="8000"/>
    <n v="8355"/>
    <x v="0"/>
    <x v="0"/>
    <s v="USD"/>
    <n v="1315413339"/>
    <n v="1312821339"/>
    <b v="0"/>
    <n v="71"/>
    <b v="1"/>
    <s v="music/rock"/>
    <n v="1.0443750000000001"/>
    <n v="117.67605633802818"/>
    <x v="4"/>
    <s v="rock"/>
    <x v="806"/>
    <d v="2011-09-07T08:35:39"/>
  </r>
  <r>
    <n v="807"/>
    <s v="Sic Vita - New EP Release - 2017"/>
    <s v="Join the Sic Vita family and lend a hand as we create a new album!"/>
    <n v="4000"/>
    <n v="4205"/>
    <x v="0"/>
    <x v="0"/>
    <s v="USD"/>
    <n v="1488333600"/>
    <n v="1485270311"/>
    <b v="0"/>
    <n v="57"/>
    <b v="1"/>
    <s v="music/rock"/>
    <n v="1.05125"/>
    <n v="73.771929824561397"/>
    <x v="4"/>
    <s v="rock"/>
    <x v="807"/>
    <d v="2017-02-28T18: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x v="808"/>
    <d v="2014-12-21T20:59:00"/>
  </r>
  <r>
    <n v="809"/>
    <s v="Peter's New Album!!"/>
    <s v="Acknowledged songwriter looking to record album of new songs to secure a Publishing Contract"/>
    <n v="4000"/>
    <n v="4151"/>
    <x v="0"/>
    <x v="0"/>
    <s v="USD"/>
    <n v="1390161630"/>
    <n v="1387569630"/>
    <b v="0"/>
    <n v="52"/>
    <b v="1"/>
    <s v="music/rock"/>
    <n v="1.03775"/>
    <n v="79.82692307692308"/>
    <x v="4"/>
    <s v="rock"/>
    <x v="809"/>
    <d v="2014-01-19T12: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x v="810"/>
    <d v="2012-08-31T17:21:02"/>
  </r>
  <r>
    <n v="811"/>
    <s v="Love Water Tour"/>
    <s v="We need your financial support to cover the tour costs!  (Sound, lights, travel, stage design)"/>
    <n v="1000"/>
    <n v="1040"/>
    <x v="0"/>
    <x v="0"/>
    <s v="USD"/>
    <n v="1373475120"/>
    <n v="1371569202"/>
    <b v="0"/>
    <n v="12"/>
    <b v="1"/>
    <s v="music/rock"/>
    <n v="1.04"/>
    <n v="86.666666666666671"/>
    <x v="4"/>
    <s v="rock"/>
    <x v="811"/>
    <d v="2013-07-10T08: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x v="812"/>
    <d v="2013-03-01T05:58:00"/>
  </r>
  <r>
    <n v="813"/>
    <s v="Rules of Civility and Decent Behavior"/>
    <s v="A pre order campaign to fund the pressing of our second full length vinyl LP"/>
    <n v="1500"/>
    <n v="2399.94"/>
    <x v="0"/>
    <x v="0"/>
    <s v="USD"/>
    <n v="1342825365"/>
    <n v="1340233365"/>
    <b v="0"/>
    <n v="96"/>
    <b v="1"/>
    <s v="music/rock"/>
    <n v="1.59996"/>
    <n v="24.999375000000001"/>
    <x v="4"/>
    <s v="rock"/>
    <x v="813"/>
    <d v="2012-07-20T15: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x v="814"/>
    <d v="2011-05-31T10:04:00"/>
  </r>
  <r>
    <n v="815"/>
    <s v="Some Late Help for The Early Reset"/>
    <s v="Be a part of helping The Early Reset finish their new 7 song EP."/>
    <n v="4000"/>
    <n v="4280"/>
    <x v="0"/>
    <x v="0"/>
    <s v="USD"/>
    <n v="1414879303"/>
    <n v="1412287303"/>
    <b v="0"/>
    <n v="43"/>
    <b v="1"/>
    <s v="music/rock"/>
    <n v="1.07"/>
    <n v="99.534883720930239"/>
    <x v="4"/>
    <s v="rock"/>
    <x v="815"/>
    <d v="2014-11-01T14: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x v="816"/>
    <d v="2013-04-08T22: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x v="817"/>
    <d v="2012-03-10T20: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x v="818"/>
    <d v="2012-08-07T09:01:00"/>
  </r>
  <r>
    <n v="819"/>
    <s v="Winter Tour"/>
    <s v="We are touring the Southeast in support of our new EP"/>
    <n v="400"/>
    <n v="435"/>
    <x v="0"/>
    <x v="0"/>
    <s v="USD"/>
    <n v="1387601040"/>
    <n v="1386806254"/>
    <b v="0"/>
    <n v="14"/>
    <b v="1"/>
    <s v="music/rock"/>
    <n v="1.0874999999999999"/>
    <n v="31.071428571428573"/>
    <x v="4"/>
    <s v="rock"/>
    <x v="819"/>
    <d v="2013-12-20T20: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x v="820"/>
    <d v="2014-06-08T21: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x v="821"/>
    <d v="2015-05-03T20: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x v="822"/>
    <d v="2012-10-05T14: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x v="823"/>
    <d v="2015-03-22T14: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x v="824"/>
    <d v="2010-04-17T22:59:00"/>
  </r>
  <r>
    <n v="825"/>
    <s v="KILL FREEMAN"/>
    <s v="Kickstarting Kill Freeman independently. Help fund the New Record, Video and Live Shows."/>
    <n v="12500"/>
    <n v="12554"/>
    <x v="0"/>
    <x v="0"/>
    <s v="USD"/>
    <n v="1351495284"/>
    <n v="1349335284"/>
    <b v="0"/>
    <n v="99"/>
    <b v="1"/>
    <s v="music/rock"/>
    <n v="1.0043200000000001"/>
    <n v="126.8080808080808"/>
    <x v="4"/>
    <s v="rock"/>
    <x v="825"/>
    <d v="2012-10-28T23: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x v="826"/>
    <d v="2012-03-25T15: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x v="827"/>
    <d v="2012-02-14T11: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x v="828"/>
    <d v="2012-06-25T08: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1: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x v="830"/>
    <d v="2013-03-22T03:37:05"/>
  </r>
  <r>
    <n v="831"/>
    <s v="Let The 7Horse Run!"/>
    <s v="7Horse is a new band with a self-funded album and a show they want to rock in your town!"/>
    <n v="1500"/>
    <n v="3500"/>
    <x v="0"/>
    <x v="0"/>
    <s v="USD"/>
    <n v="1335540694"/>
    <n v="1332948694"/>
    <b v="0"/>
    <n v="20"/>
    <b v="1"/>
    <s v="music/rock"/>
    <n v="2.3333333333333335"/>
    <n v="175"/>
    <x v="4"/>
    <s v="rock"/>
    <x v="831"/>
    <d v="2012-04-27T07: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x v="832"/>
    <d v="2012-01-21T00:13:00"/>
  </r>
  <r>
    <n v="833"/>
    <s v="Ragman Rolls"/>
    <s v="This is an American rock album."/>
    <n v="6000"/>
    <n v="6100"/>
    <x v="0"/>
    <x v="0"/>
    <s v="USD"/>
    <n v="1397941475"/>
    <n v="1395349475"/>
    <b v="0"/>
    <n v="41"/>
    <b v="1"/>
    <s v="music/rock"/>
    <n v="1.0166666666666666"/>
    <n v="148.78048780487805"/>
    <x v="4"/>
    <s v="rock"/>
    <x v="833"/>
    <d v="2014-04-19T13: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x v="834"/>
    <d v="2013-06-30T19: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x v="835"/>
    <d v="2012-05-18T19:00:00"/>
  </r>
  <r>
    <n v="836"/>
    <s v="DESMADRE Full Album + Press Kit"/>
    <s v="An album you can bring home to mom."/>
    <n v="5000"/>
    <n v="5046.5200000000004"/>
    <x v="0"/>
    <x v="0"/>
    <s v="USD"/>
    <n v="1381108918"/>
    <n v="1378516918"/>
    <b v="0"/>
    <n v="46"/>
    <b v="1"/>
    <s v="music/rock"/>
    <n v="1.009304"/>
    <n v="109.70695652173914"/>
    <x v="4"/>
    <s v="rock"/>
    <x v="836"/>
    <d v="2013-10-06T17:21:58"/>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x v="837"/>
    <d v="2014-05-01T15: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x v="838"/>
    <d v="2012-01-17T13: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x v="839"/>
    <d v="2012-09-22T10: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x v="840"/>
    <d v="2016-09-23T21: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x v="841"/>
    <d v="2014-11-10T13: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x v="842"/>
    <d v="2013-10-13T19: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x v="843"/>
    <d v="2016-12-08T00: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x v="844"/>
    <d v="2014-10-31T20: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x v="845"/>
    <d v="2016-09-04T19: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x v="846"/>
    <d v="2014-03-10T06:00:00"/>
  </r>
  <r>
    <n v="847"/>
    <s v="CENTROPYMUSIC"/>
    <s v="MUSIC WITH MEANING!  MUSIC THAT MATTERS!!!"/>
    <n v="10"/>
    <n v="10"/>
    <x v="0"/>
    <x v="0"/>
    <s v="USD"/>
    <n v="1436555376"/>
    <n v="1433963376"/>
    <b v="0"/>
    <n v="1"/>
    <b v="1"/>
    <s v="music/metal"/>
    <n v="1"/>
    <n v="10"/>
    <x v="4"/>
    <s v="metal"/>
    <x v="847"/>
    <d v="2015-07-10T11:09:36"/>
  </r>
  <r>
    <n v="848"/>
    <s v="God Am"/>
    <s v="God Am, a Grunge/Doom metal band, who have been trying to fund the production of our EP to bring you a unique aural assault."/>
    <n v="300"/>
    <n v="300"/>
    <x v="0"/>
    <x v="0"/>
    <s v="USD"/>
    <n v="1429038033"/>
    <n v="1426446033"/>
    <b v="0"/>
    <n v="16"/>
    <b v="1"/>
    <s v="music/metal"/>
    <n v="1"/>
    <n v="18.75"/>
    <x v="4"/>
    <s v="metal"/>
    <x v="848"/>
    <d v="2015-04-14T11: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x v="849"/>
    <d v="2015-03-15T18: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x v="850"/>
    <d v="2016-04-24T20: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x v="851"/>
    <d v="2016-07-31T11: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x v="852"/>
    <d v="2016-10-24T13:00:00"/>
  </r>
  <r>
    <n v="853"/>
    <s v="sloggoth"/>
    <s v="Help release a CD of sloggoth's first album &quot;sloggoth&quot;.  All contributors of $5 or more get a CD when the goal is met!"/>
    <n v="300"/>
    <n v="300"/>
    <x v="0"/>
    <x v="0"/>
    <s v="USD"/>
    <n v="1424116709"/>
    <n v="1421524709"/>
    <b v="0"/>
    <n v="10"/>
    <b v="1"/>
    <s v="music/metal"/>
    <n v="1"/>
    <n v="30"/>
    <x v="4"/>
    <s v="metal"/>
    <x v="853"/>
    <d v="2015-02-16T11: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x v="854"/>
    <d v="2016-12-27T21: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x v="855"/>
    <d v="2016-07-23T19: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x v="856"/>
    <d v="2016-10-25T11:00:00"/>
  </r>
  <r>
    <n v="857"/>
    <s v="A Reason To Breathe - DEBUT ALBUM"/>
    <s v="Modern Post-Hardcore/Electro music (Hardstyle, EDM, Trap, Dubstep, Dembow, House)."/>
    <n v="1200"/>
    <n v="1200"/>
    <x v="0"/>
    <x v="3"/>
    <s v="EUR"/>
    <n v="1448463431"/>
    <n v="1444831031"/>
    <b v="0"/>
    <n v="24"/>
    <b v="1"/>
    <s v="music/metal"/>
    <n v="1"/>
    <n v="50"/>
    <x v="4"/>
    <s v="metal"/>
    <x v="857"/>
    <d v="2015-11-25T06: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x v="858"/>
    <d v="2015-04-15T14: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x v="859"/>
    <d v="2015-06-03T16: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x v="860"/>
    <d v="2013-11-22T04: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x v="861"/>
    <d v="2016-09-16T15: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x v="862"/>
    <d v="2013-11-11T06: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x v="863"/>
    <d v="2012-02-11T18: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x v="864"/>
    <d v="2013-10-16T01: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x v="865"/>
    <d v="2013-01-16T10: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x v="866"/>
    <d v="2015-02-28T07: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x v="867"/>
    <d v="2009-11-30T20: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x v="868"/>
    <d v="2014-01-06T16: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x v="869"/>
    <d v="2013-04-08T11: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x v="870"/>
    <d v="2013-08-31T16: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x v="871"/>
    <d v="2013-11-29T06: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x v="872"/>
    <d v="2011-03-10T11:48:47"/>
  </r>
  <r>
    <n v="873"/>
    <s v="The Dreamer-An Original Jazz CD"/>
    <s v="Fall in love with &quot;The Dreamer&quot;, new original music from trumpeter Freddie Dunn!"/>
    <n v="3500"/>
    <n v="45"/>
    <x v="2"/>
    <x v="0"/>
    <s v="USD"/>
    <n v="1352610040"/>
    <n v="1349150440"/>
    <b v="0"/>
    <n v="5"/>
    <b v="0"/>
    <s v="music/jazz"/>
    <n v="1.2857142857142857E-2"/>
    <n v="9"/>
    <x v="4"/>
    <s v="jazz"/>
    <x v="873"/>
    <d v="2012-11-10T21: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x v="874"/>
    <d v="2013-05-04T06: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m/>
    <x v="4"/>
    <s v="jazz"/>
    <x v="875"/>
    <d v="2015-09-21T09:22:11"/>
  </r>
  <r>
    <n v="876"/>
    <s v="Sound Of Dobells"/>
    <s v="What was the greatest record shop ever?  DOBELLS!"/>
    <n v="3152"/>
    <n v="1286"/>
    <x v="2"/>
    <x v="1"/>
    <s v="GBP"/>
    <n v="1359978927"/>
    <n v="1357127727"/>
    <b v="0"/>
    <n v="45"/>
    <b v="0"/>
    <s v="music/jazz"/>
    <n v="0.40799492385786801"/>
    <n v="28.577777777777779"/>
    <x v="4"/>
    <s v="jazz"/>
    <x v="876"/>
    <d v="2013-02-04T03: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x v="877"/>
    <d v="2013-12-19T10: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x v="878"/>
    <d v="2010-12-22T21: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x v="879"/>
    <d v="2012-05-29T11: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x v="880"/>
    <d v="2012-10-29T23: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x v="881"/>
    <d v="2012-01-13T22: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x v="882"/>
    <d v="2011-09-06T12: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x v="883"/>
    <d v="2016-03-02T14: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x v="884"/>
    <d v="2012-05-11T18: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x v="885"/>
    <d v="2016-12-30T14: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x v="886"/>
    <d v="2016-09-15T12: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m/>
    <x v="4"/>
    <s v="indie rock"/>
    <x v="887"/>
    <d v="2012-05-27T15: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x v="888"/>
    <d v="2011-08-31T22: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x v="889"/>
    <d v="2014-10-05T10: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x v="890"/>
    <d v="2013-11-21T09: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x v="891"/>
    <d v="2014-08-20T16: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x v="892"/>
    <d v="2010-07-31T20: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x v="893"/>
    <d v="2015-04-01T12: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x v="894"/>
    <d v="2016-06-05T15: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x v="895"/>
    <d v="2010-10-24T19: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x v="896"/>
    <d v="2015-08-27T20:00:00"/>
  </r>
  <r>
    <n v="897"/>
    <s v="Park XXVII Album Release"/>
    <s v="Park XXVII is putting together an album of up and coming Georgia bands. We need money to fund the recording/production costs of this cd"/>
    <n v="3000"/>
    <n v="0"/>
    <x v="2"/>
    <x v="0"/>
    <s v="USD"/>
    <n v="1354123908"/>
    <n v="1351528308"/>
    <b v="0"/>
    <n v="0"/>
    <b v="0"/>
    <s v="music/indie rock"/>
    <n v="0"/>
    <m/>
    <x v="4"/>
    <s v="indie rock"/>
    <x v="897"/>
    <d v="2012-11-28T09: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x v="898"/>
    <d v="2012-01-15T10:11:50"/>
  </r>
  <r>
    <n v="899"/>
    <s v="Lets get 48/14 pressed!!!"/>
    <s v="Lets get 48/14 pressed and in your cd players,ipods,blogs, and facebook status'. Lets get it everywhere!"/>
    <n v="750"/>
    <n v="280"/>
    <x v="2"/>
    <x v="0"/>
    <s v="USD"/>
    <n v="1306549362"/>
    <n v="1302661362"/>
    <b v="0"/>
    <n v="8"/>
    <b v="0"/>
    <s v="music/indie rock"/>
    <n v="0.37333333333333335"/>
    <n v="35"/>
    <x v="4"/>
    <s v="indie rock"/>
    <x v="899"/>
    <d v="2011-05-27T18:22:42"/>
  </r>
  <r>
    <n v="900"/>
    <s v="Project Revive: Protecting the Creative Impulse"/>
    <s v="With Project Revive, I aim to protect and nurture the creative impulse through music."/>
    <n v="5000"/>
    <n v="21"/>
    <x v="2"/>
    <x v="0"/>
    <s v="USD"/>
    <n v="1459365802"/>
    <n v="1456777402"/>
    <b v="0"/>
    <n v="2"/>
    <b v="0"/>
    <s v="music/jazz"/>
    <n v="4.1999999999999997E-3"/>
    <n v="10.5"/>
    <x v="4"/>
    <s v="jazz"/>
    <x v="900"/>
    <d v="2016-03-30T11: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m/>
    <x v="4"/>
    <s v="jazz"/>
    <x v="901"/>
    <d v="2010-06-08T11: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x v="902"/>
    <d v="2014-08-30T07: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x v="903"/>
    <d v="2012-09-22T18: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x v="904"/>
    <d v="2016-01-02T17: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x v="905"/>
    <d v="2011-01-23T21:45:26"/>
  </r>
  <r>
    <n v="906"/>
    <s v="24th Music Presents Channeling Motown (Live)"/>
    <s v="The DMV's most respected saxophonist pay tribute to Motown."/>
    <n v="15000"/>
    <n v="0"/>
    <x v="2"/>
    <x v="0"/>
    <s v="USD"/>
    <n v="1394681590"/>
    <n v="1392093190"/>
    <b v="0"/>
    <n v="0"/>
    <b v="0"/>
    <s v="music/jazz"/>
    <n v="0"/>
    <m/>
    <x v="4"/>
    <s v="jazz"/>
    <x v="906"/>
    <d v="2014-03-12T19:33:10"/>
  </r>
  <r>
    <n v="907"/>
    <s v="Greg Chambers Saxophone CD"/>
    <s v="Greg Chambers' self-titled CD needs support for post production, replication, and promotion."/>
    <n v="2900"/>
    <n v="0"/>
    <x v="2"/>
    <x v="0"/>
    <s v="USD"/>
    <n v="1315715823"/>
    <n v="1313123823"/>
    <b v="0"/>
    <n v="0"/>
    <b v="0"/>
    <s v="music/jazz"/>
    <n v="0"/>
    <m/>
    <x v="4"/>
    <s v="jazz"/>
    <x v="907"/>
    <d v="2011-09-10T20:37:03"/>
  </r>
  <r>
    <n v="908"/>
    <s v="Help Tony Copeland and get free cd's and mp3's"/>
    <s v="This project is designed to help protect the environment by using Eco-friendly product packaging."/>
    <n v="2500"/>
    <n v="0"/>
    <x v="2"/>
    <x v="0"/>
    <s v="USD"/>
    <n v="1280206740"/>
    <n v="1276283655"/>
    <b v="0"/>
    <n v="0"/>
    <b v="0"/>
    <s v="music/jazz"/>
    <n v="0"/>
    <m/>
    <x v="4"/>
    <s v="jazz"/>
    <x v="908"/>
    <d v="2010-07-26T20: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x v="909"/>
    <d v="2012-07-22T20: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x v="910"/>
    <d v="2017-03-03T05: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m/>
    <x v="4"/>
    <s v="jazz"/>
    <x v="911"/>
    <d v="2014-01-23T16: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x v="912"/>
    <d v="2012-12-10T19: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x v="913"/>
    <d v="2012-05-04T19:20:19"/>
  </r>
  <r>
    <n v="914"/>
    <s v="Soul Of Man Video Project"/>
    <s v="This project is for the making of a music video. All funds will go towards production costs for this event only."/>
    <n v="1500"/>
    <n v="0"/>
    <x v="2"/>
    <x v="0"/>
    <s v="USD"/>
    <n v="1345918747"/>
    <n v="1343326747"/>
    <b v="0"/>
    <n v="0"/>
    <b v="0"/>
    <s v="music/jazz"/>
    <n v="0"/>
    <m/>
    <x v="4"/>
    <s v="jazz"/>
    <x v="914"/>
    <d v="2012-08-25T10: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x v="915"/>
    <d v="2012-02-29T20: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m/>
    <x v="4"/>
    <s v="jazz"/>
    <x v="916"/>
    <d v="2010-10-21T21: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x v="917"/>
    <d v="2014-07-13T18: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x v="918"/>
    <d v="2014-12-01T14:59:21"/>
  </r>
  <r>
    <n v="919"/>
    <s v="Jazz CD:  Out of The Blue"/>
    <s v="Cool jazz with a New Orleans flavor."/>
    <n v="20000"/>
    <n v="100"/>
    <x v="2"/>
    <x v="0"/>
    <s v="USD"/>
    <n v="1355930645"/>
    <n v="1352906645"/>
    <b v="0"/>
    <n v="1"/>
    <b v="0"/>
    <s v="music/jazz"/>
    <n v="5.0000000000000001E-3"/>
    <n v="100"/>
    <x v="4"/>
    <s v="jazz"/>
    <x v="919"/>
    <d v="2012-12-19T07:24:05"/>
  </r>
  <r>
    <n v="920"/>
    <s v="MIAMI JAZZ PROJECT: TEST OF TIME RECORDING"/>
    <s v="Miami club band records powerhouse fusion album. You don't have to be a musician to understand the sound of jazz."/>
    <n v="5500"/>
    <n v="0"/>
    <x v="2"/>
    <x v="0"/>
    <s v="USD"/>
    <n v="1384448822"/>
    <n v="1381853222"/>
    <b v="0"/>
    <n v="0"/>
    <b v="0"/>
    <s v="music/jazz"/>
    <n v="0"/>
    <m/>
    <x v="4"/>
    <s v="jazz"/>
    <x v="920"/>
    <d v="2013-11-14T09: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x v="921"/>
    <d v="2011-12-11T21: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x v="922"/>
    <d v="2014-10-01T04: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x v="923"/>
    <d v="2014-11-21T16: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x v="924"/>
    <d v="2013-02-13T14: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x v="925"/>
    <d v="2013-11-27T14: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m/>
    <x v="4"/>
    <s v="jazz"/>
    <x v="926"/>
    <d v="2010-07-08T14:40:00"/>
  </r>
  <r>
    <n v="927"/>
    <s v="JETRO DA SILVA FUNK PROJECT"/>
    <s v="Studio CD/DVD Solo project of Pianist &amp; Keyboardist Jetro da Silva"/>
    <n v="20000"/>
    <n v="0"/>
    <x v="2"/>
    <x v="0"/>
    <s v="USD"/>
    <n v="1337024695"/>
    <n v="1334432695"/>
    <b v="0"/>
    <n v="0"/>
    <b v="0"/>
    <s v="music/jazz"/>
    <n v="0"/>
    <m/>
    <x v="4"/>
    <s v="jazz"/>
    <x v="927"/>
    <d v="2012-05-14T11:44:55"/>
  </r>
  <r>
    <n v="928"/>
    <s v="In a Jazzy Motown"/>
    <s v="A real Motown Backup singer on 22 gold and platinum albums headlines her own Jazz CD of Motown songs."/>
    <n v="14500"/>
    <n v="1575"/>
    <x v="2"/>
    <x v="0"/>
    <s v="USD"/>
    <n v="1353196800"/>
    <n v="1348864913"/>
    <b v="0"/>
    <n v="28"/>
    <b v="0"/>
    <s v="music/jazz"/>
    <n v="0.10862068965517241"/>
    <n v="56.25"/>
    <x v="4"/>
    <s v="jazz"/>
    <x v="928"/>
    <d v="2012-11-17T16:00:00"/>
  </r>
  <r>
    <n v="929"/>
    <s v="EXPERIMENTAL JAZZ STUDIO RECORDING"/>
    <s v="I am searching for monetary funding to go into a good recording studio and record experimental intuitive improv jazz."/>
    <n v="500"/>
    <n v="0"/>
    <x v="2"/>
    <x v="0"/>
    <s v="USD"/>
    <n v="1333946569"/>
    <n v="1331358169"/>
    <b v="0"/>
    <n v="0"/>
    <b v="0"/>
    <s v="music/jazz"/>
    <n v="0"/>
    <m/>
    <x v="4"/>
    <s v="jazz"/>
    <x v="929"/>
    <d v="2012-04-08T20: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x v="930"/>
    <d v="2010-06-25T13: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x v="931"/>
    <d v="2014-03-16T14:00:00"/>
  </r>
  <r>
    <n v="932"/>
    <s v="Mandy Harvey Christmas Album"/>
    <s v="Help me to create my 3rd album, a Christmas CD with 16 Holiday/Original favorites!"/>
    <n v="9500"/>
    <n v="1381"/>
    <x v="2"/>
    <x v="0"/>
    <s v="USD"/>
    <n v="1363990545"/>
    <n v="1360106145"/>
    <b v="0"/>
    <n v="30"/>
    <b v="0"/>
    <s v="music/jazz"/>
    <n v="0.14536842105263159"/>
    <n v="46.033333333333331"/>
    <x v="4"/>
    <s v="jazz"/>
    <x v="932"/>
    <d v="2013-03-22T14: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x v="933"/>
    <d v="2014-05-11T20: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x v="934"/>
    <d v="2014-05-03T22: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x v="935"/>
    <d v="2016-01-29T00:00:29"/>
  </r>
  <r>
    <n v="936"/>
    <s v="Jazz Singer, Marti Mendenhall Live Concert Recording"/>
    <s v="A CD of a live Jazz concert featuring Marti Mendenhall, George Mitchell, Scott Steed and Todd Strait."/>
    <n v="1400"/>
    <n v="0"/>
    <x v="2"/>
    <x v="0"/>
    <s v="USD"/>
    <n v="1326916800"/>
    <n v="1323131689"/>
    <b v="0"/>
    <n v="0"/>
    <b v="0"/>
    <s v="music/jazz"/>
    <n v="0"/>
    <m/>
    <x v="4"/>
    <s v="jazz"/>
    <x v="936"/>
    <d v="2012-01-18T12: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x v="937"/>
    <d v="2013-11-03T12: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x v="938"/>
    <d v="2012-09-02T03: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x v="939"/>
    <d v="2013-06-30T11: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x v="940"/>
    <d v="2015-08-10T16: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x v="941"/>
    <d v="2017-02-09T18: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x v="942"/>
    <d v="2016-02-18T12:14:20"/>
  </r>
  <r>
    <n v="943"/>
    <s v="SleepMode"/>
    <s v="A mask for home or travel that will give you the best, undisturbed sleep of your life."/>
    <n v="3000"/>
    <n v="289"/>
    <x v="2"/>
    <x v="0"/>
    <s v="USD"/>
    <n v="1480438905"/>
    <n v="1477843305"/>
    <b v="0"/>
    <n v="12"/>
    <b v="0"/>
    <s v="technology/wearables"/>
    <n v="9.633333333333334E-2"/>
    <n v="24.083333333333332"/>
    <x v="2"/>
    <s v="wearables"/>
    <x v="943"/>
    <d v="2016-11-29T09: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x v="944"/>
    <d v="2016-04-18T06:00:00"/>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x v="945"/>
    <d v="2017-02-18T15:59:00"/>
  </r>
  <r>
    <n v="946"/>
    <s v="OmniTrade Apron"/>
    <s v="Soft edged-Hard working. The perfect wearable organization for the home and professional shop."/>
    <n v="15000"/>
    <n v="286"/>
    <x v="2"/>
    <x v="0"/>
    <s v="USD"/>
    <n v="1473444048"/>
    <n v="1470852048"/>
    <b v="0"/>
    <n v="5"/>
    <b v="0"/>
    <s v="technology/wearables"/>
    <n v="1.9066666666666666E-2"/>
    <n v="57.2"/>
    <x v="2"/>
    <s v="wearables"/>
    <x v="946"/>
    <d v="2016-09-09T10:00:48"/>
  </r>
  <r>
    <n v="947"/>
    <s v="PAKPOWER, The CCP Pack"/>
    <s v="The CCP Pack is a bag that charges your smartphones and tablets on the go! Also holds small important items. &quot;Never Without Power&quot;."/>
    <n v="850"/>
    <n v="0"/>
    <x v="2"/>
    <x v="0"/>
    <s v="USD"/>
    <n v="1467312306"/>
    <n v="1462128306"/>
    <b v="0"/>
    <n v="0"/>
    <b v="0"/>
    <s v="technology/wearables"/>
    <n v="0"/>
    <m/>
    <x v="2"/>
    <s v="wearables"/>
    <x v="947"/>
    <d v="2016-06-30T10:45:06"/>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x v="948"/>
    <d v="2016-03-12T11:52:44"/>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x v="949"/>
    <d v="2016-02-20T17: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x v="950"/>
    <d v="2016-01-17T10:01:01"/>
  </r>
  <r>
    <n v="951"/>
    <s v="Smart Harness"/>
    <s v="Revolutionizing the way we walk our dogs!"/>
    <n v="50000"/>
    <n v="19195"/>
    <x v="2"/>
    <x v="0"/>
    <s v="USD"/>
    <n v="1465054872"/>
    <n v="1461166872"/>
    <b v="0"/>
    <n v="121"/>
    <b v="0"/>
    <s v="technology/wearables"/>
    <n v="0.38390000000000002"/>
    <n v="158.63636363636363"/>
    <x v="2"/>
    <s v="wearables"/>
    <x v="951"/>
    <d v="2016-06-04T07: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x v="952"/>
    <d v="2016-11-18T07: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x v="953"/>
    <d v="2015-01-24T19: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x v="954"/>
    <d v="2015-08-20T12: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x v="955"/>
    <d v="2016-09-12T23: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x v="956"/>
    <d v="2015-04-26T12: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x v="957"/>
    <d v="2016-11-17T06: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x v="958"/>
    <d v="2015-04-09T20: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x v="959"/>
    <d v="2015-01-18T20: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x v="960"/>
    <d v="2017-03-14T06: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x v="961"/>
    <d v="2017-02-20T11: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x v="962"/>
    <d v="2016-02-11T09:05:53"/>
  </r>
  <r>
    <n v="963"/>
    <s v="The Ultimate Learning Center"/>
    <s v="WE are molding an educated, motivated, non violent GENERATION!"/>
    <n v="35000"/>
    <n v="377"/>
    <x v="2"/>
    <x v="0"/>
    <s v="USD"/>
    <n v="1476717319"/>
    <n v="1473693319"/>
    <b v="0"/>
    <n v="9"/>
    <b v="0"/>
    <s v="technology/wearables"/>
    <n v="1.0771428571428571E-2"/>
    <n v="41.888888888888886"/>
    <x v="2"/>
    <s v="wearables"/>
    <x v="963"/>
    <d v="2016-10-17T07: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x v="964"/>
    <d v="2015-09-01T07: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x v="965"/>
    <d v="2016-10-25T19: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x v="966"/>
    <d v="2016-10-06T07: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x v="967"/>
    <d v="2016-04-21T21: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x v="968"/>
    <d v="2014-08-15T12:20:34"/>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x v="969"/>
    <d v="2017-02-08T23: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x v="970"/>
    <d v="2017-01-22T20: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x v="971"/>
    <d v="2015-06-01T09: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x v="972"/>
    <d v="2014-09-03T22: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x v="973"/>
    <d v="2015-11-08T17: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x v="974"/>
    <d v="2016-03-25T08: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x v="975"/>
    <d v="2016-06-28T08: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x v="976"/>
    <d v="2015-08-13T17: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x v="977"/>
    <d v="2016-02-21T14: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x v="978"/>
    <d v="2016-02-24T23: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x v="979"/>
    <d v="2016-06-20T10: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x v="980"/>
    <d v="2014-11-30T14: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x v="981"/>
    <d v="2014-08-09T14:43:42"/>
  </r>
  <r>
    <n v="982"/>
    <s v="Smart 2-in-1 I-PHONE HANDLE/WALLETtm"/>
    <s v="revolutonary ultra-slim 2-in-1 Smart  2-in-1 I-PHONE handle/WALLETtm with 360 rotatiion"/>
    <n v="17500"/>
    <n v="3"/>
    <x v="2"/>
    <x v="0"/>
    <s v="USD"/>
    <n v="1475431486"/>
    <n v="1472839486"/>
    <b v="0"/>
    <n v="3"/>
    <b v="0"/>
    <s v="technology/wearables"/>
    <n v="1.7142857142857143E-4"/>
    <n v="1"/>
    <x v="2"/>
    <s v="wearables"/>
    <x v="982"/>
    <d v="2016-10-02T10: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x v="983"/>
    <d v="2016-08-23T12: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x v="984"/>
    <d v="2015-03-27T17: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x v="985"/>
    <d v="2015-12-31T15: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x v="986"/>
    <d v="2016-01-09T16: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x v="987"/>
    <d v="2014-06-22T23: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m/>
    <x v="2"/>
    <s v="wearables"/>
    <x v="988"/>
    <d v="2016-10-01T00:33:45"/>
  </r>
  <r>
    <n v="989"/>
    <s v="Power Rope"/>
    <s v="The most useful phone charger you will ever buy"/>
    <n v="10000"/>
    <n v="1677"/>
    <x v="2"/>
    <x v="0"/>
    <s v="USD"/>
    <n v="1475101495"/>
    <n v="1472509495"/>
    <b v="0"/>
    <n v="32"/>
    <b v="0"/>
    <s v="technology/wearables"/>
    <n v="0.16769999999999999"/>
    <n v="52.40625"/>
    <x v="2"/>
    <s v="wearables"/>
    <x v="989"/>
    <d v="2016-09-28T14: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x v="990"/>
    <d v="2014-09-03T10: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x v="991"/>
    <d v="2016-07-12T10:51:00"/>
  </r>
  <r>
    <n v="992"/>
    <s v="WairConditioning"/>
    <s v="The HOTTEST and COOLEST thing yet! WairConditioning... an entirely new level of comfortability!"/>
    <n v="100000"/>
    <n v="467"/>
    <x v="2"/>
    <x v="0"/>
    <s v="USD"/>
    <n v="1462655519"/>
    <n v="1457475119"/>
    <b v="0"/>
    <n v="4"/>
    <b v="0"/>
    <s v="technology/wearables"/>
    <n v="4.6699999999999997E-3"/>
    <n v="116.75"/>
    <x v="2"/>
    <s v="wearables"/>
    <x v="992"/>
    <d v="2016-05-07T13: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x v="993"/>
    <d v="2016-11-11T21: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x v="994"/>
    <d v="2014-11-30T14: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x v="995"/>
    <d v="2014-11-29T08: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x v="996"/>
    <d v="2014-07-27T07:27:00"/>
  </r>
  <r>
    <n v="997"/>
    <s v="iPhanny"/>
    <s v="The iPhanny keeps your iPhone 6 safe from bending in those dangerous pants pockets."/>
    <n v="5000"/>
    <n v="65"/>
    <x v="2"/>
    <x v="0"/>
    <s v="USD"/>
    <n v="1417145297"/>
    <n v="1414549697"/>
    <b v="0"/>
    <n v="8"/>
    <b v="0"/>
    <s v="technology/wearables"/>
    <n v="1.2999999999999999E-2"/>
    <n v="8.125"/>
    <x v="2"/>
    <s v="wearables"/>
    <x v="997"/>
    <d v="2014-11-27T19: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x v="998"/>
    <d v="2015-11-18T21: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x v="999"/>
    <d v="2014-11-13T00: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x v="1000"/>
    <d v="2017-03-14T16: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09: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x v="1002"/>
    <d v="2015-12-16T21: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x v="1003"/>
    <d v="2017-03-16T08: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x v="1004"/>
    <d v="2016-02-18T09: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x v="1005"/>
    <d v="2015-10-30T06: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x v="1006"/>
    <d v="2014-12-11T23: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x v="1007"/>
    <d v="2016-12-14T07: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x v="1008"/>
    <d v="2016-12-28T11: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x v="1009"/>
    <d v="2016-06-19T06: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x v="1010"/>
    <d v="2016-09-04T18: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x v="1011"/>
    <d v="2014-12-18T13: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x v="1012"/>
    <d v="2017-01-24T02: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x v="1013"/>
    <d v="2015-12-29T12: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x v="1014"/>
    <d v="2014-12-31T16: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x v="1015"/>
    <d v="2015-11-25T14: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x v="1016"/>
    <d v="2016-04-06T17: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x v="1017"/>
    <d v="2015-11-21T09: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x v="1018"/>
    <d v="2016-07-14T03: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x v="1019"/>
    <d v="2015-02-04T15: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x v="1020"/>
    <d v="2015-06-01T16: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x v="1021"/>
    <d v="2015-10-16T20:00:00"/>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x v="1022"/>
    <d v="2015-05-17T07: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x v="1023"/>
    <d v="2015-06-20T14: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x v="1024"/>
    <d v="2016-01-31T05: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x v="1025"/>
    <d v="2015-03-16T11: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x v="1026"/>
    <d v="2016-03-31T00: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x v="1027"/>
    <d v="2014-10-22T16: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x v="1028"/>
    <d v="2017-03-06T12: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x v="1029"/>
    <d v="2015-04-04T13:59:00"/>
  </r>
  <r>
    <n v="1030"/>
    <s v="The Gothsicles - I FEEL SICLE"/>
    <s v="Help fund the latest Gothsicles mega-album, I FEEL SICLE!"/>
    <n v="2000"/>
    <n v="6842"/>
    <x v="0"/>
    <x v="0"/>
    <s v="USD"/>
    <n v="1473680149"/>
    <n v="1472470549"/>
    <b v="0"/>
    <n v="159"/>
    <b v="1"/>
    <s v="music/electronic music"/>
    <n v="3.4209999999999998"/>
    <n v="43.031446540880502"/>
    <x v="4"/>
    <s v="electronic music"/>
    <x v="1030"/>
    <d v="2016-09-12T03: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x v="1031"/>
    <d v="2015-12-16T10:20:10"/>
  </r>
  <r>
    <n v="1032"/>
    <s v="Phantom Ship / Coastal (Album Preorder)"/>
    <s v="Ideal for living rooms and open spaces."/>
    <n v="5400"/>
    <n v="5858.84"/>
    <x v="0"/>
    <x v="0"/>
    <s v="USD"/>
    <n v="1466697625"/>
    <n v="1464105625"/>
    <b v="0"/>
    <n v="96"/>
    <b v="1"/>
    <s v="music/electronic music"/>
    <n v="1.0849703703703704"/>
    <n v="61.029583333333335"/>
    <x v="4"/>
    <s v="electronic music"/>
    <x v="1032"/>
    <d v="2016-06-23T08: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x v="1033"/>
    <d v="2016-12-12T09: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x v="1034"/>
    <d v="2016-08-04T19: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x v="1035"/>
    <d v="2015-02-11T07: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x v="1036"/>
    <d v="2013-01-07T00: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x v="1037"/>
    <d v="2015-05-17T21: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x v="1038"/>
    <d v="2016-03-18T20: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x v="1039"/>
    <d v="2016-12-12T23: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x v="1040"/>
    <d v="2016-08-27T09:00:09"/>
  </r>
  <r>
    <n v="1041"/>
    <s v="Industry Success Project (Canceled)"/>
    <s v="I am trying to document what it is like to plunge head first into the music/audio industry as an intern."/>
    <n v="50"/>
    <n v="0"/>
    <x v="1"/>
    <x v="0"/>
    <s v="USD"/>
    <n v="1406769992"/>
    <n v="1405041992"/>
    <b v="0"/>
    <n v="0"/>
    <b v="0"/>
    <s v="journalism/audio"/>
    <n v="0"/>
    <m/>
    <x v="5"/>
    <s v="audio"/>
    <x v="1041"/>
    <d v="2014-07-30T17: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x v="1042"/>
    <d v="2014-09-12T02: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x v="1043"/>
    <d v="2015-05-19T22: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x v="1044"/>
    <d v="2015-03-05T12: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x v="1045"/>
    <d v="2014-08-23T12: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m/>
    <x v="5"/>
    <s v="audio"/>
    <x v="1046"/>
    <d v="2015-12-26T12: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x v="1047"/>
    <d v="2014-11-05T12: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x v="1048"/>
    <d v="2016-09-24T17:16:29"/>
  </r>
  <r>
    <n v="1049"/>
    <s v="J1 (Canceled)"/>
    <s v="------"/>
    <n v="12000"/>
    <n v="0"/>
    <x v="1"/>
    <x v="0"/>
    <s v="USD"/>
    <n v="1455272445"/>
    <n v="1452680445"/>
    <b v="0"/>
    <n v="0"/>
    <b v="0"/>
    <s v="journalism/audio"/>
    <n v="0"/>
    <m/>
    <x v="5"/>
    <s v="audio"/>
    <x v="1049"/>
    <d v="2016-02-12T02:20:45"/>
  </r>
  <r>
    <n v="1050"/>
    <s v="The (Secular) Barbershop Podcast (Canceled)"/>
    <s v="Secularism is on the rise and I hear you.Talk to me."/>
    <n v="2500"/>
    <n v="0"/>
    <x v="1"/>
    <x v="0"/>
    <s v="USD"/>
    <n v="1442257677"/>
    <n v="1439665677"/>
    <b v="0"/>
    <n v="0"/>
    <b v="0"/>
    <s v="journalism/audio"/>
    <n v="0"/>
    <m/>
    <x v="5"/>
    <s v="audio"/>
    <x v="1050"/>
    <d v="2015-09-14T11:07:57"/>
  </r>
  <r>
    <n v="1051"/>
    <s v="Now You Know Podcast (Canceled)"/>
    <s v="Inspired by some great podcasters as well as my desire to learn from many people about many topics, plus just to inform people."/>
    <n v="500"/>
    <n v="0"/>
    <x v="1"/>
    <x v="0"/>
    <s v="USD"/>
    <n v="1409098825"/>
    <n v="1406679625"/>
    <b v="0"/>
    <n v="0"/>
    <b v="0"/>
    <s v="journalism/audio"/>
    <n v="0"/>
    <m/>
    <x v="5"/>
    <s v="audio"/>
    <x v="1051"/>
    <d v="2014-08-26T16: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m/>
    <x v="5"/>
    <s v="audio"/>
    <x v="1052"/>
    <d v="2016-06-06T12: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x v="1053"/>
    <d v="2017-03-05T20: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m/>
    <x v="5"/>
    <s v="audio"/>
    <x v="1054"/>
    <d v="2014-08-10T14: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m/>
    <x v="5"/>
    <s v="audio"/>
    <x v="1055"/>
    <d v="2016-03-07T15: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m/>
    <x v="5"/>
    <s v="audio"/>
    <x v="1056"/>
    <d v="2015-04-24T08:16:17"/>
  </r>
  <r>
    <n v="1057"/>
    <s v="Support Independent Media (Canceled)"/>
    <s v="Sayin it Plain is a Independent Radio Show created to inform the public and empower the community."/>
    <n v="10000"/>
    <n v="0"/>
    <x v="1"/>
    <x v="0"/>
    <s v="USD"/>
    <n v="1480888483"/>
    <n v="1478292883"/>
    <b v="0"/>
    <n v="0"/>
    <b v="0"/>
    <s v="journalism/audio"/>
    <n v="0"/>
    <m/>
    <x v="5"/>
    <s v="audio"/>
    <x v="1057"/>
    <d v="2016-12-04T13: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m/>
    <x v="5"/>
    <s v="audio"/>
    <x v="1058"/>
    <d v="2015-03-25T16:00:00"/>
  </r>
  <r>
    <n v="1059"/>
    <s v="Voice Over Artist (Canceled)"/>
    <s v="Turning myself into a vocal artist."/>
    <n v="1100"/>
    <n v="0"/>
    <x v="1"/>
    <x v="0"/>
    <s v="USD"/>
    <n v="1426269456"/>
    <n v="1423681056"/>
    <b v="0"/>
    <n v="0"/>
    <b v="0"/>
    <s v="journalism/audio"/>
    <n v="0"/>
    <m/>
    <x v="5"/>
    <s v="audio"/>
    <x v="1059"/>
    <d v="2015-03-13T09: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x v="1060"/>
    <d v="2015-04-15T13:54:53"/>
  </r>
  <r>
    <n v="1061"/>
    <s v="Chat Box 23 (Canceled)"/>
    <s v="T.O., Adi &amp; Mercedes discuss their point of views, women's issues &amp; Hollywood Hotties."/>
    <n v="4000"/>
    <n v="0"/>
    <x v="1"/>
    <x v="0"/>
    <s v="USD"/>
    <n v="1462150800"/>
    <n v="1456987108"/>
    <b v="0"/>
    <n v="0"/>
    <b v="0"/>
    <s v="journalism/audio"/>
    <n v="0"/>
    <m/>
    <x v="5"/>
    <s v="audio"/>
    <x v="1061"/>
    <d v="2016-05-01T17:00:00"/>
  </r>
  <r>
    <n v="1062"/>
    <s v="RETURNING AT A LATER DATE"/>
    <s v="SEE US ON PATREON www.badgirlartwork.com"/>
    <n v="199"/>
    <n v="190"/>
    <x v="1"/>
    <x v="0"/>
    <s v="USD"/>
    <n v="1468351341"/>
    <n v="1467746541"/>
    <b v="0"/>
    <n v="4"/>
    <b v="0"/>
    <s v="journalism/audio"/>
    <n v="0.95477386934673369"/>
    <n v="47.5"/>
    <x v="5"/>
    <s v="audio"/>
    <x v="1062"/>
    <d v="2016-07-12T11: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m/>
    <x v="5"/>
    <s v="audio"/>
    <x v="1063"/>
    <d v="2016-08-30T16: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x v="1064"/>
    <d v="2013-07-06T21: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x v="1065"/>
    <d v="2014-02-19T01: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x v="1066"/>
    <d v="2013-08-04T15: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x v="1067"/>
    <d v="2013-12-21T12: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x v="1068"/>
    <d v="2016-04-09T23: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x v="1069"/>
    <d v="2013-11-25T22: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x v="1070"/>
    <d v="2012-09-30T16:17:02"/>
  </r>
  <r>
    <n v="1071"/>
    <s v="DJ's Bane"/>
    <s v="I'm making a game where you choose how you want to kill the DJ, so you yourself can decide what music will be played at the party."/>
    <n v="100"/>
    <n v="0"/>
    <x v="2"/>
    <x v="10"/>
    <s v="NOK"/>
    <n v="1447787093"/>
    <n v="1445191493"/>
    <b v="0"/>
    <n v="0"/>
    <b v="0"/>
    <s v="games/video games"/>
    <n v="0"/>
    <m/>
    <x v="6"/>
    <s v="video games"/>
    <x v="1071"/>
    <d v="2015-11-17T11: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x v="1072"/>
    <d v="2014-02-05T11:58:17"/>
  </r>
  <r>
    <n v="1073"/>
    <s v="Rainbow Ball to the Iphone"/>
    <s v="We want to bring our Game Rainbow Ball to the iphone and to do that we need a little help"/>
    <n v="750"/>
    <n v="10"/>
    <x v="2"/>
    <x v="0"/>
    <s v="USD"/>
    <n v="1318806541"/>
    <n v="1316214541"/>
    <b v="0"/>
    <n v="1"/>
    <b v="0"/>
    <s v="games/video games"/>
    <n v="1.3333333333333334E-2"/>
    <n v="10"/>
    <x v="6"/>
    <s v="video games"/>
    <x v="1073"/>
    <d v="2011-10-16T15: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x v="1074"/>
    <d v="2014-01-03T20:09:05"/>
  </r>
  <r>
    <n v="1075"/>
    <s v="Towers Of The Apocalypse"/>
    <s v="Fully 3D, post Apocalyptic themed tower defense video game. New take on the genre."/>
    <n v="1000"/>
    <n v="45"/>
    <x v="2"/>
    <x v="0"/>
    <s v="USD"/>
    <n v="1336340516"/>
    <n v="1333748516"/>
    <b v="0"/>
    <n v="3"/>
    <b v="0"/>
    <s v="games/video games"/>
    <n v="4.4999999999999998E-2"/>
    <n v="15"/>
    <x v="6"/>
    <s v="video games"/>
    <x v="1075"/>
    <d v="2012-05-06T13: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x v="1076"/>
    <d v="2014-09-11T01: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x v="1077"/>
    <d v="2016-01-13T20: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x v="1078"/>
    <d v="2011-07-21T20: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x v="1079"/>
    <d v="2016-05-14T05: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x v="1080"/>
    <d v="2014-05-10T19:18:53"/>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x v="1081"/>
    <d v="2015-01-28T14: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x v="1082"/>
    <d v="2012-08-10T13: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x v="1083"/>
    <d v="2014-08-02T07:49:43"/>
  </r>
  <r>
    <n v="1084"/>
    <s v="My own channel"/>
    <s v="I want to start my own channel for gaming"/>
    <n v="550"/>
    <n v="0"/>
    <x v="2"/>
    <x v="0"/>
    <s v="USD"/>
    <n v="1407534804"/>
    <n v="1404942804"/>
    <b v="0"/>
    <n v="0"/>
    <b v="0"/>
    <s v="games/video games"/>
    <n v="0"/>
    <m/>
    <x v="6"/>
    <s v="video games"/>
    <x v="1084"/>
    <d v="2014-08-08T13:53:24"/>
  </r>
  <r>
    <n v="1085"/>
    <s v="Sun Dryd Studios"/>
    <s v="The new kid on the block. Re-imagining old games and creating new ones. Ship, Lazer, Rock is first."/>
    <n v="30000"/>
    <n v="1026"/>
    <x v="2"/>
    <x v="5"/>
    <s v="CAD"/>
    <n v="1457967975"/>
    <n v="1455379575"/>
    <b v="0"/>
    <n v="9"/>
    <b v="0"/>
    <s v="games/video games"/>
    <n v="3.4200000000000001E-2"/>
    <n v="114"/>
    <x v="6"/>
    <s v="video games"/>
    <x v="1085"/>
    <d v="2016-03-14T07:06:15"/>
  </r>
  <r>
    <n v="1086"/>
    <s v="Cyber Universe Online"/>
    <s v="Humanity's future in the Galaxy"/>
    <n v="18000"/>
    <n v="15"/>
    <x v="2"/>
    <x v="0"/>
    <s v="USD"/>
    <n v="1408913291"/>
    <n v="1406321291"/>
    <b v="0"/>
    <n v="2"/>
    <b v="0"/>
    <s v="games/video games"/>
    <n v="8.3333333333333339E-4"/>
    <n v="7.5"/>
    <x v="6"/>
    <s v="video games"/>
    <x v="1086"/>
    <d v="2014-08-24T12:48:11"/>
  </r>
  <r>
    <n v="1087"/>
    <s v="Idle Gamers"/>
    <s v="Idle gamers are the group of gamers worth watching play video games. We have a back log of video ideas and want to entertain you."/>
    <n v="1100"/>
    <n v="0"/>
    <x v="2"/>
    <x v="0"/>
    <s v="USD"/>
    <n v="1402852087"/>
    <n v="1400260087"/>
    <b v="0"/>
    <n v="0"/>
    <b v="0"/>
    <s v="games/video games"/>
    <n v="0"/>
    <m/>
    <x v="6"/>
    <s v="video games"/>
    <x v="1087"/>
    <d v="2014-06-15T09:08:07"/>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x v="1088"/>
    <d v="2014-04-24T11:11:07"/>
  </r>
  <r>
    <n v="1089"/>
    <s v="Farabel"/>
    <s v="Farabel is a single player turn-based fantasy strategy game for Mac/PC/Linux"/>
    <n v="15000"/>
    <n v="1174"/>
    <x v="2"/>
    <x v="6"/>
    <s v="EUR"/>
    <n v="1435293175"/>
    <n v="1432701175"/>
    <b v="0"/>
    <n v="49"/>
    <b v="0"/>
    <s v="games/video games"/>
    <n v="7.8266666666666665E-2"/>
    <n v="23.959183673469386"/>
    <x v="6"/>
    <s v="video games"/>
    <x v="1089"/>
    <d v="2015-06-25T20: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x v="1090"/>
    <d v="2015-05-28T20: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x v="1091"/>
    <d v="2016-04-10T10: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x v="1092"/>
    <d v="2013-01-05T16: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x v="1093"/>
    <d v="2016-02-11T15: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x v="1094"/>
    <d v="2011-10-09T09: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x v="1095"/>
    <d v="2013-08-30T04: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x v="1096"/>
    <d v="2014-10-03T19: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x v="1097"/>
    <d v="2014-03-02T11:01:17"/>
  </r>
  <r>
    <n v="1098"/>
    <s v="Kick, Punch... Fireball"/>
    <s v="Kick, Punch... Fireball is an FPS type arena game set inside the fantasy world."/>
    <n v="25000"/>
    <n v="1803"/>
    <x v="2"/>
    <x v="0"/>
    <s v="USD"/>
    <n v="1397413095"/>
    <n v="1394821095"/>
    <b v="0"/>
    <n v="22"/>
    <b v="0"/>
    <s v="games/video games"/>
    <n v="7.2120000000000004E-2"/>
    <n v="81.954545454545453"/>
    <x v="6"/>
    <s v="video games"/>
    <x v="1098"/>
    <d v="2014-04-13T10: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x v="1099"/>
    <d v="2015-05-13T12: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x v="1100"/>
    <d v="2016-02-13T18:39:31"/>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x v="1101"/>
    <d v="2016-07-14T10: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x v="1102"/>
    <d v="2013-12-08T21:59:00"/>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x v="1103"/>
    <d v="2016-06-17T21: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x v="1104"/>
    <d v="2014-06-11T01: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x v="1105"/>
    <d v="2014-03-23T18: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x v="1106"/>
    <d v="2012-04-04T08: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m/>
    <x v="6"/>
    <s v="video games"/>
    <x v="1107"/>
    <d v="2014-07-23T12: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x v="1108"/>
    <d v="2012-04-13T06: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x v="1109"/>
    <d v="2016-11-18T11: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x v="1110"/>
    <d v="2012-12-07T14: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x v="1111"/>
    <d v="2016-01-07T20: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x v="1112"/>
    <d v="2015-01-19T00: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x v="1113"/>
    <d v="2014-08-14T15: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x v="1114"/>
    <d v="2013-10-09T00: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x v="1115"/>
    <d v="2016-03-30T07:41:35"/>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x v="1116"/>
    <d v="2012-06-09T12:20:08"/>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x v="1117"/>
    <d v="2015-12-25T06: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x v="1118"/>
    <d v="2014-04-04T18: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x v="1119"/>
    <d v="2014-04-06T11:01:04"/>
  </r>
  <r>
    <n v="1120"/>
    <s v="PlanEt Ninjahwah"/>
    <s v="Planet Ninjahwah is a highly anticipated futuristic action adventure game that will blow your mind!!"/>
    <n v="25000"/>
    <n v="0"/>
    <x v="2"/>
    <x v="0"/>
    <s v="USD"/>
    <n v="1319835400"/>
    <n v="1315947400"/>
    <b v="0"/>
    <n v="0"/>
    <b v="0"/>
    <s v="games/video games"/>
    <n v="0"/>
    <m/>
    <x v="6"/>
    <s v="video games"/>
    <x v="1120"/>
    <d v="2011-10-28T12:56:40"/>
  </r>
  <r>
    <n v="1121"/>
    <s v="Pwincess"/>
    <s v="An action packed, side scrolling, platform jumping, laser shooting ADVENTURE that will be fun for everyone."/>
    <n v="250000"/>
    <n v="29"/>
    <x v="2"/>
    <x v="0"/>
    <s v="USD"/>
    <n v="1457904316"/>
    <n v="1455315916"/>
    <b v="0"/>
    <n v="5"/>
    <b v="0"/>
    <s v="games/video games"/>
    <n v="1.16E-4"/>
    <n v="5.8"/>
    <x v="6"/>
    <s v="video games"/>
    <x v="1121"/>
    <d v="2016-03-13T13: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m/>
    <x v="6"/>
    <s v="video games"/>
    <x v="1122"/>
    <d v="2013-05-30T08: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x v="1123"/>
    <d v="2014-04-19T04: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x v="1124"/>
    <d v="2015-04-30T08:00:51"/>
  </r>
  <r>
    <n v="1125"/>
    <s v="Ultimate Supremacy"/>
    <s v="Ultimate Supremacy will be the ultimate in mobile gaming, if you love fighting and strategy games, you will love Ultimate Supremacy."/>
    <n v="3000"/>
    <n v="0"/>
    <x v="2"/>
    <x v="1"/>
    <s v="GBP"/>
    <n v="1443193130"/>
    <n v="1438009130"/>
    <b v="0"/>
    <n v="0"/>
    <b v="0"/>
    <s v="games/mobile games"/>
    <n v="0"/>
    <m/>
    <x v="6"/>
    <s v="mobile games"/>
    <x v="1125"/>
    <d v="2015-09-25T06:58:50"/>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x v="1126"/>
    <d v="2016-07-13T23: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x v="1127"/>
    <d v="2014-11-14T13:30:00"/>
  </r>
  <r>
    <n v="1128"/>
    <s v="Flying Turds"/>
    <s v="#havingfunFTW"/>
    <n v="1000"/>
    <n v="1"/>
    <x v="2"/>
    <x v="1"/>
    <s v="GBP"/>
    <n v="1407425717"/>
    <n v="1404833717"/>
    <b v="0"/>
    <n v="1"/>
    <b v="0"/>
    <s v="games/mobile games"/>
    <n v="1E-3"/>
    <n v="1"/>
    <x v="6"/>
    <s v="mobile games"/>
    <x v="1128"/>
    <d v="2014-08-07T07: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x v="1129"/>
    <d v="2016-06-04T22: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x v="1130"/>
    <d v="2014-11-25T16:55:00"/>
  </r>
  <r>
    <n v="1131"/>
    <s v="Hot Potato - The App"/>
    <s v="Don't drop it like it's hot..Hot Potato is a battle between friends. Compete to keep Mr Potato off the ground. Who will drop him first?"/>
    <n v="40000"/>
    <n v="0"/>
    <x v="2"/>
    <x v="2"/>
    <s v="AUD"/>
    <n v="1450993668"/>
    <n v="1448401668"/>
    <b v="0"/>
    <n v="0"/>
    <b v="0"/>
    <s v="games/mobile games"/>
    <n v="0"/>
    <m/>
    <x v="6"/>
    <s v="mobile games"/>
    <x v="1131"/>
    <d v="2015-12-24T13: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x v="1132"/>
    <d v="2016-12-31T18: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x v="1133"/>
    <d v="2014-07-31T01: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x v="1134"/>
    <d v="2014-11-28T20: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x v="1135"/>
    <d v="2016-08-06T15: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x v="1136"/>
    <d v="2015-12-19T08: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x v="1137"/>
    <d v="2016-04-23T11: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x v="1138"/>
    <d v="2017-01-21T13: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x v="1139"/>
    <d v="2015-01-01T00:20:26"/>
  </r>
  <r>
    <n v="1140"/>
    <s v="Medieval Empire by Bear Games"/>
    <s v="We are creating the next epic Massive Multiplayer Online-Real Time Strategy game and we want you to be a part of it!"/>
    <n v="5000"/>
    <n v="0"/>
    <x v="2"/>
    <x v="1"/>
    <s v="GBP"/>
    <n v="1438859121"/>
    <n v="1436267121"/>
    <b v="0"/>
    <n v="0"/>
    <b v="0"/>
    <s v="games/mobile games"/>
    <n v="0"/>
    <m/>
    <x v="6"/>
    <s v="mobile games"/>
    <x v="1140"/>
    <d v="2015-08-06T03:05:21"/>
  </r>
  <r>
    <n v="1141"/>
    <s v="Arena Z - Zombie Survival"/>
    <s v="I think this will be a great game!"/>
    <n v="500"/>
    <n v="0"/>
    <x v="2"/>
    <x v="12"/>
    <s v="EUR"/>
    <n v="1436460450"/>
    <n v="1433868450"/>
    <b v="0"/>
    <n v="0"/>
    <b v="0"/>
    <s v="games/mobile games"/>
    <n v="0"/>
    <m/>
    <x v="6"/>
    <s v="mobile games"/>
    <x v="1141"/>
    <d v="2015-07-09T08: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m/>
    <x v="6"/>
    <s v="mobile games"/>
    <x v="1142"/>
    <d v="2015-02-16T16: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x v="1143"/>
    <d v="2015-12-16T20:38:46"/>
  </r>
  <r>
    <n v="1144"/>
    <s v="We Need Your Help to Finish Our BBQ Food Truck"/>
    <s v="We need your help to finish our food truck. We are building a BBQ Food Truck to serve competition style BBQ."/>
    <n v="9300"/>
    <n v="0"/>
    <x v="2"/>
    <x v="0"/>
    <s v="USD"/>
    <n v="1430281320"/>
    <n v="1427689320"/>
    <b v="0"/>
    <n v="0"/>
    <b v="0"/>
    <s v="food/food trucks"/>
    <n v="0"/>
    <m/>
    <x v="7"/>
    <s v="food trucks"/>
    <x v="1144"/>
    <d v="2015-04-28T20:22:00"/>
  </r>
  <r>
    <n v="1145"/>
    <s v="A FORK IN THE ROAD food truck"/>
    <s v="Emphasizing locally and responsibly raised ingredients, serving delicious food! I need your help."/>
    <n v="80000"/>
    <n v="100"/>
    <x v="2"/>
    <x v="0"/>
    <s v="USD"/>
    <n v="1412272592"/>
    <n v="1407088592"/>
    <b v="0"/>
    <n v="1"/>
    <b v="0"/>
    <s v="food/food trucks"/>
    <n v="1.25E-3"/>
    <n v="100"/>
    <x v="7"/>
    <s v="food trucks"/>
    <x v="1145"/>
    <d v="2014-10-02T09: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x v="1146"/>
    <d v="2014-05-02T14:52:53"/>
  </r>
  <r>
    <n v="1147"/>
    <s v="baked pugtato"/>
    <s v="amazing gourmet baked potato truck with variable options for everyone, its always been my dream, help me make it come true :)."/>
    <n v="25000"/>
    <n v="0"/>
    <x v="2"/>
    <x v="5"/>
    <s v="CAD"/>
    <n v="1413760783"/>
    <n v="1408576783"/>
    <b v="0"/>
    <n v="0"/>
    <b v="0"/>
    <s v="food/food trucks"/>
    <n v="0"/>
    <m/>
    <x v="7"/>
    <s v="food trucks"/>
    <x v="1147"/>
    <d v="2014-10-19T15:19:43"/>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x v="1148"/>
    <d v="2016-11-30T21:06:21"/>
  </r>
  <r>
    <n v="1149"/>
    <s v="The Floridian Food Truck"/>
    <s v="Bringing culturally diverse Floridian cuisine to the people!"/>
    <n v="50000"/>
    <n v="75"/>
    <x v="2"/>
    <x v="0"/>
    <s v="USD"/>
    <n v="1466096566"/>
    <n v="1463504566"/>
    <b v="0"/>
    <n v="2"/>
    <b v="0"/>
    <s v="food/food trucks"/>
    <n v="1.5E-3"/>
    <n v="37.5"/>
    <x v="7"/>
    <s v="food trucks"/>
    <x v="1149"/>
    <d v="2016-06-16T09:02:46"/>
  </r>
  <r>
    <n v="1150"/>
    <s v="Chef Po's Food Truck"/>
    <s v="Bringing delicious authentic and fusion Taiwanese Food to the West Coast."/>
    <n v="2500"/>
    <n v="252"/>
    <x v="2"/>
    <x v="0"/>
    <s v="USD"/>
    <n v="1452293675"/>
    <n v="1447109675"/>
    <b v="0"/>
    <n v="6"/>
    <b v="0"/>
    <s v="food/food trucks"/>
    <n v="0.1008"/>
    <n v="42"/>
    <x v="7"/>
    <s v="food trucks"/>
    <x v="1150"/>
    <d v="2016-01-08T14:54:35"/>
  </r>
  <r>
    <n v="1151"/>
    <s v="Blaze'n Pontiac Grill"/>
    <s v="Basically home style foods as huge sandwiches, burgers, and apps. Limitited to NOTHING. Irish,Mexican, cajÃ£n, southern bqq even veggies"/>
    <n v="25000"/>
    <n v="0"/>
    <x v="2"/>
    <x v="0"/>
    <s v="USD"/>
    <n v="1441592863"/>
    <n v="1439000863"/>
    <b v="0"/>
    <n v="0"/>
    <b v="0"/>
    <s v="food/food trucks"/>
    <n v="0"/>
    <m/>
    <x v="7"/>
    <s v="food trucks"/>
    <x v="1151"/>
    <d v="2015-09-06T18:27:43"/>
  </r>
  <r>
    <n v="1152"/>
    <s v="Peruvian King Food Truck"/>
    <s v="Peruvian food truck with an LA twist."/>
    <n v="16000"/>
    <n v="911"/>
    <x v="2"/>
    <x v="0"/>
    <s v="USD"/>
    <n v="1431709312"/>
    <n v="1429117312"/>
    <b v="0"/>
    <n v="15"/>
    <b v="0"/>
    <s v="food/food trucks"/>
    <n v="5.6937500000000002E-2"/>
    <n v="60.733333333333334"/>
    <x v="7"/>
    <s v="food trucks"/>
    <x v="1152"/>
    <d v="2015-05-15T09:01:52"/>
  </r>
  <r>
    <n v="1153"/>
    <s v="The Cold Spot Mobile Trailer"/>
    <s v="A mobile concession trailer for snow cones, ice cream, smoothies and more"/>
    <n v="8000"/>
    <n v="50"/>
    <x v="2"/>
    <x v="0"/>
    <s v="USD"/>
    <n v="1434647305"/>
    <n v="1432055305"/>
    <b v="0"/>
    <n v="1"/>
    <b v="0"/>
    <s v="food/food trucks"/>
    <n v="6.2500000000000003E-3"/>
    <n v="50"/>
    <x v="7"/>
    <s v="food trucks"/>
    <x v="1153"/>
    <d v="2015-06-18T09: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x v="1154"/>
    <d v="2015-09-05T18: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x v="1155"/>
    <d v="2014-08-14T10:20:08"/>
  </r>
  <r>
    <n v="1156"/>
    <s v="Harley Hawg Dogs, Inc"/>
    <s v="A Food Truck featuring Deep Fried Natural Casing Beef/Pork mix Hot Dogs, New York Style Rippers. Also serving Fresh Cut Fries."/>
    <n v="6500"/>
    <n v="0"/>
    <x v="2"/>
    <x v="0"/>
    <s v="USD"/>
    <n v="1424742162"/>
    <n v="1422150162"/>
    <b v="0"/>
    <n v="0"/>
    <b v="0"/>
    <s v="food/food trucks"/>
    <n v="0"/>
    <m/>
    <x v="7"/>
    <s v="food trucks"/>
    <x v="1156"/>
    <d v="2015-02-23T17: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x v="1157"/>
    <d v="2014-12-05T08: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x v="1158"/>
    <d v="2014-12-08T18:12:08"/>
  </r>
  <r>
    <n v="1159"/>
    <s v="Skewed Up Food Truck"/>
    <s v="Skewed Up food truck is my dream and need help getting it started, presenting some to the bank for my loan, spice up logo, etc."/>
    <n v="6750"/>
    <n v="0"/>
    <x v="2"/>
    <x v="0"/>
    <s v="USD"/>
    <n v="1435679100"/>
    <n v="1433006765"/>
    <b v="0"/>
    <n v="0"/>
    <b v="0"/>
    <s v="food/food trucks"/>
    <n v="0"/>
    <m/>
    <x v="7"/>
    <s v="food trucks"/>
    <x v="1159"/>
    <d v="2015-06-30T07: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x v="1160"/>
    <d v="2015-03-27T18: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m/>
    <x v="7"/>
    <s v="food trucks"/>
    <x v="1161"/>
    <d v="2015-05-19T07: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x v="1162"/>
    <d v="2014-09-25T08: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m/>
    <x v="7"/>
    <s v="food trucks"/>
    <x v="1163"/>
    <d v="2014-08-09T09:22:00"/>
  </r>
  <r>
    <n v="1164"/>
    <s v="Bayou Classic BBQ"/>
    <s v="Bayou Classic BBQ will be  Mansura,LA _x000a_newest and best mobile food truck_x000a_serving delicious BBQ Georgia style slow_x000a_smoke BBQ!"/>
    <n v="10000"/>
    <n v="0"/>
    <x v="2"/>
    <x v="0"/>
    <s v="USD"/>
    <n v="1466270582"/>
    <n v="1463678582"/>
    <b v="0"/>
    <n v="0"/>
    <b v="0"/>
    <s v="food/food trucks"/>
    <n v="0"/>
    <m/>
    <x v="7"/>
    <s v="food trucks"/>
    <x v="1164"/>
    <d v="2016-06-18T09: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x v="1165"/>
    <d v="2014-07-05T21: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x v="1166"/>
    <d v="2015-06-25T20: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x v="1167"/>
    <d v="2014-09-12T09: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x v="1168"/>
    <d v="2016-09-21T17: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x v="1169"/>
    <d v="2015-02-22T00: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x v="1170"/>
    <d v="2015-05-30T13:26:11"/>
  </r>
  <r>
    <n v="1171"/>
    <s v="The Mean Green Purple Machine"/>
    <s v="Tulsa's first true biodiesel, alternative energy powered food truck! Oh yeah, and delicious food!"/>
    <n v="25000"/>
    <n v="25"/>
    <x v="2"/>
    <x v="0"/>
    <s v="USD"/>
    <n v="1415909927"/>
    <n v="1414351127"/>
    <b v="0"/>
    <n v="1"/>
    <b v="0"/>
    <s v="food/food trucks"/>
    <n v="1E-3"/>
    <n v="25"/>
    <x v="7"/>
    <s v="food trucks"/>
    <x v="1171"/>
    <d v="2014-11-13T12:18:47"/>
  </r>
  <r>
    <n v="1172"/>
    <s v="let your dayz take you to the dogs."/>
    <s v="Bringing YOUR favorite dog recipes to the streets."/>
    <n v="9000"/>
    <n v="0"/>
    <x v="2"/>
    <x v="0"/>
    <s v="USD"/>
    <n v="1408551752"/>
    <n v="1405959752"/>
    <b v="0"/>
    <n v="0"/>
    <b v="0"/>
    <s v="food/food trucks"/>
    <n v="0"/>
    <m/>
    <x v="7"/>
    <s v="food trucks"/>
    <x v="1172"/>
    <d v="2014-08-20T08: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x v="1173"/>
    <d v="2015-08-02T20: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x v="1174"/>
    <d v="2016-05-08T12: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x v="1175"/>
    <d v="2015-07-15T09: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x v="1176"/>
    <d v="2017-03-06T05: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m/>
    <x v="7"/>
    <s v="food trucks"/>
    <x v="1177"/>
    <d v="2014-10-15T07: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x v="1178"/>
    <d v="2014-08-16T13: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x v="1179"/>
    <d v="2015-10-28T09: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x v="1180"/>
    <d v="2014-06-28T11:21:54"/>
  </r>
  <r>
    <n v="1181"/>
    <s v="Gringo Loco Tacos Food Truck"/>
    <s v="Bringing the best tacos to the streets of Chicago!"/>
    <n v="50000"/>
    <n v="4"/>
    <x v="2"/>
    <x v="0"/>
    <s v="USD"/>
    <n v="1425197321"/>
    <n v="1422605321"/>
    <b v="0"/>
    <n v="3"/>
    <b v="0"/>
    <s v="food/food trucks"/>
    <n v="8.0000000000000007E-5"/>
    <n v="1.3333333333333333"/>
    <x v="7"/>
    <s v="food trucks"/>
    <x v="1181"/>
    <d v="2015-03-01T00: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x v="1182"/>
    <d v="2017-01-12T08: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x v="1183"/>
    <d v="2016-11-01T19: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x v="1184"/>
    <d v="2017-02-06T06: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x v="1185"/>
    <d v="2015-06-07T20: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x v="1186"/>
    <d v="2015-06-01T14: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x v="1187"/>
    <d v="2015-05-17T10: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x v="1188"/>
    <d v="2016-12-28T08: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x v="1189"/>
    <d v="2016-06-29T15: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x v="1190"/>
    <d v="2014-08-31T07: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x v="1191"/>
    <d v="2016-03-20T05:29:20"/>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x v="1192"/>
    <d v="2017-02-11T04: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x v="1193"/>
    <d v="2016-04-09T09: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x v="1194"/>
    <d v="2015-04-08T03: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x v="1195"/>
    <d v="2015-12-20T01: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x v="1196"/>
    <d v="2015-12-18T11: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x v="1197"/>
    <d v="2016-06-12T21: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x v="1198"/>
    <d v="2015-12-30T19: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x v="1199"/>
    <d v="2015-07-08T10: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x v="1200"/>
    <d v="2015-04-16T03: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x v="1201"/>
    <d v="2016-07-15T06: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x v="1202"/>
    <d v="2015-06-26T22: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x v="1203"/>
    <d v="2015-05-31T06: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x v="1204"/>
    <d v="2015-12-03T21: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x v="1205"/>
    <d v="2015-06-13T04: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x v="1206"/>
    <d v="2017-03-11T05:29:00"/>
  </r>
  <r>
    <n v="1207"/>
    <s v="ITALIANA"/>
    <s v="A humanistic photo book about ancestral &amp; post-modern Italy."/>
    <n v="16700"/>
    <n v="17396"/>
    <x v="0"/>
    <x v="13"/>
    <s v="EUR"/>
    <n v="1459418400"/>
    <n v="1456827573"/>
    <b v="0"/>
    <n v="141"/>
    <b v="1"/>
    <s v="photography/photobooks"/>
    <n v="1.0416766467065868"/>
    <n v="123.37588652482269"/>
    <x v="8"/>
    <s v="photobooks"/>
    <x v="1207"/>
    <d v="2016-03-31T02: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x v="1208"/>
    <d v="2016-03-24T08: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x v="1209"/>
    <d v="2017-02-25T12:18:25"/>
  </r>
  <r>
    <n v="1210"/>
    <s v="Det Andra GÃ¶teborg"/>
    <s v="En fotobok om livet i det enda andra GÃ¶teborg i vÃ¤rlden"/>
    <n v="20000"/>
    <n v="50863"/>
    <x v="0"/>
    <x v="11"/>
    <s v="SEK"/>
    <n v="1433106000"/>
    <n v="1431124572"/>
    <b v="0"/>
    <n v="103"/>
    <b v="1"/>
    <s v="photography/photobooks"/>
    <n v="2.5431499999999998"/>
    <n v="493.81553398058253"/>
    <x v="8"/>
    <s v="photobooks"/>
    <x v="1210"/>
    <d v="2015-05-31T13: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x v="1211"/>
    <d v="2016-06-09T12: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x v="1212"/>
    <d v="2015-11-26T17: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x v="1213"/>
    <d v="2017-01-31T10: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x v="1214"/>
    <d v="2015-06-09T12: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x v="1215"/>
    <d v="2014-05-30T14: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x v="1216"/>
    <d v="2015-10-02T15: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x v="1217"/>
    <d v="2016-07-14T11: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x v="1218"/>
    <d v="2015-10-31T19:00:00"/>
  </r>
  <r>
    <n v="1219"/>
    <s v="The Box"/>
    <s v="The Box is a fine art book of Ron Amato's innovative and seductive photography project."/>
    <n v="16350"/>
    <n v="26024"/>
    <x v="0"/>
    <x v="0"/>
    <s v="USD"/>
    <n v="1476961513"/>
    <n v="1474369513"/>
    <b v="0"/>
    <n v="253"/>
    <b v="1"/>
    <s v="photography/photobooks"/>
    <n v="1.5916819571865444"/>
    <n v="102.86166007905139"/>
    <x v="8"/>
    <s v="photobooks"/>
    <x v="1219"/>
    <d v="2016-10-20T03: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x v="1220"/>
    <d v="2015-08-25T07: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x v="1221"/>
    <d v="2016-12-03T16:00:00"/>
  </r>
  <r>
    <n v="1222"/>
    <s v="Project Pilgrim"/>
    <s v="Project Pilgrim is my effort to work towards normalizing mental health."/>
    <n v="4000"/>
    <n v="11215"/>
    <x v="0"/>
    <x v="5"/>
    <s v="CAD"/>
    <n v="1459483200"/>
    <n v="1456852647"/>
    <b v="0"/>
    <n v="138"/>
    <b v="1"/>
    <s v="photography/photobooks"/>
    <n v="2.80375"/>
    <n v="81.268115942028984"/>
    <x v="8"/>
    <s v="photobooks"/>
    <x v="1222"/>
    <d v="2016-03-31T20: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x v="1223"/>
    <d v="2016-11-09T21: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x v="1224"/>
    <d v="2014-06-06T05: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x v="1225"/>
    <d v="2013-10-22T13: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x v="1226"/>
    <d v="2014-04-20T17: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m/>
    <x v="4"/>
    <s v="world music"/>
    <x v="1227"/>
    <d v="2014-08-06T23: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x v="1228"/>
    <d v="2011-09-28T09: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x v="1229"/>
    <d v="2012-04-16T08: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m/>
    <x v="4"/>
    <s v="world music"/>
    <x v="1230"/>
    <d v="2011-02-24T15: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m/>
    <x v="4"/>
    <s v="world music"/>
    <x v="1231"/>
    <d v="2015-08-27T17: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x v="1232"/>
    <d v="2013-10-06T12: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x v="1233"/>
    <d v="2012-02-21T14: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m/>
    <x v="4"/>
    <s v="world music"/>
    <x v="1234"/>
    <d v="2015-02-02T10: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x v="1235"/>
    <d v="2013-12-14T19:14:59"/>
  </r>
  <r>
    <n v="1236"/>
    <s v="&quot;Volando&quot; CD Release (Canceled)"/>
    <s v="Raising money to give the musicians their due."/>
    <n v="2500"/>
    <n v="0"/>
    <x v="1"/>
    <x v="0"/>
    <s v="USD"/>
    <n v="1343491200"/>
    <n v="1342801164"/>
    <b v="0"/>
    <n v="0"/>
    <b v="0"/>
    <s v="music/world music"/>
    <n v="0"/>
    <m/>
    <x v="4"/>
    <s v="world music"/>
    <x v="1236"/>
    <d v="2012-07-28T08: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m/>
    <x v="4"/>
    <s v="world music"/>
    <x v="1237"/>
    <d v="2012-08-23T22: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x v="1238"/>
    <d v="2011-08-06T06:38:56"/>
  </r>
  <r>
    <n v="1239"/>
    <s v="Help Calmenco! finance new CD and Tour (Canceled)"/>
    <s v="Please consider helping us with our new CD and Riverdance Tour"/>
    <n v="2500"/>
    <n v="0"/>
    <x v="1"/>
    <x v="0"/>
    <s v="USD"/>
    <n v="1325804767"/>
    <n v="1323212767"/>
    <b v="0"/>
    <n v="0"/>
    <b v="0"/>
    <s v="music/world music"/>
    <n v="0"/>
    <m/>
    <x v="4"/>
    <s v="world music"/>
    <x v="1239"/>
    <d v="2012-01-05T15: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x v="1240"/>
    <d v="2013-07-12T13: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x v="1241"/>
    <d v="2014-11-02T21: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x v="1242"/>
    <d v="2011-09-11T05: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x v="1243"/>
    <d v="2011-07-08T13: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x v="1244"/>
    <d v="2013-04-22T13: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x v="1245"/>
    <d v="2014-06-14T06: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x v="1246"/>
    <d v="2011-12-05T18:02:29"/>
  </r>
  <r>
    <n v="1247"/>
    <s v="BRAIN DEAD to record debut EP with SLAYER producer!"/>
    <s v="BRAIN DEAD is going to record their debut EP and they need your help, Bozos!"/>
    <n v="3500"/>
    <n v="4275"/>
    <x v="0"/>
    <x v="0"/>
    <s v="USD"/>
    <n v="1367823655"/>
    <n v="1365231655"/>
    <b v="1"/>
    <n v="50"/>
    <b v="1"/>
    <s v="music/rock"/>
    <n v="1.2214285714285715"/>
    <n v="85.5"/>
    <x v="4"/>
    <s v="rock"/>
    <x v="1247"/>
    <d v="2013-05-05T23:00:55"/>
  </r>
  <r>
    <n v="1248"/>
    <s v="The Vandies // Full length album!"/>
    <s v="The Vandies make pop rock in glorious Portland, Oregon. Help us fund our first full length album!"/>
    <n v="2500"/>
    <n v="3791"/>
    <x v="0"/>
    <x v="0"/>
    <s v="USD"/>
    <n v="1402642740"/>
    <n v="1399563953"/>
    <b v="1"/>
    <n v="59"/>
    <b v="1"/>
    <s v="music/rock"/>
    <n v="1.5164"/>
    <n v="64.254237288135599"/>
    <x v="4"/>
    <s v="rock"/>
    <x v="1248"/>
    <d v="2014-06-12T22: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x v="1249"/>
    <d v="2012-07-07T09: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x v="1250"/>
    <d v="2014-09-06T07:25:31"/>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x v="1251"/>
    <d v="2011-09-25T11: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x v="1252"/>
    <d v="2013-10-24T15: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x v="1253"/>
    <d v="2014-09-03T10: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x v="1254"/>
    <d v="2010-12-31T20: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x v="1255"/>
    <d v="2013-12-01T13: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x v="1256"/>
    <d v="2012-02-12T14: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x v="1257"/>
    <d v="2011-04-02T17: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x v="1258"/>
    <d v="2013-08-31T06: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x v="1259"/>
    <d v="2014-06-08T19: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x v="1260"/>
    <d v="2014-02-26T12:13:40"/>
  </r>
  <r>
    <n v="1261"/>
    <s v="The Puget EP's Vinyl Release"/>
    <s v="We just recorded a stellar EP and we're trying to put it out on vinyl.  Can you help these punx out?"/>
    <n v="2000"/>
    <n v="2025"/>
    <x v="0"/>
    <x v="0"/>
    <s v="USD"/>
    <n v="1390983227"/>
    <n v="1388391227"/>
    <b v="1"/>
    <n v="52"/>
    <b v="1"/>
    <s v="music/rock"/>
    <n v="1.0125"/>
    <n v="38.942307692307693"/>
    <x v="4"/>
    <s v="rock"/>
    <x v="1261"/>
    <d v="2014-01-29T00: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x v="1262"/>
    <d v="2014-02-16T10:18:12"/>
  </r>
  <r>
    <n v="1263"/>
    <s v="New Tropic Bombs EP ~ &quot;Return to Bomber Bay&quot;"/>
    <s v="A fresh batch of chaos from Toledo, Ohio's reggae-rockers, Tropic Bombs!"/>
    <n v="1500"/>
    <n v="1785"/>
    <x v="0"/>
    <x v="0"/>
    <s v="USD"/>
    <n v="1396054800"/>
    <n v="1393034470"/>
    <b v="1"/>
    <n v="41"/>
    <b v="1"/>
    <s v="music/rock"/>
    <n v="1.19"/>
    <n v="43.536585365853661"/>
    <x v="4"/>
    <s v="rock"/>
    <x v="1263"/>
    <d v="2014-03-28T17: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x v="1264"/>
    <d v="2013-10-29T07: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x v="1265"/>
    <d v="2010-11-30T07:43:35"/>
  </r>
  <r>
    <n v="1266"/>
    <s v="Sensory Station's First EP"/>
    <s v="We are looking to record our first EP produced by Aaron Harris (ISIS/Palms) at Studio West."/>
    <n v="9500"/>
    <n v="9545"/>
    <x v="0"/>
    <x v="0"/>
    <s v="USD"/>
    <n v="1389474145"/>
    <n v="1386882145"/>
    <b v="1"/>
    <n v="50"/>
    <b v="1"/>
    <s v="music/rock"/>
    <n v="1.0047368421052632"/>
    <n v="190.9"/>
    <x v="4"/>
    <s v="rock"/>
    <x v="1266"/>
    <d v="2014-01-11T13: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x v="1267"/>
    <d v="2013-07-24T06: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x v="1268"/>
    <d v="2013-09-20T12: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x v="1269"/>
    <d v="2016-04-15T16: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x v="1270"/>
    <d v="2012-03-25T11: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x v="1271"/>
    <d v="2013-11-13T09: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x v="1272"/>
    <d v="2010-06-14T20: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x v="1273"/>
    <d v="2014-08-31T09: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x v="1274"/>
    <d v="2012-08-30T08: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x v="1275"/>
    <d v="2013-08-07T12:49:47"/>
  </r>
  <r>
    <n v="1276"/>
    <s v="MR. DREAM GOES TO JAIL"/>
    <s v="Sponsor this Brooklyn punk band's debut seven-inch, MR. DREAM GOES TO JAIL."/>
    <n v="3000"/>
    <n v="3132.63"/>
    <x v="0"/>
    <x v="0"/>
    <s v="USD"/>
    <n v="1251777600"/>
    <n v="1247504047"/>
    <b v="1"/>
    <n v="68"/>
    <b v="1"/>
    <s v="music/rock"/>
    <n v="1.0442100000000001"/>
    <n v="46.06808823529412"/>
    <x v="4"/>
    <s v="rock"/>
    <x v="1276"/>
    <d v="2009-08-31T20: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x v="1277"/>
    <d v="2012-09-04T05: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x v="1278"/>
    <d v="2014-06-24T18: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x v="1279"/>
    <d v="2014-03-23T17: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x v="1280"/>
    <d v="2011-03-01T10: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x v="1281"/>
    <d v="2013-07-28T09: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x v="1282"/>
    <d v="2013-12-08T20:59:00"/>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x v="1283"/>
    <d v="2013-03-10T20: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x v="1284"/>
    <d v="2016-12-31T08: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x v="1285"/>
    <d v="2015-06-20T05: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x v="1286"/>
    <d v="2015-02-17T06: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06: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x v="1288"/>
    <d v="2016-08-09T20: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x v="1289"/>
    <d v="2017-01-03T19:14:05"/>
  </r>
  <r>
    <n v="1290"/>
    <s v="I Died... I Came Back, ... Whatever"/>
    <s v="Sometimes your Heart has to STOP for your Life to START."/>
    <n v="3500"/>
    <n v="3800"/>
    <x v="0"/>
    <x v="0"/>
    <s v="USD"/>
    <n v="1429772340"/>
    <n v="1427121931"/>
    <b v="0"/>
    <n v="86"/>
    <b v="1"/>
    <s v="theater/plays"/>
    <n v="1.0857142857142856"/>
    <n v="44.186046511627907"/>
    <x v="1"/>
    <s v="plays"/>
    <x v="1290"/>
    <d v="2015-04-22T22: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x v="1291"/>
    <d v="2015-04-06T23: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x v="1292"/>
    <d v="2015-10-06T14: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x v="1293"/>
    <d v="2015-11-14T09: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x v="1294"/>
    <d v="2015-10-19T03: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x v="1295"/>
    <d v="2015-07-29T09: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x v="1296"/>
    <d v="2016-03-13T16: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x v="1297"/>
    <d v="2016-05-01T09: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x v="1298"/>
    <d v="2016-04-28T08:20:32"/>
  </r>
  <r>
    <n v="1299"/>
    <s v="The (out)Siders Project"/>
    <s v="A new work inspired by the classic novel and created by Dallas teens under the direction of professional artists."/>
    <n v="3500"/>
    <n v="4340"/>
    <x v="0"/>
    <x v="0"/>
    <s v="USD"/>
    <n v="1436902359"/>
    <n v="1434310359"/>
    <b v="0"/>
    <n v="32"/>
    <b v="1"/>
    <s v="theater/plays"/>
    <n v="1.24"/>
    <n v="135.625"/>
    <x v="1"/>
    <s v="plays"/>
    <x v="1299"/>
    <d v="2015-07-14T11: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0: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x v="1301"/>
    <d v="2015-07-20T19: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x v="1302"/>
    <d v="2016-11-30T18:23:31"/>
  </r>
  <r>
    <n v="1303"/>
    <s v="Forward Arena Theatre Company: Summer Season"/>
    <s v="Groundbreaking queer theatre."/>
    <n v="3500"/>
    <n v="4559.13"/>
    <x v="0"/>
    <x v="1"/>
    <s v="GBP"/>
    <n v="1469962800"/>
    <n v="1468578920"/>
    <b v="0"/>
    <n v="108"/>
    <b v="1"/>
    <s v="theater/plays"/>
    <n v="1.3026085714285716"/>
    <n v="42.214166666666671"/>
    <x v="1"/>
    <s v="plays"/>
    <x v="1303"/>
    <d v="2016-07-31T03: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x v="1304"/>
    <d v="2017-03-12T19: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x v="1305"/>
    <d v="2016-07-21T09: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x v="1306"/>
    <d v="2014-12-04T02:58:54"/>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x v="1307"/>
    <d v="2016-02-17T04:04:39"/>
  </r>
  <r>
    <n v="1308"/>
    <s v="Boost Band: Wristband Phone Charger (Canceled)"/>
    <s v="Boost Band, a wristband that charges any device"/>
    <n v="10000"/>
    <n v="1136"/>
    <x v="1"/>
    <x v="0"/>
    <s v="USD"/>
    <n v="1475937812"/>
    <n v="1472481812"/>
    <b v="0"/>
    <n v="38"/>
    <b v="0"/>
    <s v="technology/wearables"/>
    <n v="0.11360000000000001"/>
    <n v="29.894736842105264"/>
    <x v="2"/>
    <s v="wearables"/>
    <x v="1308"/>
    <d v="2016-10-08T06: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x v="1309"/>
    <d v="2015-10-15T13:11:08"/>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x v="1310"/>
    <d v="2016-08-19T08: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x v="1311"/>
    <d v="2016-11-30T12: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x v="1312"/>
    <d v="2015-04-18T08: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x v="1313"/>
    <d v="2016-03-03T09: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x v="1314"/>
    <d v="2016-10-21T08: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x v="1315"/>
    <d v="2015-11-05T17: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x v="1316"/>
    <d v="2016-02-28T15: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x v="1317"/>
    <d v="2016-07-21T06: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x v="1318"/>
    <d v="2015-01-10T17: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x v="1319"/>
    <d v="2014-07-11T08: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x v="1320"/>
    <d v="2016-12-30T15: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x v="1321"/>
    <d v="2016-12-23T09: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x v="1322"/>
    <d v="2015-05-21T07: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x v="1323"/>
    <d v="2016-04-25T22: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x v="1324"/>
    <d v="2016-10-13T07: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x v="1325"/>
    <d v="2016-12-29T18: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x v="1326"/>
    <d v="2015-01-15T11: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x v="1327"/>
    <d v="2015-05-29T08: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x v="1328"/>
    <d v="2016-10-14T07: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x v="1329"/>
    <d v="2014-12-01T22: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x v="1330"/>
    <d v="2016-07-01T20: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x v="1331"/>
    <d v="2016-08-17T04: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m/>
    <x v="2"/>
    <s v="wearables"/>
    <x v="1332"/>
    <d v="2017-01-26T17: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m/>
    <x v="2"/>
    <s v="wearables"/>
    <x v="1333"/>
    <d v="2014-07-15T18: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x v="1334"/>
    <d v="2016-03-11T10: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x v="1335"/>
    <d v="2015-12-05T14: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x v="1336"/>
    <d v="2014-12-17T12: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x v="1337"/>
    <d v="2017-03-03T05: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x v="1338"/>
    <d v="2015-08-02T11:17:13"/>
  </r>
  <r>
    <n v="1339"/>
    <s v="Linkoo (Canceled)"/>
    <s v="World's Smallest customizable Phone &amp; GPS Watch for kids !"/>
    <n v="50000"/>
    <n v="3317"/>
    <x v="1"/>
    <x v="0"/>
    <s v="USD"/>
    <n v="1418056315"/>
    <n v="1414164715"/>
    <b v="0"/>
    <n v="37"/>
    <b v="0"/>
    <s v="technology/wearables"/>
    <n v="6.6339999999999996E-2"/>
    <n v="89.648648648648646"/>
    <x v="2"/>
    <s v="wearables"/>
    <x v="1339"/>
    <d v="2014-12-08T08:31:55"/>
  </r>
  <r>
    <n v="1340"/>
    <s v="Glass Designs (Canceled)"/>
    <s v="I would like to make nicer, more stylish looking frames for the Google Glass using 3D printing technology."/>
    <n v="1680"/>
    <n v="0"/>
    <x v="1"/>
    <x v="0"/>
    <s v="USD"/>
    <n v="1408112253"/>
    <n v="1405520253"/>
    <b v="0"/>
    <n v="0"/>
    <b v="0"/>
    <s v="technology/wearables"/>
    <n v="0"/>
    <m/>
    <x v="2"/>
    <s v="wearables"/>
    <x v="1340"/>
    <d v="2014-08-15T06: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x v="1341"/>
    <d v="2016-10-01T06: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x v="1342"/>
    <d v="2015-07-17T11: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x v="1343"/>
    <d v="2016-08-18T19: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x v="1344"/>
    <d v="2016-06-30T10: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x v="1345"/>
    <d v="2014-07-14T11: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x v="1346"/>
    <d v="2013-06-26T17: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x v="1347"/>
    <d v="2015-03-07T07: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x v="1348"/>
    <d v="2014-12-18T04: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x v="1349"/>
    <d v="2015-12-15T22: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x v="1350"/>
    <d v="2015-12-25T16: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x v="1351"/>
    <d v="2016-02-12T09: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x v="1352"/>
    <d v="2015-09-04T19: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x v="1353"/>
    <d v="2013-03-10T16: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x v="1354"/>
    <d v="2016-06-11T11: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x v="1355"/>
    <d v="2012-11-30T02: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x v="1356"/>
    <d v="2013-07-04T16: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x v="1357"/>
    <d v="2013-02-28T21: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x v="1358"/>
    <d v="2011-06-25T05: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x v="1359"/>
    <d v="2011-07-06T11:33:10"/>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x v="1360"/>
    <d v="2012-08-02T13: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x v="1361"/>
    <d v="2014-06-21T09: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x v="1362"/>
    <d v="2013-09-07T14: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x v="1363"/>
    <d v="2016-02-14T23: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x v="1364"/>
    <d v="2015-01-07T08: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x v="1365"/>
    <d v="2015-03-16T08:35:52"/>
  </r>
  <r>
    <n v="1366"/>
    <s v="Kick It! A Tribute to the A.K.s"/>
    <s v="A musical memorial for Alexi Petersen."/>
    <n v="7500"/>
    <n v="9486.69"/>
    <x v="0"/>
    <x v="0"/>
    <s v="USD"/>
    <n v="1417049663"/>
    <n v="1413158063"/>
    <b v="0"/>
    <n v="147"/>
    <b v="1"/>
    <s v="music/rock"/>
    <n v="1.2648920000000001"/>
    <n v="64.535306122448986"/>
    <x v="4"/>
    <s v="rock"/>
    <x v="1366"/>
    <d v="2014-11-26T16: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x v="1367"/>
    <d v="2015-11-13T17: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x v="1368"/>
    <d v="2015-06-14T20: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x v="1369"/>
    <d v="2014-04-11T06:15:46"/>
  </r>
  <r>
    <n v="1370"/>
    <s v="Food On You presents Baby's First Parental Advisory"/>
    <s v="Songs about the first year of parenthood, often inappropriate for children"/>
    <n v="1500"/>
    <n v="1555"/>
    <x v="0"/>
    <x v="0"/>
    <s v="USD"/>
    <n v="1381881890"/>
    <n v="1380585890"/>
    <b v="0"/>
    <n v="20"/>
    <b v="1"/>
    <s v="music/rock"/>
    <n v="1.0366666666666666"/>
    <n v="77.75"/>
    <x v="4"/>
    <s v="rock"/>
    <x v="1370"/>
    <d v="2013-10-15T16: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x v="1371"/>
    <d v="2015-05-07T10:12:22"/>
  </r>
  <r>
    <n v="1372"/>
    <s v="Ted Lukas &amp; the Misled new CD - &quot;FEED&quot;"/>
    <s v="Please help us raise funds to press our new CD!"/>
    <n v="500"/>
    <n v="620"/>
    <x v="0"/>
    <x v="0"/>
    <s v="USD"/>
    <n v="1342115132"/>
    <n v="1339523132"/>
    <b v="0"/>
    <n v="16"/>
    <b v="1"/>
    <s v="music/rock"/>
    <n v="1.24"/>
    <n v="38.75"/>
    <x v="4"/>
    <s v="rock"/>
    <x v="1372"/>
    <d v="2012-07-12T09:45:32"/>
  </r>
  <r>
    <n v="1373"/>
    <s v="Broccoli Samurai: Tour Van or Bust!"/>
    <s v="Help Broccoli Samurai raise money to get a new van and continue bringing you the jams!"/>
    <n v="10000"/>
    <n v="10501"/>
    <x v="0"/>
    <x v="0"/>
    <s v="USD"/>
    <n v="1483138233"/>
    <n v="1480546233"/>
    <b v="0"/>
    <n v="52"/>
    <b v="1"/>
    <s v="music/rock"/>
    <n v="1.0501"/>
    <n v="201.94230769230768"/>
    <x v="4"/>
    <s v="rock"/>
    <x v="1373"/>
    <d v="2016-12-30T14: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x v="1374"/>
    <d v="2016-03-24T18: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x v="1375"/>
    <d v="2017-01-14T17:35:19"/>
  </r>
  <r>
    <n v="1376"/>
    <s v="Dead Pirates / HIGHMARE LP 2nd pressing"/>
    <s v="Dead Pirates are planning a second pressing of HIGHMARE LP, who wants one ?"/>
    <n v="3700"/>
    <n v="9342"/>
    <x v="0"/>
    <x v="1"/>
    <s v="GBP"/>
    <n v="1480784606"/>
    <n v="1478189006"/>
    <b v="0"/>
    <n v="168"/>
    <b v="1"/>
    <s v="music/rock"/>
    <n v="2.5248648648648651"/>
    <n v="55.607142857142854"/>
    <x v="4"/>
    <s v="rock"/>
    <x v="1376"/>
    <d v="2016-12-03T09: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x v="1377"/>
    <d v="2017-02-02T20:11:00"/>
  </r>
  <r>
    <n v="1378"/>
    <s v="SIX BY SEVEN"/>
    <s v="A psychedelic post rock masterpiece!"/>
    <n v="2000"/>
    <n v="4067"/>
    <x v="0"/>
    <x v="1"/>
    <s v="GBP"/>
    <n v="1470075210"/>
    <n v="1468779210"/>
    <b v="0"/>
    <n v="133"/>
    <b v="1"/>
    <s v="music/rock"/>
    <n v="2.0335000000000001"/>
    <n v="30.578947368421051"/>
    <x v="4"/>
    <s v="rock"/>
    <x v="1378"/>
    <d v="2016-08-01T10:13:30"/>
  </r>
  <r>
    <n v="1379"/>
    <s v="J. Walter Makes a Record"/>
    <s v="---------The long-awaited debut full-length from Justin Ruddy--------"/>
    <n v="10000"/>
    <n v="11160"/>
    <x v="0"/>
    <x v="0"/>
    <s v="USD"/>
    <n v="1433504876"/>
    <n v="1430912876"/>
    <b v="0"/>
    <n v="151"/>
    <b v="1"/>
    <s v="music/rock"/>
    <n v="1.1160000000000001"/>
    <n v="73.907284768211923"/>
    <x v="4"/>
    <s v="rock"/>
    <x v="1379"/>
    <d v="2015-06-05T03:47:56"/>
  </r>
  <r>
    <n v="1380"/>
    <s v="BARNFEST 2015"/>
    <s v="A DIY MUSIC FESTIVAL FROM ST. LOUIS MO! Bands make their own festival, help make it legit!"/>
    <n v="25"/>
    <n v="106"/>
    <x v="0"/>
    <x v="0"/>
    <s v="USD"/>
    <n v="1433815200"/>
    <n v="1431886706"/>
    <b v="0"/>
    <n v="5"/>
    <b v="1"/>
    <s v="music/rock"/>
    <n v="4.24"/>
    <n v="21.2"/>
    <x v="4"/>
    <s v="rock"/>
    <x v="1380"/>
    <d v="2015-06-08T18: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x v="1381"/>
    <d v="2016-12-28T21: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x v="1382"/>
    <d v="2013-05-06T11: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x v="1383"/>
    <d v="2016-12-22T17: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x v="1384"/>
    <d v="2015-07-05T09: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x v="1385"/>
    <d v="2016-04-29T04:11:00"/>
  </r>
  <r>
    <n v="1386"/>
    <s v="MALTESE CROSS: The First Album"/>
    <s v="We are a classic hard rock/heavy metal band just trying to keep rock alive!"/>
    <n v="400"/>
    <n v="875"/>
    <x v="0"/>
    <x v="0"/>
    <s v="USD"/>
    <n v="1438183889"/>
    <n v="1435591889"/>
    <b v="0"/>
    <n v="14"/>
    <b v="1"/>
    <s v="music/rock"/>
    <n v="2.1875"/>
    <n v="62.5"/>
    <x v="4"/>
    <s v="rock"/>
    <x v="1386"/>
    <d v="2015-07-29T07: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x v="1387"/>
    <d v="2015-06-02T20: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x v="1388"/>
    <d v="2016-10-17T08:14:00"/>
  </r>
  <r>
    <n v="1389"/>
    <s v="Pre-order DANCEHALL's first record!!!"/>
    <s v="Help fund the pressing of DANCEHALL's first record by pre-ordering it in advance!!!"/>
    <n v="500"/>
    <n v="727"/>
    <x v="0"/>
    <x v="1"/>
    <s v="GBP"/>
    <n v="1471087957"/>
    <n v="1468495957"/>
    <b v="0"/>
    <n v="34"/>
    <b v="1"/>
    <s v="music/rock"/>
    <n v="1.454"/>
    <n v="21.382352941176471"/>
    <x v="4"/>
    <s v="rock"/>
    <x v="1389"/>
    <d v="2016-08-13T03: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x v="1390"/>
    <d v="2015-04-27T09: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x v="1391"/>
    <d v="2015-08-21T20: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x v="1392"/>
    <d v="2016-03-02T19:43:06"/>
  </r>
  <r>
    <n v="1393"/>
    <s v="WolfHunt | Social Commentary Rock Project"/>
    <s v="Rock n' Roll tales of our times"/>
    <n v="10000"/>
    <n v="10235"/>
    <x v="0"/>
    <x v="0"/>
    <s v="USD"/>
    <n v="1470068523"/>
    <n v="1467476523"/>
    <b v="0"/>
    <n v="52"/>
    <b v="1"/>
    <s v="music/rock"/>
    <n v="1.0235000000000001"/>
    <n v="196.82692307692307"/>
    <x v="4"/>
    <s v="rock"/>
    <x v="1393"/>
    <d v="2016-08-01T08: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x v="1394"/>
    <d v="2017-02-28T19:00:00"/>
  </r>
  <r>
    <n v="1395"/>
    <s v="Quiet Oaks Full Length Album"/>
    <s v="Help Quiet Oaks record their debut album!!!"/>
    <n v="3500"/>
    <n v="3916"/>
    <x v="0"/>
    <x v="0"/>
    <s v="USD"/>
    <n v="1484430481"/>
    <n v="1481838481"/>
    <b v="0"/>
    <n v="82"/>
    <b v="1"/>
    <s v="music/rock"/>
    <n v="1.1188571428571428"/>
    <n v="47.756097560975611"/>
    <x v="4"/>
    <s v="rock"/>
    <x v="1395"/>
    <d v="2017-01-14T13: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x v="1396"/>
    <d v="2015-02-13T15: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x v="1397"/>
    <d v="2016-10-27T13: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x v="1398"/>
    <d v="2016-07-05T12: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x v="1399"/>
    <d v="2014-10-06T16: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x v="1400"/>
    <d v="2016-06-11T21: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x v="1401"/>
    <d v="2013-05-26T15: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x v="1402"/>
    <d v="2015-04-30T16: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x v="1403"/>
    <d v="2013-07-25T17: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x v="1404"/>
    <d v="2015-02-22T04: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x v="1405"/>
    <d v="2014-11-28T09:20:01"/>
  </r>
  <r>
    <n v="1406"/>
    <s v="Man Down! Translation project"/>
    <s v="The White coat and the battle dress uniform"/>
    <n v="12000"/>
    <n v="15"/>
    <x v="2"/>
    <x v="13"/>
    <s v="EUR"/>
    <n v="1449914400"/>
    <n v="1445336607"/>
    <b v="0"/>
    <n v="3"/>
    <b v="0"/>
    <s v="publishing/translations"/>
    <n v="1.25E-3"/>
    <n v="5"/>
    <x v="3"/>
    <s v="translations"/>
    <x v="1406"/>
    <d v="2015-12-12T02: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x v="1407"/>
    <d v="2014-08-12T04: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x v="1408"/>
    <d v="2015-11-13T13: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m/>
    <x v="3"/>
    <s v="translations"/>
    <x v="1409"/>
    <d v="2014-12-31T20: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x v="1410"/>
    <d v="2016-06-02T23: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x v="1411"/>
    <d v="2015-02-05T17: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x v="1412"/>
    <d v="2014-12-03T17: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x v="1413"/>
    <d v="2016-02-20T02: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x v="1414"/>
    <d v="2017-01-02T22: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x v="1415"/>
    <d v="2015-08-16T08: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m/>
    <x v="3"/>
    <s v="translations"/>
    <x v="1416"/>
    <d v="2015-11-21T15: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x v="1417"/>
    <d v="2015-09-15T03: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x v="1418"/>
    <d v="2016-02-25T02: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x v="1419"/>
    <d v="2016-10-09T02:56:59"/>
  </r>
  <r>
    <n v="1420"/>
    <s v="Shakespeare in the Hood - Romeo and Juliet"/>
    <s v="Help me butcher Shakespeare in a satirical fashion."/>
    <n v="110"/>
    <n v="3"/>
    <x v="2"/>
    <x v="0"/>
    <s v="USD"/>
    <n v="1467129686"/>
    <n v="1464969686"/>
    <b v="0"/>
    <n v="3"/>
    <b v="0"/>
    <s v="publishing/translations"/>
    <n v="2.7272727272727271E-2"/>
    <n v="1"/>
    <x v="3"/>
    <s v="translations"/>
    <x v="1420"/>
    <d v="2016-06-28T08: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x v="1421"/>
    <d v="2015-02-08T13: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x v="1422"/>
    <d v="2016-09-20T21: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x v="1423"/>
    <d v="2016-01-01T00: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x v="1424"/>
    <d v="2016-11-15T10: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m/>
    <x v="3"/>
    <s v="translations"/>
    <x v="1425"/>
    <d v="2015-04-28T19: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m/>
    <x v="3"/>
    <s v="translations"/>
    <x v="1426"/>
    <d v="2015-08-24T01: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x v="1427"/>
    <d v="2016-09-18T12: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x v="1428"/>
    <d v="2016-04-02T00:06:57"/>
  </r>
  <r>
    <n v="1429"/>
    <s v="10 P.M."/>
    <s v="A guy in his 30's tries to live his &quot;American Dream&quot;, but quickly it turns into a nightmare. (A Novel)"/>
    <n v="10000"/>
    <n v="0"/>
    <x v="2"/>
    <x v="0"/>
    <s v="USD"/>
    <n v="1428629242"/>
    <n v="1426037242"/>
    <b v="0"/>
    <n v="0"/>
    <b v="0"/>
    <s v="publishing/translations"/>
    <n v="0"/>
    <m/>
    <x v="3"/>
    <s v="translations"/>
    <x v="1429"/>
    <d v="2015-04-09T17: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x v="1430"/>
    <d v="2014-12-19T11: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x v="1431"/>
    <d v="2015-11-25T22:03:36"/>
  </r>
  <r>
    <n v="1432"/>
    <s v="The Holy Bib-el"/>
    <s v="THE HOLY BIB-EL Translated By Leon Cook. The Creation: CHAPTER 1.  1* In the beginning Gods created The Heavens and The Planet Earth."/>
    <n v="40000"/>
    <n v="0"/>
    <x v="2"/>
    <x v="0"/>
    <s v="USD"/>
    <n v="1437417828"/>
    <n v="1434825828"/>
    <b v="0"/>
    <n v="0"/>
    <b v="0"/>
    <s v="publishing/translations"/>
    <n v="0"/>
    <m/>
    <x v="3"/>
    <s v="translations"/>
    <x v="1432"/>
    <d v="2015-07-20T10: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x v="1433"/>
    <d v="2016-12-10T03: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x v="1434"/>
    <d v="2015-06-08T07:00:00"/>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x v="1435"/>
    <d v="2015-10-11T10: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x v="1436"/>
    <d v="2016-02-21T00: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x v="1437"/>
    <d v="2014-07-12T20: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x v="1438"/>
    <d v="2016-04-27T05: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x v="1439"/>
    <d v="2015-03-07T11: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x v="1440"/>
    <d v="2016-05-26T09: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x v="1441"/>
    <d v="2015-09-11T10: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m/>
    <x v="3"/>
    <s v="translations"/>
    <x v="1442"/>
    <d v="2016-05-25T07: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m/>
    <x v="3"/>
    <s v="translations"/>
    <x v="1443"/>
    <d v="2017-01-02T14:13:29"/>
  </r>
  <r>
    <n v="1444"/>
    <s v="Expand the MillionairesLetter in the US Market!"/>
    <s v="We as a successfull german stock market newsletter publisher want expand in the US market!"/>
    <n v="4950"/>
    <n v="0"/>
    <x v="2"/>
    <x v="12"/>
    <s v="EUR"/>
    <n v="1442091462"/>
    <n v="1436907462"/>
    <b v="0"/>
    <n v="0"/>
    <b v="0"/>
    <s v="publishing/translations"/>
    <n v="0"/>
    <m/>
    <x v="3"/>
    <s v="translations"/>
    <x v="1444"/>
    <d v="2015-09-12T12: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m/>
    <x v="3"/>
    <s v="translations"/>
    <x v="1445"/>
    <d v="2015-06-14T05: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m/>
    <x v="3"/>
    <s v="translations"/>
    <x v="1446"/>
    <d v="2016-04-21T02:44:38"/>
  </r>
  <r>
    <n v="1447"/>
    <s v="Indian Language Dictionary"/>
    <s v="I'm creating a dictionary of multiple Indian languages."/>
    <n v="500000"/>
    <n v="75"/>
    <x v="2"/>
    <x v="0"/>
    <s v="USD"/>
    <n v="1467999134"/>
    <n v="1465407134"/>
    <b v="0"/>
    <n v="3"/>
    <b v="0"/>
    <s v="publishing/translations"/>
    <n v="1.4999999999999999E-4"/>
    <n v="25"/>
    <x v="3"/>
    <s v="translations"/>
    <x v="1447"/>
    <d v="2016-07-08T09: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m/>
    <x v="3"/>
    <s v="translations"/>
    <x v="1448"/>
    <d v="2015-05-21T21: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m/>
    <x v="3"/>
    <s v="translations"/>
    <x v="1449"/>
    <d v="2015-05-10T11: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x v="1450"/>
    <d v="2016-02-19T20: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x v="1451"/>
    <d v="2014-11-18T16:00:59"/>
  </r>
  <r>
    <n v="1452"/>
    <s v="The Judo Preservation Project (Canceled)"/>
    <s v="I am gathering rare, out-of-print Judo books for preservation, translation and sharing."/>
    <n v="14000"/>
    <n v="0"/>
    <x v="1"/>
    <x v="0"/>
    <s v="USD"/>
    <n v="1406566363"/>
    <n v="1403974363"/>
    <b v="0"/>
    <n v="0"/>
    <b v="0"/>
    <s v="publishing/translations"/>
    <n v="0"/>
    <m/>
    <x v="3"/>
    <s v="translations"/>
    <x v="1452"/>
    <d v="2014-07-28T08: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m/>
    <x v="3"/>
    <s v="translations"/>
    <x v="1453"/>
    <d v="2017-04-15T07: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x v="1454"/>
    <d v="2016-04-24T13: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x v="1455"/>
    <d v="2014-09-05T05:39:00"/>
  </r>
  <r>
    <n v="1456"/>
    <s v="Sometimes you don't need love (Canceled)"/>
    <s v="English Version of my auto-published novel"/>
    <n v="5000"/>
    <n v="145"/>
    <x v="1"/>
    <x v="13"/>
    <s v="EUR"/>
    <n v="1483459365"/>
    <n v="1480867365"/>
    <b v="0"/>
    <n v="3"/>
    <b v="0"/>
    <s v="publishing/translations"/>
    <n v="2.9000000000000001E-2"/>
    <n v="48.333333333333336"/>
    <x v="3"/>
    <s v="translations"/>
    <x v="1456"/>
    <d v="2017-01-03T08:02:45"/>
  </r>
  <r>
    <n v="1457"/>
    <s v="Hey! I&quot;m not invisable, I am Just Old (Canceled)"/>
    <s v="Age is more than just a number, I hope your younger than you feel."/>
    <n v="6000"/>
    <n v="0"/>
    <x v="1"/>
    <x v="0"/>
    <s v="USD"/>
    <n v="1447281044"/>
    <n v="1444685444"/>
    <b v="0"/>
    <n v="0"/>
    <b v="0"/>
    <s v="publishing/translations"/>
    <n v="0"/>
    <m/>
    <x v="3"/>
    <s v="translations"/>
    <x v="1457"/>
    <d v="2015-11-11T14: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m/>
    <x v="3"/>
    <s v="translations"/>
    <x v="1458"/>
    <d v="2014-08-10T20:00:00"/>
  </r>
  <r>
    <n v="1459"/>
    <s v="Like all the others (Canceled)"/>
    <s v="What if you suddenly found out, that your life wasnÂ´t the life you thought you had? What if you were like all the others!"/>
    <n v="37000"/>
    <n v="0"/>
    <x v="1"/>
    <x v="8"/>
    <s v="DKK"/>
    <n v="1449077100"/>
    <n v="1446612896"/>
    <b v="0"/>
    <n v="0"/>
    <b v="0"/>
    <s v="publishing/translations"/>
    <n v="0"/>
    <m/>
    <x v="3"/>
    <s v="translations"/>
    <x v="1459"/>
    <d v="2015-12-02T09:25:00"/>
  </r>
  <r>
    <n v="1460"/>
    <s v="KJV2015 (Canceled)"/>
    <s v="KJV2015 Easier to understand for our kids and family not leaving out one verse or changing a meaning one bit."/>
    <n v="25000000"/>
    <n v="0"/>
    <x v="1"/>
    <x v="0"/>
    <s v="USD"/>
    <n v="1417391100"/>
    <n v="1412371898"/>
    <b v="0"/>
    <n v="0"/>
    <b v="0"/>
    <s v="publishing/translations"/>
    <n v="0"/>
    <m/>
    <x v="3"/>
    <s v="translations"/>
    <x v="1460"/>
    <d v="2014-11-30T15:45:00"/>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x v="1461"/>
    <d v="2014-10-20T16:00:00"/>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x v="1462"/>
    <d v="2013-04-10T07: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x v="1463"/>
    <d v="2013-04-07T12:52:18"/>
  </r>
  <r>
    <n v="1464"/>
    <s v="Science Studio"/>
    <s v="The Best Science Media on the Web"/>
    <n v="5000"/>
    <n v="8160"/>
    <x v="0"/>
    <x v="0"/>
    <s v="USD"/>
    <n v="1361029958"/>
    <n v="1358437958"/>
    <b v="1"/>
    <n v="234"/>
    <b v="1"/>
    <s v="publishing/radio &amp; podcasts"/>
    <n v="1.6319999999999999"/>
    <n v="34.871794871794869"/>
    <x v="3"/>
    <s v="radio &amp; podcasts"/>
    <x v="1464"/>
    <d v="2013-02-16T07: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x v="1465"/>
    <d v="2012-03-21T19: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x v="1466"/>
    <d v="2016-01-11T21:00:00"/>
  </r>
  <r>
    <n v="1467"/>
    <s v="Radio Ambulante"/>
    <s v="We are a new Spanish language podcast telling uniquely Latin American stories."/>
    <n v="40000"/>
    <n v="46032"/>
    <x v="0"/>
    <x v="0"/>
    <s v="USD"/>
    <n v="1332699285"/>
    <n v="1327518885"/>
    <b v="1"/>
    <n v="600"/>
    <b v="1"/>
    <s v="publishing/radio &amp; podcasts"/>
    <n v="1.1508"/>
    <n v="76.72"/>
    <x v="3"/>
    <s v="radio &amp; podcasts"/>
    <x v="1467"/>
    <d v="2012-03-25T10: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x v="1468"/>
    <d v="2011-06-11T16: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x v="1469"/>
    <d v="2013-02-15T06: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x v="1470"/>
    <d v="2012-12-28T11: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x v="1471"/>
    <d v="2015-04-09T14: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x v="1472"/>
    <d v="2013-10-16T05:01:43"/>
  </r>
  <r>
    <n v="1473"/>
    <s v="ONE LOVES ONLY FORM"/>
    <s v="Public Radio Project"/>
    <n v="1500"/>
    <n v="1807.74"/>
    <x v="0"/>
    <x v="0"/>
    <s v="USD"/>
    <n v="1330644639"/>
    <n v="1328052639"/>
    <b v="1"/>
    <n v="47"/>
    <b v="1"/>
    <s v="publishing/radio &amp; podcasts"/>
    <n v="1.20516"/>
    <n v="38.462553191489363"/>
    <x v="3"/>
    <s v="radio &amp; podcasts"/>
    <x v="1473"/>
    <d v="2012-03-01T15: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x v="1474"/>
    <d v="2013-09-13T09: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x v="1475"/>
    <d v="2014-12-19T20: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x v="1476"/>
    <d v="2011-09-09T17: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x v="1477"/>
    <d v="2011-12-22T19: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x v="1478"/>
    <d v="2013-05-14T12: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x v="1479"/>
    <d v="2014-05-09T19: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x v="1480"/>
    <d v="2013-07-26T09: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x v="1481"/>
    <d v="2013-11-02T14: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x v="1482"/>
    <d v="2012-09-06T23: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x v="1483"/>
    <d v="2016-07-21T20:37:55"/>
  </r>
  <r>
    <n v="1484"/>
    <s v="a book called filtered down thru the stars"/>
    <s v="The mussings of an old wizard"/>
    <n v="2000"/>
    <n v="0"/>
    <x v="2"/>
    <x v="0"/>
    <s v="USD"/>
    <n v="1342882260"/>
    <n v="1337834963"/>
    <b v="0"/>
    <n v="0"/>
    <b v="0"/>
    <s v="publishing/fiction"/>
    <n v="0"/>
    <m/>
    <x v="3"/>
    <s v="fiction"/>
    <x v="1484"/>
    <d v="2012-07-21T06: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x v="1485"/>
    <d v="2015-06-20T11: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x v="1486"/>
    <d v="2015-02-26T20:02:41"/>
  </r>
  <r>
    <n v="1487"/>
    <s v="You Killed Me First"/>
    <s v="A lover becomes an enemy when a line has been crossed. Torn between memories and reality, his mask of sanity is slipping."/>
    <n v="10000"/>
    <n v="0"/>
    <x v="2"/>
    <x v="0"/>
    <s v="USD"/>
    <n v="1470175271"/>
    <n v="1467583271"/>
    <b v="0"/>
    <n v="0"/>
    <b v="0"/>
    <s v="publishing/fiction"/>
    <n v="0"/>
    <m/>
    <x v="3"/>
    <s v="fiction"/>
    <x v="1487"/>
    <d v="2016-08-02T14:01:11"/>
  </r>
  <r>
    <n v="1488"/>
    <s v="Nanolution"/>
    <s v="A blockbuster sci-fi adventure. What would you do if one day your life changed to beyond the imaginable?"/>
    <n v="15000"/>
    <n v="360"/>
    <x v="2"/>
    <x v="2"/>
    <s v="AUD"/>
    <n v="1388928660"/>
    <n v="1386336660"/>
    <b v="0"/>
    <n v="6"/>
    <b v="0"/>
    <s v="publishing/fiction"/>
    <n v="2.4E-2"/>
    <n v="60"/>
    <x v="3"/>
    <s v="fiction"/>
    <x v="1488"/>
    <d v="2014-01-05T05: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m/>
    <x v="3"/>
    <s v="fiction"/>
    <x v="1489"/>
    <d v="2012-11-15T07: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x v="1490"/>
    <d v="2013-10-02T05: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x v="1491"/>
    <d v="2015-02-15T07: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x v="1492"/>
    <d v="2011-06-18T13:14:06"/>
  </r>
  <r>
    <n v="1493"/>
    <s v="The Great Grand Zeppelin Chase"/>
    <s v="Help illustrate the sequel to the bestselling _x000a_The Transylvania Flying Squad of Detectives"/>
    <n v="2400"/>
    <n v="0"/>
    <x v="2"/>
    <x v="0"/>
    <s v="USD"/>
    <n v="1371415675"/>
    <n v="1368823675"/>
    <b v="0"/>
    <n v="0"/>
    <b v="0"/>
    <s v="publishing/fiction"/>
    <n v="0"/>
    <m/>
    <x v="3"/>
    <s v="fiction"/>
    <x v="1493"/>
    <d v="2013-06-16T12: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x v="1494"/>
    <d v="2015-04-03T07:38:00"/>
  </r>
  <r>
    <n v="1495"/>
    <s v="A Magical Bildungsroman with a Female Heroine"/>
    <s v="The Adventures of Penelope Hawthorne. Part One: The Spellbook of Dracone."/>
    <n v="2000"/>
    <n v="0"/>
    <x v="2"/>
    <x v="0"/>
    <s v="USD"/>
    <n v="1314471431"/>
    <n v="1311879431"/>
    <b v="0"/>
    <n v="0"/>
    <b v="0"/>
    <s v="publishing/fiction"/>
    <n v="0"/>
    <m/>
    <x v="3"/>
    <s v="fiction"/>
    <x v="1495"/>
    <d v="2011-08-27T10:57:11"/>
  </r>
  <r>
    <n v="1496"/>
    <s v="Tainted Steel (Series 1 - 4)"/>
    <s v="Capturing the awe-inspiring magic of the likes of LoTR, Tainted Steel tells the story of one mans' struggle against Destiny."/>
    <n v="1500"/>
    <n v="0"/>
    <x v="2"/>
    <x v="0"/>
    <s v="USD"/>
    <n v="1410866659"/>
    <n v="1405682659"/>
    <b v="0"/>
    <n v="0"/>
    <b v="0"/>
    <s v="publishing/fiction"/>
    <n v="0"/>
    <m/>
    <x v="3"/>
    <s v="fiction"/>
    <x v="1496"/>
    <d v="2014-09-16T03: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x v="1497"/>
    <d v="2013-07-31T11: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x v="1498"/>
    <d v="2014-09-03T15: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x v="1499"/>
    <d v="2016-08-04T16: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x v="1500"/>
    <d v="2013-05-01T13:42:37"/>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x v="1501"/>
    <d v="2015-07-08T06: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x v="1502"/>
    <d v="2016-03-25T14: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x v="1503"/>
    <d v="2016-10-23T00:20:01"/>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x v="1504"/>
    <d v="2014-06-10T00: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x v="1505"/>
    <d v="2016-03-22T12: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x v="1506"/>
    <d v="2014-07-24T10: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x v="1507"/>
    <d v="2010-05-15T00: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x v="1508"/>
    <d v="2014-06-27T06: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x v="1509"/>
    <d v="2017-02-14T14: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x v="1510"/>
    <d v="2014-07-19T01: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x v="1511"/>
    <d v="2015-11-18T07: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x v="1512"/>
    <d v="2017-02-05T08: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x v="1513"/>
    <d v="2014-07-16T07: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x v="1514"/>
    <d v="2015-09-27T06: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x v="1515"/>
    <d v="2016-03-15T21: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x v="1516"/>
    <d v="2016-10-06T06: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x v="1517"/>
    <d v="2014-12-05T22: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x v="1518"/>
    <d v="2014-05-31T11: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x v="1519"/>
    <d v="2014-06-20T13:59:00"/>
  </r>
  <r>
    <n v="1520"/>
    <s v="TULIPS"/>
    <s v="A self-published photography book by Andrew Miksys from his new series about Belarus"/>
    <n v="18000"/>
    <n v="18625"/>
    <x v="0"/>
    <x v="0"/>
    <s v="USD"/>
    <n v="1418961600"/>
    <n v="1415824513"/>
    <b v="1"/>
    <n v="167"/>
    <b v="1"/>
    <s v="photography/photobooks"/>
    <n v="1.0347222222222223"/>
    <n v="111.52694610778443"/>
    <x v="8"/>
    <s v="photobooks"/>
    <x v="1520"/>
    <d v="2014-12-18T20: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x v="1521"/>
    <d v="2016-06-06T20: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x v="1522"/>
    <d v="2014-10-17T11: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x v="1523"/>
    <d v="2014-12-22T16: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x v="1524"/>
    <d v="2017-02-20T04: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x v="1525"/>
    <d v="2016-08-18T08: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x v="1526"/>
    <d v="2016-01-18T22: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x v="1527"/>
    <d v="2017-03-14T05: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x v="1528"/>
    <d v="2017-01-31T16: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x v="1529"/>
    <d v="2015-03-19T06: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x v="1530"/>
    <d v="2015-10-23T10: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x v="1531"/>
    <d v="2014-11-30T19: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x v="1532"/>
    <d v="2016-02-15T07: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x v="1533"/>
    <d v="2016-05-01T19: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x v="1534"/>
    <d v="2015-09-04T08: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x v="1535"/>
    <d v="2016-05-23T14: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x v="1536"/>
    <d v="2015-08-27T11: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x v="1537"/>
    <d v="2016-08-06T10: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x v="1538"/>
    <d v="2015-01-22T10: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x v="1539"/>
    <d v="2017-01-03T14: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x v="1540"/>
    <d v="2014-11-25T17: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x v="1541"/>
    <d v="2014-12-31T09: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x v="1542"/>
    <d v="2015-06-30T15: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x v="1543"/>
    <d v="2014-11-22T05:13:54"/>
  </r>
  <r>
    <n v="1544"/>
    <s v="LaFee Photography"/>
    <s v="My name is Travis LaFee, I live in beautiful McCall, Idaho. I wish to display the beauty of valley county by taking pics outdoors."/>
    <n v="1000"/>
    <n v="0"/>
    <x v="2"/>
    <x v="0"/>
    <s v="USD"/>
    <n v="1427847480"/>
    <n v="1424222024"/>
    <b v="0"/>
    <n v="0"/>
    <b v="0"/>
    <s v="photography/nature"/>
    <n v="0"/>
    <m/>
    <x v="8"/>
    <s v="nature"/>
    <x v="1544"/>
    <d v="2015-03-31T16:18:00"/>
  </r>
  <r>
    <n v="1545"/>
    <s v="Nevada County Hearts"/>
    <s v="&quot;He will not be a wise man who does not study human hearts!&quot;_x000a_Hope in natural art, creation!"/>
    <n v="3000"/>
    <n v="1"/>
    <x v="2"/>
    <x v="0"/>
    <s v="USD"/>
    <n v="1425330960"/>
    <n v="1422393234"/>
    <b v="0"/>
    <n v="1"/>
    <b v="0"/>
    <s v="photography/nature"/>
    <n v="3.3333333333333332E-4"/>
    <n v="1"/>
    <x v="8"/>
    <s v="nature"/>
    <x v="1545"/>
    <d v="2015-03-02T13: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x v="1546"/>
    <d v="2014-09-16T21:06:39"/>
  </r>
  <r>
    <n v="1547"/>
    <s v="Sound Photography"/>
    <s v="I have produced a limited number (100) of five 8x10 prints of mixed photography I would like to share with you."/>
    <n v="20"/>
    <n v="0"/>
    <x v="2"/>
    <x v="0"/>
    <s v="USD"/>
    <n v="1487844882"/>
    <n v="1487240082"/>
    <b v="0"/>
    <n v="0"/>
    <b v="0"/>
    <s v="photography/nature"/>
    <n v="0"/>
    <m/>
    <x v="8"/>
    <s v="nature"/>
    <x v="1547"/>
    <d v="2017-02-23T02:14:42"/>
  </r>
  <r>
    <n v="1548"/>
    <s v="Change the World through Color"/>
    <s v="Beauty is in the eye of the beholder and I want to inspire conservation through color."/>
    <n v="700"/>
    <n v="60"/>
    <x v="2"/>
    <x v="0"/>
    <s v="USD"/>
    <n v="1447020620"/>
    <n v="1444425020"/>
    <b v="0"/>
    <n v="1"/>
    <b v="0"/>
    <s v="photography/nature"/>
    <n v="8.5714285714285715E-2"/>
    <n v="60"/>
    <x v="8"/>
    <s v="nature"/>
    <x v="1548"/>
    <d v="2015-11-08T14: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x v="1549"/>
    <d v="2015-11-02T20: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x v="1550"/>
    <d v="2016-05-12T02: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m/>
    <x v="8"/>
    <s v="nature"/>
    <x v="1551"/>
    <d v="2015-05-27T11: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x v="1552"/>
    <d v="2014-09-30T19: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m/>
    <x v="8"/>
    <s v="nature"/>
    <x v="1553"/>
    <d v="2015-09-01T22: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m/>
    <x v="8"/>
    <s v="nature"/>
    <x v="1554"/>
    <d v="2015-08-01T22:03:10"/>
  </r>
  <r>
    <n v="1555"/>
    <s v="Coffee Table Book of Maine"/>
    <s v="I am traveling the coastline of Maine and will be taking pictures of all the scenery and lighthouses in the area."/>
    <n v="750"/>
    <n v="0"/>
    <x v="2"/>
    <x v="0"/>
    <s v="USD"/>
    <n v="1442509200"/>
    <n v="1440513832"/>
    <b v="0"/>
    <n v="0"/>
    <b v="0"/>
    <s v="photography/nature"/>
    <n v="0"/>
    <m/>
    <x v="8"/>
    <s v="nature"/>
    <x v="1555"/>
    <d v="2015-09-17T09: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x v="1556"/>
    <d v="2016-07-03T19:40:24"/>
  </r>
  <r>
    <n v="1557"/>
    <s v="Reflecting Light Photo"/>
    <s v="I have always been captivated by photography, Now I am trying to set up my own company and publish my pictures."/>
    <n v="2500"/>
    <n v="100"/>
    <x v="2"/>
    <x v="0"/>
    <s v="USD"/>
    <n v="1411227633"/>
    <n v="1408549233"/>
    <b v="0"/>
    <n v="1"/>
    <b v="0"/>
    <s v="photography/nature"/>
    <n v="0.04"/>
    <n v="100"/>
    <x v="8"/>
    <s v="nature"/>
    <x v="1557"/>
    <d v="2014-09-20T07: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x v="1558"/>
    <d v="2015-08-28T04: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x v="1559"/>
    <d v="2015-04-28T17: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x v="1560"/>
    <d v="2014-11-12T17: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x v="1561"/>
    <d v="2013-11-06T18: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m/>
    <x v="3"/>
    <s v="art books"/>
    <x v="1562"/>
    <d v="2009-12-01T16: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x v="1563"/>
    <d v="2014-03-14T08: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x v="1564"/>
    <d v="2015-05-28T12: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x v="1565"/>
    <d v="2011-06-08T09: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x v="1566"/>
    <d v="2016-07-27T14: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x v="1567"/>
    <d v="2014-02-16T16: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x v="1568"/>
    <d v="2014-12-23T17:29:45"/>
  </r>
  <r>
    <n v="1569"/>
    <s v="to be removed (Canceled)"/>
    <s v="to be removed"/>
    <n v="30000"/>
    <n v="0"/>
    <x v="1"/>
    <x v="0"/>
    <s v="USD"/>
    <n v="1369498714"/>
    <n v="1366906714"/>
    <b v="0"/>
    <n v="0"/>
    <b v="0"/>
    <s v="publishing/art books"/>
    <n v="0"/>
    <m/>
    <x v="3"/>
    <s v="art books"/>
    <x v="1569"/>
    <d v="2013-05-25T08: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x v="1570"/>
    <d v="2016-04-08T10: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x v="1571"/>
    <d v="2015-06-19T10: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x v="1572"/>
    <d v="2016-02-28T15: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x v="1573"/>
    <d v="2017-03-31T19: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x v="1574"/>
    <d v="2015-02-17T14: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x v="1575"/>
    <d v="2014-07-09T04:34:56"/>
  </r>
  <r>
    <n v="1576"/>
    <s v="The Obsessive Line Collection (Canceled)"/>
    <s v="For the publication of my first 3 books: an Art book, a graphic novel, and a coloring book"/>
    <n v="5000"/>
    <n v="650"/>
    <x v="1"/>
    <x v="0"/>
    <s v="USD"/>
    <n v="1435698368"/>
    <n v="1431810368"/>
    <b v="0"/>
    <n v="10"/>
    <b v="0"/>
    <s v="publishing/art books"/>
    <n v="0.13"/>
    <n v="65"/>
    <x v="3"/>
    <s v="art books"/>
    <x v="1576"/>
    <d v="2015-06-30T13: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x v="1577"/>
    <d v="2012-07-24T12: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x v="1578"/>
    <d v="2010-09-01T18: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x v="1579"/>
    <d v="2013-08-28T15: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m/>
    <x v="3"/>
    <s v="art books"/>
    <x v="1580"/>
    <d v="2012-05-20T17: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x v="1581"/>
    <d v="2015-12-19T02:46:30"/>
  </r>
  <r>
    <n v="1582"/>
    <s v="Scenes from New Orleans"/>
    <s v="I create canvas prints of images from in and around New Orleans"/>
    <n v="1000"/>
    <n v="93"/>
    <x v="2"/>
    <x v="0"/>
    <s v="USD"/>
    <n v="1445894400"/>
    <n v="1440961053"/>
    <b v="0"/>
    <n v="3"/>
    <b v="0"/>
    <s v="photography/places"/>
    <n v="9.2999999999999999E-2"/>
    <n v="31"/>
    <x v="8"/>
    <s v="places"/>
    <x v="1582"/>
    <d v="2015-10-26T13: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x v="1583"/>
    <d v="2014-09-25T13:43:11"/>
  </r>
  <r>
    <n v="1584"/>
    <s v="Lets see Kansas together!"/>
    <s v="25 Kansas State Parks in the next year. What a great adventure to take together. Join me. Together we can photo this beautiful state."/>
    <n v="1200"/>
    <n v="0"/>
    <x v="2"/>
    <x v="0"/>
    <s v="USD"/>
    <n v="1401464101"/>
    <n v="1400600101"/>
    <b v="0"/>
    <n v="0"/>
    <b v="0"/>
    <s v="photography/places"/>
    <n v="0"/>
    <m/>
    <x v="8"/>
    <s v="places"/>
    <x v="1584"/>
    <d v="2014-05-30T07: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x v="1585"/>
    <d v="2016-12-25T03:00:00"/>
  </r>
  <r>
    <n v="1586"/>
    <s v="Missouri In Pictures"/>
    <s v="Show the world the beauty that is in all of our back yards!"/>
    <n v="1500"/>
    <n v="0"/>
    <x v="2"/>
    <x v="0"/>
    <s v="USD"/>
    <n v="1428197422"/>
    <n v="1425609022"/>
    <b v="0"/>
    <n v="0"/>
    <b v="0"/>
    <s v="photography/places"/>
    <n v="0"/>
    <m/>
    <x v="8"/>
    <s v="places"/>
    <x v="1586"/>
    <d v="2015-04-04T17: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x v="1587"/>
    <d v="2014-12-13T14:49:25"/>
  </r>
  <r>
    <n v="1588"/>
    <s v="The Right Side of Texas"/>
    <s v="Southeast Texas as seen through the lens of a cell phone camera"/>
    <n v="516"/>
    <n v="0"/>
    <x v="2"/>
    <x v="0"/>
    <s v="USD"/>
    <n v="1422735120"/>
    <n v="1420091999"/>
    <b v="0"/>
    <n v="0"/>
    <b v="0"/>
    <s v="photography/places"/>
    <n v="0"/>
    <m/>
    <x v="8"/>
    <s v="places"/>
    <x v="1588"/>
    <d v="2015-01-31T12:12:00"/>
  </r>
  <r>
    <n v="1589"/>
    <s v="A Side Of The World In Canvas"/>
    <s v="I want to be able to have my own photography inside a canvas and have it be displayed everywhere."/>
    <n v="1200"/>
    <n v="0"/>
    <x v="2"/>
    <x v="0"/>
    <s v="USD"/>
    <n v="1444433886"/>
    <n v="1441841886"/>
    <b v="0"/>
    <n v="0"/>
    <b v="0"/>
    <s v="photography/places"/>
    <n v="0"/>
    <m/>
    <x v="8"/>
    <s v="places"/>
    <x v="1589"/>
    <d v="2015-10-09T15:38:06"/>
  </r>
  <r>
    <n v="1590"/>
    <s v="An Italian Adventure"/>
    <s v="Discover Italy through photography."/>
    <n v="60000"/>
    <n v="1020"/>
    <x v="2"/>
    <x v="13"/>
    <s v="EUR"/>
    <n v="1443040464"/>
    <n v="1440448464"/>
    <b v="0"/>
    <n v="2"/>
    <b v="0"/>
    <s v="photography/places"/>
    <n v="1.7000000000000001E-2"/>
    <n v="510"/>
    <x v="8"/>
    <s v="places"/>
    <x v="1590"/>
    <d v="2015-09-23T12: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x v="1591"/>
    <d v="2016-04-03T08:25:41"/>
  </r>
  <r>
    <n v="1592"/>
    <s v="The Views of Pittsburgh"/>
    <s v="A portfolio collage of beautiful pictures of authentic Pittsburgh locations and scenery."/>
    <n v="25"/>
    <n v="0"/>
    <x v="2"/>
    <x v="0"/>
    <s v="USD"/>
    <n v="1427503485"/>
    <n v="1423619085"/>
    <b v="0"/>
    <n v="0"/>
    <b v="0"/>
    <s v="photography/places"/>
    <n v="0"/>
    <m/>
    <x v="8"/>
    <s v="places"/>
    <x v="1592"/>
    <d v="2015-03-27T16:44:45"/>
  </r>
  <r>
    <n v="1593"/>
    <s v="Picturing Italy"/>
    <s v="A trip to fulfill a dream of capturing the wonders and history of ancient Italy in person."/>
    <n v="22000"/>
    <n v="3"/>
    <x v="2"/>
    <x v="0"/>
    <s v="USD"/>
    <n v="1425154655"/>
    <n v="1422562655"/>
    <b v="0"/>
    <n v="3"/>
    <b v="0"/>
    <s v="photography/places"/>
    <n v="1.3636363636363637E-4"/>
    <n v="1"/>
    <x v="8"/>
    <s v="places"/>
    <x v="1593"/>
    <d v="2015-02-28T12:17:35"/>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x v="1594"/>
    <d v="2016-05-15T08: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x v="1595"/>
    <d v="2014-06-18T12:13:00"/>
  </r>
  <r>
    <n v="1596"/>
    <s v="The Town We Live In"/>
    <s v="London is beautiful. I want to create a book of stunning images from in and around our great city"/>
    <n v="3250"/>
    <n v="75"/>
    <x v="2"/>
    <x v="1"/>
    <s v="GBP"/>
    <n v="1418469569"/>
    <n v="1414577969"/>
    <b v="0"/>
    <n v="3"/>
    <b v="0"/>
    <s v="photography/places"/>
    <n v="2.3076923076923078E-2"/>
    <n v="25"/>
    <x v="8"/>
    <s v="places"/>
    <x v="1596"/>
    <d v="2014-12-13T03:19:29"/>
  </r>
  <r>
    <n v="1597"/>
    <s v="Vacation Days in Big Bear"/>
    <s v="We're starting up a new an improved way to do vacation rental management, but we need some funding to kick start it!"/>
    <n v="15000"/>
    <n v="0"/>
    <x v="2"/>
    <x v="0"/>
    <s v="USD"/>
    <n v="1474360197"/>
    <n v="1471768197"/>
    <b v="0"/>
    <n v="0"/>
    <b v="0"/>
    <s v="photography/places"/>
    <n v="0"/>
    <m/>
    <x v="8"/>
    <s v="places"/>
    <x v="1597"/>
    <d v="2016-09-20T00: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x v="1598"/>
    <d v="2015-07-26T08:00:58"/>
  </r>
  <r>
    <n v="1599"/>
    <s v="The Londoner: Prints &amp; Canvas"/>
    <s v="A London photographer trekking 5,895m up Africa's Mount Kilimanjaro to pursue and enrich a career."/>
    <n v="500"/>
    <n v="0"/>
    <x v="2"/>
    <x v="1"/>
    <s v="GBP"/>
    <n v="1460116576"/>
    <n v="1457528176"/>
    <b v="0"/>
    <n v="0"/>
    <b v="0"/>
    <s v="photography/places"/>
    <n v="0"/>
    <m/>
    <x v="8"/>
    <s v="places"/>
    <x v="1599"/>
    <d v="2016-04-08T03: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x v="1600"/>
    <d v="2014-07-14T21: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x v="1601"/>
    <d v="2011-05-04T18: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x v="1602"/>
    <d v="2011-10-14T15:00:00"/>
  </r>
  <r>
    <n v="1603"/>
    <s v="Max's First Solo Album!"/>
    <s v="An exercise in the wild and dangerous world of solo musicianship by Maxwell D Feinstein."/>
    <n v="2000"/>
    <n v="2000.66"/>
    <x v="0"/>
    <x v="0"/>
    <s v="USD"/>
    <n v="1327723459"/>
    <n v="1322539459"/>
    <b v="0"/>
    <n v="30"/>
    <b v="1"/>
    <s v="music/rock"/>
    <n v="1.0003299999999999"/>
    <n v="66.688666666666663"/>
    <x v="4"/>
    <s v="rock"/>
    <x v="1603"/>
    <d v="2012-01-27T20: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x v="1604"/>
    <d v="2012-03-17T11: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x v="1605"/>
    <d v="2011-07-31T23: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x v="1606"/>
    <d v="2011-03-23T17: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x v="1607"/>
    <d v="2012-06-14T11: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x v="1608"/>
    <d v="2013-12-31T21: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x v="1609"/>
    <d v="2011-11-02T00: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x v="1610"/>
    <d v="2012-12-15T14:11:50"/>
  </r>
  <r>
    <n v="1611"/>
    <s v="Skelton-Luns CD/7&quot;             No Big Deal."/>
    <s v="Skelton-Luns CD/7&quot; No Big Deal."/>
    <n v="800"/>
    <n v="1001"/>
    <x v="0"/>
    <x v="0"/>
    <s v="USD"/>
    <n v="1370390432"/>
    <n v="1368576032"/>
    <b v="0"/>
    <n v="27"/>
    <b v="1"/>
    <s v="music/rock"/>
    <n v="1.25125"/>
    <n v="37.074074074074076"/>
    <x v="4"/>
    <s v="rock"/>
    <x v="1611"/>
    <d v="2013-06-04T16: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x v="1612"/>
    <d v="2013-01-02T12: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x v="1613"/>
    <d v="2012-07-21T17: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x v="1614"/>
    <d v="2014-08-03T09: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x v="1615"/>
    <d v="2011-12-12T18:13:16"/>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x v="1616"/>
    <d v="2012-11-22T14:00:00"/>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x v="1617"/>
    <d v="2013-11-01T11:00:00"/>
  </r>
  <r>
    <n v="1618"/>
    <s v="Janus Word Album"/>
    <s v="Janus Word combines hard rock with melodic acoustic music for a unique and awesome sound."/>
    <n v="1500"/>
    <n v="1576"/>
    <x v="0"/>
    <x v="0"/>
    <s v="USD"/>
    <n v="1362757335"/>
    <n v="1359301335"/>
    <b v="0"/>
    <n v="27"/>
    <b v="1"/>
    <s v="music/rock"/>
    <n v="1.0506666666666666"/>
    <n v="58.370370370370374"/>
    <x v="4"/>
    <s v="rock"/>
    <x v="1618"/>
    <d v="2013-03-08T07: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x v="1619"/>
    <d v="2014-09-14T20:28:06"/>
  </r>
  <r>
    <n v="1620"/>
    <s v="Kickstart my music career with 300 CDs"/>
    <s v="Kickstarting my music career with 300 hard copy CDs of my first release."/>
    <n v="1000"/>
    <n v="1130"/>
    <x v="0"/>
    <x v="0"/>
    <s v="USD"/>
    <n v="1361606940"/>
    <n v="1361002140"/>
    <b v="0"/>
    <n v="17"/>
    <b v="1"/>
    <s v="music/rock"/>
    <n v="1.1299999999999999"/>
    <n v="66.470588235294116"/>
    <x v="4"/>
    <s v="rock"/>
    <x v="1620"/>
    <d v="2013-02-23T00: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x v="1621"/>
    <d v="2012-05-27T19: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x v="1622"/>
    <d v="2014-12-16T23: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x v="1623"/>
    <d v="2013-08-27T08: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0: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x v="1625"/>
    <d v="2012-09-11T08: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x v="1626"/>
    <d v="2013-12-01T13: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x v="1627"/>
    <d v="2012-11-25T20:59:00"/>
  </r>
  <r>
    <n v="1628"/>
    <s v="&quot;Songs for Tsippora&quot; Byronâ€™s DEBUT EP"/>
    <s v="Original Jewish rock music on human relationships and identity"/>
    <n v="4000"/>
    <n v="4037"/>
    <x v="0"/>
    <x v="0"/>
    <s v="USD"/>
    <n v="1403026882"/>
    <n v="1400175682"/>
    <b v="0"/>
    <n v="88"/>
    <b v="1"/>
    <s v="music/rock"/>
    <n v="1.00925"/>
    <n v="45.875"/>
    <x v="4"/>
    <s v="rock"/>
    <x v="1628"/>
    <d v="2014-06-17T09: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x v="1629"/>
    <d v="2014-02-20T12: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x v="1630"/>
    <d v="2012-03-01T22: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x v="1631"/>
    <d v="2012-10-12T12: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x v="1632"/>
    <d v="2011-09-24T00: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x v="1633"/>
    <d v="2012-01-15T21:00:00"/>
  </r>
  <r>
    <n v="1634"/>
    <s v="RUBEDO: Debut Full Length Album"/>
    <s v="Recording Debut  Album w/ Producer Ikey Owens from Free Moral Agents/ The Mars Volta"/>
    <n v="2000"/>
    <n v="2010"/>
    <x v="0"/>
    <x v="0"/>
    <s v="USD"/>
    <n v="1306994340"/>
    <n v="1303706001"/>
    <b v="0"/>
    <n v="32"/>
    <b v="1"/>
    <s v="music/rock"/>
    <n v="1.0049999999999999"/>
    <n v="62.8125"/>
    <x v="4"/>
    <s v="rock"/>
    <x v="1634"/>
    <d v="2011-06-01T21: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x v="1635"/>
    <d v="2016-07-11T12: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x v="1636"/>
    <d v="2011-06-11T20: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x v="1637"/>
    <d v="2009-12-31T15:39:00"/>
  </r>
  <r>
    <n v="1638"/>
    <s v="Avenues EP 2013"/>
    <s v="Avenues will be going in to the studio to record a new EP with Matt Allison!"/>
    <n v="1000"/>
    <n v="1050"/>
    <x v="0"/>
    <x v="0"/>
    <s v="USD"/>
    <n v="1362086700"/>
    <n v="1358180968"/>
    <b v="0"/>
    <n v="27"/>
    <b v="1"/>
    <s v="music/rock"/>
    <n v="1.05"/>
    <n v="38.888888888888886"/>
    <x v="4"/>
    <s v="rock"/>
    <x v="1638"/>
    <d v="2013-02-28T13: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x v="1639"/>
    <d v="2012-03-03T07: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x v="1640"/>
    <d v="2010-08-02T17:59:00"/>
  </r>
  <r>
    <n v="1641"/>
    <s v="Tanya Dartson- Run for Your Life music video"/>
    <s v="Music Video For Upbeat and Inspiring Song - Run For Your Life"/>
    <n v="2500"/>
    <n v="2535"/>
    <x v="0"/>
    <x v="0"/>
    <s v="USD"/>
    <n v="1418998744"/>
    <n v="1416406744"/>
    <b v="0"/>
    <n v="26"/>
    <b v="1"/>
    <s v="music/pop"/>
    <n v="1.014"/>
    <n v="97.5"/>
    <x v="4"/>
    <s v="pop"/>
    <x v="1641"/>
    <d v="2014-12-19T06: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x v="1642"/>
    <d v="2011-06-13T16:35:27"/>
  </r>
  <r>
    <n v="1643"/>
    <s v="This Is All Now's Brand New Album!!"/>
    <s v="This Is All Now is putting out a brand new record, and we need YOUR help to do it!"/>
    <n v="5000"/>
    <n v="6235"/>
    <x v="0"/>
    <x v="0"/>
    <s v="USD"/>
    <n v="1348516012"/>
    <n v="1345924012"/>
    <b v="0"/>
    <n v="37"/>
    <b v="1"/>
    <s v="music/pop"/>
    <n v="1.2470000000000001"/>
    <n v="168.51351351351352"/>
    <x v="4"/>
    <s v="pop"/>
    <x v="1643"/>
    <d v="2012-09-24T11: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x v="1644"/>
    <d v="2012-11-21T18: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x v="1645"/>
    <d v="2013-09-18T06: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x v="1646"/>
    <d v="2014-08-14T10: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x v="1647"/>
    <d v="2012-06-09T01: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x v="1648"/>
    <d v="2011-03-20T07: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x v="1649"/>
    <d v="2014-05-23T08:25:55"/>
  </r>
  <r>
    <n v="1650"/>
    <s v="The Psalm Praise Project, Vol. 2"/>
    <s v="Help me record a CD that uses pop styling to give a fresh sound to ancient wisdom from scripture!"/>
    <n v="2000"/>
    <n v="2831"/>
    <x v="0"/>
    <x v="0"/>
    <s v="USD"/>
    <n v="1381314437"/>
    <n v="1378722437"/>
    <b v="0"/>
    <n v="32"/>
    <b v="1"/>
    <s v="music/pop"/>
    <n v="1.4155"/>
    <n v="88.46875"/>
    <x v="4"/>
    <s v="pop"/>
    <x v="1650"/>
    <d v="2013-10-09T02: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x v="1651"/>
    <d v="2011-04-25T22: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x v="1652"/>
    <d v="2013-11-24T04: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x v="1653"/>
    <d v="2011-04-24T12: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x v="1654"/>
    <d v="2012-04-18T13:22:40"/>
  </r>
  <r>
    <n v="1655"/>
    <s v="Meg Porter Debut EP!"/>
    <s v="Berklee College of Music student, Meg Porter needs YOUR help to fund her very first EP!"/>
    <n v="1500"/>
    <n v="2143"/>
    <x v="0"/>
    <x v="0"/>
    <s v="USD"/>
    <n v="1333648820"/>
    <n v="1331060420"/>
    <b v="0"/>
    <n v="48"/>
    <b v="1"/>
    <s v="music/pop"/>
    <n v="1.4286666666666668"/>
    <n v="44.645833333333336"/>
    <x v="4"/>
    <s v="pop"/>
    <x v="1655"/>
    <d v="2012-04-05T10: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x v="1656"/>
    <d v="2012-12-13T14: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x v="1657"/>
    <d v="2012-05-24T10: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x v="1658"/>
    <d v="2012-12-18T06: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x v="1659"/>
    <d v="2013-12-17T04: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x v="1660"/>
    <d v="2016-04-30T13: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x v="1661"/>
    <d v="2016-01-17T13: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x v="1662"/>
    <d v="2011-12-30T21:45:36"/>
  </r>
  <r>
    <n v="1663"/>
    <s v="ghost -- a music video"/>
    <s v="music is as important to the eyes as it is to the ears. help bring ghost to life in front of your eyes."/>
    <n v="1000"/>
    <n v="1080"/>
    <x v="0"/>
    <x v="0"/>
    <s v="USD"/>
    <n v="1422750707"/>
    <n v="1420158707"/>
    <b v="0"/>
    <n v="32"/>
    <b v="1"/>
    <s v="music/pop"/>
    <n v="1.08"/>
    <n v="33.75"/>
    <x v="4"/>
    <s v="pop"/>
    <x v="1663"/>
    <d v="2015-01-31T16: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x v="1664"/>
    <d v="2012-03-15T19: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x v="1665"/>
    <d v="2011-02-21T19: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x v="1666"/>
    <d v="2013-03-27T21: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x v="1667"/>
    <d v="2014-03-10T22: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x v="1668"/>
    <d v="2011-11-27T20: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x v="1669"/>
    <d v="2016-05-31T13: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x v="1670"/>
    <d v="2010-07-04T20:00:00"/>
  </r>
  <r>
    <n v="1671"/>
    <s v="Luke O'Brien's Kickstarter"/>
    <s v="I am seeking funding in order to help take my music from a hobby to a career."/>
    <n v="2000"/>
    <n v="2013.47"/>
    <x v="0"/>
    <x v="0"/>
    <s v="USD"/>
    <n v="1470056614"/>
    <n v="1467464614"/>
    <b v="0"/>
    <n v="77"/>
    <b v="1"/>
    <s v="music/pop"/>
    <n v="1.0067349999999999"/>
    <n v="26.148961038961041"/>
    <x v="4"/>
    <s v="pop"/>
    <x v="1671"/>
    <d v="2016-08-01T05:03:34"/>
  </r>
  <r>
    <n v="1672"/>
    <s v="High Altotude Debut Album"/>
    <s v="Sweet, sweet harmonies from Portland Oregon's premiere high school women's a cappella group."/>
    <n v="1700"/>
    <n v="1920"/>
    <x v="0"/>
    <x v="0"/>
    <s v="USD"/>
    <n v="1338824730"/>
    <n v="1336232730"/>
    <b v="0"/>
    <n v="49"/>
    <b v="1"/>
    <s v="music/pop"/>
    <n v="1.1294117647058823"/>
    <n v="39.183673469387756"/>
    <x v="4"/>
    <s v="pop"/>
    <x v="1672"/>
    <d v="2012-06-04T07: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x v="1673"/>
    <d v="2015-03-06T13: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x v="1674"/>
    <d v="2016-08-17T22:59:00"/>
  </r>
  <r>
    <n v="1675"/>
    <s v="The Great Party's Debut Album!"/>
    <s v="The Great Party is releasing their debut album. Here's your chance to be a part of it!"/>
    <n v="1000"/>
    <n v="1374.16"/>
    <x v="0"/>
    <x v="0"/>
    <s v="USD"/>
    <n v="1318802580"/>
    <n v="1316194540"/>
    <b v="0"/>
    <n v="34"/>
    <b v="1"/>
    <s v="music/pop"/>
    <n v="1.37416"/>
    <n v="40.416470588235299"/>
    <x v="4"/>
    <s v="pop"/>
    <x v="1675"/>
    <d v="2011-10-16T14:03:00"/>
  </r>
  <r>
    <n v="1676"/>
    <s v="Bridge 19 CD Release Tour"/>
    <s v="Help fund Bridge 19's tour in support of their first duo record, to be released in May 2012."/>
    <n v="3000"/>
    <n v="3460"/>
    <x v="0"/>
    <x v="0"/>
    <s v="USD"/>
    <n v="1334980740"/>
    <n v="1330968347"/>
    <b v="0"/>
    <n v="42"/>
    <b v="1"/>
    <s v="music/pop"/>
    <n v="1.1533333333333333"/>
    <n v="82.38095238095238"/>
    <x v="4"/>
    <s v="pop"/>
    <x v="1676"/>
    <d v="2012-04-20T19: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x v="1677"/>
    <d v="2016-04-15T21: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x v="1678"/>
    <d v="2014-02-06T12: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1T17:39:05"/>
  </r>
  <r>
    <n v="1680"/>
    <s v="Kick Out a Record"/>
    <s v="Working Musician dilemma #164: how the taxman put Kick the Record 2.0 on hold"/>
    <n v="1000"/>
    <n v="1175"/>
    <x v="0"/>
    <x v="0"/>
    <s v="USD"/>
    <n v="1405188667"/>
    <n v="1402596667"/>
    <b v="0"/>
    <n v="25"/>
    <b v="1"/>
    <s v="music/pop"/>
    <n v="1.175"/>
    <n v="47"/>
    <x v="4"/>
    <s v="pop"/>
    <x v="1680"/>
    <d v="2014-07-12T10: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x v="1681"/>
    <d v="2017-03-28T18:00:00"/>
  </r>
  <r>
    <n v="1682"/>
    <s v="Looking Up &amp; Holding On CD Project - Christian songwriter"/>
    <s v="Christian singer-wongerwriter searching for funding to record CD of original Christian music."/>
    <n v="6000"/>
    <n v="0"/>
    <x v="3"/>
    <x v="0"/>
    <s v="USD"/>
    <n v="1492142860"/>
    <n v="1486962460"/>
    <b v="0"/>
    <n v="0"/>
    <b v="0"/>
    <s v="music/faith"/>
    <n v="0"/>
    <m/>
    <x v="4"/>
    <s v="faith"/>
    <x v="1682"/>
    <d v="2017-04-13T20: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x v="1683"/>
    <d v="2017-04-07T10:45:38"/>
  </r>
  <r>
    <n v="1684"/>
    <s v="Goodness &amp; Mercy EP - Marty Mikles"/>
    <s v="New Music from Marty Mikles!  A new EP all about God's Goodness &amp; Mercy."/>
    <n v="8000"/>
    <n v="8730"/>
    <x v="3"/>
    <x v="0"/>
    <s v="USD"/>
    <n v="1489775641"/>
    <n v="1487360041"/>
    <b v="0"/>
    <n v="101"/>
    <b v="0"/>
    <s v="music/faith"/>
    <n v="1.0912500000000001"/>
    <n v="86.43564356435644"/>
    <x v="4"/>
    <s v="faith"/>
    <x v="1684"/>
    <d v="2017-03-17T10: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x v="1685"/>
    <d v="2017-03-23T21: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x v="1686"/>
    <d v="2017-04-27T11: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x v="1687"/>
    <d v="2017-04-10T12: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x v="1688"/>
    <d v="2017-04-09T03:49:54"/>
  </r>
  <r>
    <n v="1689"/>
    <s v="Fly Away"/>
    <s v="Praising the Living God in the second half of life."/>
    <n v="2400"/>
    <n v="2400"/>
    <x v="3"/>
    <x v="0"/>
    <s v="USD"/>
    <n v="1489700230"/>
    <n v="1487111830"/>
    <b v="0"/>
    <n v="14"/>
    <b v="0"/>
    <s v="music/faith"/>
    <n v="1"/>
    <n v="171.42857142857142"/>
    <x v="4"/>
    <s v="faith"/>
    <x v="1689"/>
    <d v="2017-03-16T13: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x v="1690"/>
    <d v="2017-04-06T01: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x v="1691"/>
    <d v="2017-04-02T17: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x v="1692"/>
    <d v="2017-03-26T15: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x v="1693"/>
    <d v="2017-04-09T12: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x v="1694"/>
    <d v="2017-03-26T20: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x v="1695"/>
    <d v="2017-04-09T17: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m/>
    <x v="4"/>
    <s v="faith"/>
    <x v="1696"/>
    <d v="2017-03-31T16: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x v="1697"/>
    <d v="2017-04-09T15: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m/>
    <x v="4"/>
    <s v="faith"/>
    <x v="1698"/>
    <d v="2017-03-25T19: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x v="1699"/>
    <d v="2017-04-11T12: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x v="1700"/>
    <d v="2017-03-31T20: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x v="1701"/>
    <d v="2015-01-15T07:56:45"/>
  </r>
  <r>
    <n v="1702"/>
    <s v="lyndale lewis and new vision prosper cd release"/>
    <s v="I can do all things through christ jesus"/>
    <n v="16500"/>
    <n v="1"/>
    <x v="2"/>
    <x v="0"/>
    <s v="USD"/>
    <n v="1427745150"/>
    <n v="1425156750"/>
    <b v="0"/>
    <n v="1"/>
    <b v="0"/>
    <s v="music/faith"/>
    <n v="6.0606060606060605E-5"/>
    <n v="1"/>
    <x v="4"/>
    <s v="faith"/>
    <x v="1702"/>
    <d v="2015-03-30T11: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x v="1703"/>
    <d v="2015-08-30T22: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x v="1704"/>
    <d v="2015-02-15T19:21:13"/>
  </r>
  <r>
    <n v="1705"/>
    <s v="Piano Prayer Album - Russ James"/>
    <s v="An instrumental album that ranges from hymns to contemporary music. All the music is recorded by myself."/>
    <n v="2000"/>
    <n v="0"/>
    <x v="2"/>
    <x v="0"/>
    <s v="USD"/>
    <n v="1441814400"/>
    <n v="1440807846"/>
    <b v="0"/>
    <n v="0"/>
    <b v="0"/>
    <s v="music/faith"/>
    <n v="0"/>
    <m/>
    <x v="4"/>
    <s v="faith"/>
    <x v="1705"/>
    <d v="2015-09-09T08:00:00"/>
  </r>
  <r>
    <n v="1706"/>
    <s v="Gemeinde in Bremen"/>
    <s v="Unsere &quot;Aufgabe&quot; ist es, fÃ¼r Christen da zu sein die keiner Gemeinde angehÃ¶ren. Zudem spielt Lobpreis eine Zentrale Rolle."/>
    <n v="5500"/>
    <n v="0"/>
    <x v="2"/>
    <x v="12"/>
    <s v="EUR"/>
    <n v="1440314472"/>
    <n v="1435130472"/>
    <b v="0"/>
    <n v="0"/>
    <b v="0"/>
    <s v="music/faith"/>
    <n v="0"/>
    <m/>
    <x v="4"/>
    <s v="faith"/>
    <x v="1706"/>
    <d v="2015-08-22T23: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x v="1707"/>
    <d v="2016-03-28T08:18:15"/>
  </r>
  <r>
    <n v="1708"/>
    <s v="Praise: It's what we do"/>
    <s v="A debut album for the New Gate Church's praise team; making a cd filled with original songs from a team of misfits with 1 goal in mind"/>
    <n v="7000"/>
    <n v="0"/>
    <x v="2"/>
    <x v="0"/>
    <s v="USD"/>
    <n v="1462135706"/>
    <n v="1458679706"/>
    <b v="0"/>
    <n v="0"/>
    <b v="0"/>
    <s v="music/faith"/>
    <n v="0"/>
    <m/>
    <x v="4"/>
    <s v="faith"/>
    <x v="1708"/>
    <d v="2016-05-01T12:48:26"/>
  </r>
  <r>
    <n v="1709"/>
    <s v="Psalms"/>
    <s v="A project to set psalms to music. The psalms are taken from the English Standard Version (ESV) of the Bible."/>
    <n v="1750"/>
    <n v="85"/>
    <x v="2"/>
    <x v="0"/>
    <s v="USD"/>
    <n v="1409513940"/>
    <n v="1405949514"/>
    <b v="0"/>
    <n v="4"/>
    <b v="0"/>
    <s v="music/faith"/>
    <n v="4.8571428571428571E-2"/>
    <n v="21.25"/>
    <x v="4"/>
    <s v="faith"/>
    <x v="1709"/>
    <d v="2014-08-31T11:39:00"/>
  </r>
  <r>
    <n v="1710"/>
    <s v="Producing a live album of our upcoming Europe tour"/>
    <s v="We want to create a gospel live album which has never been produced before."/>
    <n v="5000"/>
    <n v="34"/>
    <x v="2"/>
    <x v="12"/>
    <s v="EUR"/>
    <n v="1453122000"/>
    <n v="1449151888"/>
    <b v="0"/>
    <n v="1"/>
    <b v="0"/>
    <s v="music/faith"/>
    <n v="6.7999999999999996E-3"/>
    <n v="34"/>
    <x v="4"/>
    <s v="faith"/>
    <x v="1710"/>
    <d v="2016-01-18T05: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x v="1711"/>
    <d v="2014-09-01T07:30:34"/>
  </r>
  <r>
    <n v="1712"/>
    <s v="Midwest Cowboy Ministries"/>
    <s v="Recording/equipment for MCM - a team of musicians who will help your local musicians to hold your own Cowboy Church with Gospel Music"/>
    <n v="5000"/>
    <n v="0"/>
    <x v="2"/>
    <x v="0"/>
    <s v="USD"/>
    <n v="1435701353"/>
    <n v="1430517353"/>
    <b v="0"/>
    <n v="0"/>
    <b v="0"/>
    <s v="music/faith"/>
    <n v="0"/>
    <m/>
    <x v="4"/>
    <s v="faith"/>
    <x v="1712"/>
    <d v="2015-06-30T13: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x v="1713"/>
    <d v="2014-10-05T11: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x v="1714"/>
    <d v="2015-05-01T14: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x v="1715"/>
    <d v="2015-03-30T19: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x v="1716"/>
    <d v="2016-12-09T06: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x v="1717"/>
    <d v="2016-04-20T20:00:00"/>
  </r>
  <r>
    <n v="1718"/>
    <s v="The Prodigal Son"/>
    <s v="A melody for the galaxy."/>
    <n v="35000"/>
    <n v="75"/>
    <x v="2"/>
    <x v="0"/>
    <s v="USD"/>
    <n v="1463201940"/>
    <n v="1459435149"/>
    <b v="0"/>
    <n v="2"/>
    <b v="0"/>
    <s v="music/faith"/>
    <n v="2.142857142857143E-3"/>
    <n v="37.5"/>
    <x v="4"/>
    <s v="faith"/>
    <x v="1718"/>
    <d v="2016-05-13T20: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x v="1719"/>
    <d v="2014-09-17T04: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x v="1720"/>
    <d v="2014-11-09T11:47:51"/>
  </r>
  <r>
    <n v="1721"/>
    <s v="&quot;HEAVEN'S CALLING&quot;"/>
    <s v="Heavens calling is an album for people all over the world in need of a healing for the soul, positive mindset and total prosperity"/>
    <n v="5000"/>
    <n v="0"/>
    <x v="2"/>
    <x v="0"/>
    <s v="USD"/>
    <n v="1449831863"/>
    <n v="1447239863"/>
    <b v="0"/>
    <n v="0"/>
    <b v="0"/>
    <s v="music/faith"/>
    <n v="0"/>
    <m/>
    <x v="4"/>
    <s v="faith"/>
    <x v="1721"/>
    <d v="2015-12-11T03: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x v="1722"/>
    <d v="2016-04-02T16: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x v="1723"/>
    <d v="2015-06-30T22: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x v="1724"/>
    <d v="2014-10-30T14: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x v="1725"/>
    <d v="2014-08-24T15:14:09"/>
  </r>
  <r>
    <n v="1726"/>
    <s v="&quot;Every Day&quot; CD by Amanda Joy Hall"/>
    <s v="Amanda Joy Hall's sophomore album, &quot;Every Day&quot;. Release expected July 2014"/>
    <n v="6500"/>
    <n v="2196"/>
    <x v="2"/>
    <x v="0"/>
    <s v="USD"/>
    <n v="1403906664"/>
    <n v="1401401064"/>
    <b v="0"/>
    <n v="16"/>
    <b v="0"/>
    <s v="music/faith"/>
    <n v="0.33784615384615385"/>
    <n v="137.25"/>
    <x v="4"/>
    <s v="faith"/>
    <x v="1726"/>
    <d v="2014-06-27T14: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x v="1727"/>
    <d v="2015-04-05T03: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x v="1728"/>
    <d v="2015-10-21T07: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m/>
    <x v="4"/>
    <s v="faith"/>
    <x v="1729"/>
    <d v="2016-06-09T17: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m/>
    <x v="4"/>
    <s v="faith"/>
    <x v="1730"/>
    <d v="2015-10-24T18:06:23"/>
  </r>
  <r>
    <n v="1731"/>
    <s v="Sam Cox Band First Christian Tour"/>
    <s v="We are a Christin Worship band looking to midwest tour. God Bless!"/>
    <n v="1000"/>
    <n v="0"/>
    <x v="2"/>
    <x v="0"/>
    <s v="USD"/>
    <n v="1434034800"/>
    <n v="1432849552"/>
    <b v="0"/>
    <n v="0"/>
    <b v="0"/>
    <s v="music/faith"/>
    <n v="0"/>
    <m/>
    <x v="4"/>
    <s v="faith"/>
    <x v="1731"/>
    <d v="2015-06-11T07: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m/>
    <x v="4"/>
    <s v="faith"/>
    <x v="1732"/>
    <d v="2016-01-15T21:00:00"/>
  </r>
  <r>
    <n v="1733"/>
    <s v="What Faith Is EP/Album"/>
    <s v="I am trying to share the music I am blessed to have written. https://www.johncox4.com or https://reverbnation.com/johncox4"/>
    <n v="10000"/>
    <n v="0"/>
    <x v="2"/>
    <x v="0"/>
    <s v="USD"/>
    <n v="1473802200"/>
    <n v="1472746374"/>
    <b v="0"/>
    <n v="0"/>
    <b v="0"/>
    <s v="music/faith"/>
    <n v="0"/>
    <m/>
    <x v="4"/>
    <s v="faith"/>
    <x v="1733"/>
    <d v="2016-09-13T13: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x v="1734"/>
    <d v="2015-05-07T16: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x v="1735"/>
    <d v="2016-08-07T11:32:25"/>
  </r>
  <r>
    <n v="1736"/>
    <s v="In His Presence"/>
    <s v="A unique meditative album reflecting on the life of Christ, inviting Him into your presence"/>
    <n v="3000"/>
    <n v="22"/>
    <x v="2"/>
    <x v="0"/>
    <s v="USD"/>
    <n v="1447018833"/>
    <n v="1444423233"/>
    <b v="0"/>
    <n v="1"/>
    <b v="0"/>
    <s v="music/faith"/>
    <n v="7.3333333333333332E-3"/>
    <n v="22"/>
    <x v="4"/>
    <s v="faith"/>
    <x v="1736"/>
    <d v="2015-11-08T13: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x v="1737"/>
    <d v="2015-07-20T14:46:32"/>
  </r>
  <r>
    <n v="1738"/>
    <s v="The Flashing Lights"/>
    <s v="Music that inspires and gives hope for overcoming and change. And it is good music."/>
    <n v="5000"/>
    <n v="20"/>
    <x v="2"/>
    <x v="0"/>
    <s v="USD"/>
    <n v="1412283542"/>
    <n v="1409691542"/>
    <b v="0"/>
    <n v="1"/>
    <b v="0"/>
    <s v="music/faith"/>
    <n v="4.0000000000000001E-3"/>
    <n v="20"/>
    <x v="4"/>
    <s v="faith"/>
    <x v="1738"/>
    <d v="2014-10-02T12: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x v="1739"/>
    <d v="2016-05-04T11:58:52"/>
  </r>
  <r>
    <n v="1740"/>
    <s v="Recording Studio Time"/>
    <s v="I recently recorded a new single. With your help I can return to the studio. Would you like to be part of my next worship project?"/>
    <n v="3000"/>
    <n v="0"/>
    <x v="2"/>
    <x v="0"/>
    <s v="USD"/>
    <n v="1437075422"/>
    <n v="1434483422"/>
    <b v="0"/>
    <n v="0"/>
    <b v="0"/>
    <s v="music/faith"/>
    <n v="0"/>
    <m/>
    <x v="4"/>
    <s v="faith"/>
    <x v="1740"/>
    <d v="2015-07-16T11:37:02"/>
  </r>
  <r>
    <n v="1741"/>
    <s v="Caught off Guard"/>
    <s v="A photo journal documenting my experiences and travels across New Zealand"/>
    <n v="1200"/>
    <n v="1330"/>
    <x v="0"/>
    <x v="1"/>
    <s v="GBP"/>
    <n v="1433948671"/>
    <n v="1430060671"/>
    <b v="0"/>
    <n v="52"/>
    <b v="1"/>
    <s v="photography/photobooks"/>
    <n v="1.1083333333333334"/>
    <n v="25.576923076923077"/>
    <x v="8"/>
    <s v="photobooks"/>
    <x v="1741"/>
    <d v="2015-06-10T07: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x v="1742"/>
    <d v="2017-01-07T13: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x v="1743"/>
    <d v="2016-08-26T19: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x v="1744"/>
    <d v="2015-03-08T05: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x v="1745"/>
    <d v="2016-12-21T18: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x v="1746"/>
    <d v="2016-11-23T18: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x v="1747"/>
    <d v="2015-11-13T07:00:00"/>
  </r>
  <r>
    <n v="1748"/>
    <s v="So It Is: Vancouver"/>
    <s v="Telling the story of the city through remarkable people who live in Vancouver today."/>
    <n v="50000"/>
    <n v="64974"/>
    <x v="0"/>
    <x v="5"/>
    <s v="CAD"/>
    <n v="1441234143"/>
    <n v="1438642143"/>
    <b v="0"/>
    <n v="181"/>
    <b v="1"/>
    <s v="photography/photobooks"/>
    <n v="1.29948"/>
    <n v="358.97237569060775"/>
    <x v="8"/>
    <s v="photobooks"/>
    <x v="1748"/>
    <d v="2015-09-02T14: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x v="1749"/>
    <d v="2017-03-01T11: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x v="1750"/>
    <d v="2016-04-19T12: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x v="1751"/>
    <d v="2015-03-19T09:45:23"/>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x v="1752"/>
    <d v="2016-10-13T22: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x v="1753"/>
    <d v="2016-03-21T08: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x v="1754"/>
    <d v="2015-04-03T12: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x v="1755"/>
    <d v="2015-10-05T10: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x v="1756"/>
    <d v="2016-08-28T20: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x v="1757"/>
    <d v="2017-01-28T11: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x v="1758"/>
    <d v="2016-07-14T14:56:32"/>
  </r>
  <r>
    <n v="1759"/>
    <s v="Death Valley"/>
    <s v="Death Valley will be the first photo book of Andi State"/>
    <n v="5000"/>
    <n v="5330"/>
    <x v="0"/>
    <x v="0"/>
    <s v="USD"/>
    <n v="1427309629"/>
    <n v="1425585229"/>
    <b v="0"/>
    <n v="49"/>
    <b v="1"/>
    <s v="photography/photobooks"/>
    <n v="1.0660000000000001"/>
    <n v="108.77551020408163"/>
    <x v="8"/>
    <s v="photobooks"/>
    <x v="1759"/>
    <d v="2015-03-25T10: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x v="1760"/>
    <d v="2016-02-25T08:08:33"/>
  </r>
  <r>
    <n v="1761"/>
    <s v="I Wanted To See Boobs"/>
    <s v="A hardcover photobook telling the naked truth of a young photographers journey."/>
    <n v="100"/>
    <n v="155"/>
    <x v="0"/>
    <x v="1"/>
    <s v="GBP"/>
    <n v="1442065060"/>
    <n v="1437745060"/>
    <b v="0"/>
    <n v="3"/>
    <b v="1"/>
    <s v="photography/photobooks"/>
    <n v="1.55"/>
    <n v="51.666666666666664"/>
    <x v="8"/>
    <s v="photobooks"/>
    <x v="1761"/>
    <d v="2015-09-12T05:37:40"/>
  </r>
  <r>
    <n v="1762"/>
    <s v="&quot;The Naked Pixel&quot; Ali Pakele"/>
    <s v="Project rewards $25 gets you 190+ digital images"/>
    <n v="100"/>
    <n v="885"/>
    <x v="0"/>
    <x v="0"/>
    <s v="USD"/>
    <n v="1457739245"/>
    <n v="1455147245"/>
    <b v="0"/>
    <n v="25"/>
    <b v="1"/>
    <s v="photography/photobooks"/>
    <n v="8.85"/>
    <n v="35.4"/>
    <x v="8"/>
    <s v="photobooks"/>
    <x v="1762"/>
    <d v="2016-03-11T15: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x v="1763"/>
    <d v="2016-10-23T12: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x v="1764"/>
    <d v="2014-08-03T03: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x v="1765"/>
    <d v="2014-08-13T15:31:52"/>
  </r>
  <r>
    <n v="1766"/>
    <s v="Photographic book on Melbourne's music scene"/>
    <s v="I want to create a beautiful book which documents the Melbourne music scene."/>
    <n v="1500"/>
    <n v="0"/>
    <x v="2"/>
    <x v="2"/>
    <s v="AUD"/>
    <n v="1408999088"/>
    <n v="1407184688"/>
    <b v="1"/>
    <n v="0"/>
    <b v="0"/>
    <s v="photography/photobooks"/>
    <n v="0"/>
    <m/>
    <x v="8"/>
    <s v="photobooks"/>
    <x v="1766"/>
    <d v="2014-08-25T12: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x v="1767"/>
    <d v="2014-08-03T07: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x v="1768"/>
    <d v="2014-09-27T05: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x v="1769"/>
    <d v="2015-01-13T11: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x v="1770"/>
    <d v="2014-10-14T10: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x v="1771"/>
    <d v="2014-10-23T15:30:40"/>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x v="1772"/>
    <d v="2014-07-06T09: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x v="1773"/>
    <d v="2015-01-19T10: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x v="1774"/>
    <d v="2014-11-29T06: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x v="1775"/>
    <d v="2014-10-24T15: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x v="1776"/>
    <d v="2014-10-29T14: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x v="1777"/>
    <d v="2015-02-20T00: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x v="1778"/>
    <d v="2015-03-27T11: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x v="1779"/>
    <d v="2016-09-02T08: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x v="1780"/>
    <d v="2016-07-02T06: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x v="1781"/>
    <d v="2016-09-15T06: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x v="1782"/>
    <d v="2016-02-21T05: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x v="1783"/>
    <d v="2015-05-21T14: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x v="1784"/>
    <d v="2015-01-30T19: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x v="1785"/>
    <d v="2014-10-15T16: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x v="1786"/>
    <d v="2014-12-15T05: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x v="1787"/>
    <d v="2015-04-04T06:43:57"/>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x v="1788"/>
    <d v="2014-10-31T14: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x v="1789"/>
    <d v="2015-01-11T22: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x v="1790"/>
    <d v="2015-02-05T08:11:18"/>
  </r>
  <r>
    <n v="1791"/>
    <s v="disCover: Napoli"/>
    <s v="For the love of street photography and the beauty of traditional cultures in southern Italy."/>
    <n v="3000"/>
    <n v="107"/>
    <x v="2"/>
    <x v="1"/>
    <s v="GBP"/>
    <n v="1422553565"/>
    <n v="1417369565"/>
    <b v="1"/>
    <n v="4"/>
    <b v="0"/>
    <s v="photography/photobooks"/>
    <n v="3.5666666666666666E-2"/>
    <n v="26.75"/>
    <x v="8"/>
    <s v="photobooks"/>
    <x v="1791"/>
    <d v="2015-01-29T09: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x v="1792"/>
    <d v="2015-08-09T22: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x v="1793"/>
    <d v="2014-11-27T14: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x v="1794"/>
    <d v="2015-02-11T05: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x v="1795"/>
    <d v="2016-10-14T08: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x v="1796"/>
    <d v="2016-07-24T02: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x v="1797"/>
    <d v="2016-12-15T05: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x v="1798"/>
    <d v="2016-02-03T23:50:33"/>
  </r>
  <r>
    <n v="1799"/>
    <s v="The UnDiscovered Image"/>
    <s v="The UnDiscovered Image, a monthly publication dedicated to photographers."/>
    <n v="4000"/>
    <n v="69.83"/>
    <x v="2"/>
    <x v="1"/>
    <s v="GBP"/>
    <n v="1415740408"/>
    <n v="1414008808"/>
    <b v="1"/>
    <n v="6"/>
    <b v="0"/>
    <s v="photography/photobooks"/>
    <n v="1.7457500000000001E-2"/>
    <n v="11.638333333333334"/>
    <x v="8"/>
    <s v="photobooks"/>
    <x v="1799"/>
    <d v="2014-11-11T13: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x v="1800"/>
    <d v="2016-10-10T06: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x v="1801"/>
    <d v="2015-12-15T04:10:00"/>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x v="1802"/>
    <d v="2015-06-27T13: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x v="1803"/>
    <d v="2015-02-13T17: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x v="1804"/>
    <d v="2015-11-14T09: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x v="1805"/>
    <d v="2015-10-02T10: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x v="1806"/>
    <d v="2014-09-30T07:19:09"/>
  </r>
  <r>
    <n v="1807"/>
    <s v="Anywhere but Here"/>
    <s v="I want to explore alternative cultures and lifestyles in America."/>
    <n v="5000"/>
    <n v="553"/>
    <x v="2"/>
    <x v="0"/>
    <s v="USD"/>
    <n v="1411868313"/>
    <n v="1409276313"/>
    <b v="1"/>
    <n v="8"/>
    <b v="0"/>
    <s v="photography/photobooks"/>
    <n v="0.1106"/>
    <n v="69.125"/>
    <x v="8"/>
    <s v="photobooks"/>
    <x v="1807"/>
    <d v="2014-09-27T17: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x v="1808"/>
    <d v="2017-02-11T08: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x v="1809"/>
    <d v="2015-03-01T13:47:19"/>
  </r>
  <r>
    <n v="1810"/>
    <s v="Film Speed"/>
    <s v="Film Speed is a series of Zines focusing on architecture shot completely on 35 and 120mm film."/>
    <n v="450"/>
    <n v="15"/>
    <x v="2"/>
    <x v="0"/>
    <s v="USD"/>
    <n v="1408657826"/>
    <n v="1407621026"/>
    <b v="0"/>
    <n v="2"/>
    <b v="0"/>
    <s v="photography/photobooks"/>
    <n v="3.3333333333333333E-2"/>
    <n v="7.5"/>
    <x v="8"/>
    <s v="photobooks"/>
    <x v="1810"/>
    <d v="2014-08-21T13: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x v="1811"/>
    <d v="2014-10-23T20: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x v="1812"/>
    <d v="2016-07-02T23:38:56"/>
  </r>
  <r>
    <n v="1813"/>
    <s v="Libya : The Lost Days"/>
    <s v="This project aims to document, Libyan photographic history; through both print and artisan mediums ."/>
    <n v="8750"/>
    <n v="0"/>
    <x v="2"/>
    <x v="1"/>
    <s v="GBP"/>
    <n v="1407532812"/>
    <n v="1404940812"/>
    <b v="0"/>
    <n v="0"/>
    <b v="0"/>
    <s v="photography/photobooks"/>
    <n v="0"/>
    <m/>
    <x v="8"/>
    <s v="photobooks"/>
    <x v="1813"/>
    <d v="2014-08-08T13: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x v="1814"/>
    <d v="2015-02-27T23:32:16"/>
  </r>
  <r>
    <n v="1815"/>
    <s v="Texas to Florida"/>
    <s v="Photographic roadtrip from Dallas/Ft Worth, Texas to Florida's beaches. A summer photography roadtrip project to include 5 states."/>
    <n v="3000"/>
    <n v="0"/>
    <x v="2"/>
    <x v="0"/>
    <s v="USD"/>
    <n v="1435787137"/>
    <n v="1434577537"/>
    <b v="0"/>
    <n v="0"/>
    <b v="0"/>
    <s v="photography/photobooks"/>
    <n v="0"/>
    <m/>
    <x v="8"/>
    <s v="photobooks"/>
    <x v="1815"/>
    <d v="2015-07-01T13: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x v="1816"/>
    <d v="2016-07-25T11: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x v="1817"/>
    <d v="2017-01-29T22:59:00"/>
  </r>
  <r>
    <n v="1818"/>
    <s v="Give Me Your Goofy-ist"/>
    <s v="We are all different, this is a way to honor and celebrate the authenticity in being different."/>
    <n v="15000"/>
    <n v="0"/>
    <x v="2"/>
    <x v="0"/>
    <s v="USD"/>
    <n v="1428035850"/>
    <n v="1425447450"/>
    <b v="0"/>
    <n v="0"/>
    <b v="0"/>
    <s v="photography/photobooks"/>
    <n v="0"/>
    <m/>
    <x v="8"/>
    <s v="photobooks"/>
    <x v="1818"/>
    <d v="2015-04-02T20: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x v="1819"/>
    <d v="2014-07-30T10: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x v="1820"/>
    <d v="2015-03-31T17: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x v="1821"/>
    <d v="2012-03-02T23:39:27"/>
  </r>
  <r>
    <n v="1822"/>
    <s v="Wood Butcher's new music video- I Don't Wanna Party"/>
    <s v="Wood Butcher needs your help to make this happen. Buy a CD, support local music!"/>
    <n v="300"/>
    <n v="300"/>
    <x v="0"/>
    <x v="5"/>
    <s v="CAD"/>
    <n v="1391194860"/>
    <n v="1388084862"/>
    <b v="0"/>
    <n v="11"/>
    <b v="1"/>
    <s v="music/rock"/>
    <n v="1"/>
    <n v="27.272727272727273"/>
    <x v="4"/>
    <s v="rock"/>
    <x v="1822"/>
    <d v="2014-01-31T11: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x v="1823"/>
    <d v="2012-10-24T08:26:16"/>
  </r>
  <r>
    <n v="1824"/>
    <s v="Tin Man's Broken Wisdom Fund"/>
    <s v="cd fund raiser"/>
    <n v="3000"/>
    <n v="3002"/>
    <x v="0"/>
    <x v="0"/>
    <s v="USD"/>
    <n v="1389146880"/>
    <n v="1387403967"/>
    <b v="0"/>
    <n v="40"/>
    <b v="1"/>
    <s v="music/rock"/>
    <n v="1.0006666666666666"/>
    <n v="75.05"/>
    <x v="4"/>
    <s v="rock"/>
    <x v="1824"/>
    <d v="2014-01-07T18: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x v="1825"/>
    <d v="2013-07-11T12:01:43"/>
  </r>
  <r>
    <n v="1826"/>
    <s v="BEAR GHOST! Professional Recording! Yay!"/>
    <s v="Hear your favorite Bear Ghost in eargasmic quality!"/>
    <n v="2000"/>
    <n v="2020"/>
    <x v="0"/>
    <x v="0"/>
    <s v="USD"/>
    <n v="1392675017"/>
    <n v="1390083017"/>
    <b v="0"/>
    <n v="38"/>
    <b v="1"/>
    <s v="music/rock"/>
    <n v="1.01"/>
    <n v="53.157894736842103"/>
    <x v="4"/>
    <s v="rock"/>
    <x v="1826"/>
    <d v="2014-02-17T14: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x v="1827"/>
    <d v="2011-03-02T23: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x v="1828"/>
    <d v="2014-05-09T14: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x v="1829"/>
    <d v="2011-01-21T14: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x v="1830"/>
    <d v="2014-02-24T08: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x v="1831"/>
    <d v="2012-05-12T15: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x v="1832"/>
    <d v="2011-03-04T04: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x v="1833"/>
    <d v="2013-03-01T23:59:00"/>
  </r>
  <r>
    <n v="1834"/>
    <s v="TDJ - All Part of the Plan EP/Tour"/>
    <s v="Help us fund our first tour and promote our new EP!"/>
    <n v="10000"/>
    <n v="11805"/>
    <x v="0"/>
    <x v="0"/>
    <s v="USD"/>
    <n v="1422140895"/>
    <n v="1418684895"/>
    <b v="0"/>
    <n v="90"/>
    <b v="1"/>
    <s v="music/rock"/>
    <n v="1.1805000000000001"/>
    <n v="131.16666666666666"/>
    <x v="4"/>
    <s v="rock"/>
    <x v="1834"/>
    <d v="2015-01-24T15: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x v="1835"/>
    <d v="2016-03-31T07:51:11"/>
  </r>
  <r>
    <n v="1836"/>
    <s v="KICKSTART OUR &lt;+3"/>
    <s v="Help fund our 2013 Sound &amp; Lighting Touring rig!"/>
    <n v="5000"/>
    <n v="10017"/>
    <x v="0"/>
    <x v="0"/>
    <s v="USD"/>
    <n v="1361129129"/>
    <n v="1359660329"/>
    <b v="0"/>
    <n v="55"/>
    <b v="1"/>
    <s v="music/rock"/>
    <n v="2.0034000000000001"/>
    <n v="182.12727272727273"/>
    <x v="4"/>
    <s v="rock"/>
    <x v="1836"/>
    <d v="2013-02-17T11: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x v="1837"/>
    <d v="2012-03-17T16: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x v="1838"/>
    <d v="2011-09-30T19: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x v="1839"/>
    <d v="2016-10-01T09: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x v="1840"/>
    <d v="2013-05-06T20:59:00"/>
  </r>
  <r>
    <n v="1841"/>
    <s v="Hydra Effect Debut EP"/>
    <s v="Hard Rock with a Positive Message. Help us fund, release and promote our debut EP!"/>
    <n v="2000"/>
    <n v="2035"/>
    <x v="0"/>
    <x v="0"/>
    <s v="USD"/>
    <n v="1400561940"/>
    <n v="1397679445"/>
    <b v="0"/>
    <n v="40"/>
    <b v="1"/>
    <s v="music/rock"/>
    <n v="1.0175000000000001"/>
    <n v="50.875"/>
    <x v="4"/>
    <s v="rock"/>
    <x v="1841"/>
    <d v="2014-05-19T20: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x v="1842"/>
    <d v="2015-03-01T21: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x v="1843"/>
    <d v="2011-02-20T15: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x v="1844"/>
    <d v="2011-06-10T19: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x v="1845"/>
    <d v="2016-06-16T20: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x v="1846"/>
    <d v="2012-12-15T07: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x v="1847"/>
    <d v="2015-04-20T21: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x v="1848"/>
    <d v="2011-07-30T22:59:00"/>
  </r>
  <r>
    <n v="1849"/>
    <s v="Release the Skyline Album"/>
    <s v="Release the Skylines is a small, local Cleveland metal band looking to record an album."/>
    <n v="300"/>
    <n v="301"/>
    <x v="0"/>
    <x v="0"/>
    <s v="USD"/>
    <n v="1350505059"/>
    <n v="1347913059"/>
    <b v="0"/>
    <n v="8"/>
    <b v="1"/>
    <s v="music/rock"/>
    <n v="1.0033333333333334"/>
    <n v="37.625"/>
    <x v="4"/>
    <s v="rock"/>
    <x v="1849"/>
    <d v="2012-10-17T12: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x v="1850"/>
    <d v="2014-07-10T15: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x v="1851"/>
    <d v="2014-07-27T17: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x v="1852"/>
    <d v="2015-04-24T16: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x v="1853"/>
    <d v="2012-11-13T18: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x v="1854"/>
    <d v="2013-05-23T16: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x v="1855"/>
    <d v="2014-01-06T04: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x v="1856"/>
    <d v="2014-07-18T12: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x v="1857"/>
    <d v="2014-09-12T10: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x v="1858"/>
    <d v="2011-12-15T21:48:41"/>
  </r>
  <r>
    <n v="1859"/>
    <s v="Queen Kwong Tour to London and Paris"/>
    <s v="Queen Kwong is going ON TOUR to London and Paris!"/>
    <n v="3000"/>
    <n v="3955"/>
    <x v="0"/>
    <x v="0"/>
    <s v="USD"/>
    <n v="1316716129"/>
    <n v="1314124129"/>
    <b v="0"/>
    <n v="56"/>
    <b v="1"/>
    <s v="music/rock"/>
    <n v="1.3183333333333334"/>
    <n v="70.625"/>
    <x v="4"/>
    <s v="rock"/>
    <x v="1859"/>
    <d v="2011-09-22T10: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x v="1860"/>
    <d v="2014-02-06T09: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m/>
    <x v="6"/>
    <s v="mobile games"/>
    <x v="1861"/>
    <d v="2015-01-25T23: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x v="1862"/>
    <d v="2017-03-07T23:30:00"/>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x v="1863"/>
    <d v="2014-06-12T11: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x v="1864"/>
    <d v="2014-05-04T09: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x v="1865"/>
    <d v="2016-11-06T01: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x v="1866"/>
    <d v="2017-02-28T20: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x v="1867"/>
    <d v="2016-11-05T14: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x v="1868"/>
    <d v="2015-12-14T23:59:00"/>
  </r>
  <r>
    <n v="1869"/>
    <s v="Castle Crawler RPG"/>
    <s v="CCRPG will be a 2D Pixel Art Game based on similar elements to the SNES game &quot;Zelda: A Link to the Past&quot; with RPG elements added in."/>
    <n v="10000"/>
    <n v="0"/>
    <x v="2"/>
    <x v="0"/>
    <s v="USD"/>
    <n v="1483488249"/>
    <n v="1480896249"/>
    <b v="0"/>
    <n v="0"/>
    <b v="0"/>
    <s v="games/mobile games"/>
    <n v="0"/>
    <m/>
    <x v="6"/>
    <s v="mobile games"/>
    <x v="1869"/>
    <d v="2017-01-03T16: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x v="1870"/>
    <d v="2016-01-30T20: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x v="1871"/>
    <d v="2014-11-20T11: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x v="1872"/>
    <d v="2015-06-29T19: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x v="1873"/>
    <d v="2015-07-08T08: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x v="1874"/>
    <d v="2016-06-28T15:15:33"/>
  </r>
  <r>
    <n v="1875"/>
    <s v="Claws &amp; Fins"/>
    <s v="Sea opposition of Crab's family and angry fishes. Who is going to win, and who is going to loose ?!"/>
    <n v="10000"/>
    <n v="51"/>
    <x v="2"/>
    <x v="0"/>
    <s v="USD"/>
    <n v="1470519308"/>
    <n v="1465335308"/>
    <b v="0"/>
    <n v="3"/>
    <b v="0"/>
    <s v="games/mobile games"/>
    <n v="5.1000000000000004E-3"/>
    <n v="17"/>
    <x v="6"/>
    <s v="mobile games"/>
    <x v="1875"/>
    <d v="2016-08-06T13:35:08"/>
  </r>
  <r>
    <n v="1876"/>
    <s v="Migration Madness (Android)"/>
    <s v="An arcade styled side scroller. Help Bob the pilot steer his plane through hordes of migrating birds strapped with explosives."/>
    <n v="280"/>
    <n v="0"/>
    <x v="2"/>
    <x v="2"/>
    <s v="AUD"/>
    <n v="1402901405"/>
    <n v="1400309405"/>
    <b v="0"/>
    <n v="0"/>
    <b v="0"/>
    <s v="games/mobile games"/>
    <n v="0"/>
    <m/>
    <x v="6"/>
    <s v="mobile games"/>
    <x v="1876"/>
    <d v="2014-06-15T22:50:05"/>
  </r>
  <r>
    <n v="1877"/>
    <s v="Chip Dip II: Son of Chip Dip! - A Terrible, Terrible Game"/>
    <s v="It's obvious you won't survive by your wits alone. Unfortunately that's all you've got, Chip. Run!"/>
    <n v="60"/>
    <n v="0"/>
    <x v="2"/>
    <x v="0"/>
    <s v="USD"/>
    <n v="1425170525"/>
    <n v="1422664925"/>
    <b v="0"/>
    <n v="0"/>
    <b v="0"/>
    <s v="games/mobile games"/>
    <n v="0"/>
    <m/>
    <x v="6"/>
    <s v="mobile games"/>
    <x v="1877"/>
    <d v="2015-02-28T16:42:05"/>
  </r>
  <r>
    <n v="1878"/>
    <s v="Aussies versus Zombies"/>
    <s v="Action game now playable on Android/iOS platforms and PC browsers. Easy gameplay even for starters yet hard to be skilled. Multi-player"/>
    <n v="8000"/>
    <n v="0"/>
    <x v="2"/>
    <x v="2"/>
    <s v="AUD"/>
    <n v="1402618355"/>
    <n v="1400026355"/>
    <b v="0"/>
    <n v="0"/>
    <b v="0"/>
    <s v="games/mobile games"/>
    <n v="0"/>
    <m/>
    <x v="6"/>
    <s v="mobile games"/>
    <x v="1878"/>
    <d v="2014-06-12T16: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x v="1879"/>
    <d v="2016-03-14T06:35:29"/>
  </r>
  <r>
    <n v="1880"/>
    <s v="Sim Betting Football"/>
    <s v="Sim Betting Football is the only football (soccer) betting simulation  game."/>
    <n v="5000"/>
    <n v="1004"/>
    <x v="2"/>
    <x v="1"/>
    <s v="GBP"/>
    <n v="1459341380"/>
    <n v="1456839380"/>
    <b v="0"/>
    <n v="24"/>
    <b v="0"/>
    <s v="games/mobile games"/>
    <n v="0.20080000000000001"/>
    <n v="41.833333333333336"/>
    <x v="6"/>
    <s v="mobile games"/>
    <x v="1880"/>
    <d v="2016-03-30T04: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x v="1881"/>
    <d v="2015-03-09T18: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x v="1882"/>
    <d v="2012-07-10T15: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x v="1883"/>
    <d v="2012-04-08T13: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x v="1884"/>
    <d v="2012-11-27T04: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x v="1885"/>
    <d v="2012-08-10T14: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x v="1886"/>
    <d v="2014-11-12T14: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x v="1887"/>
    <d v="2015-12-03T13: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x v="1888"/>
    <d v="2010-05-31T20: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x v="1889"/>
    <d v="2013-03-11T10: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x v="1890"/>
    <d v="2012-12-15T10: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x v="1891"/>
    <d v="2010-07-21T22: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x v="1892"/>
    <d v="2011-06-07T07: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x v="1893"/>
    <d v="2011-04-15T19:59:00"/>
  </r>
  <r>
    <n v="1894"/>
    <s v="Help me release my first 3 song EP!!"/>
    <s v="Im trying to raise $1000 for a 3 song EP in a studio!"/>
    <n v="1000"/>
    <n v="1145"/>
    <x v="0"/>
    <x v="0"/>
    <s v="USD"/>
    <n v="1329082983"/>
    <n v="1326404583"/>
    <b v="0"/>
    <n v="20"/>
    <b v="1"/>
    <s v="music/indie rock"/>
    <n v="1.145"/>
    <n v="57.25"/>
    <x v="4"/>
    <s v="indie rock"/>
    <x v="1894"/>
    <d v="2012-02-12T13: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x v="1895"/>
    <d v="2015-10-20T09: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x v="1896"/>
    <d v="2012-04-12T09: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x v="1897"/>
    <d v="2014-03-04T13: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x v="1898"/>
    <d v="2016-02-01T10: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x v="1899"/>
    <d v="2015-03-25T13: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x v="1900"/>
    <d v="2012-10-06T01: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x v="1901"/>
    <d v="2015-05-22T05: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x v="1902"/>
    <d v="2015-03-04T10: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x v="1903"/>
    <d v="2017-01-27T10: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x v="1904"/>
    <d v="2016-01-02T08: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x v="1905"/>
    <d v="2014-09-07T14: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x v="1906"/>
    <d v="2016-06-23T08:06:23"/>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x v="1907"/>
    <d v="2014-05-23T06: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x v="1908"/>
    <d v="2016-12-29T14: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x v="1909"/>
    <d v="2014-10-23T02: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x v="1910"/>
    <d v="2015-10-31T14: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x v="1911"/>
    <d v="2014-08-08T16: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x v="1912"/>
    <d v="2015-06-03T21:26:00"/>
  </r>
  <r>
    <n v="1913"/>
    <s v="Tibio - Spreading warmth in everyones home"/>
    <s v="Tibio is a revolutionary new product designed to solve an age old problem."/>
    <n v="48000"/>
    <n v="637"/>
    <x v="2"/>
    <x v="1"/>
    <s v="GBP"/>
    <n v="1412770578"/>
    <n v="1410178578"/>
    <b v="0"/>
    <n v="26"/>
    <b v="0"/>
    <s v="technology/gadgets"/>
    <n v="1.3270833333333334E-2"/>
    <n v="24.5"/>
    <x v="2"/>
    <s v="gadgets"/>
    <x v="1913"/>
    <d v="2014-10-08T04: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x v="1914"/>
    <d v="2014-10-31T19: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x v="1915"/>
    <d v="2014-09-01T17:10:22"/>
  </r>
  <r>
    <n v="1916"/>
    <s v="The Paint Can Holder by U.S. Green Products"/>
    <s v="The Paint Can Holder Makes Painting Easier and Safer on Extension Ladders."/>
    <n v="20000"/>
    <n v="102"/>
    <x v="2"/>
    <x v="0"/>
    <s v="USD"/>
    <n v="1478542375"/>
    <n v="1476378775"/>
    <b v="0"/>
    <n v="6"/>
    <b v="0"/>
    <s v="technology/gadgets"/>
    <n v="5.1000000000000004E-3"/>
    <n v="17"/>
    <x v="2"/>
    <s v="gadgets"/>
    <x v="1916"/>
    <d v="2016-11-07T10:12:55"/>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x v="1917"/>
    <d v="2017-02-09T22: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x v="1918"/>
    <d v="2014-08-12T10: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x v="1919"/>
    <d v="2015-05-19T13: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x v="1920"/>
    <d v="2015-10-21T15:00:00"/>
  </r>
  <r>
    <n v="1921"/>
    <s v="The Fine Spirits are making an album!"/>
    <s v="The Fine Spirits are making an album, but we need your help!"/>
    <n v="1500"/>
    <n v="2052"/>
    <x v="0"/>
    <x v="0"/>
    <s v="USD"/>
    <n v="1342243143"/>
    <n v="1339651143"/>
    <b v="0"/>
    <n v="38"/>
    <b v="1"/>
    <s v="music/indie rock"/>
    <n v="1.3680000000000001"/>
    <n v="54"/>
    <x v="4"/>
    <s v="indie rock"/>
    <x v="1921"/>
    <d v="2012-07-13T21:19:03"/>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x v="1922"/>
    <d v="2013-12-11T22: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x v="1923"/>
    <d v="2011-09-26T20: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x v="1924"/>
    <d v="2014-01-15T11: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x v="1925"/>
    <d v="2013-10-10T16: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x v="1926"/>
    <d v="2010-11-01T16:26:00"/>
  </r>
  <r>
    <n v="1927"/>
    <s v="GBS Detroit Presents Hampshire"/>
    <s v="Hampshire is headed to GBS Detroit."/>
    <n v="600"/>
    <n v="620"/>
    <x v="0"/>
    <x v="0"/>
    <s v="USD"/>
    <n v="1331182740"/>
    <n v="1329856839"/>
    <b v="0"/>
    <n v="11"/>
    <b v="1"/>
    <s v="music/indie rock"/>
    <n v="1.0333333333333334"/>
    <n v="56.363636363636367"/>
    <x v="4"/>
    <s v="indie rock"/>
    <x v="1927"/>
    <d v="2012-03-07T20: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x v="1928"/>
    <d v="2013-05-07T07: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x v="1929"/>
    <d v="2011-07-04T16:31:06"/>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x v="1930"/>
    <d v="2013-07-07T05:24:42"/>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x v="1931"/>
    <d v="2012-05-21T19: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x v="1932"/>
    <d v="2012-01-24T11: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x v="1933"/>
    <d v="2014-09-26T19: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x v="1934"/>
    <d v="2011-12-24T21: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x v="1935"/>
    <d v="2014-06-20T20: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x v="1936"/>
    <d v="2011-12-05T21: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x v="1937"/>
    <d v="2012-06-14T19: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x v="1938"/>
    <d v="2013-07-01T21: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x v="1939"/>
    <d v="2013-03-10T14: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x v="1940"/>
    <d v="2011-06-14T19: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x v="1941"/>
    <d v="2014-05-14T22: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x v="1942"/>
    <d v="2011-07-04T11: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x v="1943"/>
    <d v="2016-08-10T22: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x v="1944"/>
    <d v="2014-05-01T06: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x v="1945"/>
    <d v="2015-07-11T22: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x v="1946"/>
    <d v="2014-04-19T18: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x v="1947"/>
    <d v="2009-11-22T21: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x v="1948"/>
    <d v="2016-06-06T09: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x v="1949"/>
    <d v="2014-07-10T02: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x v="1950"/>
    <d v="2011-04-21T20: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x v="1951"/>
    <d v="2016-11-07T03: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x v="1952"/>
    <d v="2013-10-16T06: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x v="1953"/>
    <d v="2012-03-01T19:00:00"/>
  </r>
  <r>
    <n v="1954"/>
    <s v="Orison â€“ Rethink the Power of Energy"/>
    <s v="The First Home Battery System You Simply Plug in to Install"/>
    <n v="50000"/>
    <n v="349474"/>
    <x v="0"/>
    <x v="0"/>
    <s v="USD"/>
    <n v="1457758800"/>
    <n v="1453730176"/>
    <b v="1"/>
    <n v="415"/>
    <b v="1"/>
    <s v="technology/hardware"/>
    <n v="6.9894800000000004"/>
    <n v="842.10602409638557"/>
    <x v="2"/>
    <s v="hardware"/>
    <x v="1954"/>
    <d v="2016-03-11T21: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x v="1955"/>
    <d v="2012-05-23T11: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x v="1956"/>
    <d v="2015-04-18T13:10:05"/>
  </r>
  <r>
    <n v="1957"/>
    <s v="freeSoC and freeSoC Mini"/>
    <s v="An open hardware platform for the best microcontroller in the world."/>
    <n v="30000"/>
    <n v="50251.41"/>
    <x v="0"/>
    <x v="0"/>
    <s v="USD"/>
    <n v="1351304513"/>
    <n v="1348712513"/>
    <b v="1"/>
    <n v="660"/>
    <b v="1"/>
    <s v="technology/hardware"/>
    <n v="1.6750470000000002"/>
    <n v="76.138500000000008"/>
    <x v="2"/>
    <s v="hardware"/>
    <x v="1957"/>
    <d v="2012-10-26T18: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x v="1958"/>
    <d v="2013-03-23T14: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x v="1959"/>
    <d v="2014-09-30T16: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x v="1960"/>
    <d v="2014-12-21T00: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x v="1961"/>
    <d v="2012-10-05T19: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x v="1962"/>
    <d v="2014-05-13T10: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x v="1963"/>
    <d v="2014-09-16T02: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x v="1964"/>
    <d v="2016-04-21T22: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x v="1965"/>
    <d v="2012-01-11T17: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x v="1966"/>
    <d v="2014-08-14T04: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x v="1967"/>
    <d v="2014-05-01T07: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x v="1968"/>
    <d v="2016-12-03T07: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x v="1969"/>
    <d v="2016-08-05T11: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x v="1970"/>
    <d v="2013-04-19T19: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x v="1971"/>
    <d v="2013-11-14T20: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x v="1972"/>
    <d v="2012-11-17T17: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x v="1973"/>
    <d v="2016-08-05T23: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x v="1974"/>
    <d v="2013-08-19T00: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x v="1975"/>
    <d v="2013-03-10T10: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x v="1976"/>
    <d v="2013-07-13T13: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x v="1977"/>
    <d v="2015-12-18T23: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x v="1978"/>
    <d v="2012-06-11T23: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x v="1979"/>
    <d v="2015-11-18T20: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x v="1980"/>
    <d v="2016-04-03T04: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x v="1981"/>
    <d v="2014-07-09T09:24:25"/>
  </r>
  <r>
    <n v="1982"/>
    <s v="Lonely Boy: 55 male models 200s sensual expression"/>
    <s v="Express a very dark place in my childhood. Release my emotions through photography in a form of Art."/>
    <n v="180000"/>
    <n v="0"/>
    <x v="2"/>
    <x v="7"/>
    <s v="HKD"/>
    <n v="1480863887"/>
    <n v="1478268287"/>
    <b v="0"/>
    <n v="0"/>
    <b v="0"/>
    <s v="photography/people"/>
    <n v="0"/>
    <m/>
    <x v="8"/>
    <s v="people"/>
    <x v="1982"/>
    <d v="2016-12-04T07: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x v="1983"/>
    <d v="2016-09-01T23: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x v="1984"/>
    <d v="2014-11-30T11: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x v="1985"/>
    <d v="2016-08-02T15: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x v="1986"/>
    <d v="2016-03-14T01:24:43"/>
  </r>
  <r>
    <n v="1987"/>
    <s v="Ethiopia: Beheld"/>
    <s v="A collection of images that depicts the beauty and diversity within Ethiopia"/>
    <n v="5500"/>
    <n v="2336"/>
    <x v="2"/>
    <x v="1"/>
    <s v="GBP"/>
    <n v="1425223276"/>
    <n v="1422631276"/>
    <b v="0"/>
    <n v="28"/>
    <b v="0"/>
    <s v="photography/people"/>
    <n v="0.42472727272727273"/>
    <n v="83.428571428571431"/>
    <x v="8"/>
    <s v="people"/>
    <x v="1987"/>
    <d v="2015-03-01T07:21:16"/>
  </r>
  <r>
    <n v="1988"/>
    <s v="Phillip Michael Photography"/>
    <s v="Expressing art in an image!"/>
    <n v="6000"/>
    <n v="25"/>
    <x v="2"/>
    <x v="0"/>
    <s v="USD"/>
    <n v="1440094742"/>
    <n v="1437502742"/>
    <b v="0"/>
    <n v="1"/>
    <b v="0"/>
    <s v="photography/people"/>
    <n v="4.1666666666666666E-3"/>
    <n v="25"/>
    <x v="8"/>
    <s v="people"/>
    <x v="1988"/>
    <d v="2015-08-20T10: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x v="1989"/>
    <d v="2016-12-11T08: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x v="1990"/>
    <d v="2016-02-12T20:42:12"/>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x v="1991"/>
    <d v="2015-07-03T13:26:26"/>
  </r>
  <r>
    <n v="1992"/>
    <s v="The Wonderful World of Princes &amp; Princesses"/>
    <s v="A complete revamp of all the Disney Princes &amp; Princesses!"/>
    <n v="1500"/>
    <n v="2"/>
    <x v="2"/>
    <x v="0"/>
    <s v="USD"/>
    <n v="1424229991"/>
    <n v="1421637991"/>
    <b v="0"/>
    <n v="2"/>
    <b v="0"/>
    <s v="photography/people"/>
    <n v="1.3333333333333333E-3"/>
    <n v="1"/>
    <x v="8"/>
    <s v="people"/>
    <x v="1992"/>
    <d v="2015-02-17T19: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m/>
    <x v="8"/>
    <s v="people"/>
    <x v="1993"/>
    <d v="2015-12-21T06: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m/>
    <x v="8"/>
    <s v="people"/>
    <x v="1994"/>
    <d v="2016-12-06T17: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x v="1995"/>
    <d v="2015-07-16T13: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m/>
    <x v="8"/>
    <s v="people"/>
    <x v="1996"/>
    <d v="2014-07-10T11: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m/>
    <x v="8"/>
    <s v="people"/>
    <x v="1997"/>
    <d v="2014-08-26T14: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x v="1998"/>
    <d v="2014-07-31T18: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x v="1999"/>
    <d v="2014-11-13T04: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x v="2000"/>
    <d v="2016-01-06T14: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x v="2001"/>
    <d v="2015-06-12T12: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x v="2002"/>
    <d v="2017-01-23T09: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x v="2003"/>
    <d v="2010-07-02T15: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x v="2004"/>
    <d v="2014-07-10T06: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x v="2005"/>
    <d v="2013-10-15T19: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x v="2006"/>
    <d v="2014-12-03T05: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x v="2007"/>
    <d v="2010-08-23T20: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x v="2008"/>
    <d v="2011-09-19T06: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x v="2009"/>
    <d v="2016-11-23T00:45:43"/>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x v="2010"/>
    <d v="2016-08-18T15: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x v="2011"/>
    <d v="2016-01-11T15: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x v="2012"/>
    <d v="2015-02-05T11: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x v="2013"/>
    <d v="2016-07-08T15: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x v="2014"/>
    <d v="2013-03-24T20: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x v="2015"/>
    <d v="2011-09-09T13: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x v="2016"/>
    <d v="2013-03-09T13: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x v="2017"/>
    <d v="2012-03-23T20: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x v="2018"/>
    <d v="2015-08-13T00: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x v="2019"/>
    <d v="2016-09-22T09: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x v="2020"/>
    <d v="2014-05-14T15: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x v="2021"/>
    <d v="2014-09-23T17: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x v="2022"/>
    <d v="2016-06-11T05: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x v="2023"/>
    <d v="2015-06-11T02: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x v="2024"/>
    <d v="2012-08-12T19: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x v="2025"/>
    <d v="2015-06-10T20: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x v="2026"/>
    <d v="2014-04-20T19: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x v="2027"/>
    <d v="2015-03-30T10: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x v="2028"/>
    <d v="2010-03-15T13:55:00"/>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x v="2029"/>
    <d v="2014-08-26T16: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x v="2030"/>
    <d v="2012-11-29T15: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x v="2031"/>
    <d v="2015-01-08T17: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x v="2032"/>
    <d v="2016-12-14T21: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x v="2033"/>
    <d v="2014-04-25T17: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x v="2034"/>
    <d v="2015-05-06T22: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x v="2035"/>
    <d v="2015-12-18T17: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x v="2036"/>
    <d v="2014-05-09T12: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x v="2037"/>
    <d v="2013-12-29T22: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x v="2038"/>
    <d v="2013-07-01T10: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x v="2039"/>
    <d v="2016-11-30T20:59:00"/>
  </r>
  <r>
    <n v="2040"/>
    <s v="Programmable Capacitor"/>
    <s v="4.29 Billion+ Capacitor Combinations._x000a_No Coding Required."/>
    <n v="3000"/>
    <n v="7445.14"/>
    <x v="0"/>
    <x v="0"/>
    <s v="USD"/>
    <n v="1384557303"/>
    <n v="1383257703"/>
    <b v="1"/>
    <n v="271"/>
    <b v="1"/>
    <s v="technology/hardware"/>
    <n v="2.4817133333333334"/>
    <n v="27.472841328413285"/>
    <x v="2"/>
    <s v="hardware"/>
    <x v="2040"/>
    <d v="2013-11-15T15: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x v="2041"/>
    <d v="2016-11-10T05: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x v="2042"/>
    <d v="2016-01-22T08: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x v="2043"/>
    <d v="2016-12-10T20: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x v="2044"/>
    <d v="2015-06-13T08: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x v="2045"/>
    <d v="2012-07-08T18: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x v="2046"/>
    <d v="2013-05-22T20: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x v="2047"/>
    <d v="2015-04-16T16: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x v="2048"/>
    <d v="2013-05-23T07:38:11"/>
  </r>
  <r>
    <n v="2049"/>
    <s v="LOCK8 - the World's First Smart Bike Lock"/>
    <s v="Keyless. Alarm secured. GPS tracking."/>
    <n v="50000"/>
    <n v="60095.35"/>
    <x v="0"/>
    <x v="1"/>
    <s v="GBP"/>
    <n v="1386025140"/>
    <n v="1382963963"/>
    <b v="0"/>
    <n v="742"/>
    <b v="1"/>
    <s v="technology/hardware"/>
    <n v="1.2019070000000001"/>
    <n v="80.991037735849048"/>
    <x v="2"/>
    <s v="hardware"/>
    <x v="2049"/>
    <d v="2013-12-02T14: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x v="2050"/>
    <d v="2015-05-30T17: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x v="2051"/>
    <d v="2013-12-25T16: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x v="2052"/>
    <d v="2016-02-19T18: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x v="2053"/>
    <d v="2015-11-25T07: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x v="2054"/>
    <d v="2014-05-02T04: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x v="2055"/>
    <d v="2014-12-02T20: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x v="2056"/>
    <d v="2013-04-17T10: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x v="2057"/>
    <d v="2016-02-26T03:52:12"/>
  </r>
  <r>
    <n v="2058"/>
    <s v="Raspberry Pi Debug Clip"/>
    <s v="Making using the serial terminal on the Raspberry Pi as easy as Pi!"/>
    <n v="2560"/>
    <n v="4308"/>
    <x v="0"/>
    <x v="1"/>
    <s v="GBP"/>
    <n v="1425326400"/>
    <n v="1421916830"/>
    <b v="0"/>
    <n v="410"/>
    <b v="1"/>
    <s v="technology/hardware"/>
    <n v="1.6828125"/>
    <n v="10.507317073170732"/>
    <x v="2"/>
    <s v="hardware"/>
    <x v="2058"/>
    <d v="2015-03-02T12: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x v="2059"/>
    <d v="2016-01-31T13: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x v="2060"/>
    <d v="2014-07-23T07: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x v="2061"/>
    <d v="2016-12-31T10: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x v="2062"/>
    <d v="2016-03-24T00: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x v="2063"/>
    <d v="2016-05-15T09: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x v="2064"/>
    <d v="2013-05-31T04: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x v="2065"/>
    <d v="2013-12-25T00: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x v="2066"/>
    <d v="2014-08-23T10:31:23"/>
  </r>
  <r>
    <n v="2067"/>
    <s v="Luminite (LED lighting)"/>
    <s v="The next generation of premium quality LED lighting. Extreme power efficiency in a small package."/>
    <n v="495"/>
    <n v="628"/>
    <x v="0"/>
    <x v="1"/>
    <s v="GBP"/>
    <n v="1432499376"/>
    <n v="1429648176"/>
    <b v="0"/>
    <n v="10"/>
    <b v="1"/>
    <s v="technology/hardware"/>
    <n v="1.2686868686868686"/>
    <n v="62.8"/>
    <x v="2"/>
    <s v="hardware"/>
    <x v="2067"/>
    <d v="2015-05-24T12: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x v="2068"/>
    <d v="2016-10-20T12: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x v="2069"/>
    <d v="2016-01-02T15: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x v="2070"/>
    <d v="2016-06-28T07: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x v="2071"/>
    <d v="2016-10-01T22: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x v="2072"/>
    <d v="2016-05-07T05: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x v="2073"/>
    <d v="2015-05-08T08: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x v="2074"/>
    <d v="2016-05-06T11: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x v="2075"/>
    <d v="2013-07-25T08: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x v="2076"/>
    <d v="2014-07-23T13: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x v="2077"/>
    <d v="2015-06-05T13: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x v="2078"/>
    <d v="2016-12-18T10: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x v="2079"/>
    <d v="2015-06-25T11: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x v="2080"/>
    <d v="2015-11-11T15: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x v="2081"/>
    <d v="2012-05-15T20: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x v="2082"/>
    <d v="2011-11-23T19: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x v="2083"/>
    <d v="2012-06-04T09: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x v="2084"/>
    <d v="2014-05-03T22: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x v="2085"/>
    <d v="2012-07-15T12: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x v="2086"/>
    <d v="2011-12-13T20: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x v="2087"/>
    <d v="2011-09-07T20: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x v="2088"/>
    <d v="2010-09-10T19:59:00"/>
  </r>
  <r>
    <n v="2089"/>
    <s v="Little Moses EP"/>
    <s v="Little Moses is trying to record their first EP, and we can't do it without your help!"/>
    <n v="2500"/>
    <n v="3010.01"/>
    <x v="0"/>
    <x v="0"/>
    <s v="USD"/>
    <n v="1375408194"/>
    <n v="1372384194"/>
    <b v="0"/>
    <n v="62"/>
    <b v="1"/>
    <s v="music/indie rock"/>
    <n v="1.2040040000000001"/>
    <n v="48.54854838709678"/>
    <x v="4"/>
    <s v="indie rock"/>
    <x v="2089"/>
    <d v="2013-08-01T17: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x v="2090"/>
    <d v="2013-02-24T01: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x v="2091"/>
    <d v="2011-03-01T12: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x v="2092"/>
    <d v="2011-10-07T08: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x v="2093"/>
    <d v="2012-12-22T13: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x v="2094"/>
    <d v="2012-03-04T19: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x v="2095"/>
    <d v="2011-10-02T09: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x v="2096"/>
    <d v="2012-10-25T19: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x v="2097"/>
    <d v="2011-12-01T07: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x v="2098"/>
    <d v="2012-03-07T18:43:55"/>
  </r>
  <r>
    <n v="2099"/>
    <s v="Roosevelt Died."/>
    <s v="Our tour van died, we need help!"/>
    <n v="3000"/>
    <n v="3971"/>
    <x v="0"/>
    <x v="0"/>
    <s v="USD"/>
    <n v="1435808400"/>
    <n v="1434650084"/>
    <b v="0"/>
    <n v="63"/>
    <b v="1"/>
    <s v="music/indie rock"/>
    <n v="1.3236666666666668"/>
    <n v="63.031746031746032"/>
    <x v="4"/>
    <s v="indie rock"/>
    <x v="2099"/>
    <d v="2015-07-01T19: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x v="2100"/>
    <d v="2012-06-29T19: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x v="2101"/>
    <d v="2012-02-12T19: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x v="2102"/>
    <d v="2011-05-05T12:50:48"/>
  </r>
  <r>
    <n v="2103"/>
    <s v="Matthew Moon's New Album"/>
    <s v="Indie rocker, Matthew Moon, has something to share with you..."/>
    <n v="7777"/>
    <n v="11364"/>
    <x v="0"/>
    <x v="0"/>
    <s v="USD"/>
    <n v="1352488027"/>
    <n v="1349892427"/>
    <b v="0"/>
    <n v="115"/>
    <b v="1"/>
    <s v="music/indie rock"/>
    <n v="1.4612318374694613"/>
    <n v="98.817391304347822"/>
    <x v="4"/>
    <s v="indie rock"/>
    <x v="2103"/>
    <d v="2012-11-09T11: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x v="2104"/>
    <d v="2013-05-30T16: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x v="2105"/>
    <d v="2014-11-20T20: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x v="2106"/>
    <d v="2013-01-25T21: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x v="2107"/>
    <d v="2014-11-12T10: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x v="2108"/>
    <d v="2012-09-09T19: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x v="2109"/>
    <d v="2015-07-05T09:00:17"/>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x v="2110"/>
    <d v="2014-05-27T20: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x v="2111"/>
    <d v="2011-08-14T17: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x v="2112"/>
    <d v="2013-04-15T14:16:33"/>
  </r>
  <r>
    <n v="2113"/>
    <s v="Summer Underground // Honeycomb LP"/>
    <s v="Help us fund our second full-length album Honeycomb!"/>
    <n v="7000"/>
    <n v="7340"/>
    <x v="0"/>
    <x v="0"/>
    <s v="USD"/>
    <n v="1411505176"/>
    <n v="1408481176"/>
    <b v="0"/>
    <n v="107"/>
    <b v="1"/>
    <s v="music/indie rock"/>
    <n v="1.0485714285714285"/>
    <n v="68.598130841121488"/>
    <x v="4"/>
    <s v="indie rock"/>
    <x v="2113"/>
    <d v="2014-09-23T12: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x v="2114"/>
    <d v="2010-12-08T20: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x v="2115"/>
    <d v="2011-02-19T17: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x v="2116"/>
    <d v="2012-10-02T10: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x v="2117"/>
    <d v="2015-10-26T20:59:00"/>
  </r>
  <r>
    <n v="2118"/>
    <s v="PORCHES. vs. THE U.S.A."/>
    <s v="PORCHES.  and Documentarians tour from New York to San Francisco and back."/>
    <n v="1000"/>
    <n v="1346.11"/>
    <x v="0"/>
    <x v="0"/>
    <s v="USD"/>
    <n v="1311538136"/>
    <n v="1308946136"/>
    <b v="0"/>
    <n v="17"/>
    <b v="1"/>
    <s v="music/indie rock"/>
    <n v="1.3461099999999999"/>
    <n v="79.182941176470578"/>
    <x v="4"/>
    <s v="indie rock"/>
    <x v="2118"/>
    <d v="2011-07-24T12: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x v="2119"/>
    <d v="2012-08-15T19:07:25"/>
  </r>
  <r>
    <n v="2120"/>
    <s v="Hearty Har Full Length Album"/>
    <s v="&lt;3_x000a_Coming in from outer space. Help Hearty Har record their 1st album!!"/>
    <n v="8000"/>
    <n v="8070.43"/>
    <x v="0"/>
    <x v="0"/>
    <s v="USD"/>
    <n v="1388617736"/>
    <n v="1384384136"/>
    <b v="0"/>
    <n v="69"/>
    <b v="1"/>
    <s v="music/indie rock"/>
    <n v="1.00880375"/>
    <n v="116.96275362318841"/>
    <x v="4"/>
    <s v="indie rock"/>
    <x v="2120"/>
    <d v="2014-01-01T15:08:56"/>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x v="2121"/>
    <d v="2017-01-11T09: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x v="2122"/>
    <d v="2017-01-06T23: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x v="2123"/>
    <d v="2010-03-14T22: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x v="2124"/>
    <d v="2010-11-29T21: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x v="2125"/>
    <d v="2015-08-04T16: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x v="2126"/>
    <d v="2014-12-08T15:21:27"/>
  </r>
  <r>
    <n v="2127"/>
    <s v="Three Monkeys - Part 1: Into the Abyss"/>
    <s v="Three Monkeys is an audio adventure game for PC."/>
    <n v="28000"/>
    <n v="8076"/>
    <x v="2"/>
    <x v="1"/>
    <s v="GBP"/>
    <n v="1426158463"/>
    <n v="1423570063"/>
    <b v="0"/>
    <n v="236"/>
    <b v="0"/>
    <s v="games/video games"/>
    <n v="0.28842857142857142"/>
    <n v="34.220338983050844"/>
    <x v="6"/>
    <s v="video games"/>
    <x v="2127"/>
    <d v="2015-03-12T03: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x v="2128"/>
    <d v="2014-09-21T10: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x v="2129"/>
    <d v="2016-03-09T16:35:00"/>
  </r>
  <r>
    <n v="2130"/>
    <s v="Wondrous Adventures: A Kid's Game"/>
    <s v="You are the hero tasked to save your home from the villainous Sanword."/>
    <n v="42000"/>
    <n v="85"/>
    <x v="2"/>
    <x v="0"/>
    <s v="USD"/>
    <n v="1408154663"/>
    <n v="1405130663"/>
    <b v="0"/>
    <n v="4"/>
    <b v="0"/>
    <s v="games/video games"/>
    <n v="2.0238095238095236E-3"/>
    <n v="21.25"/>
    <x v="6"/>
    <s v="video games"/>
    <x v="2130"/>
    <d v="2014-08-15T18:04:23"/>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x v="2131"/>
    <d v="2015-07-11T20: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x v="2132"/>
    <d v="2014-02-03T03: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x v="2133"/>
    <d v="2011-04-23T22: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x v="2134"/>
    <d v="2013-04-27T13: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x v="2135"/>
    <d v="2012-10-04T15: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x v="2136"/>
    <d v="2013-10-19T04: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x v="2137"/>
    <d v="2014-12-05T10:30:29"/>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x v="2138"/>
    <d v="2013-11-08T17: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x v="2139"/>
    <d v="2016-11-03T10: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x v="2140"/>
    <d v="2013-01-11T12:00:24"/>
  </r>
  <r>
    <n v="2141"/>
    <s v="King of Consoles"/>
    <s v="A place where people can test out the latest video games, for an hourly fee. It's cheaper than wasting money on a $60 game that sucked"/>
    <n v="15000"/>
    <n v="0"/>
    <x v="2"/>
    <x v="0"/>
    <s v="USD"/>
    <n v="1415947159"/>
    <n v="1413351559"/>
    <b v="0"/>
    <n v="0"/>
    <b v="0"/>
    <s v="games/video games"/>
    <n v="0"/>
    <m/>
    <x v="6"/>
    <s v="video games"/>
    <x v="2141"/>
    <d v="2014-11-13T22: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x v="2142"/>
    <d v="2015-12-30T08: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x v="2143"/>
    <d v="2010-07-21T11:00:00"/>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x v="2144"/>
    <d v="2013-09-14T05: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x v="2145"/>
    <d v="2013-11-26T22: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x v="2146"/>
    <d v="2016-02-11T08:18:30"/>
  </r>
  <r>
    <n v="2147"/>
    <s v="Johnny Rocketfingers 3"/>
    <s v="A Point and Click Adventure on Steroids."/>
    <n v="390000"/>
    <n v="2716"/>
    <x v="2"/>
    <x v="0"/>
    <s v="USD"/>
    <n v="1416125148"/>
    <n v="1413356748"/>
    <b v="0"/>
    <n v="55"/>
    <b v="0"/>
    <s v="games/video games"/>
    <n v="6.9641025641025639E-3"/>
    <n v="49.381818181818183"/>
    <x v="6"/>
    <s v="video games"/>
    <x v="2147"/>
    <d v="2014-11-16T00:05:48"/>
  </r>
  <r>
    <n v="2148"/>
    <s v="ZomBlock's"/>
    <s v="zomblock's is a online zombie survival game where you can craft new weapons,find food and water to keep yourself alive."/>
    <n v="100"/>
    <n v="2"/>
    <x v="2"/>
    <x v="1"/>
    <s v="GBP"/>
    <n v="1427992582"/>
    <n v="1425404182"/>
    <b v="0"/>
    <n v="2"/>
    <b v="0"/>
    <s v="games/video games"/>
    <n v="0.02"/>
    <n v="1"/>
    <x v="6"/>
    <s v="video games"/>
    <x v="2148"/>
    <d v="2015-04-02T08: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m/>
    <x v="6"/>
    <s v="video games"/>
    <x v="2149"/>
    <d v="2010-07-30T16:00:00"/>
  </r>
  <r>
    <n v="2150"/>
    <s v="The Unknown Door"/>
    <s v="A pixel styled open world detective game."/>
    <n v="50000"/>
    <n v="405"/>
    <x v="2"/>
    <x v="10"/>
    <s v="NOK"/>
    <n v="1468392599"/>
    <n v="1465800599"/>
    <b v="0"/>
    <n v="4"/>
    <b v="0"/>
    <s v="games/video games"/>
    <n v="8.0999999999999996E-3"/>
    <n v="101.25"/>
    <x v="6"/>
    <s v="video games"/>
    <x v="2150"/>
    <d v="2016-07-12T22: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x v="2151"/>
    <d v="2016-06-29T12: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x v="2152"/>
    <d v="2014-03-15T10: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x v="2153"/>
    <d v="2015-01-09T23:59:00"/>
  </r>
  <r>
    <n v="2154"/>
    <s v="Demigods - Rise of the Children - Part 1 (Design)"/>
    <s v="A Real Time Strategy game based on Greek mythology in a fictional world."/>
    <n v="250"/>
    <n v="2"/>
    <x v="2"/>
    <x v="0"/>
    <s v="USD"/>
    <n v="1390921827"/>
    <n v="1389193827"/>
    <b v="0"/>
    <n v="2"/>
    <b v="0"/>
    <s v="games/video games"/>
    <n v="8.0000000000000002E-3"/>
    <n v="1"/>
    <x v="6"/>
    <s v="video games"/>
    <x v="2154"/>
    <d v="2014-01-28T07:10:27"/>
  </r>
  <r>
    <n v="2155"/>
    <s v="VoxelMaze"/>
    <s v="A Level Editor, Turned up to eleven. Infinite creativity in one package, solo or with up to 16 of your friends."/>
    <n v="5000"/>
    <n v="115"/>
    <x v="2"/>
    <x v="1"/>
    <s v="GBP"/>
    <n v="1459443385"/>
    <n v="1456854985"/>
    <b v="0"/>
    <n v="5"/>
    <b v="0"/>
    <s v="games/video games"/>
    <n v="2.3E-2"/>
    <n v="23"/>
    <x v="6"/>
    <s v="video games"/>
    <x v="2155"/>
    <d v="2016-03-31T08:56:25"/>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x v="2156"/>
    <d v="2013-09-16T12:30:06"/>
  </r>
  <r>
    <n v="2157"/>
    <s v="Nin"/>
    <s v="Gamers and 90's fans unite in this small tale of epic proportions!"/>
    <n v="75000"/>
    <n v="21144"/>
    <x v="2"/>
    <x v="0"/>
    <s v="USD"/>
    <n v="1482479940"/>
    <n v="1479684783"/>
    <b v="0"/>
    <n v="57"/>
    <b v="0"/>
    <s v="games/video games"/>
    <n v="0.28192"/>
    <n v="370.94736842105266"/>
    <x v="6"/>
    <s v="video games"/>
    <x v="2157"/>
    <d v="2016-12-22T23: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x v="2158"/>
    <d v="2013-02-04T12: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x v="2159"/>
    <d v="2011-07-16T09: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x v="2160"/>
    <d v="2012-05-19T09:05:05"/>
  </r>
  <r>
    <n v="2161"/>
    <s v="CallMeGhost DEBUT ALBUM preorder!"/>
    <s v="We're trying to fund hard copies of our debut album!"/>
    <n v="400"/>
    <n v="463"/>
    <x v="0"/>
    <x v="0"/>
    <s v="USD"/>
    <n v="1443040059"/>
    <n v="1440448059"/>
    <b v="0"/>
    <n v="13"/>
    <b v="1"/>
    <s v="music/rock"/>
    <n v="1.1575"/>
    <n v="35.615384615384613"/>
    <x v="4"/>
    <s v="rock"/>
    <x v="2161"/>
    <d v="2015-09-23T12: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x v="2162"/>
    <d v="2014-07-24T10: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x v="2163"/>
    <d v="2015-06-07T19:50:00"/>
  </r>
  <r>
    <n v="2164"/>
    <s v="Rosaline debut record"/>
    <s v="South Florida roots country/rock outfit's long awaited debut record"/>
    <n v="5500"/>
    <n v="5645"/>
    <x v="0"/>
    <x v="0"/>
    <s v="USD"/>
    <n v="1466827140"/>
    <n v="1464196414"/>
    <b v="0"/>
    <n v="83"/>
    <b v="1"/>
    <s v="music/rock"/>
    <n v="1.0263636363636364"/>
    <n v="68.01204819277109"/>
    <x v="4"/>
    <s v="rock"/>
    <x v="2164"/>
    <d v="2016-06-24T19: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x v="2165"/>
    <d v="2016-04-08T07: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x v="2166"/>
    <d v="2014-12-05T13:06:58"/>
  </r>
  <r>
    <n v="2167"/>
    <s v="Planes and Planets needs to get their EP finished!!"/>
    <s v="We need YOUR HELP to take one more step to this make release sound amazing!"/>
    <n v="150"/>
    <n v="180"/>
    <x v="0"/>
    <x v="0"/>
    <s v="USD"/>
    <n v="1347672937"/>
    <n v="1346463337"/>
    <b v="0"/>
    <n v="8"/>
    <b v="1"/>
    <s v="music/rock"/>
    <n v="1.2"/>
    <n v="22.5"/>
    <x v="4"/>
    <s v="rock"/>
    <x v="2167"/>
    <d v="2012-09-14T17: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x v="2168"/>
    <d v="2017-02-09T21: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x v="2169"/>
    <d v="2017-03-02T08: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x v="2170"/>
    <d v="2015-08-22T10: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x v="2171"/>
    <d v="2015-06-21T21: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x v="2172"/>
    <d v="2015-04-18T05: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x v="2173"/>
    <d v="2013-09-09T19: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x v="2174"/>
    <d v="2016-05-05T05: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x v="2175"/>
    <d v="2016-07-20T16: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x v="2176"/>
    <d v="2015-05-02T07: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x v="2177"/>
    <d v="2016-06-05T22: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x v="2178"/>
    <d v="2017-01-18T07:16:37"/>
  </r>
  <r>
    <n v="2179"/>
    <s v="Woodhouse EP"/>
    <s v="Woodhouse is making an EP!  If you are a fan of whiskey and loud guitars, contribute to the cause!"/>
    <n v="1000"/>
    <n v="1614"/>
    <x v="0"/>
    <x v="0"/>
    <s v="USD"/>
    <n v="1428725192"/>
    <n v="1426133192"/>
    <b v="0"/>
    <n v="21"/>
    <b v="1"/>
    <s v="music/rock"/>
    <n v="1.6140000000000001"/>
    <n v="76.857142857142861"/>
    <x v="4"/>
    <s v="rock"/>
    <x v="2179"/>
    <d v="2015-04-10T20:06:32"/>
  </r>
  <r>
    <n v="2180"/>
    <s v="FOUR STAR MARY &quot;PIECES&quot;"/>
    <s v="Help fund the new record by independent alternative rockers FOUR STAR MARY &quot;PIECES&quot;"/>
    <n v="5000"/>
    <n v="5359.21"/>
    <x v="0"/>
    <x v="0"/>
    <s v="USD"/>
    <n v="1447434268"/>
    <n v="1443801868"/>
    <b v="0"/>
    <n v="78"/>
    <b v="1"/>
    <s v="music/rock"/>
    <n v="1.071842"/>
    <n v="68.707820512820518"/>
    <x v="4"/>
    <s v="rock"/>
    <x v="2180"/>
    <d v="2015-11-13T09: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x v="2181"/>
    <d v="2017-02-20T16: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x v="2182"/>
    <d v="2014-10-02T13: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x v="2183"/>
    <d v="2017-02-08T21: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x v="2184"/>
    <d v="2016-01-25T08: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x v="2185"/>
    <d v="2013-03-26T00: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x v="2186"/>
    <d v="2016-09-06T18: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x v="2187"/>
    <d v="2015-04-02T19: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x v="2188"/>
    <d v="2016-10-25T09: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x v="2189"/>
    <d v="2016-04-21T14: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x v="2190"/>
    <d v="2016-03-22T22: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x v="2191"/>
    <d v="2017-02-14T12: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x v="2192"/>
    <d v="2016-12-15T15: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x v="2193"/>
    <d v="2016-11-20T20: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x v="2194"/>
    <d v="2016-03-26T09:11:30"/>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x v="2195"/>
    <d v="2015-08-11T10:31:40"/>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x v="2196"/>
    <d v="2016-12-01T23: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x v="2197"/>
    <d v="2015-02-28T06: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x v="2198"/>
    <d v="2015-11-14T05:20:00"/>
  </r>
  <r>
    <n v="2199"/>
    <s v="Decadolo. Flip it!"/>
    <s v="A new strategic board game designed to flip out your opponent."/>
    <n v="9000"/>
    <n v="13228"/>
    <x v="0"/>
    <x v="17"/>
    <s v="EUR"/>
    <n v="1444903198"/>
    <n v="1442311198"/>
    <b v="1"/>
    <n v="251"/>
    <b v="1"/>
    <s v="games/tabletop games"/>
    <n v="1.4697777777777778"/>
    <n v="52.701195219123505"/>
    <x v="6"/>
    <s v="tabletop games"/>
    <x v="2199"/>
    <d v="2015-10-15T01: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x v="2200"/>
    <d v="2015-07-05T19: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x v="2201"/>
    <d v="2013-01-16T12: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x v="2202"/>
    <d v="2012-11-01T12: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x v="2203"/>
    <d v="2015-09-24T12: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x v="2204"/>
    <d v="2013-03-08T23: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x v="2205"/>
    <d v="2012-06-01T11: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x v="2206"/>
    <d v="2012-04-15T22: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x v="2207"/>
    <d v="2013-11-15T21: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x v="2208"/>
    <d v="2012-04-06T20: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x v="2209"/>
    <d v="2014-04-14T15: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x v="2210"/>
    <d v="2012-04-14T09: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x v="2211"/>
    <d v="2014-04-09T22: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x v="2212"/>
    <d v="2013-11-03T17: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x v="2213"/>
    <d v="2015-05-15T11: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x v="2214"/>
    <d v="2014-02-06T11:00:48"/>
  </r>
  <r>
    <n v="2215"/>
    <s v="&quot;Something to See, Not to Say&quot; - Anemometer's First EP Album"/>
    <s v="Ambient Electro Grind-fest!"/>
    <n v="550"/>
    <n v="860"/>
    <x v="0"/>
    <x v="0"/>
    <s v="USD"/>
    <n v="1331621940"/>
    <n v="1329671572"/>
    <b v="0"/>
    <n v="33"/>
    <b v="1"/>
    <s v="music/electronic music"/>
    <n v="1.5636363636363637"/>
    <n v="26.060606060606062"/>
    <x v="4"/>
    <s v="electronic music"/>
    <x v="2215"/>
    <d v="2012-03-12T22: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x v="2216"/>
    <d v="2015-07-23T10: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x v="2217"/>
    <d v="2015-11-02T00: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x v="2218"/>
    <d v="2012-08-28T16: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x v="2219"/>
    <d v="2015-08-19T09: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x v="2220"/>
    <d v="2013-07-26T17: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x v="2221"/>
    <d v="2016-04-22T16: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x v="2222"/>
    <d v="2012-01-28T10: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x v="2223"/>
    <d v="2015-06-27T07: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x v="2224"/>
    <d v="2016-10-29T11: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x v="2225"/>
    <d v="2014-09-21T11: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x v="2226"/>
    <d v="2016-02-11T20: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x v="2227"/>
    <d v="2013-11-13T12: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x v="2228"/>
    <d v="2015-08-15T22: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x v="2229"/>
    <d v="2013-09-02T20: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x v="2230"/>
    <d v="2014-04-25T13: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x v="2231"/>
    <d v="2013-06-24T21: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x v="2232"/>
    <d v="2014-07-18T19: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x v="2233"/>
    <d v="2015-12-13T16: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x v="2234"/>
    <d v="2017-01-05T11: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x v="2235"/>
    <d v="2015-03-28T15: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x v="2236"/>
    <d v="2016-02-01T06: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x v="2237"/>
    <d v="2014-11-11T23: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x v="2238"/>
    <d v="2017-03-10T06: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x v="2239"/>
    <d v="2013-11-30T20: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x v="2240"/>
    <d v="2016-04-22T11: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x v="2241"/>
    <d v="2017-03-02T11: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x v="2242"/>
    <d v="2013-11-26T19: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x v="2243"/>
    <d v="2017-03-12T19: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x v="2244"/>
    <d v="2016-10-16T12: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x v="2245"/>
    <d v="2014-02-21T10: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x v="2246"/>
    <d v="2015-09-04T11:00:10"/>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x v="2247"/>
    <d v="2015-07-29T07: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x v="2248"/>
    <d v="2016-12-14T13: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x v="2249"/>
    <d v="2013-04-02T07: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x v="2250"/>
    <d v="2016-12-02T17: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x v="2251"/>
    <d v="2014-08-16T00: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x v="2252"/>
    <d v="2016-08-05T23: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x v="2253"/>
    <d v="2015-11-18T08: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x v="2254"/>
    <d v="2017-01-24T07: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x v="2255"/>
    <d v="2016-05-07T14: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x v="2256"/>
    <d v="2016-11-22T02: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x v="2257"/>
    <d v="2016-06-19T15:00:00"/>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x v="2258"/>
    <d v="2015-06-11T10: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x v="2259"/>
    <d v="2016-12-08T11: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x v="2260"/>
    <d v="2014-03-26T15: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x v="2261"/>
    <d v="2017-02-14T09: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x v="2262"/>
    <d v="2014-11-17T16: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x v="2263"/>
    <d v="2015-01-31T11: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x v="2264"/>
    <d v="2016-05-22T19: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x v="2265"/>
    <d v="2016-11-22T12: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x v="2266"/>
    <d v="2016-04-26T18: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x v="2267"/>
    <d v="2014-12-20T17: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x v="2268"/>
    <d v="2017-03-11T17: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x v="2269"/>
    <d v="2017-03-06T21: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x v="2270"/>
    <d v="2017-01-10T13: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x v="2271"/>
    <d v="2016-12-09T16: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x v="2272"/>
    <d v="2015-12-07T08: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x v="2273"/>
    <d v="2017-03-12T04: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x v="2274"/>
    <d v="2014-02-23T04: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x v="2275"/>
    <d v="2014-12-22T06: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x v="2276"/>
    <d v="2014-01-05T07: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x v="2277"/>
    <d v="2012-02-27T08: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x v="2278"/>
    <d v="2016-01-03T14: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x v="2279"/>
    <d v="2015-02-03T20: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x v="2280"/>
    <d v="2015-09-17T06: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x v="2281"/>
    <d v="2011-07-24T22:50:00"/>
  </r>
  <r>
    <n v="2282"/>
    <s v="Sage King's Debut Album"/>
    <s v="Sage King is recording his debut album and wants YOU to be a part of the creation process"/>
    <n v="750"/>
    <n v="1390"/>
    <x v="0"/>
    <x v="0"/>
    <s v="USD"/>
    <n v="1452744686"/>
    <n v="1447560686"/>
    <b v="0"/>
    <n v="12"/>
    <b v="1"/>
    <s v="music/rock"/>
    <n v="1.8533333333333333"/>
    <n v="115.83333333333333"/>
    <x v="4"/>
    <s v="rock"/>
    <x v="2282"/>
    <d v="2016-01-13T20: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x v="2283"/>
    <d v="2012-05-08T18:00:04"/>
  </r>
  <r>
    <n v="2284"/>
    <s v="Make a record, write a song, take the Vinyl Skyway. "/>
    <s v="The Vinyl Skyway reunite to make a third album. "/>
    <n v="6000"/>
    <n v="6373.27"/>
    <x v="0"/>
    <x v="0"/>
    <s v="USD"/>
    <n v="1299902400"/>
    <n v="1297451245"/>
    <b v="0"/>
    <n v="59"/>
    <b v="1"/>
    <s v="music/rock"/>
    <n v="1.0622116666666668"/>
    <n v="108.02152542372882"/>
    <x v="4"/>
    <s v="rock"/>
    <x v="2284"/>
    <d v="2011-03-11T20: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x v="2285"/>
    <d v="2012-06-28T20: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x v="2286"/>
    <d v="2013-09-05T19: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x v="2287"/>
    <d v="2014-06-23T08: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x v="2288"/>
    <d v="2012-06-26T10: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x v="2289"/>
    <d v="2013-12-06T15: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x v="2290"/>
    <d v="2009-12-01T09: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x v="2291"/>
    <d v="2012-04-22T20: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x v="2292"/>
    <d v="2012-04-18T08:44:36"/>
  </r>
  <r>
    <n v="2293"/>
    <s v="&quot;Hurt N' Wrong&quot; New Album Fundraiser!"/>
    <s v="Donate here to be a part of the upcoming album. Every little bit helps!"/>
    <n v="850"/>
    <n v="920"/>
    <x v="0"/>
    <x v="0"/>
    <s v="USD"/>
    <n v="1348545540"/>
    <n v="1346345999"/>
    <b v="0"/>
    <n v="27"/>
    <b v="1"/>
    <s v="music/rock"/>
    <n v="1.0823529411764705"/>
    <n v="34.074074074074076"/>
    <x v="4"/>
    <s v="rock"/>
    <x v="2293"/>
    <d v="2012-09-24T19: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x v="2294"/>
    <d v="2013-01-20T09: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x v="2295"/>
    <d v="2013-01-26T14: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x v="2296"/>
    <d v="2012-02-23T09:33:46"/>
  </r>
  <r>
    <n v="2297"/>
    <s v="Company Company: Debut EP"/>
    <s v="New Jersey Alternative Rock band COCO needs YOUR help self-releasing debut EP!"/>
    <n v="1000"/>
    <n v="1006"/>
    <x v="0"/>
    <x v="0"/>
    <s v="USD"/>
    <n v="1331697540"/>
    <n v="1328749249"/>
    <b v="0"/>
    <n v="19"/>
    <b v="1"/>
    <s v="music/rock"/>
    <n v="1.006"/>
    <n v="52.94736842105263"/>
    <x v="4"/>
    <s v="rock"/>
    <x v="2297"/>
    <d v="2012-03-13T19: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x v="2298"/>
    <d v="2014-03-26T11: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x v="2299"/>
    <d v="2011-02-05T16: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x v="2300"/>
    <d v="2012-06-28T09:26:56"/>
  </r>
  <r>
    <n v="2301"/>
    <s v="Time Crash"/>
    <s v="We are America's first trock band, and we're ready to bring you our first album!"/>
    <n v="5000"/>
    <n v="6680.22"/>
    <x v="0"/>
    <x v="0"/>
    <s v="USD"/>
    <n v="1371785496"/>
    <n v="1369193496"/>
    <b v="1"/>
    <n v="211"/>
    <b v="1"/>
    <s v="music/indie rock"/>
    <n v="1.336044"/>
    <n v="31.659810426540286"/>
    <x v="4"/>
    <s v="indie rock"/>
    <x v="2301"/>
    <d v="2013-06-20T19: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x v="2302"/>
    <d v="2013-12-30T23: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x v="2303"/>
    <d v="2011-12-12T19: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x v="2304"/>
    <d v="2010-12-31T20: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x v="2305"/>
    <d v="2014-08-08T10: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x v="2306"/>
    <d v="2012-03-09T20: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x v="2307"/>
    <d v="2012-05-05T11: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x v="2308"/>
    <d v="2014-08-28T17: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x v="2309"/>
    <d v="2013-03-09T15: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x v="2310"/>
    <d v="2013-03-21T10: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x v="2311"/>
    <d v="2014-05-06T16: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x v="2312"/>
    <d v="2014-04-18T15:00:00"/>
  </r>
  <r>
    <n v="2313"/>
    <s v="A SUNNY DAY IN GLASGOW"/>
    <s v="A Sunny Day in Glasgow are recording a new album and we need your help!"/>
    <n v="5000"/>
    <n v="8792.02"/>
    <x v="0"/>
    <x v="0"/>
    <s v="USD"/>
    <n v="1336086026"/>
    <n v="1333494026"/>
    <b v="1"/>
    <n v="157"/>
    <b v="1"/>
    <s v="music/indie rock"/>
    <n v="1.7584040000000001"/>
    <n v="56.000127388535034"/>
    <x v="4"/>
    <s v="indie rock"/>
    <x v="2313"/>
    <d v="2012-05-03T15: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x v="2314"/>
    <d v="2012-06-07T05: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x v="2315"/>
    <d v="2012-05-05T09: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x v="2316"/>
    <d v="2009-12-09T10: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x v="2317"/>
    <d v="2010-02-14T21: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x v="2318"/>
    <d v="2009-09-25T19: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x v="2319"/>
    <d v="2013-12-14T17: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x v="2320"/>
    <d v="2014-04-02T10: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x v="2321"/>
    <d v="2017-04-03T21: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x v="2322"/>
    <d v="2017-04-09T12: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x v="2323"/>
    <d v="2017-03-20T10:07:27"/>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x v="2324"/>
    <d v="2017-03-26T12: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x v="2325"/>
    <d v="2017-03-29T15: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x v="2326"/>
    <d v="2017-04-30T09: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x v="2327"/>
    <d v="2014-08-26T14: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x v="2328"/>
    <d v="2015-06-14T10: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x v="2329"/>
    <d v="2014-07-17T06: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x v="2330"/>
    <d v="2015-12-24T16: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x v="2331"/>
    <d v="2014-08-17T16: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x v="2332"/>
    <d v="2015-02-06T07: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x v="2333"/>
    <d v="2014-05-29T09: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x v="2334"/>
    <d v="2014-11-05T09: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x v="2335"/>
    <d v="2014-06-11T05: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x v="2336"/>
    <d v="2014-03-08T14: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x v="2337"/>
    <d v="2014-06-26T07: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x v="2338"/>
    <d v="2014-06-29T13: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x v="2339"/>
    <d v="2016-12-18T23: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x v="2340"/>
    <d v="2016-10-30T07:25:38"/>
  </r>
  <r>
    <n v="2341"/>
    <s v="Cutting Edge Fitness Website (Canceled)"/>
    <s v="This website will serve as an interface to change lives and have a community routing for your success!"/>
    <n v="5000"/>
    <n v="0"/>
    <x v="1"/>
    <x v="0"/>
    <s v="USD"/>
    <n v="1436729504"/>
    <n v="1434137504"/>
    <b v="0"/>
    <n v="0"/>
    <b v="0"/>
    <s v="technology/web"/>
    <n v="0"/>
    <m/>
    <x v="2"/>
    <s v="web"/>
    <x v="2341"/>
    <d v="2015-07-12T11: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m/>
    <x v="2"/>
    <s v="web"/>
    <x v="2342"/>
    <d v="2014-10-05T21: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x v="2343"/>
    <d v="2016-01-08T11: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x v="2344"/>
    <d v="2016-06-24T09:27:49"/>
  </r>
  <r>
    <n v="2345"/>
    <s v="Social Media Website (Canceled)"/>
    <s v="My team and I are creating a social media website for pet lovers across the world! Fashion, animal shows, adoptions, and more."/>
    <n v="3000"/>
    <n v="0"/>
    <x v="1"/>
    <x v="0"/>
    <s v="USD"/>
    <n v="1427845140"/>
    <n v="1424822556"/>
    <b v="0"/>
    <n v="0"/>
    <b v="0"/>
    <s v="technology/web"/>
    <n v="0"/>
    <m/>
    <x v="2"/>
    <s v="web"/>
    <x v="2345"/>
    <d v="2015-03-31T15: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x v="2346"/>
    <d v="2016-10-17T11: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x v="2347"/>
    <d v="2016-08-25T06: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x v="2348"/>
    <d v="2016-02-20T14: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m/>
    <x v="2"/>
    <s v="web"/>
    <x v="2349"/>
    <d v="2015-08-11T10:37:08"/>
  </r>
  <r>
    <n v="2350"/>
    <s v="HoxWi - Simple and reliable online customer services (Canceled)"/>
    <s v="HoxWi are the future for real time interaction with on-line customers via chat or video conference."/>
    <n v="50000"/>
    <n v="0"/>
    <x v="1"/>
    <x v="17"/>
    <s v="EUR"/>
    <n v="1483474370"/>
    <n v="1480882370"/>
    <b v="0"/>
    <n v="0"/>
    <b v="0"/>
    <s v="technology/web"/>
    <n v="0"/>
    <m/>
    <x v="2"/>
    <s v="web"/>
    <x v="2350"/>
    <d v="2017-01-03T12:12:50"/>
  </r>
  <r>
    <n v="2351"/>
    <s v="NZ Auction site.  No listing or success fees. Only $2 p/m"/>
    <s v="Donate $30 or more and receive a free selfie stick."/>
    <n v="18900"/>
    <n v="108"/>
    <x v="1"/>
    <x v="4"/>
    <s v="NZD"/>
    <n v="1430360739"/>
    <n v="1427768739"/>
    <b v="0"/>
    <n v="7"/>
    <b v="0"/>
    <s v="technology/web"/>
    <n v="5.7142857142857143E-3"/>
    <n v="15.428571428571429"/>
    <x v="2"/>
    <s v="web"/>
    <x v="2351"/>
    <d v="2015-04-29T18: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m/>
    <x v="2"/>
    <s v="web"/>
    <x v="2352"/>
    <d v="2015-06-06T07: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m/>
    <x v="2"/>
    <s v="web"/>
    <x v="2353"/>
    <d v="2015-04-21T08:13:42"/>
  </r>
  <r>
    <n v="2354"/>
    <s v="Dissertation (Canceled)"/>
    <s v="Almost done with doctorate degree but need funding of $35,000 to complete research of project."/>
    <n v="35000"/>
    <n v="25"/>
    <x v="1"/>
    <x v="0"/>
    <s v="USD"/>
    <n v="1420910460"/>
    <n v="1415726460"/>
    <b v="0"/>
    <n v="1"/>
    <b v="0"/>
    <s v="technology/web"/>
    <n v="7.1428571428571429E-4"/>
    <n v="25"/>
    <x v="2"/>
    <s v="web"/>
    <x v="2354"/>
    <d v="2015-01-10T09: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x v="2355"/>
    <d v="2015-05-02T14:02:16"/>
  </r>
  <r>
    <n v="2356"/>
    <s v="HardstyleUnited.com (Canceled)"/>
    <s v="HardstyleUnited.com The Global Hardstyle community. Your Hardstyle community."/>
    <n v="10000"/>
    <n v="0"/>
    <x v="1"/>
    <x v="9"/>
    <s v="EUR"/>
    <n v="1433530104"/>
    <n v="1430938104"/>
    <b v="0"/>
    <n v="0"/>
    <b v="0"/>
    <s v="technology/web"/>
    <n v="0"/>
    <m/>
    <x v="2"/>
    <s v="web"/>
    <x v="2356"/>
    <d v="2015-06-05T10:48:24"/>
  </r>
  <r>
    <n v="2357"/>
    <s v="Online therapist directory - Click For Therapy (Canceled)"/>
    <s v="Click For Therapy is a website that was created to connect consumers and therapists across the UK."/>
    <n v="27000"/>
    <n v="0"/>
    <x v="1"/>
    <x v="1"/>
    <s v="GBP"/>
    <n v="1445093578"/>
    <n v="1442501578"/>
    <b v="0"/>
    <n v="0"/>
    <b v="0"/>
    <s v="technology/web"/>
    <n v="0"/>
    <m/>
    <x v="2"/>
    <s v="web"/>
    <x v="2357"/>
    <d v="2015-10-17T06:52:58"/>
  </r>
  <r>
    <n v="2358"/>
    <s v="Auction, Sell Swap without excessive fees, the next ebay."/>
    <s v="A website to auction, sell and swap items in the uk without a charge, without excess fees, the next ebay."/>
    <n v="1500"/>
    <n v="0"/>
    <x v="1"/>
    <x v="1"/>
    <s v="GBP"/>
    <n v="1422664740"/>
    <n v="1417818036"/>
    <b v="0"/>
    <n v="0"/>
    <b v="0"/>
    <s v="technology/web"/>
    <n v="0"/>
    <m/>
    <x v="2"/>
    <s v="web"/>
    <x v="2358"/>
    <d v="2015-01-30T16: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x v="2359"/>
    <d v="2015-08-03T07: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x v="2360"/>
    <d v="2016-02-07T08:58:00"/>
  </r>
  <r>
    <n v="2361"/>
    <s v="Lemme Grab it (Canceled)"/>
    <s v="A website for email/sms alerts of your personal selection, comparison of prices,consolidated database, best deals around for clothing."/>
    <n v="200"/>
    <n v="0"/>
    <x v="1"/>
    <x v="5"/>
    <s v="CAD"/>
    <n v="1462053600"/>
    <n v="1459975008"/>
    <b v="0"/>
    <n v="0"/>
    <b v="0"/>
    <s v="technology/web"/>
    <n v="0"/>
    <m/>
    <x v="2"/>
    <s v="web"/>
    <x v="2361"/>
    <d v="2016-04-30T14: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x v="2362"/>
    <d v="2014-12-11T08: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m/>
    <x v="2"/>
    <s v="web"/>
    <x v="2363"/>
    <d v="2015-12-28T16:16:40"/>
  </r>
  <r>
    <n v="2364"/>
    <s v="Minecraft Server and Website Help (Name: Forge Realms)"/>
    <s v="Making a Minecraft server and Website and I need your help to fund it. Thanks in Advance!"/>
    <n v="128"/>
    <n v="0"/>
    <x v="1"/>
    <x v="0"/>
    <s v="USD"/>
    <n v="1445898356"/>
    <n v="1441146356"/>
    <b v="0"/>
    <n v="0"/>
    <b v="0"/>
    <s v="technology/web"/>
    <n v="0"/>
    <m/>
    <x v="2"/>
    <s v="web"/>
    <x v="2364"/>
    <d v="2015-10-26T14:25:56"/>
  </r>
  <r>
    <n v="2365"/>
    <s v="IMI - It's My Identity (Canceled)"/>
    <s v="A website that could group all your social 'identities' and online property together and find new followers or creators to follow"/>
    <n v="1000"/>
    <n v="0"/>
    <x v="1"/>
    <x v="13"/>
    <s v="EUR"/>
    <n v="1453071600"/>
    <n v="1449596425"/>
    <b v="0"/>
    <n v="0"/>
    <b v="0"/>
    <s v="technology/web"/>
    <n v="0"/>
    <m/>
    <x v="2"/>
    <s v="web"/>
    <x v="2365"/>
    <d v="2016-01-17T15: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x v="2366"/>
    <d v="2015-10-21T04: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x v="2367"/>
    <d v="2016-04-25T14: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x v="2368"/>
    <d v="2015-04-14T08: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m/>
    <x v="2"/>
    <s v="web"/>
    <x v="2369"/>
    <d v="2016-02-10T11: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x v="2370"/>
    <d v="2014-12-17T20:32:21"/>
  </r>
  <r>
    <n v="2371"/>
    <s v="ProjectPetal.com (Canceled)"/>
    <s v="ProjectPetal.com is an all in one website for all Makers to share projects and ideas. A Facebook(R) Twitter(R) &amp; Github(R) all in one."/>
    <n v="2000"/>
    <n v="0"/>
    <x v="1"/>
    <x v="0"/>
    <s v="USD"/>
    <n v="1435257596"/>
    <n v="1432665596"/>
    <b v="0"/>
    <n v="0"/>
    <b v="0"/>
    <s v="technology/web"/>
    <n v="0"/>
    <m/>
    <x v="2"/>
    <s v="web"/>
    <x v="2371"/>
    <d v="2015-06-25T10: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x v="2372"/>
    <d v="2015-04-23T17:39:31"/>
  </r>
  <r>
    <n v="2373"/>
    <s v="Cykelauktion.com (Canceled)"/>
    <s v="We want to create a safe marketplace for buying and selling bicycles."/>
    <n v="850000"/>
    <n v="50"/>
    <x v="1"/>
    <x v="11"/>
    <s v="SEK"/>
    <n v="1440863624"/>
    <n v="1438271624"/>
    <b v="0"/>
    <n v="1"/>
    <b v="0"/>
    <s v="technology/web"/>
    <n v="5.8823529411764708E-5"/>
    <n v="50"/>
    <x v="2"/>
    <s v="web"/>
    <x v="2373"/>
    <d v="2015-08-29T07: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x v="2374"/>
    <d v="2015-02-12T12: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m/>
    <x v="2"/>
    <s v="web"/>
    <x v="2375"/>
    <d v="2016-09-09T12: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x v="2376"/>
    <d v="2015-12-10T14: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m/>
    <x v="2"/>
    <s v="web"/>
    <x v="2377"/>
    <d v="2016-11-25T13:53:03"/>
  </r>
  <r>
    <n v="2378"/>
    <s v="KEEPUP INC (Canceled)"/>
    <s v="KEEPUP allows you to extend your social circle by introducing you to new people via your friends."/>
    <n v="110000"/>
    <n v="0"/>
    <x v="1"/>
    <x v="0"/>
    <s v="USD"/>
    <n v="1440548330"/>
    <n v="1438042730"/>
    <b v="0"/>
    <n v="0"/>
    <b v="0"/>
    <s v="technology/web"/>
    <n v="0"/>
    <m/>
    <x v="2"/>
    <s v="web"/>
    <x v="2378"/>
    <d v="2015-08-25T16:18:50"/>
  </r>
  <r>
    <n v="2379"/>
    <s v="SelectCooks.com (Canceled)"/>
    <s v="Selectcooks.com is a community marketplace for people to list, find and hire chefs."/>
    <n v="30000"/>
    <n v="0"/>
    <x v="1"/>
    <x v="0"/>
    <s v="USD"/>
    <n v="1444004616"/>
    <n v="1440116616"/>
    <b v="0"/>
    <n v="0"/>
    <b v="0"/>
    <s v="technology/web"/>
    <n v="0"/>
    <m/>
    <x v="2"/>
    <s v="web"/>
    <x v="2379"/>
    <d v="2015-10-04T16: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x v="2380"/>
    <d v="2015-10-01T11: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x v="2381"/>
    <d v="2015-04-10T14: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x v="2382"/>
    <d v="2015-08-03T20: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x v="2383"/>
    <d v="2015-02-21T17: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x v="2384"/>
    <d v="2014-11-13T18: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x v="2385"/>
    <d v="2015-08-05T08:50:32"/>
  </r>
  <r>
    <n v="2386"/>
    <s v="Realjobmatch.com (Canceled)"/>
    <s v="Realjobmatch is not just a job search site but a matching site , matching the right jobseekers with the best jobs."/>
    <n v="30000"/>
    <n v="0"/>
    <x v="1"/>
    <x v="5"/>
    <s v="CAD"/>
    <n v="1420920424"/>
    <n v="1415736424"/>
    <b v="0"/>
    <n v="0"/>
    <b v="0"/>
    <s v="technology/web"/>
    <n v="0"/>
    <m/>
    <x v="2"/>
    <s v="web"/>
    <x v="2386"/>
    <d v="2015-01-10T12: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x v="2387"/>
    <d v="2016-07-22T07: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x v="2388"/>
    <d v="2015-01-15T11: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x v="2389"/>
    <d v="2015-07-25T13: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m/>
    <x v="2"/>
    <s v="web"/>
    <x v="2390"/>
    <d v="2015-01-03T22:17:44"/>
  </r>
  <r>
    <n v="2391"/>
    <s v="oToBOTS.com - Freedom from high cost auto repairs (Canceled)"/>
    <s v="Using the power of internet to help people save hundreds in car repair."/>
    <n v="20000"/>
    <n v="25"/>
    <x v="1"/>
    <x v="0"/>
    <s v="USD"/>
    <n v="1427825044"/>
    <n v="1425236644"/>
    <b v="0"/>
    <n v="1"/>
    <b v="0"/>
    <s v="technology/web"/>
    <n v="1.25E-3"/>
    <n v="25"/>
    <x v="2"/>
    <s v="web"/>
    <x v="2391"/>
    <d v="2015-03-31T10: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m/>
    <x v="2"/>
    <s v="web"/>
    <x v="2392"/>
    <d v="2015-10-28T18: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x v="2393"/>
    <d v="2015-08-08T07: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x v="2394"/>
    <d v="2015-02-26T00:41:33"/>
  </r>
  <r>
    <n v="2395"/>
    <s v="VENT it out (Canceled)"/>
    <s v="I am making a social website where people can anonymously or openly vent, All walks of life all over the world"/>
    <n v="33000"/>
    <n v="0"/>
    <x v="1"/>
    <x v="0"/>
    <s v="USD"/>
    <n v="1484038620"/>
    <n v="1481597687"/>
    <b v="0"/>
    <n v="0"/>
    <b v="0"/>
    <s v="technology/web"/>
    <n v="0"/>
    <m/>
    <x v="2"/>
    <s v="web"/>
    <x v="2395"/>
    <d v="2017-01-10T00: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x v="2396"/>
    <d v="2015-10-15T12: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m/>
    <x v="2"/>
    <s v="web"/>
    <x v="2397"/>
    <d v="2015-01-02T13:14:16"/>
  </r>
  <r>
    <n v="2398"/>
    <s v="Roekee.com (Canceled)"/>
    <s v="The internets new search engine. Looking for funding to develop our backend web indexing software with an emphasis on automation."/>
    <n v="4000"/>
    <n v="0"/>
    <x v="1"/>
    <x v="0"/>
    <s v="USD"/>
    <n v="1435874384"/>
    <n v="1433282384"/>
    <b v="0"/>
    <n v="0"/>
    <b v="0"/>
    <s v="technology/web"/>
    <n v="0"/>
    <m/>
    <x v="2"/>
    <s v="web"/>
    <x v="2398"/>
    <d v="2015-07-02T13: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m/>
    <x v="2"/>
    <s v="web"/>
    <x v="2399"/>
    <d v="2014-12-18T12: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m/>
    <x v="2"/>
    <s v="web"/>
    <x v="2400"/>
    <d v="2016-04-13T22: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x v="2401"/>
    <d v="2016-03-05T11:44:56"/>
  </r>
  <r>
    <n v="2402"/>
    <s v="Cupcake Truck Unite"/>
    <s v="Small town, delicious treats, and a mobile truck"/>
    <n v="12000"/>
    <n v="52"/>
    <x v="2"/>
    <x v="0"/>
    <s v="USD"/>
    <n v="1431533931"/>
    <n v="1428941931"/>
    <b v="0"/>
    <n v="1"/>
    <b v="0"/>
    <s v="food/food trucks"/>
    <n v="4.3333333333333331E-3"/>
    <n v="52"/>
    <x v="7"/>
    <s v="food trucks"/>
    <x v="2402"/>
    <d v="2015-05-13T08: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x v="2403"/>
    <d v="2016-03-30T12:10:58"/>
  </r>
  <r>
    <n v="2404"/>
    <s v="Square Donuts Truck"/>
    <s v="We would love another Donut Food Truck for your famous Square Donuts.  We have one successful truck and retail store open already!"/>
    <n v="15000"/>
    <n v="0"/>
    <x v="2"/>
    <x v="0"/>
    <s v="USD"/>
    <n v="1451782607"/>
    <n v="1449190607"/>
    <b v="0"/>
    <n v="0"/>
    <b v="0"/>
    <s v="food/food trucks"/>
    <n v="0"/>
    <m/>
    <x v="7"/>
    <s v="food trucks"/>
    <x v="2404"/>
    <d v="2016-01-02T16:56:47"/>
  </r>
  <r>
    <n v="2405"/>
    <s v="JoyShtick Food Truck"/>
    <s v="We are the first gaming-themed food truck, bringing gourmet pub fare to the Jacksonville area."/>
    <n v="5000"/>
    <n v="1126"/>
    <x v="2"/>
    <x v="0"/>
    <s v="USD"/>
    <n v="1472911375"/>
    <n v="1471096975"/>
    <b v="0"/>
    <n v="20"/>
    <b v="0"/>
    <s v="food/food trucks"/>
    <n v="0.22520000000000001"/>
    <n v="56.3"/>
    <x v="7"/>
    <s v="food trucks"/>
    <x v="2405"/>
    <d v="2016-09-03T06: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x v="2406"/>
    <d v="2015-01-18T18: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x v="2407"/>
    <d v="2015-04-10T22:00:00"/>
  </r>
  <r>
    <n v="2408"/>
    <s v="Sabroso On Wheels"/>
    <s v="A US Army Vet trying to get a Peruvian food truck going! Really good Peruvian food now mobile!"/>
    <n v="15000"/>
    <n v="30"/>
    <x v="2"/>
    <x v="0"/>
    <s v="USD"/>
    <n v="1415247757"/>
    <n v="1412652157"/>
    <b v="0"/>
    <n v="2"/>
    <b v="0"/>
    <s v="food/food trucks"/>
    <n v="2E-3"/>
    <n v="15"/>
    <x v="7"/>
    <s v="food trucks"/>
    <x v="2408"/>
    <d v="2014-11-05T20: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x v="2409"/>
    <d v="2015-08-18T13: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m/>
    <x v="7"/>
    <s v="food trucks"/>
    <x v="2410"/>
    <d v="2015-09-07T01: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x v="2411"/>
    <d v="2015-08-25T09: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m/>
    <x v="7"/>
    <s v="food trucks"/>
    <x v="2412"/>
    <d v="2016-11-26T10: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x v="2413"/>
    <d v="2014-05-31T15: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x v="2414"/>
    <d v="2015-08-21T19: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x v="2415"/>
    <d v="2016-07-15T12: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x v="2416"/>
    <d v="2015-03-14T07: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m/>
    <x v="7"/>
    <s v="food trucks"/>
    <x v="2417"/>
    <d v="2014-08-10T13:13:07"/>
  </r>
  <r>
    <n v="2418"/>
    <s v="Mexican food truck"/>
    <s v="I want to start my food truck business."/>
    <n v="25000"/>
    <n v="5"/>
    <x v="2"/>
    <x v="0"/>
    <s v="USD"/>
    <n v="1427225644"/>
    <n v="1422045244"/>
    <b v="0"/>
    <n v="5"/>
    <b v="0"/>
    <s v="food/food trucks"/>
    <n v="2.0000000000000001E-4"/>
    <n v="1"/>
    <x v="7"/>
    <s v="food trucks"/>
    <x v="2418"/>
    <d v="2015-03-24T11: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m/>
    <x v="7"/>
    <s v="food trucks"/>
    <x v="2419"/>
    <d v="2015-02-18T09: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x v="2420"/>
    <d v="2014-11-09T17:41:35"/>
  </r>
  <r>
    <n v="2421"/>
    <s v="hot dog cart"/>
    <s v="help me start Merrill's first hot dog cart in this empty lot"/>
    <n v="6000"/>
    <n v="1"/>
    <x v="2"/>
    <x v="0"/>
    <s v="USD"/>
    <n v="1424536196"/>
    <n v="1421944196"/>
    <b v="0"/>
    <n v="1"/>
    <b v="0"/>
    <s v="food/food trucks"/>
    <n v="1.6666666666666666E-4"/>
    <n v="1"/>
    <x v="7"/>
    <s v="food trucks"/>
    <x v="2421"/>
    <d v="2015-02-21T08:29:56"/>
  </r>
  <r>
    <n v="2422"/>
    <s v="Help starting a family owned food truck"/>
    <s v="Family owned business serving BBQ and seafood to the public"/>
    <n v="500"/>
    <n v="1"/>
    <x v="2"/>
    <x v="0"/>
    <s v="USD"/>
    <n v="1426091036"/>
    <n v="1423502636"/>
    <b v="0"/>
    <n v="1"/>
    <b v="0"/>
    <s v="food/food trucks"/>
    <n v="2E-3"/>
    <n v="1"/>
    <x v="7"/>
    <s v="food trucks"/>
    <x v="2422"/>
    <d v="2015-03-11T08:23:56"/>
  </r>
  <r>
    <n v="2423"/>
    <s v="FBTR BBQ"/>
    <s v="FBTR is a Texas-style, North Carolina based, homemade BBQ company looking to bring good meat to the masses."/>
    <n v="60000"/>
    <n v="8"/>
    <x v="2"/>
    <x v="0"/>
    <s v="USD"/>
    <n v="1420044890"/>
    <n v="1417452890"/>
    <b v="0"/>
    <n v="1"/>
    <b v="0"/>
    <s v="food/food trucks"/>
    <n v="1.3333333333333334E-4"/>
    <n v="8"/>
    <x v="7"/>
    <s v="food trucks"/>
    <x v="2423"/>
    <d v="2014-12-31T08:54:50"/>
  </r>
  <r>
    <n v="2424"/>
    <s v="Lily and Memphs"/>
    <s v="Great and creative food from the heart in the form of a sweet food truck!"/>
    <n v="25000"/>
    <n v="310"/>
    <x v="2"/>
    <x v="0"/>
    <s v="USD"/>
    <n v="1414445108"/>
    <n v="1411853108"/>
    <b v="0"/>
    <n v="9"/>
    <b v="0"/>
    <s v="food/food trucks"/>
    <n v="1.24E-2"/>
    <n v="34.444444444444443"/>
    <x v="7"/>
    <s v="food trucks"/>
    <x v="2424"/>
    <d v="2014-10-27T13: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x v="2425"/>
    <d v="2016-05-27T14:04:00"/>
  </r>
  <r>
    <n v="2426"/>
    <s v="The Low-Calorie Food Truck"/>
    <s v="Aspiring to create a food truck with many delicious low calorie meals to encourage healthy eating while enjoying every bite."/>
    <n v="20000"/>
    <n v="0"/>
    <x v="2"/>
    <x v="0"/>
    <s v="USD"/>
    <n v="1439006692"/>
    <n v="1433822692"/>
    <b v="0"/>
    <n v="0"/>
    <b v="0"/>
    <s v="food/food trucks"/>
    <n v="0"/>
    <m/>
    <x v="7"/>
    <s v="food trucks"/>
    <x v="2426"/>
    <d v="2015-08-07T20:04:52"/>
  </r>
  <r>
    <n v="2427"/>
    <s v="Wraps in a snap. Fast lunch with a gourmet punch!"/>
    <s v="Fast and simple lunches for those on the go.  All (lunch) deals $10 or less."/>
    <n v="50000"/>
    <n v="1"/>
    <x v="2"/>
    <x v="0"/>
    <s v="USD"/>
    <n v="1458715133"/>
    <n v="1455262733"/>
    <b v="0"/>
    <n v="1"/>
    <b v="0"/>
    <s v="food/food trucks"/>
    <n v="2.0000000000000002E-5"/>
    <n v="1"/>
    <x v="7"/>
    <s v="food trucks"/>
    <x v="2427"/>
    <d v="2016-03-22T22:38:53"/>
  </r>
  <r>
    <n v="2428"/>
    <s v="Premium Burgers"/>
    <s v="From Moo 2 You! We want to offer premium burgers to a taco flooded environment."/>
    <n v="35000"/>
    <n v="1"/>
    <x v="2"/>
    <x v="0"/>
    <s v="USD"/>
    <n v="1426182551"/>
    <n v="1423594151"/>
    <b v="0"/>
    <n v="1"/>
    <b v="0"/>
    <s v="food/food trucks"/>
    <n v="2.8571428571428571E-5"/>
    <n v="1"/>
    <x v="7"/>
    <s v="food trucks"/>
    <x v="2428"/>
    <d v="2015-03-12T09: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x v="2429"/>
    <d v="2017-02-05T08: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x v="2430"/>
    <d v="2016-02-11T19:08:24"/>
  </r>
  <r>
    <n v="2431"/>
    <s v="Murphy's good eatin'"/>
    <s v="Go to Colorado and run a food truck with homemade food of all kinds."/>
    <n v="100000"/>
    <n v="2"/>
    <x v="2"/>
    <x v="0"/>
    <s v="USD"/>
    <n v="1467080613"/>
    <n v="1461896613"/>
    <b v="0"/>
    <n v="2"/>
    <b v="0"/>
    <s v="food/food trucks"/>
    <n v="2.0000000000000002E-5"/>
    <n v="1"/>
    <x v="7"/>
    <s v="food trucks"/>
    <x v="2431"/>
    <d v="2016-06-27T18:23:33"/>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x v="2432"/>
    <d v="2015-03-07T21:14:57"/>
  </r>
  <r>
    <n v="2433"/>
    <s v="TWIZTID CREATIONS"/>
    <s v="I want to create an amazing menu that no one eals has.I have great ideas like a non-traditional pb&amp;j thats wraped in an eggroll &amp; fried"/>
    <n v="10000"/>
    <n v="0"/>
    <x v="2"/>
    <x v="0"/>
    <s v="USD"/>
    <n v="1456608943"/>
    <n v="1454016943"/>
    <b v="0"/>
    <n v="0"/>
    <b v="0"/>
    <s v="food/food trucks"/>
    <n v="0"/>
    <m/>
    <x v="7"/>
    <s v="food trucks"/>
    <x v="2433"/>
    <d v="2016-02-27T13: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x v="2434"/>
    <d v="2015-08-03T20: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x v="2435"/>
    <d v="2015-10-04T22: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x v="2436"/>
    <d v="2016-01-29T06:46:10"/>
  </r>
  <r>
    <n v="2437"/>
    <s v="Cuppa Gumbos"/>
    <s v="Homemade Gumbo, Stews and Curry to be served hot and fresh everyday at any festival or concert we can attend."/>
    <n v="8000"/>
    <n v="0"/>
    <x v="2"/>
    <x v="0"/>
    <s v="USD"/>
    <n v="1426615200"/>
    <n v="1422400188"/>
    <b v="0"/>
    <n v="0"/>
    <b v="0"/>
    <s v="food/food trucks"/>
    <n v="0"/>
    <m/>
    <x v="7"/>
    <s v="food trucks"/>
    <x v="2437"/>
    <d v="2015-03-17T10:00:00"/>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x v="2438"/>
    <d v="2015-12-07T14: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m/>
    <x v="7"/>
    <s v="food trucks"/>
    <x v="2439"/>
    <d v="2015-10-18T11:38:49"/>
  </r>
  <r>
    <n v="2440"/>
    <s v="The first green Food Truck in Phnom Penh"/>
    <s v="Starting a entire clean energy food truck and set a new standard for Cambodia"/>
    <n v="5000"/>
    <n v="10"/>
    <x v="2"/>
    <x v="18"/>
    <s v="EUR"/>
    <n v="1455399313"/>
    <n v="1452807313"/>
    <b v="0"/>
    <n v="2"/>
    <b v="0"/>
    <s v="food/food trucks"/>
    <n v="2E-3"/>
    <n v="5"/>
    <x v="7"/>
    <s v="food trucks"/>
    <x v="2440"/>
    <d v="2016-02-13T13:35:13"/>
  </r>
  <r>
    <n v="2441"/>
    <s v="Bring Alchemy Pops to the People!"/>
    <s v="YOU can help Alchemy Pops POP up on a street near you!"/>
    <n v="7500"/>
    <n v="8091"/>
    <x v="0"/>
    <x v="0"/>
    <s v="USD"/>
    <n v="1437627540"/>
    <n v="1435806054"/>
    <b v="0"/>
    <n v="109"/>
    <b v="1"/>
    <s v="food/small batch"/>
    <n v="1.0788"/>
    <n v="74.22935779816514"/>
    <x v="7"/>
    <s v="small batch"/>
    <x v="2441"/>
    <d v="2015-07-22T20: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x v="2442"/>
    <d v="2015-03-19T07: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x v="2443"/>
    <d v="2014-08-15T07: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x v="2444"/>
    <d v="2016-05-25T10: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x v="2445"/>
    <d v="2015-09-25T20: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x v="2446"/>
    <d v="2016-11-26T07: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x v="2447"/>
    <d v="2016-11-11T20: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x v="2448"/>
    <d v="2016-08-30T21: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29T20: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x v="2450"/>
    <d v="2014-10-27T19: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x v="2451"/>
    <d v="2017-03-05T13: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x v="2452"/>
    <d v="2015-12-29T15: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x v="2453"/>
    <d v="2017-02-02T08: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x v="2454"/>
    <d v="2017-03-10T20:50:08"/>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x v="2455"/>
    <d v="2016-04-20T10: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x v="2456"/>
    <d v="2017-02-25T15: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x v="2457"/>
    <d v="2016-03-24T05: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x v="2458"/>
    <d v="2016-06-09T11: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x v="2459"/>
    <d v="2016-03-23T06: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x v="2460"/>
    <d v="2017-01-02T20: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x v="2461"/>
    <d v="2011-09-30T19: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x v="2462"/>
    <d v="2012-07-18T20:28:16"/>
  </r>
  <r>
    <n v="2463"/>
    <s v="Emma Ate the Lion &quot;Songs Two Count Too&quot;"/>
    <s v="Emma Ate The Lion's debut full length album"/>
    <n v="2000"/>
    <n v="2325"/>
    <x v="0"/>
    <x v="0"/>
    <s v="USD"/>
    <n v="1366138800"/>
    <n v="1362710425"/>
    <b v="0"/>
    <n v="75"/>
    <b v="1"/>
    <s v="music/indie rock"/>
    <n v="1.1625000000000001"/>
    <n v="31"/>
    <x v="4"/>
    <s v="indie rock"/>
    <x v="2463"/>
    <d v="2013-04-16T11: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x v="2464"/>
    <d v="2015-09-30T11: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x v="2465"/>
    <d v="2012-09-23T09: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x v="2466"/>
    <d v="2013-05-08T18: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x v="2467"/>
    <d v="2012-05-10T09: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x v="2468"/>
    <d v="2012-10-27T21: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x v="2469"/>
    <d v="2011-02-08T02: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x v="2470"/>
    <d v="2012-05-23T17: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x v="2471"/>
    <d v="2012-01-25T15: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x v="2472"/>
    <d v="2010-09-03T17: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x v="2473"/>
    <d v="2012-11-10T10: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x v="2474"/>
    <d v="2010-10-10T16: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x v="2475"/>
    <d v="2010-07-10T14: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x v="2476"/>
    <d v="2014-11-03T00:52:50"/>
  </r>
  <r>
    <n v="2477"/>
    <s v="Debut Album"/>
    <s v="Releasing my first album in August, and I need your help in order to get it done!"/>
    <n v="750"/>
    <n v="1285"/>
    <x v="0"/>
    <x v="0"/>
    <s v="USD"/>
    <n v="1344789345"/>
    <n v="1340901345"/>
    <b v="0"/>
    <n v="41"/>
    <b v="1"/>
    <s v="music/indie rock"/>
    <n v="1.7133333333333334"/>
    <n v="31.341463414634145"/>
    <x v="4"/>
    <s v="indie rock"/>
    <x v="2477"/>
    <d v="2012-08-12T08: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x v="2478"/>
    <d v="2013-01-13T14:48:33"/>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x v="2479"/>
    <d v="2012-07-27T18: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x v="2480"/>
    <d v="2015-10-10T14: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x v="2481"/>
    <d v="2012-04-30T07: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x v="2482"/>
    <d v="2011-08-01T10: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x v="2483"/>
    <d v="2012-05-01T09: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x v="2484"/>
    <d v="2011-09-15T14: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x v="2485"/>
    <d v="2011-10-12T15: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x v="2486"/>
    <d v="2012-04-22T08: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x v="2487"/>
    <d v="2012-05-26T17: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x v="2488"/>
    <d v="2011-11-16T08: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x v="2489"/>
    <d v="2013-05-09T08: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x v="2490"/>
    <d v="2012-06-22T21: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x v="2491"/>
    <d v="2011-01-15T17:51:00"/>
  </r>
  <r>
    <n v="2492"/>
    <s v="SUPER NICE EP 2012"/>
    <s v="We're a band from Hawaii trying to produce our first EP and we need help!"/>
    <n v="600"/>
    <n v="750"/>
    <x v="0"/>
    <x v="0"/>
    <s v="USD"/>
    <n v="1339840740"/>
    <n v="1335397188"/>
    <b v="0"/>
    <n v="27"/>
    <b v="1"/>
    <s v="music/indie rock"/>
    <n v="1.25"/>
    <n v="27.777777777777779"/>
    <x v="4"/>
    <s v="indie rock"/>
    <x v="2492"/>
    <d v="2012-06-16T01: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x v="2493"/>
    <d v="2013-04-28T20: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x v="2494"/>
    <d v="2012-05-23T07: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x v="2495"/>
    <d v="2012-06-06T14:42:55"/>
  </r>
  <r>
    <n v="2496"/>
    <s v="Lynn Haven - The First Album, &quot;Fair Weather Friends&quot;"/>
    <s v="Be a part of making the first Lynn Haven album, &quot;Fair Weather Friends.&quot;"/>
    <n v="6000"/>
    <n v="6000"/>
    <x v="0"/>
    <x v="0"/>
    <s v="USD"/>
    <n v="1364597692"/>
    <n v="1361577292"/>
    <b v="0"/>
    <n v="10"/>
    <b v="1"/>
    <s v="music/indie rock"/>
    <n v="1"/>
    <n v="600"/>
    <x v="4"/>
    <s v="indie rock"/>
    <x v="2496"/>
    <d v="2013-03-29T14: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x v="2497"/>
    <d v="2011-08-05T13: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x v="2498"/>
    <d v="2015-01-27T15: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x v="2499"/>
    <d v="2012-12-31T10: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x v="2500"/>
    <d v="2012-06-23T10: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x v="2501"/>
    <d v="2015-09-27T10: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x v="2502"/>
    <d v="2014-09-21T11:48:38"/>
  </r>
  <r>
    <n v="2503"/>
    <s v="Cardinal Bistro BYOB Start Up"/>
    <s v="Cardinal Bistro will be Contemporary American dinning establishment based in Ventnor, NJ featuring local, seasonal ingredients."/>
    <n v="10000"/>
    <n v="0"/>
    <x v="2"/>
    <x v="0"/>
    <s v="USD"/>
    <n v="1465333560"/>
    <n v="1462743308"/>
    <b v="0"/>
    <n v="0"/>
    <b v="0"/>
    <s v="food/restaurants"/>
    <n v="0"/>
    <m/>
    <x v="7"/>
    <s v="restaurants"/>
    <x v="2503"/>
    <d v="2016-06-07T13:06:00"/>
  </r>
  <r>
    <n v="2504"/>
    <s v="Halal Restaurant and Internet Cafe"/>
    <s v="Halal Restaurant and Internet Cafe 20 percent of profits will go to building masjids."/>
    <n v="35000"/>
    <n v="0"/>
    <x v="2"/>
    <x v="0"/>
    <s v="USD"/>
    <n v="1416014534"/>
    <n v="1413418934"/>
    <b v="0"/>
    <n v="0"/>
    <b v="0"/>
    <s v="food/restaurants"/>
    <n v="0"/>
    <m/>
    <x v="7"/>
    <s v="restaurants"/>
    <x v="2504"/>
    <d v="2014-11-14T17:22:14"/>
  </r>
  <r>
    <n v="2505"/>
    <s v="PASTATUTION"/>
    <s v="PASTATUTION- The act or practice of engaging in Pasta Making for money.  _x000a__x000a_Help us get the Arcobaleno Pasta Extruder!"/>
    <n v="7000"/>
    <n v="0"/>
    <x v="2"/>
    <x v="0"/>
    <s v="USD"/>
    <n v="1426292416"/>
    <n v="1423704016"/>
    <b v="0"/>
    <n v="0"/>
    <b v="0"/>
    <s v="food/restaurants"/>
    <n v="0"/>
    <m/>
    <x v="7"/>
    <s v="restaurants"/>
    <x v="2505"/>
    <d v="2015-03-13T16: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x v="2506"/>
    <d v="2015-10-03T13:00:00"/>
  </r>
  <r>
    <n v="2507"/>
    <s v="Help Cafe Talavera get a New Kitchen!"/>
    <s v="Unique dishes for a unique city!."/>
    <n v="42850"/>
    <n v="0"/>
    <x v="2"/>
    <x v="0"/>
    <s v="USD"/>
    <n v="1431308704"/>
    <n v="1428716704"/>
    <b v="0"/>
    <n v="0"/>
    <b v="0"/>
    <s v="food/restaurants"/>
    <n v="0"/>
    <m/>
    <x v="7"/>
    <s v="restaurants"/>
    <x v="2507"/>
    <d v="2015-05-10T17: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m/>
    <x v="7"/>
    <s v="restaurants"/>
    <x v="2508"/>
    <d v="2014-08-14T14: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x v="2509"/>
    <d v="2015-04-20T10: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x v="2510"/>
    <d v="2015-05-14T15:56:12"/>
  </r>
  <r>
    <n v="2511"/>
    <s v="loluli's"/>
    <s v="Fresh Fast Food. A bbq ramen bar thats healthy, tasty and made to order right in front of your eyes....... From flame to bowl"/>
    <n v="100000"/>
    <n v="0"/>
    <x v="2"/>
    <x v="1"/>
    <s v="GBP"/>
    <n v="1454323413"/>
    <n v="1451731413"/>
    <b v="0"/>
    <n v="0"/>
    <b v="0"/>
    <s v="food/restaurants"/>
    <n v="0"/>
    <m/>
    <x v="7"/>
    <s v="restaurants"/>
    <x v="2511"/>
    <d v="2016-02-01T02:43:33"/>
  </r>
  <r>
    <n v="2512"/>
    <s v="Somethin' Tasty"/>
    <s v="Somethin' Tasty is a unique coffee, pastry &amp; retail store. We consign from all local sources: pottery, glass &amp; art."/>
    <n v="1150"/>
    <n v="0"/>
    <x v="2"/>
    <x v="0"/>
    <s v="USD"/>
    <n v="1418504561"/>
    <n v="1417208561"/>
    <b v="0"/>
    <n v="0"/>
    <b v="0"/>
    <s v="food/restaurants"/>
    <n v="0"/>
    <m/>
    <x v="7"/>
    <s v="restaurants"/>
    <x v="2512"/>
    <d v="2014-12-13T13: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m/>
    <x v="7"/>
    <s v="restaurants"/>
    <x v="2513"/>
    <d v="2017-02-25T16: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x v="2514"/>
    <d v="2014-08-20T01: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x v="2515"/>
    <d v="2015-02-22T12:09:13"/>
  </r>
  <r>
    <n v="2516"/>
    <s v="Morning Glory"/>
    <s v="Hi, everyone my name is Alex, and i want to create not just a cafe spot, but a place that gives everyone a nice warm homey feeling."/>
    <n v="22000"/>
    <n v="0"/>
    <x v="2"/>
    <x v="0"/>
    <s v="USD"/>
    <n v="1417279252"/>
    <n v="1414683652"/>
    <b v="0"/>
    <n v="0"/>
    <b v="0"/>
    <s v="food/restaurants"/>
    <n v="0"/>
    <m/>
    <x v="7"/>
    <s v="restaurants"/>
    <x v="2516"/>
    <d v="2014-11-29T08: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x v="2517"/>
    <d v="2015-03-19T10:15:30"/>
  </r>
  <r>
    <n v="2518"/>
    <s v="Southern California's Backroad Eateries"/>
    <s v="I am traveling the backroads of Southern California, to discover the best out-of-the-way eateries the area has to offer"/>
    <n v="5000"/>
    <n v="0"/>
    <x v="2"/>
    <x v="0"/>
    <s v="USD"/>
    <n v="1415899228"/>
    <n v="1413303628"/>
    <b v="0"/>
    <n v="0"/>
    <b v="0"/>
    <s v="food/restaurants"/>
    <n v="0"/>
    <m/>
    <x v="7"/>
    <s v="restaurants"/>
    <x v="2518"/>
    <d v="2014-11-13T09:20:28"/>
  </r>
  <r>
    <n v="2519"/>
    <s v="Kelli's Kitchen"/>
    <s v="Better than your mom's, better than Cracker Barrel, only at Kelli's Kitchen (all from scratch)."/>
    <n v="150000"/>
    <n v="65"/>
    <x v="2"/>
    <x v="0"/>
    <s v="USD"/>
    <n v="1405741404"/>
    <n v="1403149404"/>
    <b v="0"/>
    <n v="4"/>
    <b v="0"/>
    <s v="food/restaurants"/>
    <n v="4.3333333333333331E-4"/>
    <n v="16.25"/>
    <x v="7"/>
    <s v="restaurants"/>
    <x v="2519"/>
    <d v="2014-07-18T19: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m/>
    <x v="7"/>
    <s v="restaurants"/>
    <x v="2520"/>
    <d v="2016-10-15T11: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x v="2521"/>
    <d v="2015-10-13T15: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x v="2522"/>
    <d v="2016-04-22T06: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x v="2523"/>
    <d v="2014-11-17T16:24:52"/>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x v="2524"/>
    <d v="2014-12-20T20: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x v="2525"/>
    <d v="2012-06-28T12: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x v="2526"/>
    <d v="2014-12-07T20: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x v="2527"/>
    <d v="2013-10-17T19: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x v="2528"/>
    <d v="2015-08-20T03:00:00"/>
  </r>
  <r>
    <n v="2529"/>
    <s v="UrbanArias is DC's Contemporary Opera Company"/>
    <s v="Opera. Short. New."/>
    <n v="6000"/>
    <n v="6257"/>
    <x v="0"/>
    <x v="0"/>
    <s v="USD"/>
    <n v="1332636975"/>
    <n v="1328752575"/>
    <b v="0"/>
    <n v="76"/>
    <b v="1"/>
    <s v="music/classical music"/>
    <n v="1.0428333333333333"/>
    <n v="82.328947368421055"/>
    <x v="4"/>
    <s v="classical music"/>
    <x v="2529"/>
    <d v="2012-03-24T16: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x v="2530"/>
    <d v="2015-04-19T20: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x v="2531"/>
    <d v="2015-08-14T19: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x v="2532"/>
    <d v="2012-08-16T12: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x v="2533"/>
    <d v="2013-03-01T10: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09-12-31T22:00:00"/>
  </r>
  <r>
    <n v="2535"/>
    <s v="Mark Hayes Requiem Recording"/>
    <s v="Mark Hayes: Requiem Recording"/>
    <n v="20000"/>
    <n v="20755"/>
    <x v="0"/>
    <x v="0"/>
    <s v="USD"/>
    <n v="1417463945"/>
    <n v="1414781945"/>
    <b v="0"/>
    <n v="78"/>
    <b v="1"/>
    <s v="music/classical music"/>
    <n v="1.03775"/>
    <n v="266.08974358974359"/>
    <x v="4"/>
    <s v="classical music"/>
    <x v="2535"/>
    <d v="2014-12-01T11: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x v="2536"/>
    <d v="2013-07-29T18: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x v="2537"/>
    <d v="2011-08-01T07: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x v="2538"/>
    <d v="2013-02-23T20: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x v="2539"/>
    <d v="2015-02-02T13: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x v="2540"/>
    <d v="2011-10-29T08: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x v="2541"/>
    <d v="2013-09-26T02: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x v="2542"/>
    <d v="2013-09-30T19: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x v="2543"/>
    <d v="2011-01-01T19: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x v="2544"/>
    <d v="2012-07-08T04: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x v="2545"/>
    <d v="2015-02-26T16: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x v="2546"/>
    <d v="2013-10-04T21: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x v="2547"/>
    <d v="2012-04-04T09: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x v="2548"/>
    <d v="2016-09-29T20: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x v="2549"/>
    <d v="2013-05-31T09: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x v="2550"/>
    <d v="2015-10-07T19: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x v="2551"/>
    <d v="2012-03-21T12: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x v="2552"/>
    <d v="2017-03-05T11: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x v="2553"/>
    <d v="2012-09-20T20: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x v="2554"/>
    <d v="2015-05-31T19: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x v="2555"/>
    <d v="2012-05-28T07: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x v="2556"/>
    <d v="2012-12-24T15:47:37"/>
  </r>
  <r>
    <n v="2557"/>
    <s v="European Tour"/>
    <s v="Raising money for our concert tour of Switzerland and Germany in June/July 2014"/>
    <n v="900"/>
    <n v="1066"/>
    <x v="0"/>
    <x v="1"/>
    <s v="GBP"/>
    <n v="1400176386"/>
    <n v="1397584386"/>
    <b v="0"/>
    <n v="36"/>
    <b v="1"/>
    <s v="music/classical music"/>
    <n v="1.1844444444444444"/>
    <n v="29.611111111111111"/>
    <x v="4"/>
    <s v="classical music"/>
    <x v="2557"/>
    <d v="2014-05-15T09: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x v="2558"/>
    <d v="2015-05-01T05: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x v="2559"/>
    <d v="2011-11-15T11: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x v="2560"/>
    <d v="2015-03-06T14:49:34"/>
  </r>
  <r>
    <n v="2561"/>
    <s v="Project Bearnaise Trucks (Canceled)"/>
    <s v="Ever had chicken fingers smothered in bearnaise sauce, resting on a bed of your favorite rice? We need these meals on wheels."/>
    <n v="100000"/>
    <n v="0"/>
    <x v="1"/>
    <x v="5"/>
    <s v="CAD"/>
    <n v="1444740089"/>
    <n v="1442148089"/>
    <b v="0"/>
    <n v="0"/>
    <b v="0"/>
    <s v="food/food trucks"/>
    <n v="0"/>
    <m/>
    <x v="7"/>
    <s v="food trucks"/>
    <x v="2561"/>
    <d v="2015-10-13T04: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x v="2562"/>
    <d v="2016-10-11T04:35:39"/>
  </r>
  <r>
    <n v="2563"/>
    <s v="Phoenix Pearl Boba Tea Truck (Canceled)"/>
    <s v="Michigan based bubble tea and specialty ice cream food truck"/>
    <n v="20000"/>
    <n v="0"/>
    <x v="1"/>
    <x v="0"/>
    <s v="USD"/>
    <n v="1438226451"/>
    <n v="1433042451"/>
    <b v="0"/>
    <n v="0"/>
    <b v="0"/>
    <s v="food/food trucks"/>
    <n v="0"/>
    <m/>
    <x v="7"/>
    <s v="food trucks"/>
    <x v="2563"/>
    <d v="2015-07-29T19: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m/>
    <x v="7"/>
    <s v="food trucks"/>
    <x v="2564"/>
    <d v="2014-07-31T16: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x v="2565"/>
    <d v="2016-05-09T12:50:00"/>
  </r>
  <r>
    <n v="2566"/>
    <s v="Mamma B's Pizza Get's Rolling (Canceled)"/>
    <s v="You can skip the hotdog cart and enjoy fresh, hot, delicious, handmade pizza when Mamma B's takes her show on the road!"/>
    <n v="35000"/>
    <n v="0"/>
    <x v="1"/>
    <x v="0"/>
    <s v="USD"/>
    <n v="1408663948"/>
    <n v="1406071948"/>
    <b v="0"/>
    <n v="0"/>
    <b v="0"/>
    <s v="food/food trucks"/>
    <n v="0"/>
    <m/>
    <x v="7"/>
    <s v="food trucks"/>
    <x v="2566"/>
    <d v="2014-08-21T15: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x v="2567"/>
    <d v="2015-04-23T13: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x v="2568"/>
    <d v="2016-09-01T07: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x v="2569"/>
    <d v="2015-09-16T18: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x v="2570"/>
    <d v="2017-02-08T13: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x v="2571"/>
    <d v="2016-05-19T00:12:01"/>
  </r>
  <r>
    <n v="2572"/>
    <s v="A Dream of Naughty Nachos (Canceled)"/>
    <s v="Mesquite smoked brisket nachos, food truck style, with homemade salsa to make your taste buds dance."/>
    <n v="30000"/>
    <n v="0"/>
    <x v="1"/>
    <x v="0"/>
    <s v="USD"/>
    <n v="1428893517"/>
    <n v="1426301517"/>
    <b v="0"/>
    <n v="0"/>
    <b v="0"/>
    <s v="food/food trucks"/>
    <n v="0"/>
    <m/>
    <x v="7"/>
    <s v="food trucks"/>
    <x v="2572"/>
    <d v="2015-04-12T18: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m/>
    <x v="7"/>
    <s v="food trucks"/>
    <x v="2573"/>
    <d v="2014-08-23T06: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m/>
    <x v="7"/>
    <s v="food trucks"/>
    <x v="2574"/>
    <d v="2016-05-18T11:49:05"/>
  </r>
  <r>
    <n v="2575"/>
    <s v="Vdub dogs (Canceled)"/>
    <s v="Hello everyone, Iv'e decided to put my love for old Volkswagen buses and my love for cooking together! Support vdub dogs hot dog bus!"/>
    <n v="85000"/>
    <n v="0"/>
    <x v="1"/>
    <x v="0"/>
    <s v="USD"/>
    <n v="1421030194"/>
    <n v="1418438194"/>
    <b v="0"/>
    <n v="0"/>
    <b v="0"/>
    <s v="food/food trucks"/>
    <n v="0"/>
    <m/>
    <x v="7"/>
    <s v="food trucks"/>
    <x v="2575"/>
    <d v="2015-01-11T18:36:34"/>
  </r>
  <r>
    <n v="2576"/>
    <s v="2 Go Fast Food (Canceled)"/>
    <s v="A New Twist with an American and Philippine fast food Mobile Trailer."/>
    <n v="10000"/>
    <n v="0"/>
    <x v="1"/>
    <x v="0"/>
    <s v="USD"/>
    <n v="1428707647"/>
    <n v="1424823247"/>
    <b v="0"/>
    <n v="0"/>
    <b v="0"/>
    <s v="food/food trucks"/>
    <n v="0"/>
    <m/>
    <x v="7"/>
    <s v="food trucks"/>
    <x v="2576"/>
    <d v="2015-04-10T15:14:07"/>
  </r>
  <r>
    <n v="2577"/>
    <s v="Fruity Cakes (Canceled)"/>
    <s v="This is not your average cake, it's fruit with yogurt fruit dip icing and fruit toppings! Great for events, parties, weddings and more!"/>
    <n v="15000"/>
    <n v="0"/>
    <x v="1"/>
    <x v="0"/>
    <s v="USD"/>
    <n v="1407181297"/>
    <n v="1405021297"/>
    <b v="0"/>
    <n v="0"/>
    <b v="0"/>
    <s v="food/food trucks"/>
    <n v="0"/>
    <m/>
    <x v="7"/>
    <s v="food trucks"/>
    <x v="2577"/>
    <d v="2014-08-04T11: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m/>
    <x v="7"/>
    <s v="food trucks"/>
    <x v="2578"/>
    <d v="2015-10-09T09: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x v="2579"/>
    <d v="2014-09-15T11: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x v="2580"/>
    <d v="2015-05-15T19: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x v="2581"/>
    <d v="2015-11-16T08:04:58"/>
  </r>
  <r>
    <n v="2582"/>
    <s v="Drunken Wings"/>
    <s v="The place where chicken meets liquor for the first time!"/>
    <n v="90000"/>
    <n v="1"/>
    <x v="2"/>
    <x v="0"/>
    <s v="USD"/>
    <n v="1477784634"/>
    <n v="1475192634"/>
    <b v="0"/>
    <n v="1"/>
    <b v="0"/>
    <s v="food/food trucks"/>
    <n v="1.1111111111111112E-5"/>
    <n v="1"/>
    <x v="7"/>
    <s v="food trucks"/>
    <x v="2582"/>
    <d v="2016-10-29T15:43:54"/>
  </r>
  <r>
    <n v="2583"/>
    <s v="Crazy Daisy Food Truck"/>
    <s v="Crazy Daisy will become the newest member of the food truck distributors in Kansas City, Missouri."/>
    <n v="1000"/>
    <n v="5"/>
    <x v="2"/>
    <x v="0"/>
    <s v="USD"/>
    <n v="1426526880"/>
    <n v="1421346480"/>
    <b v="0"/>
    <n v="5"/>
    <b v="0"/>
    <s v="food/food trucks"/>
    <n v="5.0000000000000001E-3"/>
    <n v="1"/>
    <x v="7"/>
    <s v="food trucks"/>
    <x v="2583"/>
    <d v="2015-03-16T09:28:00"/>
  </r>
  <r>
    <n v="2584"/>
    <s v="Culinary Arts Food Truck Style"/>
    <s v="Bringing quality food to the masses using local premium ingredients, but at a food truck price!"/>
    <n v="10000"/>
    <n v="0"/>
    <x v="2"/>
    <x v="0"/>
    <s v="USD"/>
    <n v="1434341369"/>
    <n v="1431749369"/>
    <b v="0"/>
    <n v="0"/>
    <b v="0"/>
    <s v="food/food trucks"/>
    <n v="0"/>
    <m/>
    <x v="7"/>
    <s v="food trucks"/>
    <x v="2584"/>
    <d v="2015-06-14T20: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x v="2585"/>
    <d v="2014-07-05T15:07:12"/>
  </r>
  <r>
    <n v="2586"/>
    <s v="Inspire Healthy Eating"/>
    <s v="I would like to bring fresh salad and food to the streets of London at a reasonable price."/>
    <n v="3000"/>
    <n v="5"/>
    <x v="2"/>
    <x v="1"/>
    <s v="GBP"/>
    <n v="1451030136"/>
    <n v="1448438136"/>
    <b v="0"/>
    <n v="1"/>
    <b v="0"/>
    <s v="food/food trucks"/>
    <n v="1.6666666666666668E-3"/>
    <n v="5"/>
    <x v="7"/>
    <s v="food trucks"/>
    <x v="2586"/>
    <d v="2015-12-24T23: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x v="2587"/>
    <d v="2015-12-30T08: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x v="2588"/>
    <d v="2015-03-31T05: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x v="2589"/>
    <d v="2016-03-23T03: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m/>
    <x v="7"/>
    <s v="food trucks"/>
    <x v="2590"/>
    <d v="2016-01-26T06: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x v="2591"/>
    <d v="2016-03-13T12: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x v="2592"/>
    <d v="2014-10-05T11: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m/>
    <x v="7"/>
    <s v="food trucks"/>
    <x v="2593"/>
    <d v="2015-04-25T12: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x v="2594"/>
    <d v="2014-08-07T15:13:48"/>
  </r>
  <r>
    <n v="2595"/>
    <s v="Food Truck for Little Fox Bakery"/>
    <s v="Looking to put the best baked goods in Bowling Green on wheels"/>
    <n v="15000"/>
    <n v="1825"/>
    <x v="2"/>
    <x v="0"/>
    <s v="USD"/>
    <n v="1487915500"/>
    <n v="1485323500"/>
    <b v="0"/>
    <n v="19"/>
    <b v="0"/>
    <s v="food/food trucks"/>
    <n v="0.12166666666666667"/>
    <n v="96.05263157894737"/>
    <x v="7"/>
    <s v="food trucks"/>
    <x v="2595"/>
    <d v="2017-02-23T21: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x v="2596"/>
    <d v="2014-08-07T07: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x v="2597"/>
    <d v="2016-06-19T00: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x v="2598"/>
    <d v="2015-09-23T12:10:01"/>
  </r>
  <r>
    <n v="2599"/>
    <s v="Empty Ramekins Catering Group"/>
    <s v="The Empty Ramekins Catering Group is looking for your help to start up in Miami Florida!!!!"/>
    <n v="9041"/>
    <n v="90"/>
    <x v="2"/>
    <x v="0"/>
    <s v="USD"/>
    <n v="1407089147"/>
    <n v="1403201147"/>
    <b v="0"/>
    <n v="5"/>
    <b v="0"/>
    <s v="food/food trucks"/>
    <n v="9.9546510341776348E-3"/>
    <n v="18"/>
    <x v="7"/>
    <s v="food trucks"/>
    <x v="2599"/>
    <d v="2014-08-03T10: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x v="2600"/>
    <d v="2016-03-25T12: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x v="2601"/>
    <d v="2012-09-12T19: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x v="2602"/>
    <d v="2014-11-12T13: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x v="2603"/>
    <d v="2013-12-23T13: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x v="2604"/>
    <d v="2012-04-28T17: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x v="2605"/>
    <d v="2016-06-17T04: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x v="2606"/>
    <d v="2014-04-29T09: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x v="2607"/>
    <d v="2015-08-11T18: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x v="2608"/>
    <d v="2017-03-14T16: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x v="2609"/>
    <d v="2012-07-14T21: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x v="2610"/>
    <d v="2016-08-21T22: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x v="2611"/>
    <d v="2017-01-02T14: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x v="2612"/>
    <d v="2015-01-08T19: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x v="2613"/>
    <d v="2012-09-21T11: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29T21: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x v="2615"/>
    <d v="2016-04-30T04: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x v="2616"/>
    <d v="2015-08-25T15: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x v="2617"/>
    <d v="2014-10-20T12:59:11"/>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x v="2618"/>
    <d v="2015-12-01T12: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x v="2619"/>
    <d v="2015-10-23T03: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x v="2620"/>
    <d v="2015-10-10T17: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x v="2621"/>
    <d v="2015-05-21T09: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x v="2622"/>
    <d v="2016-12-30T09: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x v="2623"/>
    <d v="2016-12-01T22: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x v="2624"/>
    <d v="2012-09-13T02: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x v="2625"/>
    <d v="2016-11-09T12: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x v="2626"/>
    <d v="2015-06-03T07: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x v="2627"/>
    <d v="2015-11-26T12:54:21"/>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x v="2628"/>
    <d v="2014-11-30T15: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x v="2629"/>
    <d v="2015-05-14T04: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x v="2630"/>
    <d v="2016-06-30T02: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x v="2631"/>
    <d v="2015-08-29T20: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x v="2632"/>
    <d v="2016-05-28T17: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x v="2633"/>
    <d v="2014-02-27T15: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x v="2634"/>
    <d v="2016-09-29T07: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x v="2635"/>
    <d v="2015-03-09T13: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x v="2636"/>
    <d v="2016-10-15T17: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x v="2637"/>
    <d v="2016-10-12T05: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x v="2638"/>
    <d v="2015-01-15T13: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x v="2639"/>
    <d v="2015-02-19T12: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x v="2640"/>
    <d v="2015-06-07T19: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x v="2641"/>
    <d v="2014-09-15T12: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m/>
    <x v="2"/>
    <s v="space exploration"/>
    <x v="2642"/>
    <d v="2016-07-14T22: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x v="2643"/>
    <d v="2016-12-20T23: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x v="2644"/>
    <d v="2017-03-10T11: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x v="2645"/>
    <d v="2014-11-08T13: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x v="2646"/>
    <d v="2015-09-08T23: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x v="2647"/>
    <d v="2015-08-13T22: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x v="2648"/>
    <d v="2016-03-09T09:09:20"/>
  </r>
  <r>
    <n v="2649"/>
    <s v="The Mission - Please Check Back Soon (Canceled)"/>
    <s v="They have launched a Kickstarter."/>
    <n v="125000"/>
    <n v="124"/>
    <x v="1"/>
    <x v="0"/>
    <s v="USD"/>
    <n v="1454370941"/>
    <n v="1449186941"/>
    <b v="0"/>
    <n v="3"/>
    <b v="0"/>
    <s v="technology/space exploration"/>
    <n v="9.9200000000000004E-4"/>
    <n v="41.333333333333336"/>
    <x v="2"/>
    <s v="space exploration"/>
    <x v="2649"/>
    <d v="2016-02-01T15: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x v="2650"/>
    <d v="2016-12-21T06: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x v="2651"/>
    <d v="2015-12-17T11: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x v="2652"/>
    <d v="2014-12-09T19: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x v="2653"/>
    <d v="2014-06-12T20: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x v="2654"/>
    <d v="2015-04-21T05:25:26"/>
  </r>
  <r>
    <n v="2655"/>
    <s v="Balloons (Canceled)"/>
    <s v="Thank you for your support!"/>
    <n v="15000"/>
    <n v="3155"/>
    <x v="1"/>
    <x v="0"/>
    <s v="USD"/>
    <n v="1455048000"/>
    <n v="1452631647"/>
    <b v="0"/>
    <n v="43"/>
    <b v="0"/>
    <s v="technology/space exploration"/>
    <n v="0.21033333333333334"/>
    <n v="73.372093023255815"/>
    <x v="2"/>
    <s v="space exploration"/>
    <x v="2655"/>
    <d v="2016-02-09T12: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x v="2656"/>
    <d v="2017-03-12T11: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x v="2657"/>
    <d v="2016-08-02T17: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x v="2658"/>
    <d v="2016-07-30T13:13:14"/>
  </r>
  <r>
    <n v="2659"/>
    <s v="test (Canceled)"/>
    <s v="test"/>
    <n v="49000"/>
    <n v="1333"/>
    <x v="1"/>
    <x v="0"/>
    <s v="USD"/>
    <n v="1429321210"/>
    <n v="1426729210"/>
    <b v="0"/>
    <n v="10"/>
    <b v="0"/>
    <s v="technology/space exploration"/>
    <n v="2.720408163265306E-2"/>
    <n v="133.30000000000001"/>
    <x v="2"/>
    <s v="space exploration"/>
    <x v="2659"/>
    <d v="2015-04-17T17: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x v="2660"/>
    <d v="2015-11-24T10: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x v="2661"/>
    <d v="2013-10-25T15: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x v="2662"/>
    <d v="2015-08-21T09: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x v="2663"/>
    <d v="2015-09-04T07: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x v="2664"/>
    <d v="2015-12-08T22: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x v="2665"/>
    <d v="2015-05-04T13: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x v="2666"/>
    <d v="2015-09-25T13: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x v="2667"/>
    <d v="2016-02-10T14:13:36"/>
  </r>
  <r>
    <n v="2668"/>
    <s v="UOttawa Makermobile"/>
    <s v="Creativity on the go! |_x000a_CrÃ©ativitÃ© en mouvement !"/>
    <n v="1000"/>
    <n v="1707"/>
    <x v="0"/>
    <x v="5"/>
    <s v="CAD"/>
    <n v="1447079520"/>
    <n v="1443449265"/>
    <b v="0"/>
    <n v="28"/>
    <b v="1"/>
    <s v="technology/makerspaces"/>
    <n v="1.7070000000000001"/>
    <n v="60.964285714285715"/>
    <x v="2"/>
    <s v="makerspaces"/>
    <x v="2668"/>
    <d v="2015-11-09T06: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x v="2669"/>
    <d v="2016-01-09T16: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x v="2670"/>
    <d v="2014-07-28T16: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x v="2671"/>
    <d v="2014-12-19T11: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x v="2672"/>
    <d v="2015-12-27T22: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x v="2673"/>
    <d v="2014-10-29T14: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x v="2674"/>
    <d v="2016-07-04T20: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x v="2675"/>
    <d v="2014-11-10T13: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x v="2676"/>
    <d v="2016-05-22T06: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x v="2677"/>
    <d v="2014-07-02T16: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x v="2678"/>
    <d v="2015-09-24T11: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x v="2679"/>
    <d v="2015-02-27T16:01:34"/>
  </r>
  <r>
    <n v="2680"/>
    <s v="iHeart Pillow"/>
    <s v="iHeartPillow, Connecting loved ones"/>
    <n v="32000"/>
    <n v="276"/>
    <x v="2"/>
    <x v="3"/>
    <s v="EUR"/>
    <n v="1459915491"/>
    <n v="1457327091"/>
    <b v="0"/>
    <n v="4"/>
    <b v="0"/>
    <s v="technology/makerspaces"/>
    <n v="8.6250000000000007E-3"/>
    <n v="69"/>
    <x v="2"/>
    <s v="makerspaces"/>
    <x v="2680"/>
    <d v="2016-04-05T20:04:51"/>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x v="2681"/>
    <d v="2014-07-10T13:29:10"/>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x v="2682"/>
    <d v="2014-11-21T21: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x v="2683"/>
    <d v="2015-03-01T10: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x v="2684"/>
    <d v="2014-08-09T13: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x v="2685"/>
    <d v="2015-04-27T07: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m/>
    <x v="7"/>
    <s v="food trucks"/>
    <x v="2686"/>
    <d v="2014-09-30T15:23:43"/>
  </r>
  <r>
    <n v="2687"/>
    <s v="Munch Wagon"/>
    <s v="Your American Pizzas, Wings, Stuffed Gouda Burger, Sweet &amp; Russet Potato Fries served on a food Truck!!"/>
    <n v="15000"/>
    <n v="0"/>
    <x v="2"/>
    <x v="0"/>
    <s v="USD"/>
    <n v="1435591318"/>
    <n v="1432999318"/>
    <b v="0"/>
    <n v="0"/>
    <b v="0"/>
    <s v="food/food trucks"/>
    <n v="0"/>
    <m/>
    <x v="7"/>
    <s v="food trucks"/>
    <x v="2687"/>
    <d v="2015-06-29T07:21:58"/>
  </r>
  <r>
    <n v="2688"/>
    <s v="Mac N Cheez Food Truck"/>
    <s v="The amazing gourmet Mac N Cheez Food Truck Campaigne!"/>
    <n v="50000"/>
    <n v="74"/>
    <x v="2"/>
    <x v="0"/>
    <s v="USD"/>
    <n v="1424746800"/>
    <n v="1422067870"/>
    <b v="0"/>
    <n v="14"/>
    <b v="0"/>
    <s v="food/food trucks"/>
    <n v="1.48E-3"/>
    <n v="5.2857142857142856"/>
    <x v="7"/>
    <s v="food trucks"/>
    <x v="2688"/>
    <d v="2015-02-23T19: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x v="2689"/>
    <d v="2016-07-30T15: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x v="2690"/>
    <d v="2015-06-02T18:31:16"/>
  </r>
  <r>
    <n v="2691"/>
    <s v="Cook"/>
    <s v="A Great New local Food Truck serving up ethnic fusion inspired eats in Ottawa."/>
    <n v="65000"/>
    <n v="35"/>
    <x v="2"/>
    <x v="5"/>
    <s v="CAD"/>
    <n v="1431278557"/>
    <n v="1427390557"/>
    <b v="0"/>
    <n v="2"/>
    <b v="0"/>
    <s v="food/food trucks"/>
    <n v="5.3846153846153844E-4"/>
    <n v="17.5"/>
    <x v="7"/>
    <s v="food trucks"/>
    <x v="2691"/>
    <d v="2015-05-10T09:22:37"/>
  </r>
  <r>
    <n v="2692"/>
    <s v="&quot;Sami j's Food Truck&quot;"/>
    <s v="Our food truck will bring you -_x000a_                       Fast, Fresh, Food -_x000a_                            Throughout the Omaha area"/>
    <n v="3500"/>
    <n v="25"/>
    <x v="2"/>
    <x v="0"/>
    <s v="USD"/>
    <n v="1427266860"/>
    <n v="1424678460"/>
    <b v="0"/>
    <n v="1"/>
    <b v="0"/>
    <s v="food/food trucks"/>
    <n v="7.1428571428571426E-3"/>
    <n v="25"/>
    <x v="7"/>
    <s v="food trucks"/>
    <x v="2692"/>
    <d v="2015-03-24T23: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x v="2693"/>
    <d v="2014-08-12T19: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x v="2694"/>
    <d v="2014-09-25T19: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x v="2695"/>
    <d v="2015-04-13T19: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x v="2696"/>
    <d v="2014-12-25T12: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x v="2697"/>
    <d v="2015-08-02T14: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x v="2698"/>
    <d v="2014-06-27T13:33:28"/>
  </r>
  <r>
    <n v="2699"/>
    <s v="my bakery truck"/>
    <s v="Hi, I want make my first bakery. Food truck was great, but I not have a car licence. So, help me to be my dream!"/>
    <n v="2"/>
    <n v="0"/>
    <x v="2"/>
    <x v="5"/>
    <s v="CAD"/>
    <n v="1407533463"/>
    <n v="1404941463"/>
    <b v="0"/>
    <n v="0"/>
    <b v="0"/>
    <s v="food/food trucks"/>
    <n v="0"/>
    <m/>
    <x v="7"/>
    <s v="food trucks"/>
    <x v="2699"/>
    <d v="2014-08-08T13: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x v="2700"/>
    <d v="2014-09-18T12: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x v="2701"/>
    <d v="2017-04-07T09: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x v="2702"/>
    <d v="2017-04-05T10: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x v="2703"/>
    <d v="2017-03-22T07: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x v="2704"/>
    <d v="2017-04-05T11:41:54"/>
  </r>
  <r>
    <n v="2705"/>
    <s v="Fischer Theatre Marquee"/>
    <s v="Help light the lights at the historic Fischer Theatre in Danville, IL."/>
    <n v="16500"/>
    <n v="1739"/>
    <x v="3"/>
    <x v="0"/>
    <s v="USD"/>
    <n v="1490389158"/>
    <n v="1486504758"/>
    <b v="0"/>
    <n v="8"/>
    <b v="0"/>
    <s v="theater/spaces"/>
    <n v="0.10539393939393939"/>
    <n v="217.375"/>
    <x v="1"/>
    <s v="spaces"/>
    <x v="2705"/>
    <d v="2017-03-24T12: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x v="2706"/>
    <d v="2014-10-15T22: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x v="2707"/>
    <d v="2013-05-26T22:59:00"/>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x v="2708"/>
    <d v="2016-07-21T08: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x v="2709"/>
    <d v="2016-10-03T19:59:00"/>
  </r>
  <r>
    <n v="2710"/>
    <s v="House of Yes"/>
    <s v="Building Brooklyn's own creative venue for circus, theater and events of all types."/>
    <n v="60000"/>
    <n v="92340.21"/>
    <x v="0"/>
    <x v="0"/>
    <s v="USD"/>
    <n v="1407549600"/>
    <n v="1404797428"/>
    <b v="1"/>
    <n v="1088"/>
    <b v="1"/>
    <s v="theater/spaces"/>
    <n v="1.5390035000000002"/>
    <n v="84.871516544117654"/>
    <x v="1"/>
    <s v="spaces"/>
    <x v="2710"/>
    <d v="2014-08-08T18: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x v="2711"/>
    <d v="2014-06-20T14: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x v="2712"/>
    <d v="2013-07-13T10: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x v="2713"/>
    <d v="2015-12-24T07:41:24"/>
  </r>
  <r>
    <n v="2714"/>
    <s v="The Crane Theater"/>
    <s v="The Crane will be the new home for independent theater in Northeast Minneapolis"/>
    <n v="25000"/>
    <n v="29089"/>
    <x v="0"/>
    <x v="0"/>
    <s v="USD"/>
    <n v="1476486000"/>
    <n v="1474040596"/>
    <b v="1"/>
    <n v="305"/>
    <b v="1"/>
    <s v="theater/spaces"/>
    <n v="1.1635599999999999"/>
    <n v="95.373770491803285"/>
    <x v="1"/>
    <s v="spaces"/>
    <x v="2714"/>
    <d v="2016-10-14T15: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x v="2715"/>
    <d v="2016-02-21T01: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x v="2716"/>
    <d v="2015-10-07T23: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x v="2717"/>
    <d v="2014-12-06T14: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x v="2718"/>
    <d v="2016-05-03T15: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x v="2719"/>
    <d v="2016-04-17T15: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x v="2720"/>
    <d v="2016-11-11T04: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x v="2721"/>
    <d v="2013-09-06T11: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x v="2722"/>
    <d v="2017-01-29T12: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x v="2723"/>
    <d v="2014-12-31T13: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x v="2724"/>
    <d v="2015-08-14T23: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x v="2725"/>
    <d v="2017-03-01T09:52:15"/>
  </r>
  <r>
    <n v="2726"/>
    <s v="Krimston TWO - Dual SIM case for iPhone"/>
    <s v="Krimston TWO: iPhone Dual SIM Case"/>
    <n v="100000"/>
    <n v="105745"/>
    <x v="0"/>
    <x v="0"/>
    <s v="USD"/>
    <n v="1461333311"/>
    <n v="1458741311"/>
    <b v="0"/>
    <n v="404"/>
    <b v="1"/>
    <s v="technology/hardware"/>
    <n v="1.05745"/>
    <n v="261.74504950495049"/>
    <x v="2"/>
    <s v="hardware"/>
    <x v="2726"/>
    <d v="2016-04-22T05: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x v="2727"/>
    <d v="2015-08-07T08:14:23"/>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x v="2728"/>
    <d v="2015-12-30T06: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x v="2729"/>
    <d v="2015-04-30T21: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x v="2730"/>
    <d v="2013-04-22T04: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x v="2731"/>
    <d v="2014-10-17T20: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x v="2732"/>
    <d v="2013-05-27T16: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x v="2733"/>
    <d v="2015-04-09T21: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x v="2734"/>
    <d v="2016-10-13T13: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x v="2735"/>
    <d v="2013-03-13T12: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x v="2736"/>
    <d v="2014-04-23T07: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x v="2737"/>
    <d v="2014-01-15T11: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x v="2738"/>
    <d v="2016-11-05T19: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x v="2739"/>
    <d v="2014-05-05T13: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x v="2740"/>
    <d v="2015-03-11T15:45:52"/>
  </r>
  <r>
    <n v="2741"/>
    <s v="Mrs. Brown and Her Lost Puppy."/>
    <s v="Help me publish my 1st children's book as an aspiring author!"/>
    <n v="8000"/>
    <n v="35"/>
    <x v="2"/>
    <x v="0"/>
    <s v="USD"/>
    <n v="1413770820"/>
    <n v="1412005602"/>
    <b v="0"/>
    <n v="4"/>
    <b v="0"/>
    <s v="publishing/children's books"/>
    <n v="4.3750000000000004E-3"/>
    <n v="8.75"/>
    <x v="3"/>
    <s v="children's books"/>
    <x v="2741"/>
    <d v="2014-10-19T18: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x v="2742"/>
    <d v="2012-05-15T09:16:27"/>
  </r>
  <r>
    <n v="2743"/>
    <s v="St. Nick Jr"/>
    <s v="One Christmas every child was naughty, and Santa's son _x000a_St. Nick Jr sacrifices all his gifts over his whole life, for the children"/>
    <n v="5999"/>
    <n v="0"/>
    <x v="2"/>
    <x v="0"/>
    <s v="USD"/>
    <n v="1476863607"/>
    <n v="1474271607"/>
    <b v="0"/>
    <n v="0"/>
    <b v="0"/>
    <s v="publishing/children's books"/>
    <n v="0"/>
    <m/>
    <x v="3"/>
    <s v="children's books"/>
    <x v="2743"/>
    <d v="2016-10-18T23: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x v="2744"/>
    <d v="2012-02-28T17: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x v="2745"/>
    <d v="2012-07-14T15: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x v="2746"/>
    <d v="2014-08-29T10: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x v="2747"/>
    <d v="2012-06-15T19: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x v="2748"/>
    <d v="2016-09-02T09:03:22"/>
  </r>
  <r>
    <n v="2749"/>
    <s v="A Tree is a Tree, no matter what you see.  CHILDREN'S BOOK"/>
    <s v="Self-publishing my children's book."/>
    <n v="10000"/>
    <n v="110"/>
    <x v="2"/>
    <x v="0"/>
    <s v="USD"/>
    <n v="1428171037"/>
    <n v="1425582637"/>
    <b v="0"/>
    <n v="2"/>
    <b v="0"/>
    <s v="publishing/children's books"/>
    <n v="1.0999999999999999E-2"/>
    <n v="55"/>
    <x v="3"/>
    <s v="children's books"/>
    <x v="2749"/>
    <d v="2015-04-04T10:10:37"/>
  </r>
  <r>
    <n v="2750"/>
    <s v="My Child, My Blessing"/>
    <s v="This is a journal where parents daily write something positive about their child.  Places for pictures, too."/>
    <n v="1999"/>
    <n v="0"/>
    <x v="2"/>
    <x v="0"/>
    <s v="USD"/>
    <n v="1341086400"/>
    <n v="1340055345"/>
    <b v="0"/>
    <n v="0"/>
    <b v="0"/>
    <s v="publishing/children's books"/>
    <n v="0"/>
    <m/>
    <x v="3"/>
    <s v="children's books"/>
    <x v="2750"/>
    <d v="2012-06-30T12: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m/>
    <x v="3"/>
    <s v="children's books"/>
    <x v="2751"/>
    <d v="2014-06-17T13: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x v="2752"/>
    <d v="2011-12-18T10: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x v="2753"/>
    <d v="2012-08-26T13:37:03"/>
  </r>
  <r>
    <n v="2754"/>
    <s v="From here...to there!"/>
    <s v="I have been a writer all my life. But until recently never a parent. I want to write a children book for my children, and yours!"/>
    <n v="10000"/>
    <n v="0"/>
    <x v="2"/>
    <x v="0"/>
    <s v="USD"/>
    <n v="1410448551"/>
    <n v="1407856551"/>
    <b v="0"/>
    <n v="0"/>
    <b v="0"/>
    <s v="publishing/children's books"/>
    <n v="0"/>
    <m/>
    <x v="3"/>
    <s v="children's books"/>
    <x v="2754"/>
    <d v="2014-09-11T07: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x v="2755"/>
    <d v="2015-04-08T10: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x v="2756"/>
    <d v="2014-01-11T13:36:41"/>
  </r>
  <r>
    <n v="2757"/>
    <s v="C is for Crooked"/>
    <s v="A children's letter book that Lampoons Hillary Clinton"/>
    <n v="1500"/>
    <n v="10"/>
    <x v="2"/>
    <x v="0"/>
    <s v="USD"/>
    <n v="1470498332"/>
    <n v="1469202332"/>
    <b v="0"/>
    <n v="2"/>
    <b v="0"/>
    <s v="publishing/children's books"/>
    <n v="6.6666666666666671E-3"/>
    <n v="5"/>
    <x v="3"/>
    <s v="children's books"/>
    <x v="2757"/>
    <d v="2016-08-06T07: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x v="2758"/>
    <d v="2016-10-10T02: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x v="2759"/>
    <d v="2016-07-16T00: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m/>
    <x v="3"/>
    <s v="children's books"/>
    <x v="2760"/>
    <d v="2013-06-20T03: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x v="2761"/>
    <d v="2013-01-02T17: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x v="2762"/>
    <d v="2012-03-18T15:53:15"/>
  </r>
  <r>
    <n v="2763"/>
    <s v="My Christmas Star"/>
    <s v="How Santa finds childrens homes without getting lost by following certain stars."/>
    <n v="39400"/>
    <n v="90"/>
    <x v="2"/>
    <x v="0"/>
    <s v="USD"/>
    <n v="1369403684"/>
    <n v="1365515684"/>
    <b v="0"/>
    <n v="3"/>
    <b v="0"/>
    <s v="publishing/children's books"/>
    <n v="2.2842639593908631E-3"/>
    <n v="30"/>
    <x v="3"/>
    <s v="children's books"/>
    <x v="2763"/>
    <d v="2013-05-24T05: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x v="2764"/>
    <d v="2012-05-30T11: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m/>
    <x v="3"/>
    <s v="children's books"/>
    <x v="2765"/>
    <d v="2012-10-28T05: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x v="2766"/>
    <d v="2011-08-11T08: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x v="2767"/>
    <d v="2015-08-16T15: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x v="2768"/>
    <d v="2012-03-29T05: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x v="2769"/>
    <d v="2014-06-05T11: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x v="2770"/>
    <d v="2014-03-18T07: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m/>
    <x v="3"/>
    <s v="children's books"/>
    <x v="2771"/>
    <d v="2013-02-01T09: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m/>
    <x v="3"/>
    <s v="children's books"/>
    <x v="2772"/>
    <d v="2013-10-05T12: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x v="2773"/>
    <d v="2016-04-24T12: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x v="2774"/>
    <d v="2013-03-07T19: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x v="2775"/>
    <d v="2011-12-15T16: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x v="2776"/>
    <d v="2015-06-11T23: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x v="2777"/>
    <d v="2015-07-17T08: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x v="2778"/>
    <d v="2014-08-25T15: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x v="2779"/>
    <d v="2015-11-22T07:03:41"/>
  </r>
  <r>
    <n v="2780"/>
    <s v="Travel with baby"/>
    <s v="Turn the World with my kids, and then write a book with the advice for traveling with baby"/>
    <n v="100000"/>
    <n v="0"/>
    <x v="2"/>
    <x v="13"/>
    <s v="EUR"/>
    <n v="1489142688"/>
    <n v="1486550688"/>
    <b v="0"/>
    <n v="0"/>
    <b v="0"/>
    <s v="publishing/children's books"/>
    <n v="0"/>
    <m/>
    <x v="3"/>
    <s v="children's books"/>
    <x v="2780"/>
    <d v="2017-03-10T02: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x v="2781"/>
    <d v="2015-02-11T23: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x v="2782"/>
    <d v="2015-02-16T20: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x v="2783"/>
    <d v="2015-04-23T04: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x v="2784"/>
    <d v="2014-10-29T10: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x v="2785"/>
    <d v="2016-08-05T13:00:00"/>
  </r>
  <r>
    <n v="2786"/>
    <s v="Fierce"/>
    <s v="A heart-melting farce about sex, art and the lovelorn lay-abouts of London-town."/>
    <n v="2500"/>
    <n v="2946"/>
    <x v="0"/>
    <x v="1"/>
    <s v="GBP"/>
    <n v="1404913180"/>
    <n v="1403703580"/>
    <b v="0"/>
    <n v="74"/>
    <b v="1"/>
    <s v="theater/plays"/>
    <n v="1.1783999999999999"/>
    <n v="39.810810810810814"/>
    <x v="1"/>
    <s v="plays"/>
    <x v="2786"/>
    <d v="2014-07-09T05: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x v="2787"/>
    <d v="2014-07-17T20:45:52"/>
  </r>
  <r>
    <n v="2788"/>
    <s v="ACT Underground Theatre, TLDC"/>
    <s v="MOVING FORWARD! WE HAVE REACHED GOAL BUT HAVE MORE TIME!! PLEASE CONSIDER PLEDGING."/>
    <n v="2000"/>
    <n v="2050"/>
    <x v="0"/>
    <x v="0"/>
    <s v="USD"/>
    <n v="1469811043"/>
    <n v="1467219043"/>
    <b v="0"/>
    <n v="20"/>
    <b v="1"/>
    <s v="theater/plays"/>
    <n v="1.0249999999999999"/>
    <n v="102.5"/>
    <x v="1"/>
    <s v="plays"/>
    <x v="2788"/>
    <d v="2016-07-29T08:50:43"/>
  </r>
  <r>
    <n v="2789"/>
    <s v="The Adventurers Club"/>
    <s v="BNT's Biggest Adventure So Far: Our 2015 full length production!"/>
    <n v="3000"/>
    <n v="3035"/>
    <x v="0"/>
    <x v="0"/>
    <s v="USD"/>
    <n v="1426132800"/>
    <n v="1424477934"/>
    <b v="0"/>
    <n v="24"/>
    <b v="1"/>
    <s v="theater/plays"/>
    <n v="1.0116666666666667"/>
    <n v="126.45833333333333"/>
    <x v="1"/>
    <s v="plays"/>
    <x v="2789"/>
    <d v="2015-03-11T20: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x v="2790"/>
    <d v="2015-02-11T14: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x v="2791"/>
    <d v="2016-09-08T20: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x v="2792"/>
    <d v="2015-08-11T21: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x v="2793"/>
    <d v="2015-07-21T02: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x v="2794"/>
    <d v="2016-03-03T11: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x v="2795"/>
    <d v="2014-06-06T15:00:00"/>
  </r>
  <r>
    <n v="2796"/>
    <s v="Fishcakes"/>
    <s v="Fishcakes is a piece of new writing for the Camden Fringe that explores a story of love, loss, and all the â€˜little things'."/>
    <n v="800"/>
    <n v="924"/>
    <x v="0"/>
    <x v="1"/>
    <s v="GBP"/>
    <n v="1404564028"/>
    <n v="1401972028"/>
    <b v="0"/>
    <n v="21"/>
    <b v="1"/>
    <s v="theater/plays"/>
    <n v="1.155"/>
    <n v="44"/>
    <x v="1"/>
    <s v="plays"/>
    <x v="2796"/>
    <d v="2014-07-05T04: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x v="2797"/>
    <d v="2014-07-08T14: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x v="2798"/>
    <d v="2015-07-31T08: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x v="2799"/>
    <d v="2016-06-17T08: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x v="2800"/>
    <d v="2015-01-04T05:16:06"/>
  </r>
  <r>
    <n v="2801"/>
    <s v="A Dream Play"/>
    <s v="Arise Theatre Company's production of August Strindberg's expressionist masterpiece 'A Dream Play'."/>
    <n v="500"/>
    <n v="666"/>
    <x v="0"/>
    <x v="2"/>
    <s v="AUD"/>
    <n v="1412938800"/>
    <n v="1411019409"/>
    <b v="0"/>
    <n v="13"/>
    <b v="1"/>
    <s v="theater/plays"/>
    <n v="1.3320000000000001"/>
    <n v="51.230769230769234"/>
    <x v="1"/>
    <s v="plays"/>
    <x v="2801"/>
    <d v="2014-10-10T03: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x v="2802"/>
    <d v="2015-08-06T07: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x v="2803"/>
    <d v="2015-07-15T16: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x v="2804"/>
    <d v="2014-09-29T02: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x v="2805"/>
    <d v="2015-08-22T04:07:53"/>
  </r>
  <r>
    <n v="2806"/>
    <s v="And Now: The World!"/>
    <s v="A one woman show about the challenges of being a feminist in a digital age. Touring 6 UK cities. Now with Stretch Goals!"/>
    <n v="3000"/>
    <n v="3363"/>
    <x v="0"/>
    <x v="1"/>
    <s v="GBP"/>
    <n v="1438772400"/>
    <n v="1435645490"/>
    <b v="0"/>
    <n v="76"/>
    <b v="1"/>
    <s v="theater/plays"/>
    <n v="1.121"/>
    <n v="44.25"/>
    <x v="1"/>
    <s v="plays"/>
    <x v="2806"/>
    <d v="2015-08-05T03:00:00"/>
  </r>
  <r>
    <n v="2807"/>
    <s v="The Commission Theatre Co."/>
    <s v="Bringing Shakespeare back to the Playwrights"/>
    <n v="5000"/>
    <n v="6300"/>
    <x v="0"/>
    <x v="0"/>
    <s v="USD"/>
    <n v="1435611438"/>
    <n v="1433019438"/>
    <b v="0"/>
    <n v="93"/>
    <b v="1"/>
    <s v="theater/plays"/>
    <n v="1.26"/>
    <n v="67.741935483870961"/>
    <x v="1"/>
    <s v="plays"/>
    <x v="2807"/>
    <d v="2015-06-29T12: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x v="2808"/>
    <d v="2015-08-22T12: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x v="2809"/>
    <d v="2016-03-30T06: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x v="2810"/>
    <d v="2014-05-31T19: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x v="2811"/>
    <d v="2015-02-23T03: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x v="2812"/>
    <d v="2015-04-05T20: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x v="2813"/>
    <d v="2016-12-14T09: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x v="2814"/>
    <d v="2015-05-09T01: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x v="2815"/>
    <d v="2016-08-07T10: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x v="2816"/>
    <d v="2015-08-02T08: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x v="2817"/>
    <d v="2015-02-28T07: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x v="2818"/>
    <d v="2015-09-23T06: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x v="2819"/>
    <d v="2015-06-14T04: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5T16: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x v="2821"/>
    <d v="2014-09-23T14: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x v="2822"/>
    <d v="2015-03-27T07: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x v="2823"/>
    <d v="2015-03-31T14:59:00"/>
  </r>
  <r>
    <n v="2824"/>
    <s v="The Rooftop"/>
    <s v="I wrote a One Act play called The Rooftop for a Female Playwright's festival. Every little bit helps!"/>
    <n v="650"/>
    <n v="760"/>
    <x v="0"/>
    <x v="0"/>
    <s v="USD"/>
    <n v="1434159780"/>
    <n v="1431412196"/>
    <b v="0"/>
    <n v="15"/>
    <b v="1"/>
    <s v="theater/plays"/>
    <n v="1.1692307692307693"/>
    <n v="50.666666666666664"/>
    <x v="1"/>
    <s v="plays"/>
    <x v="2824"/>
    <d v="2015-06-12T17: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x v="2825"/>
    <d v="2015-12-04T11: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x v="2826"/>
    <d v="2015-07-09T23: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x v="2827"/>
    <d v="2016-06-03T08: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x v="2828"/>
    <d v="2015-10-02T15: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x v="2829"/>
    <d v="2016-06-02T02:25:18"/>
  </r>
  <r>
    <n v="2830"/>
    <s v="Nakhtik and Avalon"/>
    <s v="Avalon is a new South African Township play and Nakhtik is a  danced political lecture."/>
    <n v="3000"/>
    <n v="3000"/>
    <x v="0"/>
    <x v="0"/>
    <s v="USD"/>
    <n v="1399867140"/>
    <n v="1398802148"/>
    <b v="0"/>
    <n v="11"/>
    <b v="1"/>
    <s v="theater/plays"/>
    <n v="1"/>
    <n v="272.72727272727275"/>
    <x v="1"/>
    <s v="plays"/>
    <x v="2830"/>
    <d v="2014-05-11T19: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x v="2831"/>
    <d v="2015-07-16T11: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x v="2832"/>
    <d v="2014-11-23T14:00:00"/>
  </r>
  <r>
    <n v="2833"/>
    <s v="Star Man Rocket Man"/>
    <s v="A new play about exploring outer space"/>
    <n v="2700"/>
    <n v="2923"/>
    <x v="0"/>
    <x v="0"/>
    <s v="USD"/>
    <n v="1444528800"/>
    <n v="1442804633"/>
    <b v="0"/>
    <n v="35"/>
    <b v="1"/>
    <s v="theater/plays"/>
    <n v="1.0825925925925926"/>
    <n v="83.51428571428572"/>
    <x v="1"/>
    <s v="plays"/>
    <x v="2833"/>
    <d v="2015-10-10T18: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x v="2834"/>
    <d v="2015-01-30T15: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x v="2835"/>
    <d v="2015-12-04T16: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x v="2836"/>
    <d v="2017-02-17T20: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x v="2837"/>
    <d v="2015-12-09T14: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x v="2838"/>
    <d v="2014-08-13T14: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x v="2839"/>
    <d v="2014-08-24T20: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x v="2840"/>
    <d v="2015-03-18T09:00:00"/>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x v="2841"/>
    <d v="2015-12-13T10:44:57"/>
  </r>
  <r>
    <n v="2842"/>
    <s v="HIDDEN: The FCO Plays"/>
    <s v="A play performed at the FCO Global Summit on the Preventing Sexual Violence Initiative, hosted by William Hague and Angelina Jolie"/>
    <n v="1500"/>
    <n v="0"/>
    <x v="2"/>
    <x v="1"/>
    <s v="GBP"/>
    <n v="1403348400"/>
    <n v="1401058295"/>
    <b v="0"/>
    <n v="0"/>
    <b v="0"/>
    <s v="theater/plays"/>
    <n v="0"/>
    <m/>
    <x v="1"/>
    <s v="plays"/>
    <x v="2842"/>
    <d v="2014-06-21T03:00:00"/>
  </r>
  <r>
    <n v="2843"/>
    <s v="Summer Adaptation of Fallen Angels"/>
    <s v="We're high school students directing a film adaptation of the play, Fallen Angels, written by NoÃ«l Coward and set in the 1920's."/>
    <n v="1200"/>
    <n v="0"/>
    <x v="2"/>
    <x v="0"/>
    <s v="USD"/>
    <n v="1465790400"/>
    <n v="1462210950"/>
    <b v="0"/>
    <n v="0"/>
    <b v="0"/>
    <s v="theater/plays"/>
    <n v="0"/>
    <m/>
    <x v="1"/>
    <s v="plays"/>
    <x v="2843"/>
    <d v="2016-06-12T20: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x v="2844"/>
    <d v="2017-01-04T05: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x v="2845"/>
    <d v="2015-06-07T16: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m/>
    <x v="1"/>
    <s v="plays"/>
    <x v="2846"/>
    <d v="2015-05-29T08:36:34"/>
  </r>
  <r>
    <n v="2847"/>
    <s v="COLOR ME"/>
    <s v="Dark secrets come to light when Mariah meets Stella. They find a way to face the south's largest elephant in the room: RACISM."/>
    <n v="2000"/>
    <n v="0"/>
    <x v="2"/>
    <x v="0"/>
    <s v="USD"/>
    <n v="1464031265"/>
    <n v="1458847265"/>
    <b v="0"/>
    <n v="0"/>
    <b v="0"/>
    <s v="theater/plays"/>
    <n v="0"/>
    <m/>
    <x v="1"/>
    <s v="plays"/>
    <x v="2847"/>
    <d v="2016-05-23T11: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x v="2848"/>
    <d v="2015-05-29T07:34:19"/>
  </r>
  <r>
    <n v="2849"/>
    <s v="100, Acre Wood"/>
    <s v="NonSens!cal tackles the struggles of four people with mental health issues/disorders inspired by A.A Milne's Winnie the Pooh"/>
    <n v="500"/>
    <n v="5"/>
    <x v="2"/>
    <x v="1"/>
    <s v="GBP"/>
    <n v="1461406600"/>
    <n v="1458814600"/>
    <b v="0"/>
    <n v="1"/>
    <b v="0"/>
    <s v="theater/plays"/>
    <n v="0.01"/>
    <n v="5"/>
    <x v="1"/>
    <s v="plays"/>
    <x v="2849"/>
    <d v="2016-04-23T02: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x v="2850"/>
    <d v="2014-09-05T16: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m/>
    <x v="1"/>
    <s v="plays"/>
    <x v="2851"/>
    <d v="2016-01-29T15:17:00"/>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x v="2852"/>
    <d v="2014-06-20T17: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m/>
    <x v="1"/>
    <s v="plays"/>
    <x v="2853"/>
    <d v="2014-09-13T20: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x v="2854"/>
    <d v="2015-05-07T09: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x v="2855"/>
    <d v="2016-01-29T15: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x v="2856"/>
    <d v="2015-08-08T13: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x v="2857"/>
    <d v="2017-02-20T10:00:00"/>
  </r>
  <r>
    <n v="2858"/>
    <s v="Gay Party Superposh 'Winter Wonderland'"/>
    <s v="Een Gay Party in het centrum van Amersfoort. _x000a_Een geweldige avond uit, met een show, optredens en DJ's."/>
    <n v="1000"/>
    <n v="0"/>
    <x v="2"/>
    <x v="9"/>
    <s v="EUR"/>
    <n v="1417778880"/>
    <n v="1415711095"/>
    <b v="0"/>
    <n v="0"/>
    <b v="0"/>
    <s v="theater/plays"/>
    <n v="0"/>
    <m/>
    <x v="1"/>
    <s v="plays"/>
    <x v="2858"/>
    <d v="2014-12-05T03:28:00"/>
  </r>
  <r>
    <n v="2859"/>
    <s v="Grover Theatre Company (GTC)"/>
    <s v="A theatre company that will create works to inspire young people and get everyone involved."/>
    <n v="2000"/>
    <n v="35"/>
    <x v="2"/>
    <x v="2"/>
    <s v="AUD"/>
    <n v="1444984904"/>
    <n v="1439800904"/>
    <b v="0"/>
    <n v="1"/>
    <b v="0"/>
    <s v="theater/plays"/>
    <n v="1.7500000000000002E-2"/>
    <n v="35"/>
    <x v="1"/>
    <s v="plays"/>
    <x v="2859"/>
    <d v="2015-10-16T00: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x v="2860"/>
    <d v="2016-06-19T11:12:56"/>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x v="2861"/>
    <d v="2015-09-24T06: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x v="2862"/>
    <d v="2014-06-24T10: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x v="2863"/>
    <d v="2014-09-09T08:12:03"/>
  </r>
  <r>
    <n v="2864"/>
    <s v="'Haunting Julia' by Alan Ayckbourn"/>
    <s v="Accessible, original theatre for all!"/>
    <n v="2500"/>
    <n v="40"/>
    <x v="2"/>
    <x v="1"/>
    <s v="GBP"/>
    <n v="1437139080"/>
    <n v="1434552207"/>
    <b v="0"/>
    <n v="3"/>
    <b v="0"/>
    <s v="theater/plays"/>
    <n v="1.6E-2"/>
    <n v="13.333333333333334"/>
    <x v="1"/>
    <s v="plays"/>
    <x v="2864"/>
    <d v="2015-07-17T05:18:00"/>
  </r>
  <r>
    <n v="2865"/>
    <s v="FRINGE 2015 by YER Productions"/>
    <s v="Prepare to be Swept Away. Three short plays from three master playwrights; LANDFALL, SNIPER and DANGERS of TOBACCO!"/>
    <n v="2888"/>
    <n v="0"/>
    <x v="2"/>
    <x v="0"/>
    <s v="USD"/>
    <n v="1420512259"/>
    <n v="1415328259"/>
    <b v="0"/>
    <n v="0"/>
    <b v="0"/>
    <s v="theater/plays"/>
    <n v="0"/>
    <m/>
    <x v="1"/>
    <s v="plays"/>
    <x v="2865"/>
    <d v="2015-01-05T18: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x v="2866"/>
    <d v="2016-10-14T14: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x v="2867"/>
    <d v="2016-07-03T20: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x v="2868"/>
    <d v="2016-10-05T11: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x v="2869"/>
    <d v="2016-07-19T06: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x v="2870"/>
    <d v="2014-05-16T20: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x v="2871"/>
    <d v="2014-12-21T09:43:33"/>
  </r>
  <r>
    <n v="2872"/>
    <s v="Loud Arts"/>
    <s v="Local Theatre group in Loudoun County, Virginia. Looking for funds to start producing shows!"/>
    <n v="3000"/>
    <n v="0"/>
    <x v="2"/>
    <x v="0"/>
    <s v="USD"/>
    <n v="1434768438"/>
    <n v="1429584438"/>
    <b v="0"/>
    <n v="0"/>
    <b v="0"/>
    <s v="theater/plays"/>
    <n v="0"/>
    <m/>
    <x v="1"/>
    <s v="plays"/>
    <x v="2872"/>
    <d v="2015-06-19T18: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x v="2873"/>
    <d v="2015-01-28T11: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x v="2874"/>
    <d v="2017-01-17T12: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x v="2875"/>
    <d v="2016-05-04T19:04:53"/>
  </r>
  <r>
    <n v="2876"/>
    <s v="The Sins of Bad People  Urban Stage Play"/>
    <s v="Charlotte NC playwright looking to showcase a series of three stage plays.  Plays are funny, completed and ready to run!"/>
    <n v="150000"/>
    <n v="0"/>
    <x v="2"/>
    <x v="0"/>
    <s v="USD"/>
    <n v="1437069079"/>
    <n v="1434477079"/>
    <b v="0"/>
    <n v="0"/>
    <b v="0"/>
    <s v="theater/plays"/>
    <n v="0"/>
    <m/>
    <x v="1"/>
    <s v="plays"/>
    <x v="2876"/>
    <d v="2015-07-16T09: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x v="2877"/>
    <d v="2016-11-30T09: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x v="2878"/>
    <d v="2015-07-03T06: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x v="2879"/>
    <d v="2016-01-20T09: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x v="2880"/>
    <d v="2015-08-20T09: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m/>
    <x v="1"/>
    <s v="plays"/>
    <x v="2881"/>
    <d v="2014-12-03T07: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x v="2882"/>
    <d v="2016-05-01T06: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x v="2883"/>
    <d v="2016-02-05T20:59:00"/>
  </r>
  <r>
    <n v="2884"/>
    <s v="The Lizard King, a play by Jay Jeff Jones"/>
    <s v="Come explore the dream world of Jim Morrison, rock singer, mystic, poet, shaman."/>
    <n v="45000"/>
    <n v="185"/>
    <x v="2"/>
    <x v="0"/>
    <s v="USD"/>
    <n v="1417800435"/>
    <n v="1415208435"/>
    <b v="0"/>
    <n v="4"/>
    <b v="0"/>
    <s v="theater/plays"/>
    <n v="4.1111111111111114E-3"/>
    <n v="46.25"/>
    <x v="1"/>
    <s v="plays"/>
    <x v="2884"/>
    <d v="2014-12-05T09:27:15"/>
  </r>
  <r>
    <n v="2885"/>
    <s v="The Wedding"/>
    <s v="An historic and proud work of Polish nationalistic literature performed on stage."/>
    <n v="400"/>
    <n v="130"/>
    <x v="2"/>
    <x v="0"/>
    <s v="USD"/>
    <n v="1426294201"/>
    <n v="1423705801"/>
    <b v="0"/>
    <n v="5"/>
    <b v="0"/>
    <s v="theater/plays"/>
    <n v="0.32500000000000001"/>
    <n v="26"/>
    <x v="1"/>
    <s v="plays"/>
    <x v="2885"/>
    <d v="2015-03-13T16: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x v="2886"/>
    <d v="2015-09-18T19: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x v="2887"/>
    <d v="2015-01-11T02: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m/>
    <x v="1"/>
    <s v="plays"/>
    <x v="2888"/>
    <d v="2014-10-17T20: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x v="2889"/>
    <d v="2014-08-29T12: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x v="2890"/>
    <d v="2014-08-08T19: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x v="2891"/>
    <d v="2016-04-15T12: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x v="2892"/>
    <d v="2014-08-25T13:00:00"/>
  </r>
  <r>
    <n v="2893"/>
    <s v="REDISCOVERING KIA THE PLAY"/>
    <s v="Fundraising for REDISCOVERING KIA THE PLAY"/>
    <n v="5000"/>
    <n v="25"/>
    <x v="2"/>
    <x v="0"/>
    <s v="USD"/>
    <n v="1420768800"/>
    <n v="1415644395"/>
    <b v="0"/>
    <n v="2"/>
    <b v="0"/>
    <s v="theater/plays"/>
    <n v="5.0000000000000001E-3"/>
    <n v="12.5"/>
    <x v="1"/>
    <s v="plays"/>
    <x v="2893"/>
    <d v="2015-01-08T18:00:00"/>
  </r>
  <r>
    <n v="2894"/>
    <s v="How Could You Do This To Me (The Stage Play)"/>
    <s v="This Is A Story About A Woman A Man And A Woman"/>
    <n v="50000"/>
    <n v="0"/>
    <x v="2"/>
    <x v="0"/>
    <s v="USD"/>
    <n v="1428100815"/>
    <n v="1422920415"/>
    <b v="0"/>
    <n v="0"/>
    <b v="0"/>
    <s v="theater/plays"/>
    <n v="0"/>
    <m/>
    <x v="1"/>
    <s v="plays"/>
    <x v="2894"/>
    <d v="2015-04-03T14: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x v="2895"/>
    <d v="2014-06-22T13: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x v="2896"/>
    <d v="2016-12-11T22: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x v="2897"/>
    <d v="2015-10-11T07: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x v="2898"/>
    <d v="2015-10-31T07:57:33"/>
  </r>
  <r>
    <n v="2899"/>
    <s v="The Esoteric Camgirl"/>
    <s v="Sex, intrigue, lust, &amp; love; follow the lives of two individuals as their romance turns from innocent online flirting to something more"/>
    <n v="10000"/>
    <n v="0"/>
    <x v="2"/>
    <x v="0"/>
    <s v="USD"/>
    <n v="1469325158"/>
    <n v="1464141158"/>
    <b v="0"/>
    <n v="0"/>
    <b v="0"/>
    <s v="theater/plays"/>
    <n v="0"/>
    <m/>
    <x v="1"/>
    <s v="plays"/>
    <x v="2899"/>
    <d v="2016-07-23T17: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x v="2900"/>
    <d v="2014-08-08T21: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x v="2901"/>
    <d v="2015-02-07T13: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x v="2902"/>
    <d v="2015-08-24T02: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x v="2903"/>
    <d v="2015-09-08T20:00:18"/>
  </r>
  <r>
    <n v="2904"/>
    <s v="The Love Shack"/>
    <s v="A Tequila slammer with a slice of Tarantino, a line of the London Fringe scene and a shot of â€œBreaking Badâ€. New Writing."/>
    <n v="1500"/>
    <n v="75"/>
    <x v="2"/>
    <x v="1"/>
    <s v="GBP"/>
    <n v="1415534400"/>
    <n v="1414538031"/>
    <b v="0"/>
    <n v="4"/>
    <b v="0"/>
    <s v="theater/plays"/>
    <n v="0.05"/>
    <n v="18.75"/>
    <x v="1"/>
    <s v="plays"/>
    <x v="2904"/>
    <d v="2014-11-09T04: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x v="2905"/>
    <d v="2016-09-06T17: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x v="2906"/>
    <d v="2015-07-31T17: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x v="2907"/>
    <d v="2016-05-14T13: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x v="2908"/>
    <d v="2016-06-08T09: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x v="2909"/>
    <d v="2014-11-25T11:46:00"/>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x v="2910"/>
    <d v="2015-06-12T12: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x v="2911"/>
    <d v="2015-06-27T10: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x v="2912"/>
    <d v="2016-01-14T19: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x v="2913"/>
    <d v="2014-09-06T14:08:59"/>
  </r>
  <r>
    <n v="2914"/>
    <s v="Hercules the Panto"/>
    <s v="Hercules must complete four challenges in order to meet the father he never knew"/>
    <n v="25000"/>
    <n v="1"/>
    <x v="2"/>
    <x v="1"/>
    <s v="GBP"/>
    <n v="1426365994"/>
    <n v="1421185594"/>
    <b v="0"/>
    <n v="1"/>
    <b v="0"/>
    <s v="theater/plays"/>
    <n v="4.0000000000000003E-5"/>
    <n v="1"/>
    <x v="1"/>
    <s v="plays"/>
    <x v="2914"/>
    <d v="2015-03-14T12: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x v="2915"/>
    <d v="2016-03-16T00: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x v="2916"/>
    <d v="2014-05-19T03: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x v="2917"/>
    <d v="2015-09-15T21: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x v="2918"/>
    <d v="2015-10-29T07:06:47"/>
  </r>
  <r>
    <n v="2919"/>
    <s v="While the Stars Fall"/>
    <s v="A full staged reading of a new play about a boy who learns how to be happy from the most unexpected person."/>
    <n v="600"/>
    <n v="51"/>
    <x v="2"/>
    <x v="0"/>
    <s v="USD"/>
    <n v="1407250329"/>
    <n v="1404658329"/>
    <b v="0"/>
    <n v="6"/>
    <b v="0"/>
    <s v="theater/plays"/>
    <n v="8.5000000000000006E-2"/>
    <n v="8.5"/>
    <x v="1"/>
    <s v="plays"/>
    <x v="2919"/>
    <d v="2014-08-05T06: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x v="2920"/>
    <d v="2015-03-25T10: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13: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x v="2922"/>
    <d v="2015-05-18T12:58:47"/>
  </r>
  <r>
    <n v="2923"/>
    <s v="Kaylee's Senior Project"/>
    <s v="Spreading the love of theatre, one step at a time. I would like to produce a reading of one of my favorite musicals"/>
    <n v="300"/>
    <n v="300"/>
    <x v="0"/>
    <x v="0"/>
    <s v="USD"/>
    <n v="1422068400"/>
    <n v="1420774779"/>
    <b v="0"/>
    <n v="10"/>
    <b v="1"/>
    <s v="theater/musical"/>
    <n v="1"/>
    <n v="30"/>
    <x v="1"/>
    <s v="musical"/>
    <x v="2923"/>
    <d v="2015-01-23T19: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x v="2924"/>
    <d v="2015-05-08T19: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x v="2925"/>
    <d v="2014-09-11T06: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0: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x v="2927"/>
    <d v="2014-07-14T21:00:00"/>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x v="2928"/>
    <d v="2016-03-04T15: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x v="2929"/>
    <d v="2014-05-25T05: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x v="2930"/>
    <d v="2015-05-07T06: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x v="2931"/>
    <d v="2014-09-14T22: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x v="2932"/>
    <d v="2015-02-21T03: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x v="2933"/>
    <d v="2016-06-04T14: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x v="2934"/>
    <d v="2014-06-15T07: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x v="2935"/>
    <d v="2016-08-29T09: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x v="2936"/>
    <d v="2014-10-12T20:59:00"/>
  </r>
  <r>
    <n v="2937"/>
    <s v="UCAS"/>
    <s v="UCAS is a new British musical premiering at the Edinburgh Fringe Festival 2014."/>
    <n v="1500"/>
    <n v="2000"/>
    <x v="0"/>
    <x v="1"/>
    <s v="GBP"/>
    <n v="1405249113"/>
    <n v="1402657113"/>
    <b v="0"/>
    <n v="55"/>
    <b v="1"/>
    <s v="theater/musical"/>
    <n v="1.3333333333333333"/>
    <n v="36.363636363636367"/>
    <x v="1"/>
    <s v="musical"/>
    <x v="2937"/>
    <d v="2014-07-13T02: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x v="2938"/>
    <d v="2015-01-30T08: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x v="2939"/>
    <d v="2014-08-27T17: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x v="2940"/>
    <d v="2015-01-18T10: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x v="2941"/>
    <d v="2015-03-01T15: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x v="2942"/>
    <d v="2015-12-16T12:18:00"/>
  </r>
  <r>
    <n v="2943"/>
    <s v="BlackSpace: Urban Performance Arts Collective"/>
    <s v="Building a Resource Network and Funding Capacity to support, empower and promote Afrocentric Arts in Metro Columbus"/>
    <n v="3000"/>
    <n v="0"/>
    <x v="2"/>
    <x v="0"/>
    <s v="USD"/>
    <n v="1428894380"/>
    <n v="1426302380"/>
    <b v="0"/>
    <n v="0"/>
    <b v="0"/>
    <s v="theater/spaces"/>
    <n v="0"/>
    <m/>
    <x v="1"/>
    <s v="spaces"/>
    <x v="2943"/>
    <d v="2015-04-12T19:06:20"/>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x v="2944"/>
    <d v="2015-06-07T13:56:38"/>
  </r>
  <r>
    <n v="2945"/>
    <s v="A Midsummer Night's Pub"/>
    <s v="Where people that enjoy theater, or just something new can go to have fun and experience varying types of theater in Albuquerque."/>
    <n v="50000"/>
    <n v="0"/>
    <x v="2"/>
    <x v="0"/>
    <s v="USD"/>
    <n v="1432437660"/>
    <n v="1429845660"/>
    <b v="0"/>
    <n v="0"/>
    <b v="0"/>
    <s v="theater/spaces"/>
    <n v="0"/>
    <m/>
    <x v="1"/>
    <s v="spaces"/>
    <x v="2945"/>
    <d v="2015-05-23T19: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x v="2946"/>
    <d v="2016-08-15T04: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x v="2947"/>
    <d v="2016-11-24T09: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x v="2948"/>
    <d v="2015-06-02T07: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x v="2949"/>
    <d v="2015-11-19T12: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m/>
    <x v="1"/>
    <s v="spaces"/>
    <x v="2950"/>
    <d v="2016-01-23T00: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x v="2951"/>
    <d v="2014-10-05T11: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x v="2952"/>
    <d v="2016-10-16T20: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x v="2953"/>
    <d v="2015-10-08T11: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m/>
    <x v="1"/>
    <s v="spaces"/>
    <x v="2954"/>
    <d v="2017-03-16T05: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x v="2955"/>
    <d v="2015-06-16T09: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x v="2956"/>
    <d v="2016-05-04T15: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x v="2957"/>
    <d v="2015-03-27T15:16:12"/>
  </r>
  <r>
    <n v="2958"/>
    <s v="Uprising Theater (Canceled)"/>
    <s v="Chicago Based Theater Company and Venue Dedicated to Social Justice and Mainstreaming the Palestinian Narrative"/>
    <n v="80000"/>
    <n v="0"/>
    <x v="1"/>
    <x v="0"/>
    <s v="USD"/>
    <n v="1462729317"/>
    <n v="1457548917"/>
    <b v="0"/>
    <n v="0"/>
    <b v="0"/>
    <s v="theater/spaces"/>
    <n v="0"/>
    <m/>
    <x v="1"/>
    <s v="spaces"/>
    <x v="2958"/>
    <d v="2016-05-08T09: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m/>
    <x v="1"/>
    <s v="spaces"/>
    <x v="2959"/>
    <d v="2016-06-06T16:12:05"/>
  </r>
  <r>
    <n v="2960"/>
    <s v="Lynnewood Hall Restoration (Canceled)"/>
    <s v="Built in the late 1800's, this 70K sq. feet estate has fallen into disrepair.  Seeking to buy and convert to useful space"/>
    <n v="30000000"/>
    <n v="0"/>
    <x v="1"/>
    <x v="0"/>
    <s v="USD"/>
    <n v="1410459023"/>
    <n v="1407867023"/>
    <b v="0"/>
    <n v="0"/>
    <b v="0"/>
    <s v="theater/spaces"/>
    <n v="0"/>
    <m/>
    <x v="1"/>
    <s v="spaces"/>
    <x v="2960"/>
    <d v="2014-09-11T10: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x v="2961"/>
    <d v="2015-03-25T20: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x v="2962"/>
    <d v="2015-02-28T22: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x v="2963"/>
    <d v="2015-07-02T03: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x v="2964"/>
    <d v="2014-08-06T13: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x v="2965"/>
    <d v="2015-07-07T09: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x v="2966"/>
    <d v="2015-09-16T09: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x v="2967"/>
    <d v="2015-03-08T19:44:52"/>
  </r>
  <r>
    <n v="2968"/>
    <s v="The Curse of the Babywoman @ FringeNYC"/>
    <s v="The Curse of the Babywoman is real â€” and it is coming to FringeNYC this August."/>
    <n v="3500"/>
    <n v="3710"/>
    <x v="0"/>
    <x v="0"/>
    <s v="USD"/>
    <n v="1471406340"/>
    <n v="1470227660"/>
    <b v="0"/>
    <n v="47"/>
    <b v="1"/>
    <s v="theater/plays"/>
    <n v="1.06"/>
    <n v="78.936170212765958"/>
    <x v="1"/>
    <s v="plays"/>
    <x v="2968"/>
    <d v="2016-08-16T19: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x v="2969"/>
    <d v="2015-05-03T14: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x v="2970"/>
    <d v="2014-07-18T08: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x v="2971"/>
    <d v="2014-08-31T07:47:58"/>
  </r>
  <r>
    <n v="2972"/>
    <s v="A Bad Plan"/>
    <s v="A group of artists. A mythical art piece. A harrowing quest. And some margaritas."/>
    <n v="2000"/>
    <n v="2107"/>
    <x v="0"/>
    <x v="0"/>
    <s v="USD"/>
    <n v="1480899600"/>
    <n v="1479609520"/>
    <b v="0"/>
    <n v="17"/>
    <b v="1"/>
    <s v="theater/plays"/>
    <n v="1.0535000000000001"/>
    <n v="123.94117647058823"/>
    <x v="1"/>
    <s v="plays"/>
    <x v="2972"/>
    <d v="2016-12-04T17: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x v="2973"/>
    <d v="2015-12-31T20: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x v="2974"/>
    <d v="2014-09-25T17: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x v="2975"/>
    <d v="2014-11-26T19:00:00"/>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x v="2976"/>
    <d v="2016-03-13T04: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x v="2977"/>
    <d v="2015-03-22T18: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x v="2978"/>
    <d v="2014-10-19T21:59:00"/>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x v="2979"/>
    <d v="2015-01-05T22: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x v="2980"/>
    <d v="2015-08-23T18: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x v="2981"/>
    <d v="2015-09-23T05: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x v="2982"/>
    <d v="2016-02-11T08: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x v="2983"/>
    <d v="2014-11-11T08: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x v="2984"/>
    <d v="2016-08-23T22: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x v="2985"/>
    <d v="2016-10-30T20: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x v="2986"/>
    <d v="2016-05-01T03: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x v="2987"/>
    <d v="2016-10-12T16: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x v="2988"/>
    <d v="2016-06-20T00:41:21"/>
  </r>
  <r>
    <n v="2989"/>
    <s v="Let's Light Up The Gem!"/>
    <s v="Bring the movies back to Bethel, Maine."/>
    <n v="20000"/>
    <n v="35307"/>
    <x v="0"/>
    <x v="0"/>
    <s v="USD"/>
    <n v="1450673940"/>
    <n v="1448756962"/>
    <b v="0"/>
    <n v="364"/>
    <b v="1"/>
    <s v="theater/spaces"/>
    <n v="1.76535"/>
    <n v="96.997252747252745"/>
    <x v="1"/>
    <s v="spaces"/>
    <x v="2989"/>
    <d v="2015-12-20T20: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x v="2990"/>
    <d v="2016-01-07T05: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x v="2991"/>
    <d v="2017-01-27T12: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x v="2992"/>
    <d v="2016-10-09T10:25:10"/>
  </r>
  <r>
    <n v="2993"/>
    <s v="TRUE WEST: Think, Dog! Productions"/>
    <s v="Help us build the Kitchen from Hell!"/>
    <n v="1000"/>
    <n v="1003"/>
    <x v="0"/>
    <x v="0"/>
    <s v="USD"/>
    <n v="1455998867"/>
    <n v="1453406867"/>
    <b v="0"/>
    <n v="22"/>
    <b v="1"/>
    <s v="theater/spaces"/>
    <n v="1.0029999999999999"/>
    <n v="45.590909090909093"/>
    <x v="1"/>
    <s v="spaces"/>
    <x v="2993"/>
    <d v="2016-02-20T12: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x v="2994"/>
    <d v="2014-10-03T03: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x v="2995"/>
    <d v="2017-01-19T07: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x v="2996"/>
    <d v="2015-05-26T13: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x v="2997"/>
    <d v="2017-02-26T20: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x v="2998"/>
    <d v="2014-06-15T20: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x v="2999"/>
    <d v="2017-02-28T18:00:00"/>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x v="3000"/>
    <d v="2017-01-31T10: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x v="3001"/>
    <d v="2016-07-13T13: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x v="3002"/>
    <d v="2012-12-26T12: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x v="3003"/>
    <d v="2016-02-29T21: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x v="3004"/>
    <d v="2014-11-15T14: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x v="3005"/>
    <d v="2014-10-06T08: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x v="3006"/>
    <d v="2014-12-14T10:09:51"/>
  </r>
  <r>
    <n v="3007"/>
    <s v="Bethlem"/>
    <s v="Consuite for 2015 CoreCon.  An adventure into insanity."/>
    <n v="600"/>
    <n v="1080"/>
    <x v="0"/>
    <x v="0"/>
    <s v="USD"/>
    <n v="1429938683"/>
    <n v="1428124283"/>
    <b v="0"/>
    <n v="20"/>
    <b v="1"/>
    <s v="theater/spaces"/>
    <n v="1.8"/>
    <n v="54"/>
    <x v="1"/>
    <s v="spaces"/>
    <x v="3007"/>
    <d v="2015-04-24T21: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x v="3008"/>
    <d v="2016-01-20T21: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x v="3009"/>
    <d v="2014-11-26T06: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1: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x v="3011"/>
    <d v="2015-12-23T14: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x v="3012"/>
    <d v="2015-02-10T08: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x v="3013"/>
    <d v="2015-06-21T12: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x v="3014"/>
    <d v="2014-11-04T21:00:00"/>
  </r>
  <r>
    <n v="3015"/>
    <s v="A Sign for 34 West"/>
    <s v="We're turning an old yogurt shop into a live theater in downtown Charleston.   Please help us hang our sign!"/>
    <n v="3400"/>
    <n v="3508"/>
    <x v="0"/>
    <x v="0"/>
    <s v="USD"/>
    <n v="1402459200"/>
    <n v="1401125238"/>
    <b v="0"/>
    <n v="40"/>
    <b v="1"/>
    <s v="theater/spaces"/>
    <n v="1.0317647058823529"/>
    <n v="87.7"/>
    <x v="1"/>
    <s v="spaces"/>
    <x v="3015"/>
    <d v="2014-06-10T20: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x v="3016"/>
    <d v="2014-07-18T05: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x v="3017"/>
    <d v="2014-08-20T12: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x v="3018"/>
    <d v="2015-07-20T14: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x v="3019"/>
    <d v="2014-05-26T19: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x v="3020"/>
    <d v="2015-08-14T12: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x v="3021"/>
    <d v="2016-11-21T21: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x v="3022"/>
    <d v="2016-08-27T14: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x v="3023"/>
    <d v="2015-06-11T08: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x v="3024"/>
    <d v="2012-10-06T15: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x v="3025"/>
    <d v="2014-05-30T08: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x v="3026"/>
    <d v="2017-03-03T03: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x v="3027"/>
    <d v="2015-03-20T07:54:11"/>
  </r>
  <r>
    <n v="3028"/>
    <s v="A Home for Vegas Theatre Hub"/>
    <s v="We have a space! Help us fill it with a stage, chairs, gear and audiences' laughter!"/>
    <n v="5000"/>
    <n v="8401"/>
    <x v="0"/>
    <x v="0"/>
    <s v="USD"/>
    <n v="1471242025"/>
    <n v="1468650025"/>
    <b v="0"/>
    <n v="99"/>
    <b v="1"/>
    <s v="theater/spaces"/>
    <n v="1.6801999999999999"/>
    <n v="84.858585858585855"/>
    <x v="1"/>
    <s v="spaces"/>
    <x v="3028"/>
    <d v="2016-08-14T22: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x v="3029"/>
    <d v="2014-11-17T20: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x v="3030"/>
    <d v="2015-09-16T09: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x v="3031"/>
    <d v="2016-10-14T13:10:47"/>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x v="3032"/>
    <d v="2015-09-10T17: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x v="3033"/>
    <d v="2016-08-17T18: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x v="3034"/>
    <d v="2016-10-31T19:59:00"/>
  </r>
  <r>
    <n v="3035"/>
    <s v="The Coalition Theater"/>
    <s v="Help create a permanent home for live comedy shows and classes in Downtown RVA."/>
    <n v="25000"/>
    <n v="27196.71"/>
    <x v="0"/>
    <x v="0"/>
    <s v="USD"/>
    <n v="1367674009"/>
    <n v="1365082009"/>
    <b v="0"/>
    <n v="307"/>
    <b v="1"/>
    <s v="theater/spaces"/>
    <n v="1.0878684000000001"/>
    <n v="88.588631921824103"/>
    <x v="1"/>
    <s v="spaces"/>
    <x v="3035"/>
    <d v="2013-05-04T05: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x v="3036"/>
    <d v="2013-08-16T03: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x v="3037"/>
    <d v="2010-10-01T20: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x v="3038"/>
    <d v="2016-03-03T22: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x v="3039"/>
    <d v="2013-12-28T23:59:00"/>
  </r>
  <r>
    <n v="3040"/>
    <s v="Jayhawk Makeover"/>
    <s v="48 hours of deck screws, dry wall, hard hats and needed renovation to help the Jayhawk rise from the ashes."/>
    <n v="3000"/>
    <n v="3225"/>
    <x v="0"/>
    <x v="0"/>
    <s v="USD"/>
    <n v="1435359600"/>
    <n v="1434999621"/>
    <b v="0"/>
    <n v="42"/>
    <b v="1"/>
    <s v="theater/spaces"/>
    <n v="1.075"/>
    <n v="76.785714285714292"/>
    <x v="1"/>
    <s v="spaces"/>
    <x v="3040"/>
    <d v="2015-06-26T15:00:00"/>
  </r>
  <r>
    <n v="3041"/>
    <s v="Lend a Hand in Our Home"/>
    <s v="Privet! Hello! Bon Jour! We are the Arlekin Players Theatre and we need a home."/>
    <n v="8300"/>
    <n v="9170"/>
    <x v="0"/>
    <x v="0"/>
    <s v="USD"/>
    <n v="1453323048"/>
    <n v="1450731048"/>
    <b v="0"/>
    <n v="95"/>
    <b v="1"/>
    <s v="theater/spaces"/>
    <n v="1.1048192771084338"/>
    <n v="96.526315789473685"/>
    <x v="1"/>
    <s v="spaces"/>
    <x v="3041"/>
    <d v="2016-01-20T12: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x v="3042"/>
    <d v="2015-10-06T08: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x v="3043"/>
    <d v="2015-04-15T18: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x v="3044"/>
    <d v="2016-02-02T09: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x v="3045"/>
    <d v="2014-08-21T19: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x v="3046"/>
    <d v="2014-09-09T20: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05: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x v="3048"/>
    <d v="2014-12-31T13: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x v="3049"/>
    <d v="2015-06-13T16:20:55"/>
  </r>
  <r>
    <n v="3050"/>
    <s v="The Black Pearl Consuite at CoreCon VIII: On Ancient Seas"/>
    <s v="Help fund The Black Pearl Consuite at CoreCon VIII: On Ancient Seas!"/>
    <n v="600"/>
    <n v="636"/>
    <x v="0"/>
    <x v="0"/>
    <s v="USD"/>
    <n v="1462420960"/>
    <n v="1459828960"/>
    <b v="0"/>
    <n v="9"/>
    <b v="1"/>
    <s v="theater/spaces"/>
    <n v="1.06"/>
    <n v="70.666666666666671"/>
    <x v="1"/>
    <s v="spaces"/>
    <x v="3050"/>
    <d v="2016-05-04T20: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x v="3051"/>
    <d v="2017-02-08T01: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x v="3052"/>
    <d v="2015-05-28T07: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x v="3053"/>
    <d v="2014-10-01T19: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m/>
    <x v="1"/>
    <s v="spaces"/>
    <x v="3054"/>
    <d v="2015-03-01T17: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x v="3055"/>
    <d v="2015-01-09T14:59:50"/>
  </r>
  <r>
    <n v="3056"/>
    <s v="Palace Flophouse Theater"/>
    <s v="Looking to establish a communal space for art shows, bands, farmer's markets, environmental education, and traditional skills."/>
    <n v="25000"/>
    <n v="0"/>
    <x v="2"/>
    <x v="0"/>
    <s v="USD"/>
    <n v="1412003784"/>
    <n v="1406819784"/>
    <b v="0"/>
    <n v="0"/>
    <b v="0"/>
    <s v="theater/spaces"/>
    <n v="0"/>
    <m/>
    <x v="1"/>
    <s v="spaces"/>
    <x v="3056"/>
    <d v="2014-09-29T07:16:24"/>
  </r>
  <r>
    <n v="3057"/>
    <s v="1 World Educational Theme Parks"/>
    <s v="A series of 6 educational theme parks. This project is to fund the plans and 3D designs required to build the first park."/>
    <n v="50000"/>
    <n v="0"/>
    <x v="2"/>
    <x v="1"/>
    <s v="GBP"/>
    <n v="1459694211"/>
    <n v="1457105811"/>
    <b v="0"/>
    <n v="0"/>
    <b v="0"/>
    <s v="theater/spaces"/>
    <n v="0"/>
    <m/>
    <x v="1"/>
    <s v="spaces"/>
    <x v="3057"/>
    <d v="2016-04-03T06: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x v="3058"/>
    <d v="2016-05-20T00: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x v="3059"/>
    <d v="2014-08-08T14: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x v="3060"/>
    <d v="2015-09-27T22:35:34"/>
  </r>
  <r>
    <n v="3061"/>
    <s v="Help Save Parkway Cinemas!"/>
    <s v="Save a historic Local theater."/>
    <n v="1000000"/>
    <n v="0"/>
    <x v="2"/>
    <x v="0"/>
    <s v="USD"/>
    <n v="1407955748"/>
    <n v="1405363748"/>
    <b v="0"/>
    <n v="0"/>
    <b v="0"/>
    <s v="theater/spaces"/>
    <n v="0"/>
    <m/>
    <x v="1"/>
    <s v="spaces"/>
    <x v="3061"/>
    <d v="2014-08-13T10: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x v="3062"/>
    <d v="2015-09-30T10:00:00"/>
  </r>
  <r>
    <n v="3063"/>
    <s v="Spec Haus"/>
    <s v="Members of the local Miami music scene are putting together a venue/creative space in Kendall!"/>
    <n v="3000"/>
    <n v="587"/>
    <x v="2"/>
    <x v="0"/>
    <s v="USD"/>
    <n v="1477174138"/>
    <n v="1474150138"/>
    <b v="0"/>
    <n v="23"/>
    <b v="0"/>
    <s v="theater/spaces"/>
    <n v="0.19566666666666666"/>
    <n v="25.521739130434781"/>
    <x v="1"/>
    <s v="spaces"/>
    <x v="3063"/>
    <d v="2016-10-22T14:08:58"/>
  </r>
  <r>
    <n v="3064"/>
    <s v="Kickstart the Crossroads Community"/>
    <s v="An epicenter for connection, creation and expression of the community."/>
    <n v="75000"/>
    <n v="8471"/>
    <x v="2"/>
    <x v="0"/>
    <s v="USD"/>
    <n v="1448175540"/>
    <n v="1445483246"/>
    <b v="0"/>
    <n v="72"/>
    <b v="0"/>
    <s v="theater/spaces"/>
    <n v="0.11294666666666667"/>
    <n v="117.65277777777777"/>
    <x v="1"/>
    <s v="spaces"/>
    <x v="3064"/>
    <d v="2015-11-21T22: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x v="3065"/>
    <d v="2014-07-29T17: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x v="3066"/>
    <d v="2016-07-09T21: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x v="3067"/>
    <d v="2015-09-09T14: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x v="3068"/>
    <d v="2015-10-16T08: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x v="3069"/>
    <d v="2014-12-14T12: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x v="3070"/>
    <d v="2016-12-07T09: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x v="3071"/>
    <d v="2015-04-20T21: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x v="3072"/>
    <d v="2016-10-29T17: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x v="3073"/>
    <d v="2015-06-14T11: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x v="3074"/>
    <d v="2016-03-10T05: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x v="3075"/>
    <d v="2016-08-18T18:27:20"/>
  </r>
  <r>
    <n v="3076"/>
    <s v="10,000 Hours"/>
    <s v="Helping female comedians get in their 10,000 Hours of practice!"/>
    <n v="10000"/>
    <n v="1506"/>
    <x v="2"/>
    <x v="0"/>
    <s v="USD"/>
    <n v="1444405123"/>
    <n v="1439221123"/>
    <b v="0"/>
    <n v="50"/>
    <b v="0"/>
    <s v="theater/spaces"/>
    <n v="0.15060000000000001"/>
    <n v="30.12"/>
    <x v="1"/>
    <s v="spaces"/>
    <x v="3076"/>
    <d v="2015-10-09T07: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x v="3077"/>
    <d v="2017-03-02T14: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x v="3078"/>
    <d v="2015-02-25T19: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x v="3079"/>
    <d v="2015-03-22T08: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x v="3080"/>
    <d v="2014-12-26T17: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x v="3081"/>
    <d v="2015-09-19T20:21:31"/>
  </r>
  <r>
    <n v="3082"/>
    <s v="Magical Workshop, Magic/Hobby Store"/>
    <s v="Help expand the time of everyones favorite magic store!  It currently limited to 3 days a week. If not for you, then the children!"/>
    <n v="9000"/>
    <n v="0"/>
    <x v="2"/>
    <x v="0"/>
    <s v="USD"/>
    <n v="1447628946"/>
    <n v="1445033346"/>
    <b v="0"/>
    <n v="0"/>
    <b v="0"/>
    <s v="theater/spaces"/>
    <n v="0"/>
    <m/>
    <x v="1"/>
    <s v="spaces"/>
    <x v="3082"/>
    <d v="2015-11-15T15: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x v="3083"/>
    <d v="2014-08-31T21: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x v="3084"/>
    <d v="2015-05-05T10: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x v="3085"/>
    <d v="2015-09-29T13: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x v="3086"/>
    <d v="2015-08-17T08: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x v="3087"/>
    <d v="2016-12-20T20: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x v="3088"/>
    <d v="2015-01-08T05: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x v="3089"/>
    <d v="2016-07-08T17: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x v="3090"/>
    <d v="2015-05-01T10: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x v="3091"/>
    <d v="2016-08-14T14: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x v="3092"/>
    <d v="2015-10-15T14: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x v="3093"/>
    <d v="2014-05-31T19: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x v="3094"/>
    <d v="2015-09-20T11: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x v="3095"/>
    <d v="2016-07-31T16: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x v="3096"/>
    <d v="2015-05-20T11: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x v="3097"/>
    <d v="2016-10-07T06: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x v="3098"/>
    <d v="2016-02-07T16: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x v="3099"/>
    <d v="2016-02-11T20: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x v="3100"/>
    <d v="2014-10-20T06: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x v="3101"/>
    <d v="2015-07-15T23: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x v="3102"/>
    <d v="2016-08-23T00:10:18"/>
  </r>
  <r>
    <n v="3103"/>
    <s v="Professional Venue for local artists!!"/>
    <s v="Creating a place for local artists to perform, at substantially less cost for them"/>
    <n v="4100"/>
    <n v="11"/>
    <x v="2"/>
    <x v="0"/>
    <s v="USD"/>
    <n v="1434080706"/>
    <n v="1428896706"/>
    <b v="0"/>
    <n v="2"/>
    <b v="0"/>
    <s v="theater/spaces"/>
    <n v="2.6829268292682929E-3"/>
    <n v="5.5"/>
    <x v="1"/>
    <s v="spaces"/>
    <x v="3103"/>
    <d v="2015-06-11T19: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x v="3104"/>
    <d v="2015-02-02T18: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x v="3105"/>
    <d v="2014-10-18T21: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x v="3106"/>
    <d v="2015-09-16T14: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x v="3107"/>
    <d v="2015-05-11T11:32:31"/>
  </r>
  <r>
    <n v="3108"/>
    <s v="Funding a home for our Children's Theater"/>
    <s v="We need a permanent home for the theater!"/>
    <n v="50000"/>
    <n v="26"/>
    <x v="2"/>
    <x v="0"/>
    <s v="USD"/>
    <n v="1430234394"/>
    <n v="1425053994"/>
    <b v="0"/>
    <n v="2"/>
    <b v="0"/>
    <s v="theater/spaces"/>
    <n v="5.1999999999999995E-4"/>
    <n v="13"/>
    <x v="1"/>
    <s v="spaces"/>
    <x v="3108"/>
    <d v="2015-04-28T07: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x v="3109"/>
    <d v="2014-08-27T19:00:10"/>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x v="3110"/>
    <d v="2017-02-18T16: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x v="3111"/>
    <d v="2014-10-04T06: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x v="3112"/>
    <d v="2016-10-31T18: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x v="3113"/>
    <d v="2015-04-17T09: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m/>
    <x v="1"/>
    <s v="spaces"/>
    <x v="3114"/>
    <d v="2014-09-21T07:10:50"/>
  </r>
  <r>
    <n v="3115"/>
    <s v="spoken word pop-up:"/>
    <s v="We are creating a mobile community devoted to the spreading and sharing of spoken word and other kinds of storytelling."/>
    <n v="10000"/>
    <n v="300"/>
    <x v="2"/>
    <x v="11"/>
    <s v="SEK"/>
    <n v="1465123427"/>
    <n v="1462531427"/>
    <b v="0"/>
    <n v="1"/>
    <b v="0"/>
    <s v="theater/spaces"/>
    <n v="0.03"/>
    <n v="300"/>
    <x v="1"/>
    <s v="spaces"/>
    <x v="3115"/>
    <d v="2016-06-05T02:43:47"/>
  </r>
  <r>
    <n v="3116"/>
    <s v="CoreCon Asylum"/>
    <s v="Creating a consuite for CoreCon. A focus on the insanity of asylums and early medical practices from history."/>
    <n v="750"/>
    <n v="430"/>
    <x v="2"/>
    <x v="0"/>
    <s v="USD"/>
    <n v="1427890925"/>
    <n v="1426681325"/>
    <b v="0"/>
    <n v="10"/>
    <b v="0"/>
    <s v="theater/spaces"/>
    <n v="0.57333333333333336"/>
    <n v="43"/>
    <x v="1"/>
    <s v="spaces"/>
    <x v="3116"/>
    <d v="2015-04-01T04:22:05"/>
  </r>
  <r>
    <n v="3117"/>
    <s v="Cowes and The Sea"/>
    <s v="Performing Arts workshops, for young people aged 5 -16, exploring how the sea has shaped Cowes as a settlement."/>
    <n v="1000"/>
    <n v="1"/>
    <x v="2"/>
    <x v="1"/>
    <s v="GBP"/>
    <n v="1464354720"/>
    <n v="1463648360"/>
    <b v="0"/>
    <n v="1"/>
    <b v="0"/>
    <s v="theater/spaces"/>
    <n v="1E-3"/>
    <n v="1"/>
    <x v="1"/>
    <s v="spaces"/>
    <x v="3117"/>
    <d v="2016-05-27T05:12:00"/>
  </r>
  <r>
    <n v="3118"/>
    <s v="Garden Eden, theatre, meeting, culture, music, art"/>
    <s v="a magical place for all kind of people, like a fairytaile in all colours"/>
    <n v="500000"/>
    <n v="1550"/>
    <x v="2"/>
    <x v="11"/>
    <s v="SEK"/>
    <n v="1467473723"/>
    <n v="1465832123"/>
    <b v="0"/>
    <n v="2"/>
    <b v="0"/>
    <s v="theater/spaces"/>
    <n v="3.0999999999999999E-3"/>
    <n v="775"/>
    <x v="1"/>
    <s v="spaces"/>
    <x v="3118"/>
    <d v="2016-07-02T07: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x v="3119"/>
    <d v="2015-03-26T16: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x v="3120"/>
    <d v="2016-05-05T13: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x v="3121"/>
    <d v="2014-09-26T08:18:55"/>
  </r>
  <r>
    <n v="3122"/>
    <s v="be back soon (Canceled)"/>
    <s v="cancelled until further notice"/>
    <n v="199"/>
    <n v="116"/>
    <x v="1"/>
    <x v="0"/>
    <s v="USD"/>
    <n v="1478733732"/>
    <n v="1478298132"/>
    <b v="0"/>
    <n v="2"/>
    <b v="0"/>
    <s v="theater/spaces"/>
    <n v="0.58291457286432158"/>
    <n v="58"/>
    <x v="1"/>
    <s v="spaces"/>
    <x v="3122"/>
    <d v="2016-11-09T15: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x v="3123"/>
    <d v="2016-07-09T15: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x v="3124"/>
    <d v="2015-02-02T10:43:21"/>
  </r>
  <r>
    <n v="3125"/>
    <s v="N/A (Canceled)"/>
    <s v="N/A"/>
    <n v="1500000"/>
    <n v="0"/>
    <x v="1"/>
    <x v="0"/>
    <s v="USD"/>
    <n v="1452142672"/>
    <n v="1449550672"/>
    <b v="0"/>
    <n v="0"/>
    <b v="0"/>
    <s v="theater/spaces"/>
    <n v="0"/>
    <m/>
    <x v="1"/>
    <s v="spaces"/>
    <x v="3125"/>
    <d v="2016-01-06T20: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x v="3126"/>
    <d v="2016-03-27T15: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m/>
    <x v="1"/>
    <s v="spaces"/>
    <x v="3127"/>
    <d v="2015-03-01T12: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x v="3128"/>
    <d v="2017-03-16T10: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x v="3129"/>
    <d v="2017-04-18T11:13:39"/>
  </r>
  <r>
    <n v="3130"/>
    <s v="MEDEA | A New Vision"/>
    <s v="A shockingly relevant modern take on a 2,000-year-old tragedy that confronts current gender politics."/>
    <n v="10000"/>
    <n v="375"/>
    <x v="3"/>
    <x v="0"/>
    <s v="USD"/>
    <n v="1492145940"/>
    <n v="1489504916"/>
    <b v="0"/>
    <n v="4"/>
    <b v="0"/>
    <s v="theater/plays"/>
    <n v="3.7499999999999999E-2"/>
    <n v="93.75"/>
    <x v="1"/>
    <s v="plays"/>
    <x v="3130"/>
    <d v="2017-04-13T20:59:00"/>
  </r>
  <r>
    <n v="3131"/>
    <s v="SNAKE EYES"/>
    <s v="A Staged Reading of &quot;Snake Eyes,&quot; a new play by Alex Rafala"/>
    <n v="4100"/>
    <n v="645"/>
    <x v="3"/>
    <x v="0"/>
    <s v="USD"/>
    <n v="1491656045"/>
    <n v="1489067645"/>
    <b v="0"/>
    <n v="12"/>
    <b v="0"/>
    <s v="theater/plays"/>
    <n v="0.15731707317073171"/>
    <n v="53.75"/>
    <x v="1"/>
    <s v="plays"/>
    <x v="3131"/>
    <d v="2017-04-08T04:54:05"/>
  </r>
  <r>
    <n v="3132"/>
    <s v="A Bite of a Snake Play"/>
    <s v="Smells Like Money, Drips Like Honey, Taste Like Mocha, Better Run AWAY"/>
    <n v="30000"/>
    <n v="10"/>
    <x v="3"/>
    <x v="0"/>
    <s v="USD"/>
    <n v="1492759460"/>
    <n v="1487579060"/>
    <b v="0"/>
    <n v="1"/>
    <b v="0"/>
    <s v="theater/plays"/>
    <n v="3.3333333333333332E-4"/>
    <n v="10"/>
    <x v="1"/>
    <s v="plays"/>
    <x v="3132"/>
    <d v="2017-04-20T23: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04: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x v="3134"/>
    <d v="2017-03-27T08: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x v="3135"/>
    <d v="2017-04-03T19: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x v="3136"/>
    <d v="2017-03-31T14: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x v="3137"/>
    <d v="2017-05-03T11:12:00"/>
  </r>
  <r>
    <n v="3138"/>
    <s v="Our Country's Good"/>
    <s v="A UWE Drama Society adaptation of Timberlake Wertenbaker's play. Funding needed for costumes/props to make the show a success. Thanks."/>
    <n v="200"/>
    <n v="0"/>
    <x v="3"/>
    <x v="1"/>
    <s v="GBP"/>
    <n v="1491233407"/>
    <n v="1489591807"/>
    <b v="0"/>
    <n v="0"/>
    <b v="0"/>
    <s v="theater/plays"/>
    <n v="0"/>
    <m/>
    <x v="1"/>
    <s v="plays"/>
    <x v="3138"/>
    <d v="2017-04-03T07: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x v="3139"/>
    <d v="2017-03-24T20: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x v="3140"/>
    <d v="2017-04-07T08: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x v="3141"/>
    <d v="2017-04-16T12: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x v="3142"/>
    <d v="2017-03-19T03: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m/>
    <x v="1"/>
    <s v="plays"/>
    <x v="3143"/>
    <d v="2017-04-09T00: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x v="3144"/>
    <d v="2017-03-18T22:00:00"/>
  </r>
  <r>
    <n v="3145"/>
    <s v="Arlington's 1st Dinner Theatre"/>
    <s v="Dominion Theatre Company is the first community dinner theatre  to be established in Arlington TX."/>
    <n v="25000"/>
    <n v="0"/>
    <x v="3"/>
    <x v="0"/>
    <s v="USD"/>
    <n v="1490659134"/>
    <n v="1485478734"/>
    <b v="0"/>
    <n v="0"/>
    <b v="0"/>
    <s v="theater/plays"/>
    <n v="0"/>
    <m/>
    <x v="1"/>
    <s v="plays"/>
    <x v="3145"/>
    <d v="2017-03-27T15:58:54"/>
  </r>
  <r>
    <n v="3146"/>
    <s v="SoÃ±Ã© una ciudad amurallada"/>
    <s v="Somos... Podemos... Amamos... Nuestra muralla, nuestra utopÃ­a. Que el amor sea el lÃ­mite"/>
    <n v="50000"/>
    <n v="5250"/>
    <x v="3"/>
    <x v="14"/>
    <s v="MXN"/>
    <n v="1492356166"/>
    <n v="1488471766"/>
    <b v="0"/>
    <n v="12"/>
    <b v="0"/>
    <s v="theater/plays"/>
    <n v="0.105"/>
    <n v="437.5"/>
    <x v="1"/>
    <s v="plays"/>
    <x v="3146"/>
    <d v="2017-04-16T07: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x v="3147"/>
    <d v="2014-11-06T16:15:55"/>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x v="3148"/>
    <d v="2014-09-30T20: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6T18: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x v="3150"/>
    <d v="2011-01-24T20: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x v="3151"/>
    <d v="2014-09-10T12: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x v="3152"/>
    <d v="2013-11-02T12: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x v="3153"/>
    <d v="2011-04-30T20: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x v="3154"/>
    <d v="2012-04-01T12: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x v="3155"/>
    <d v="2012-12-20T03: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x v="3156"/>
    <d v="2012-06-01T14:52:24"/>
  </r>
  <r>
    <n v="3157"/>
    <s v="Summer FourPlay"/>
    <s v="Four Directors.  Four One Acts.  Four Genres.  For You."/>
    <n v="4000"/>
    <n v="4040"/>
    <x v="0"/>
    <x v="0"/>
    <s v="USD"/>
    <n v="1405746000"/>
    <n v="1404932105"/>
    <b v="1"/>
    <n v="41"/>
    <b v="1"/>
    <s v="theater/plays"/>
    <n v="1.01"/>
    <n v="98.536585365853654"/>
    <x v="1"/>
    <s v="plays"/>
    <x v="3157"/>
    <d v="2014-07-18T21:00:00"/>
  </r>
  <r>
    <n v="3158"/>
    <s v="Nursery Crimes"/>
    <s v="A 40s crime-noir play using nursery rhyme characters."/>
    <n v="5000"/>
    <n v="5700"/>
    <x v="0"/>
    <x v="0"/>
    <s v="USD"/>
    <n v="1374523752"/>
    <n v="1371931752"/>
    <b v="1"/>
    <n v="69"/>
    <b v="1"/>
    <s v="theater/plays"/>
    <n v="1.1399999999999999"/>
    <n v="82.608695652173907"/>
    <x v="1"/>
    <s v="plays"/>
    <x v="3158"/>
    <d v="2013-07-22T12:09:12"/>
  </r>
  <r>
    <n v="3159"/>
    <s v="Waxwing: A New Play"/>
    <s v="WAXWING is an exciting new world premiere of mythic (perhaps even apocalyptic!) proportions."/>
    <n v="1500"/>
    <n v="2002.22"/>
    <x v="0"/>
    <x v="0"/>
    <s v="USD"/>
    <n v="1326927600"/>
    <n v="1323221761"/>
    <b v="1"/>
    <n v="52"/>
    <b v="1"/>
    <s v="theater/plays"/>
    <n v="1.3348133333333334"/>
    <n v="38.504230769230773"/>
    <x v="1"/>
    <s v="plays"/>
    <x v="3159"/>
    <d v="2012-01-18T15: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x v="3160"/>
    <d v="2014-08-12T20: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x v="3161"/>
    <d v="2014-10-15T04: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x v="3162"/>
    <d v="2014-07-06T18: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x v="3163"/>
    <d v="2014-06-15T10: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x v="3164"/>
    <d v="2014-06-09T11: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x v="3165"/>
    <d v="2011-05-02T19: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x v="3166"/>
    <d v="2014-11-25T23:59:00"/>
  </r>
  <r>
    <n v="3167"/>
    <s v="Destiny is Judd Nelson: a new play at FringeNYC"/>
    <s v="What is destiny? Explore it with us this August at FringeNYC."/>
    <n v="3000"/>
    <n v="3485"/>
    <x v="0"/>
    <x v="0"/>
    <s v="USD"/>
    <n v="1406952781"/>
    <n v="1405743181"/>
    <b v="1"/>
    <n v="55"/>
    <b v="1"/>
    <s v="theater/plays"/>
    <n v="1.1616666666666666"/>
    <n v="63.363636363636367"/>
    <x v="1"/>
    <s v="plays"/>
    <x v="3167"/>
    <d v="2014-08-01T20: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x v="3168"/>
    <d v="2014-06-13T14:00:00"/>
  </r>
  <r>
    <n v="3169"/>
    <s v="The Window"/>
    <s v="We're bringing The Window to the Cherry Lane Theater in January 2014."/>
    <n v="8000"/>
    <n v="8241"/>
    <x v="0"/>
    <x v="0"/>
    <s v="USD"/>
    <n v="1386910740"/>
    <n v="1384364561"/>
    <b v="1"/>
    <n v="82"/>
    <b v="1"/>
    <s v="theater/plays"/>
    <n v="1.030125"/>
    <n v="100.5"/>
    <x v="1"/>
    <s v="plays"/>
    <x v="3169"/>
    <d v="2013-12-12T20: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x v="3170"/>
    <d v="2014-07-01T20: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x v="3171"/>
    <d v="2016-05-06T06: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x v="3172"/>
    <d v="2012-02-14T09: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x v="3173"/>
    <d v="2014-09-26T13: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x v="3174"/>
    <d v="2014-08-25T12: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x v="3175"/>
    <d v="2011-02-17T13: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x v="3176"/>
    <d v="2013-08-18T07: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x v="3177"/>
    <d v="2014-06-21T08: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x v="3178"/>
    <d v="2014-07-16T06:31:15"/>
  </r>
  <r>
    <n v="3179"/>
    <s v="I Do Wonder"/>
    <s v="A Sci-fi play in several vignettes that will narrate an alternate history in the mid-20th century."/>
    <n v="4200"/>
    <n v="4794.82"/>
    <x v="0"/>
    <x v="0"/>
    <s v="USD"/>
    <n v="1367859071"/>
    <n v="1365699071"/>
    <b v="1"/>
    <n v="62"/>
    <b v="1"/>
    <s v="theater/plays"/>
    <n v="1.1416238095238094"/>
    <n v="77.335806451612896"/>
    <x v="1"/>
    <s v="plays"/>
    <x v="3179"/>
    <d v="2013-05-06T08: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x v="3180"/>
    <d v="2014-06-20T01: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x v="3181"/>
    <d v="2014-06-15T08: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x v="3182"/>
    <d v="2012-01-31T09:00:00"/>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x v="3183"/>
    <d v="2013-08-23T11: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x v="3184"/>
    <d v="2014-07-01T15: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x v="3185"/>
    <d v="2014-07-16T15: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x v="3186"/>
    <d v="2014-09-16T13: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x v="3187"/>
    <d v="2014-08-04T07: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x v="3188"/>
    <d v="2015-06-10T01: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x v="3189"/>
    <d v="2015-05-24T00:18:52"/>
  </r>
  <r>
    <n v="3190"/>
    <s v="Call It A Day Productions - THE LIFE"/>
    <s v="Call It A Day Productions is putting on their first full production in December and every little bit helps!"/>
    <n v="4000"/>
    <n v="0"/>
    <x v="2"/>
    <x v="5"/>
    <s v="CAD"/>
    <n v="1481258275"/>
    <n v="1478662675"/>
    <b v="0"/>
    <n v="0"/>
    <b v="0"/>
    <s v="theater/musical"/>
    <n v="0"/>
    <m/>
    <x v="1"/>
    <s v="musical"/>
    <x v="3190"/>
    <d v="2016-12-08T20: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x v="3191"/>
    <d v="2016-08-16T10: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x v="3192"/>
    <d v="2015-02-28T14: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x v="3193"/>
    <d v="2015-02-20T15:14:16"/>
  </r>
  <r>
    <n v="3194"/>
    <s v="P.A.C.K (Performing Arts Camp for Kids)"/>
    <s v="P.A.C.K (Performing Arts Camp for Kids) Musical Theater, Instrumental Music, Vocal Music, Dance, Visual Arts, and Physical Education!"/>
    <n v="11000"/>
    <n v="0"/>
    <x v="2"/>
    <x v="0"/>
    <s v="USD"/>
    <n v="1437960598"/>
    <n v="1435368598"/>
    <b v="0"/>
    <n v="0"/>
    <b v="0"/>
    <s v="theater/musical"/>
    <n v="0"/>
    <m/>
    <x v="1"/>
    <s v="musical"/>
    <x v="3194"/>
    <d v="2015-07-26T17: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x v="3195"/>
    <d v="2015-02-12T06: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x v="3196"/>
    <d v="2015-08-01T06:00:00"/>
  </r>
  <r>
    <n v="3197"/>
    <s v="Mirror, mirror on the wall"/>
    <s v="This years most important stage project for young artists in our region. www.ungespor.no"/>
    <n v="10000"/>
    <n v="1145"/>
    <x v="2"/>
    <x v="10"/>
    <s v="NOK"/>
    <n v="1423050618"/>
    <n v="1420458618"/>
    <b v="0"/>
    <n v="4"/>
    <b v="0"/>
    <s v="theater/musical"/>
    <n v="0.1145"/>
    <n v="286.25"/>
    <x v="1"/>
    <s v="musical"/>
    <x v="3197"/>
    <d v="2015-02-04T03: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x v="3198"/>
    <d v="2015-02-16T02: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x v="3199"/>
    <d v="2014-09-06T13: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x v="3200"/>
    <d v="2016-04-29T21: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x v="3201"/>
    <d v="2014-08-31T10: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x v="3202"/>
    <d v="2015-12-13T21: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x v="3203"/>
    <d v="2015-09-25T15: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m/>
    <x v="1"/>
    <s v="musical"/>
    <x v="3204"/>
    <d v="2015-07-17T08: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x v="3205"/>
    <d v="2015-05-01T00: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m/>
    <x v="1"/>
    <s v="musical"/>
    <x v="3206"/>
    <d v="2015-09-18T22: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x v="3207"/>
    <d v="2015-04-22T21: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x v="3208"/>
    <d v="2014-07-28T06: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x v="3209"/>
    <d v="2014-06-20T15: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x v="3210"/>
    <d v="2012-05-31T19: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x v="3211"/>
    <d v="2014-08-14T18:00:00"/>
  </r>
  <r>
    <n v="3212"/>
    <s v="Campo Maldito"/>
    <s v="Help us bring our production of Campo Maldito to New York AND San Francisco!"/>
    <n v="4000"/>
    <n v="5050"/>
    <x v="0"/>
    <x v="0"/>
    <s v="USD"/>
    <n v="1407524751"/>
    <n v="1404932751"/>
    <b v="1"/>
    <n v="94"/>
    <b v="1"/>
    <s v="theater/plays"/>
    <n v="1.2625"/>
    <n v="53.723404255319146"/>
    <x v="1"/>
    <s v="plays"/>
    <x v="3212"/>
    <d v="2014-08-08T11: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x v="3213"/>
    <d v="2015-07-26T10: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x v="3214"/>
    <d v="2016-01-05T15: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x v="3215"/>
    <d v="2015-09-09T19: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x v="3216"/>
    <d v="2015-07-11T06:30:00"/>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x v="3217"/>
    <d v="2016-11-04T05: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x v="3218"/>
    <d v="2014-12-30T16: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x v="3219"/>
    <d v="2015-03-22T14:35:47"/>
  </r>
  <r>
    <n v="3220"/>
    <s v="Burners"/>
    <s v="A sci-fi thriller for the stage opening March 10 in Los Angeles."/>
    <n v="15000"/>
    <n v="15126"/>
    <x v="0"/>
    <x v="0"/>
    <s v="USD"/>
    <n v="1489352400"/>
    <n v="1486411204"/>
    <b v="1"/>
    <n v="59"/>
    <b v="1"/>
    <s v="theater/plays"/>
    <n v="1.0084"/>
    <n v="256.37288135593218"/>
    <x v="1"/>
    <s v="plays"/>
    <x v="3220"/>
    <d v="2017-03-12T13: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x v="3221"/>
    <d v="2015-07-05T08: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x v="3222"/>
    <d v="2015-10-24T13: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x v="3223"/>
    <d v="2015-08-20T12: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x v="3224"/>
    <d v="2017-01-09T21: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x v="3225"/>
    <d v="2016-06-03T13: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x v="3226"/>
    <d v="2015-10-30T06: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13:10:36"/>
  </r>
  <r>
    <n v="3228"/>
    <s v="Hear Me Roar: A Season of Powerful Women"/>
    <s v="A Season of Powerful Women. A Season of Defiance."/>
    <n v="7000"/>
    <n v="7164"/>
    <x v="0"/>
    <x v="0"/>
    <s v="USD"/>
    <n v="1450328340"/>
    <n v="1447606884"/>
    <b v="1"/>
    <n v="37"/>
    <b v="1"/>
    <s v="theater/plays"/>
    <n v="1.0234285714285714"/>
    <n v="193.62162162162161"/>
    <x v="1"/>
    <s v="plays"/>
    <x v="3228"/>
    <d v="2015-12-16T20: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x v="3229"/>
    <d v="2014-11-19T23: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x v="3230"/>
    <d v="2014-09-30T19: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14: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x v="3232"/>
    <d v="2016-05-03T19: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x v="3233"/>
    <d v="2017-03-02T11: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x v="3234"/>
    <d v="2017-02-01T15: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x v="3235"/>
    <d v="2016-07-01T00: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x v="3236"/>
    <d v="2016-12-28T14: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x v="3237"/>
    <d v="2015-09-28T19: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x v="3238"/>
    <d v="2015-07-01T04: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x v="3239"/>
    <d v="2015-10-25T15: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x v="3240"/>
    <d v="2017-02-16T15: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x v="3241"/>
    <d v="2014-10-13T22:59:00"/>
  </r>
  <r>
    <n v="3242"/>
    <s v="First Day Off in a Long Time by Brian Finkelstein"/>
    <s v="First Day Off in a Long Time is a comedy show...            _x000a_About suicide."/>
    <n v="10000"/>
    <n v="12730.42"/>
    <x v="0"/>
    <x v="0"/>
    <s v="USD"/>
    <n v="1411150092"/>
    <n v="1408558092"/>
    <b v="1"/>
    <n v="183"/>
    <b v="1"/>
    <s v="theater/plays"/>
    <n v="1.273042"/>
    <n v="69.56513661202186"/>
    <x v="1"/>
    <s v="plays"/>
    <x v="3242"/>
    <d v="2014-09-19T10: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x v="3243"/>
    <d v="2015-10-08T16: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x v="3244"/>
    <d v="2016-12-01T09: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x v="3245"/>
    <d v="2015-06-11T18: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x v="3246"/>
    <d v="2015-09-11T19: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x v="3247"/>
    <d v="2015-07-12T02:25:12"/>
  </r>
  <r>
    <n v="3248"/>
    <s v="Honest Accomplice Theatre 2015-16 Season"/>
    <s v="Honest Accomplice Theatre produces theatre for social change."/>
    <n v="12000"/>
    <n v="12095"/>
    <x v="0"/>
    <x v="0"/>
    <s v="USD"/>
    <n v="1428178757"/>
    <n v="1425590357"/>
    <b v="1"/>
    <n v="200"/>
    <b v="1"/>
    <s v="theater/plays"/>
    <n v="1.0079166666666666"/>
    <n v="60.475000000000001"/>
    <x v="1"/>
    <s v="plays"/>
    <x v="3248"/>
    <d v="2015-04-04T12: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x v="3249"/>
    <d v="2015-06-20T09: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x v="3250"/>
    <d v="2014-11-05T10: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x v="3251"/>
    <d v="2015-06-21T09:32:46"/>
  </r>
  <r>
    <n v="3252"/>
    <s v="Modern Love"/>
    <s v="How do we navigate the boundaries between friendship, sexual intimacy and obsessive desire?"/>
    <n v="2250"/>
    <n v="2876"/>
    <x v="0"/>
    <x v="1"/>
    <s v="GBP"/>
    <n v="1473247240"/>
    <n v="1470655240"/>
    <b v="1"/>
    <n v="50"/>
    <b v="1"/>
    <s v="theater/plays"/>
    <n v="1.2782222222222221"/>
    <n v="57.52"/>
    <x v="1"/>
    <s v="plays"/>
    <x v="3252"/>
    <d v="2016-09-07T03:20:40"/>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x v="3253"/>
    <d v="2016-09-07T19: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x v="3254"/>
    <d v="2015-03-25T17: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x v="3255"/>
    <d v="2014-10-07T10: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x v="3256"/>
    <d v="2015-06-10T19: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x v="3257"/>
    <d v="2017-02-22T05:25:52"/>
  </r>
  <r>
    <n v="3258"/>
    <s v="Bluebirds by Joe Brondo"/>
    <s v="A guy named Walt steals a book and plans to sell it to get his life on track... until his wife finds out."/>
    <n v="7000"/>
    <n v="7365"/>
    <x v="0"/>
    <x v="0"/>
    <s v="USD"/>
    <n v="1420751861"/>
    <n v="1418159861"/>
    <b v="1"/>
    <n v="75"/>
    <b v="1"/>
    <s v="theater/plays"/>
    <n v="1.052142857142857"/>
    <n v="98.2"/>
    <x v="1"/>
    <s v="plays"/>
    <x v="3258"/>
    <d v="2015-01-08T13: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x v="3259"/>
    <d v="2016-09-30T19: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x v="3260"/>
    <d v="2015-11-30T09: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x v="3261"/>
    <d v="2015-07-16T09:24:36"/>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x v="3262"/>
    <d v="2014-12-21T20:00:00"/>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x v="3263"/>
    <d v="2015-10-30T13:00:00"/>
  </r>
  <r>
    <n v="3264"/>
    <s v="Kapow-i GoGo at The PIT"/>
    <s v="The three part comedic saga of Kapow-i GoGo, who saves the world.  Again.  And again."/>
    <n v="2500"/>
    <n v="2575"/>
    <x v="0"/>
    <x v="0"/>
    <s v="USD"/>
    <n v="1422482400"/>
    <n v="1421089938"/>
    <b v="1"/>
    <n v="49"/>
    <b v="1"/>
    <s v="theater/plays"/>
    <n v="1.03"/>
    <n v="52.551020408163268"/>
    <x v="1"/>
    <s v="plays"/>
    <x v="3264"/>
    <d v="2015-01-28T14: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x v="3265"/>
    <d v="2015-12-03T09: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x v="3266"/>
    <d v="2015-06-12T13: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x v="3267"/>
    <d v="2015-07-17T10: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x v="3268"/>
    <d v="2016-08-24T13: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x v="3269"/>
    <d v="2015-06-16T03: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x v="3270"/>
    <d v="2015-07-12T04:47:45"/>
  </r>
  <r>
    <n v="3271"/>
    <s v="Saxon Court at Southwark Playhouse"/>
    <s v="A razor sharp satire to darken your Christmas."/>
    <n v="1500"/>
    <n v="1950"/>
    <x v="0"/>
    <x v="1"/>
    <s v="GBP"/>
    <n v="1414927775"/>
    <n v="1412332175"/>
    <b v="1"/>
    <n v="51"/>
    <b v="1"/>
    <s v="theater/plays"/>
    <n v="1.3"/>
    <n v="38.235294117647058"/>
    <x v="1"/>
    <s v="plays"/>
    <x v="3271"/>
    <d v="2014-11-02T03: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x v="3272"/>
    <d v="2015-11-06T05: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x v="3273"/>
    <d v="2016-09-14T11: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x v="3274"/>
    <d v="2016-03-15T13: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x v="3275"/>
    <d v="2015-02-08T20: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x v="3276"/>
    <d v="2016-03-31T19: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x v="3277"/>
    <d v="2014-11-18T09: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x v="3278"/>
    <d v="2015-05-30T12: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x v="3279"/>
    <d v="2016-03-31T17: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x v="3280"/>
    <d v="2015-05-31T21: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x v="3281"/>
    <d v="2015-09-01T16: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x v="3282"/>
    <d v="2016-04-28T20: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x v="3283"/>
    <d v="2016-02-10T13:00:00"/>
  </r>
  <r>
    <n v="3284"/>
    <s v="Help fund Black Enough!"/>
    <s v="Black Enough is an LSU student-staged performance exploring the effects of white supremacy on the black community."/>
    <n v="3000"/>
    <n v="3048"/>
    <x v="0"/>
    <x v="0"/>
    <s v="USD"/>
    <n v="1454047140"/>
    <n v="1452546853"/>
    <b v="0"/>
    <n v="15"/>
    <b v="1"/>
    <s v="theater/plays"/>
    <n v="1.016"/>
    <n v="203.2"/>
    <x v="1"/>
    <s v="plays"/>
    <x v="3284"/>
    <d v="2016-01-28T21:59:00"/>
  </r>
  <r>
    <n v="3285"/>
    <s v="By Morning"/>
    <s v="A new play by Matthew Gasda"/>
    <n v="4999"/>
    <n v="5604"/>
    <x v="0"/>
    <x v="0"/>
    <s v="USD"/>
    <n v="1488258000"/>
    <n v="1485556626"/>
    <b v="0"/>
    <n v="81"/>
    <b v="1"/>
    <s v="theater/plays"/>
    <n v="1.1210242048409682"/>
    <n v="69.18518518518519"/>
    <x v="1"/>
    <s v="plays"/>
    <x v="3285"/>
    <d v="2017-02-27T21: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x v="3286"/>
    <d v="2016-08-15T12:09:42"/>
  </r>
  <r>
    <n v="3287"/>
    <s v="Three Things: Stories About Life"/>
    <s v="An inspirational one-man play about crisis, community, and the search for wholeness."/>
    <n v="2500"/>
    <n v="2500"/>
    <x v="0"/>
    <x v="5"/>
    <s v="CAD"/>
    <n v="1448733628"/>
    <n v="1446573628"/>
    <b v="0"/>
    <n v="34"/>
    <b v="1"/>
    <s v="theater/plays"/>
    <n v="1"/>
    <n v="73.529411764705884"/>
    <x v="1"/>
    <s v="plays"/>
    <x v="3287"/>
    <d v="2015-11-28T10: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x v="3288"/>
    <d v="2016-06-20T15: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x v="3289"/>
    <d v="2017-02-20T00: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x v="3290"/>
    <d v="2017-03-11T04: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x v="3291"/>
    <d v="2015-09-16T19: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x v="3292"/>
    <d v="2015-12-04T11: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x v="3293"/>
    <d v="2017-03-04T02: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x v="3294"/>
    <d v="2015-06-16T04: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x v="3295"/>
    <d v="2016-09-26T02: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x v="3296"/>
    <d v="2015-11-22T14: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x v="3297"/>
    <d v="2015-07-27T14: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x v="3298"/>
    <d v="2015-09-12T16: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x v="3299"/>
    <d v="2015-10-14T14: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x v="3300"/>
    <d v="2015-04-29T09: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x v="3301"/>
    <d v="2016-07-31T22:59:00"/>
  </r>
  <r>
    <n v="3302"/>
    <s v="El muro de BorÃ­s KiÃ©n"/>
    <s v="FilosofÃ­a de los anÃ³nimos"/>
    <n v="8400"/>
    <n v="8685"/>
    <x v="0"/>
    <x v="3"/>
    <s v="EUR"/>
    <n v="1481099176"/>
    <n v="1478507176"/>
    <b v="0"/>
    <n v="50"/>
    <b v="1"/>
    <s v="theater/plays"/>
    <n v="1.0339285714285715"/>
    <n v="173.7"/>
    <x v="1"/>
    <s v="plays"/>
    <x v="3302"/>
    <d v="2016-12-07T00: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x v="3303"/>
    <d v="2015-03-28T06: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x v="3304"/>
    <d v="2016-12-22T06: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x v="3305"/>
    <d v="2015-07-31T12: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x v="3306"/>
    <d v="2016-06-09T19: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x v="3307"/>
    <d v="2016-05-14T17: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x v="3308"/>
    <d v="2016-04-13T13:02:45"/>
  </r>
  <r>
    <n v="3309"/>
    <s v="Collision Course"/>
    <s v="Two unlikely friends, a garage, tinned beans &amp; the end of the world."/>
    <n v="350"/>
    <n v="558"/>
    <x v="0"/>
    <x v="1"/>
    <s v="GBP"/>
    <n v="1476632178"/>
    <n v="1473953778"/>
    <b v="0"/>
    <n v="31"/>
    <b v="1"/>
    <s v="theater/plays"/>
    <n v="1.5942857142857143"/>
    <n v="18"/>
    <x v="1"/>
    <s v="plays"/>
    <x v="3309"/>
    <d v="2016-10-16T07:36:18"/>
  </r>
  <r>
    <n v="3310"/>
    <s v="The Island Boys: A New Play"/>
    <s v="A new play about coming coming home, recovery, and trying to find God in the process."/>
    <n v="6500"/>
    <n v="6505"/>
    <x v="0"/>
    <x v="0"/>
    <s v="USD"/>
    <n v="1444169825"/>
    <n v="1441577825"/>
    <b v="0"/>
    <n v="31"/>
    <b v="1"/>
    <s v="theater/plays"/>
    <n v="1.0007692307692309"/>
    <n v="209.83870967741936"/>
    <x v="1"/>
    <s v="plays"/>
    <x v="3310"/>
    <d v="2015-10-06T14: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x v="3311"/>
    <d v="2015-10-16T23:00:10"/>
  </r>
  <r>
    <n v="3312"/>
    <s v="Richard III"/>
    <s v="Bare Theatre presents one of Shakespeare's most notorious characters in the final chapter of the War of the Roses saga."/>
    <n v="2500"/>
    <n v="2501"/>
    <x v="0"/>
    <x v="0"/>
    <s v="USD"/>
    <n v="1478901600"/>
    <n v="1477077946"/>
    <b v="0"/>
    <n v="41"/>
    <b v="1"/>
    <s v="theater/plays"/>
    <n v="1.0004"/>
    <n v="61"/>
    <x v="1"/>
    <s v="plays"/>
    <x v="3312"/>
    <d v="2016-11-11T14: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x v="3313"/>
    <d v="2016-01-26T17: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x v="3314"/>
    <d v="2015-05-08T12: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x v="3315"/>
    <d v="2016-05-05T23: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x v="3316"/>
    <d v="2014-08-08T05: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x v="3317"/>
    <d v="2016-06-07T16:57:04"/>
  </r>
  <r>
    <n v="3318"/>
    <s v="ROOMIES - Atlantic Canada Tour 2016-17"/>
    <s v="Help us strengthen and inspire disability arts in Atlantic Canada"/>
    <n v="2000"/>
    <n v="2512"/>
    <x v="0"/>
    <x v="5"/>
    <s v="CAD"/>
    <n v="1460341800"/>
    <n v="1456902893"/>
    <b v="0"/>
    <n v="32"/>
    <b v="1"/>
    <s v="theater/plays"/>
    <n v="1.256"/>
    <n v="78.5"/>
    <x v="1"/>
    <s v="plays"/>
    <x v="3318"/>
    <d v="2016-04-10T18: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06: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x v="3320"/>
    <d v="2016-06-21T17: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x v="3321"/>
    <d v="2014-10-15T19: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x v="3322"/>
    <d v="2016-06-21T19: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x v="3323"/>
    <d v="2016-09-25T00:46:48"/>
  </r>
  <r>
    <n v="3324"/>
    <s v="At Swim, Two Boys"/>
    <s v="The play tells the story of Jim and Doyler and their friendship on the brink of Irish independence."/>
    <n v="1500"/>
    <n v="1525"/>
    <x v="0"/>
    <x v="17"/>
    <s v="EUR"/>
    <n v="1465135190"/>
    <n v="1463925590"/>
    <b v="0"/>
    <n v="10"/>
    <b v="1"/>
    <s v="theater/plays"/>
    <n v="1.0166666666666666"/>
    <n v="152.5"/>
    <x v="1"/>
    <s v="plays"/>
    <x v="3324"/>
    <d v="2016-06-05T05: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x v="3325"/>
    <d v="2015-04-05T09: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x v="3326"/>
    <d v="2015-03-08T08: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x v="3327"/>
    <d v="2016-05-08T00: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x v="3328"/>
    <d v="2014-07-04T17: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x v="3329"/>
    <d v="2014-07-27T15: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x v="3330"/>
    <d v="2015-04-01T12: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x v="3331"/>
    <d v="2015-10-06T08:44:46"/>
  </r>
  <r>
    <n v="3332"/>
    <s v="Cortez"/>
    <s v="Two marine biologists are at odds during an important expedition. When a stranded shark refuses to die, things get weird."/>
    <n v="6000"/>
    <n v="6000"/>
    <x v="0"/>
    <x v="0"/>
    <s v="USD"/>
    <n v="1405802330"/>
    <n v="1403210330"/>
    <b v="0"/>
    <n v="83"/>
    <b v="1"/>
    <s v="theater/plays"/>
    <n v="1"/>
    <n v="72.289156626506028"/>
    <x v="1"/>
    <s v="plays"/>
    <x v="3332"/>
    <d v="2014-07-19T12: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x v="3333"/>
    <d v="2015-06-15T08: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x v="3334"/>
    <d v="2015-07-30T04: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x v="3335"/>
    <d v="2014-08-03T15:00:00"/>
  </r>
  <r>
    <n v="3336"/>
    <s v="WILDE TALES"/>
    <s v="A theatrical adaptation of Oscar Wilde's short stories, presented by Suitcase Civilians at The Space, April 5-10 2016."/>
    <n v="250"/>
    <n v="250"/>
    <x v="0"/>
    <x v="1"/>
    <s v="GBP"/>
    <n v="1459845246"/>
    <n v="1457429646"/>
    <b v="0"/>
    <n v="9"/>
    <b v="1"/>
    <s v="theater/plays"/>
    <n v="1"/>
    <n v="27.777777777777779"/>
    <x v="1"/>
    <s v="plays"/>
    <x v="3336"/>
    <d v="2016-04-05T00: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x v="3337"/>
    <d v="2014-10-10T13:00:00"/>
  </r>
  <r>
    <n v="3338"/>
    <s v="The Last Days of Judas Iscariot"/>
    <s v="Join Estelle Parsons in support of Theater That Looks and Sounds Like America"/>
    <n v="15000"/>
    <n v="15327"/>
    <x v="0"/>
    <x v="0"/>
    <s v="USD"/>
    <n v="1487944080"/>
    <n v="1486129680"/>
    <b v="0"/>
    <n v="112"/>
    <b v="1"/>
    <s v="theater/plays"/>
    <n v="1.0218"/>
    <n v="136.84821428571428"/>
    <x v="1"/>
    <s v="plays"/>
    <x v="3338"/>
    <d v="2017-02-24T05: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x v="3339"/>
    <d v="2016-07-28T07: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x v="3340"/>
    <d v="2016-12-06T15: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x v="3341"/>
    <d v="2016-06-12T09: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x v="3342"/>
    <d v="2015-03-31T20: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x v="3343"/>
    <d v="2016-04-13T05: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x v="3344"/>
    <d v="2014-08-29T20: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x v="3345"/>
    <d v="2015-04-17T16: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x v="3346"/>
    <d v="2015-02-25T16: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x v="3347"/>
    <d v="2016-05-08T13: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x v="3348"/>
    <d v="2016-04-29T19: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x v="3349"/>
    <d v="2016-06-13T09: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x v="3350"/>
    <d v="2015-11-29T15: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x v="3351"/>
    <d v="2014-07-23T03: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x v="3352"/>
    <d v="2016-07-01T15: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x v="3353"/>
    <d v="2016-05-02T15:00:00"/>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x v="3354"/>
    <d v="2015-10-28T20: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x v="3355"/>
    <d v="2016-05-10T03: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x v="3356"/>
    <d v="2016-07-15T11: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x v="3357"/>
    <d v="2014-08-01T02: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x v="3358"/>
    <d v="2014-11-19T00:27:59"/>
  </r>
  <r>
    <n v="3359"/>
    <s v="BEIRUT, LADY OF LEBANON"/>
    <s v="A Theatrical Production Celebrating the Lebanese Culture and the Human Spirit in Time of War."/>
    <n v="4000"/>
    <n v="4250"/>
    <x v="0"/>
    <x v="0"/>
    <s v="USD"/>
    <n v="1487985734"/>
    <n v="1484097734"/>
    <b v="0"/>
    <n v="23"/>
    <b v="1"/>
    <s v="theater/plays"/>
    <n v="1.0625"/>
    <n v="184.78260869565219"/>
    <x v="1"/>
    <s v="plays"/>
    <x v="3359"/>
    <d v="2017-02-24T17:22:14"/>
  </r>
  <r>
    <n v="3360"/>
    <s v="Pretty Butch"/>
    <s v="World Premiere, an M1 Singapore Fringe Festival 2017 commission."/>
    <n v="9000"/>
    <n v="9124"/>
    <x v="0"/>
    <x v="20"/>
    <s v="SGD"/>
    <n v="1481731140"/>
    <n v="1479866343"/>
    <b v="0"/>
    <n v="72"/>
    <b v="1"/>
    <s v="theater/plays"/>
    <n v="1.0137777777777779"/>
    <n v="126.72222222222223"/>
    <x v="1"/>
    <s v="plays"/>
    <x v="3360"/>
    <d v="2016-12-14T07: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x v="3361"/>
    <d v="2014-09-01T07: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x v="3362"/>
    <d v="2015-03-06T20: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x v="3363"/>
    <d v="2014-08-19T08: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x v="3364"/>
    <d v="2016-03-15T13: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x v="3365"/>
    <d v="2015-12-12T18: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x v="3366"/>
    <d v="2015-05-12T17: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x v="3367"/>
    <d v="2015-08-01T14: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x v="3368"/>
    <d v="2014-12-31T21: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x v="3369"/>
    <d v="2017-01-14T16: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x v="3370"/>
    <d v="2016-12-17T00:00:00"/>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x v="3371"/>
    <d v="2015-12-02T12: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x v="3372"/>
    <d v="2014-08-24T20: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x v="3373"/>
    <d v="2015-07-18T08: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x v="3374"/>
    <d v="2015-10-28T09: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x v="3375"/>
    <d v="2014-05-18T06: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x v="3376"/>
    <d v="2015-04-25T07: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x v="3377"/>
    <d v="2015-03-20T08: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x v="3378"/>
    <d v="2014-08-31T05: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x v="3379"/>
    <d v="2015-08-26T15: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x v="3380"/>
    <d v="2014-11-29T15: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x v="3381"/>
    <d v="2015-03-10T19: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x v="3382"/>
    <d v="2016-08-01T14: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x v="3383"/>
    <d v="2016-06-23T10: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x v="3384"/>
    <d v="2015-11-20T19: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x v="3385"/>
    <d v="2014-12-10T12: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x v="3386"/>
    <d v="2014-12-03T07: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x v="3387"/>
    <d v="2014-12-14T10:18:08"/>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x v="3388"/>
    <d v="2015-06-18T03: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x v="3389"/>
    <d v="2016-06-03T05: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x v="3390"/>
    <d v="2014-07-10T10: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x v="3391"/>
    <d v="2014-08-08T14: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x v="3392"/>
    <d v="2016-05-06T12: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x v="3393"/>
    <d v="2014-11-05T16: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x v="3394"/>
    <d v="2014-07-27T06:17:25"/>
  </r>
  <r>
    <n v="3395"/>
    <s v="MIRAMAR"/>
    <s v="Miramar is a a darkly funny play exploring what it is we call â€˜homeâ€™."/>
    <n v="500"/>
    <n v="920"/>
    <x v="0"/>
    <x v="1"/>
    <s v="GBP"/>
    <n v="1433009400"/>
    <n v="1431795944"/>
    <b v="0"/>
    <n v="38"/>
    <b v="1"/>
    <s v="theater/plays"/>
    <n v="1.84"/>
    <n v="24.210526315789473"/>
    <x v="1"/>
    <s v="plays"/>
    <x v="3395"/>
    <d v="2015-05-30T10: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x v="3396"/>
    <d v="2014-05-31T19: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x v="3397"/>
    <d v="2016-02-18T14: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x v="3398"/>
    <d v="2014-11-21T09: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x v="3399"/>
    <d v="2015-02-21T14: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x v="3400"/>
    <d v="2014-08-28T14: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x v="3401"/>
    <d v="2015-08-07T09: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x v="3402"/>
    <d v="2015-11-11T18: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x v="3403"/>
    <d v="2015-06-25T03: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x v="3404"/>
    <d v="2015-06-17T04: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x v="3405"/>
    <d v="2016-03-01T15:59:00"/>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x v="3406"/>
    <d v="2014-07-16T03: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x v="3407"/>
    <d v="2014-07-06T02: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x v="3408"/>
    <d v="2014-07-18T15: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x v="3409"/>
    <d v="2016-07-31T12: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x v="3410"/>
    <d v="2016-06-05T23: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x v="3411"/>
    <d v="2015-10-07T16: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x v="3412"/>
    <d v="2014-09-27T15: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x v="3413"/>
    <d v="2015-02-27T20: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x v="3414"/>
    <d v="2016-11-30T23:59:00"/>
  </r>
  <r>
    <n v="3415"/>
    <s v="Balm in Gilead at Columbia"/>
    <s v="We are raising funds to allow for enhanced scenic, costume, and lighting design. Every dollar helps!"/>
    <n v="200"/>
    <n v="200"/>
    <x v="0"/>
    <x v="0"/>
    <s v="USD"/>
    <n v="1460935800"/>
    <n v="1459999656"/>
    <b v="0"/>
    <n v="9"/>
    <b v="1"/>
    <s v="theater/plays"/>
    <n v="1"/>
    <n v="22.222222222222221"/>
    <x v="1"/>
    <s v="plays"/>
    <x v="3415"/>
    <d v="2016-04-17T15: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x v="3416"/>
    <d v="2015-04-23T10: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x v="3417"/>
    <d v="2014-10-25T16: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x v="3418"/>
    <d v="2014-05-23T12: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x v="3419"/>
    <d v="2016-04-06T13: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x v="3420"/>
    <d v="2016-02-13T16: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x v="3421"/>
    <d v="2015-03-04T10: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x v="3422"/>
    <d v="2015-12-13T16:00:00"/>
  </r>
  <r>
    <n v="3423"/>
    <s v="And That's How The Story Goes"/>
    <s v="Forest Hills Eastern's Student Run Show 2015. Our goal is to present a professional quality show on a budget."/>
    <n v="250"/>
    <n v="350"/>
    <x v="0"/>
    <x v="0"/>
    <s v="USD"/>
    <n v="1429912341"/>
    <n v="1427320341"/>
    <b v="0"/>
    <n v="10"/>
    <b v="1"/>
    <s v="theater/plays"/>
    <n v="1.4"/>
    <n v="35"/>
    <x v="1"/>
    <s v="plays"/>
    <x v="3423"/>
    <d v="2015-04-24T13: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x v="3424"/>
    <d v="2015-02-04T22: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x v="3425"/>
    <d v="2014-10-04T06: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x v="3426"/>
    <d v="2014-09-20T18:00:00"/>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x v="3427"/>
    <d v="2014-07-02T07: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x v="3428"/>
    <d v="2015-02-28T09: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x v="3429"/>
    <d v="2016-11-01T16: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x v="3430"/>
    <d v="2014-07-30T14: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x v="3431"/>
    <d v="2014-08-18T09:32:33"/>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x v="3432"/>
    <d v="2016-02-05T14:00:00"/>
  </r>
  <r>
    <n v="3433"/>
    <s v="The Dybbuk"/>
    <s v="death&amp;pretzels presents their first Chicago based project:_x000a_The Dybbuk by S. Ansky"/>
    <n v="9500"/>
    <n v="9525"/>
    <x v="0"/>
    <x v="0"/>
    <s v="USD"/>
    <n v="1402974000"/>
    <n v="1400290255"/>
    <b v="0"/>
    <n v="71"/>
    <b v="1"/>
    <s v="theater/plays"/>
    <n v="1.0026315789473683"/>
    <n v="134.1549295774648"/>
    <x v="1"/>
    <s v="plays"/>
    <x v="3433"/>
    <d v="2014-06-16T19: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x v="3434"/>
    <d v="2014-07-10T01: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x v="3435"/>
    <d v="2016-08-06T19: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x v="3436"/>
    <d v="2014-08-21T08: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x v="3437"/>
    <d v="2015-08-19T09: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x v="3438"/>
    <d v="2015-05-02T13: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x v="3439"/>
    <d v="2016-01-18T20: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x v="3440"/>
    <d v="2014-07-11T08: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x v="3441"/>
    <d v="2015-11-13T12: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x v="3442"/>
    <d v="2015-05-30T12: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x v="3443"/>
    <d v="2014-09-09T04: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05: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x v="3445"/>
    <d v="2015-10-23T04: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x v="3446"/>
    <d v="2015-02-05T04:20:00"/>
  </r>
  <r>
    <n v="3447"/>
    <s v="The Vagabond Halfback"/>
    <s v="&quot;He was a poet, a vagrant, a philosopher, a lady's man and a hard drinker&quot;"/>
    <n v="1000"/>
    <n v="1078"/>
    <x v="0"/>
    <x v="0"/>
    <s v="USD"/>
    <n v="1458332412"/>
    <n v="1454448012"/>
    <b v="0"/>
    <n v="14"/>
    <b v="1"/>
    <s v="theater/plays"/>
    <n v="1.0780000000000001"/>
    <n v="77"/>
    <x v="1"/>
    <s v="plays"/>
    <x v="3447"/>
    <d v="2016-03-18T12: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x v="3448"/>
    <d v="2014-12-16T18: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x v="3449"/>
    <d v="2016-07-08T20: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x v="3450"/>
    <d v="2015-04-02T07: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x v="3451"/>
    <d v="2015-04-21T09: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x v="3452"/>
    <d v="2014-07-22T19: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x v="3453"/>
    <d v="2016-08-13T15: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x v="3454"/>
    <d v="2014-07-31T08: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x v="3455"/>
    <d v="2016-10-13T10: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x v="3456"/>
    <d v="2014-07-31T22:59:00"/>
  </r>
  <r>
    <n v="3457"/>
    <s v="The Impossible Adventures Of Supernova Jones"/>
    <s v="Robots, Space Battles, Mystery, and Intrigue. Nothing is Impossible..."/>
    <n v="2000"/>
    <n v="2804"/>
    <x v="0"/>
    <x v="0"/>
    <s v="USD"/>
    <n v="1423720740"/>
    <n v="1421081857"/>
    <b v="0"/>
    <n v="55"/>
    <b v="1"/>
    <s v="theater/plays"/>
    <n v="1.4019999999999999"/>
    <n v="50.981818181818184"/>
    <x v="1"/>
    <s v="plays"/>
    <x v="3457"/>
    <d v="2015-02-11T21: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x v="3458"/>
    <d v="2015-02-02T20: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x v="3459"/>
    <d v="2016-05-20T03:31:00"/>
  </r>
  <r>
    <n v="3460"/>
    <s v="Pushers"/>
    <s v="'Pushers' is an exciting new play and the first project for brand new theatre company, Ain't Got No Home Productions."/>
    <n v="500"/>
    <n v="950"/>
    <x v="0"/>
    <x v="1"/>
    <s v="GBP"/>
    <n v="1408106352"/>
    <n v="1406896752"/>
    <b v="0"/>
    <n v="19"/>
    <b v="1"/>
    <s v="theater/plays"/>
    <n v="1.9"/>
    <n v="50"/>
    <x v="1"/>
    <s v="plays"/>
    <x v="3460"/>
    <d v="2014-08-15T04: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x v="3461"/>
    <d v="2016-10-28T19: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x v="3462"/>
    <d v="2015-07-10T10: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x v="3463"/>
    <d v="2016-10-10T19: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x v="3464"/>
    <d v="2016-08-22T19: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x v="3465"/>
    <d v="2015-08-09T08: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x v="3466"/>
    <d v="2016-04-19T15:27:30"/>
  </r>
  <r>
    <n v="3467"/>
    <s v="Venus in Fur, Los Angeles."/>
    <s v="Venus in Fur, By David Ives."/>
    <n v="3000"/>
    <n v="3030"/>
    <x v="0"/>
    <x v="0"/>
    <s v="USD"/>
    <n v="1426864032"/>
    <n v="1424275632"/>
    <b v="0"/>
    <n v="47"/>
    <b v="1"/>
    <s v="theater/plays"/>
    <n v="1.01"/>
    <n v="64.468085106382972"/>
    <x v="1"/>
    <s v="plays"/>
    <x v="3467"/>
    <d v="2015-03-20T07: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x v="3468"/>
    <d v="2016-09-20T19: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x v="3469"/>
    <d v="2016-04-28T07:24:05"/>
  </r>
  <r>
    <n v="3470"/>
    <s v="She Kills Monsters"/>
    <s v="The New Artist's Circle is a theatre company dedicated to bringing the arts to young people."/>
    <n v="250"/>
    <n v="375"/>
    <x v="0"/>
    <x v="0"/>
    <s v="USD"/>
    <n v="1468618680"/>
    <n v="1465345902"/>
    <b v="0"/>
    <n v="9"/>
    <b v="1"/>
    <s v="theater/plays"/>
    <n v="1.5"/>
    <n v="41.666666666666664"/>
    <x v="1"/>
    <s v="plays"/>
    <x v="3470"/>
    <d v="2016-07-15T13: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x v="3471"/>
    <d v="2014-08-31T12: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x v="3472"/>
    <d v="2014-11-05T21: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x v="3473"/>
    <d v="2015-03-20T12: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x v="3474"/>
    <d v="2016-07-20T04:02:11"/>
  </r>
  <r>
    <n v="3475"/>
    <s v="Score"/>
    <s v="Score is a musical play inspired by true stories of parents who have recovered from addiction and regained their children."/>
    <n v="300"/>
    <n v="340"/>
    <x v="0"/>
    <x v="1"/>
    <s v="GBP"/>
    <n v="1414972800"/>
    <n v="1412629704"/>
    <b v="0"/>
    <n v="17"/>
    <b v="1"/>
    <s v="theater/plays"/>
    <n v="1.1333333333333333"/>
    <n v="20"/>
    <x v="1"/>
    <s v="plays"/>
    <x v="3475"/>
    <d v="2014-11-02T16: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6T19: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x v="3477"/>
    <d v="2015-05-16T19: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x v="3478"/>
    <d v="2015-03-16T13:00:00"/>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x v="3479"/>
    <d v="2014-06-21T12: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x v="3480"/>
    <d v="2015-07-10T13: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x v="3481"/>
    <d v="2015-01-01T21: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x v="3482"/>
    <d v="2014-07-06T10: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x v="3483"/>
    <d v="2014-07-03T08: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x v="3484"/>
    <d v="2016-06-15T10: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x v="3485"/>
    <d v="2016-02-02T08: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x v="3486"/>
    <d v="2015-06-02T22: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x v="3487"/>
    <d v="2015-06-24T14: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x v="3488"/>
    <d v="2015-04-17T08: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x v="3489"/>
    <d v="2014-05-24T13: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x v="3490"/>
    <d v="2016-04-13T11: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x v="3491"/>
    <d v="2015-05-17T21: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x v="3492"/>
    <d v="2015-10-25T16: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x v="3493"/>
    <d v="2014-08-16T21: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x v="3494"/>
    <d v="2016-11-25T22: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x v="3495"/>
    <d v="2014-11-01T09: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x v="3496"/>
    <d v="2016-09-11T12: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x v="3497"/>
    <d v="2016-06-02T14: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x v="3498"/>
    <d v="2016-05-28T13: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x v="3499"/>
    <d v="2015-06-30T22: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x v="3500"/>
    <d v="2016-03-06T20: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x v="3501"/>
    <d v="2015-09-11T10:19:55"/>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x v="3502"/>
    <d v="2016-03-15T19: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x v="3503"/>
    <d v="2016-07-24T03: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x v="3504"/>
    <d v="2015-11-19T10: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x v="3505"/>
    <d v="2014-05-12T20: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x v="3506"/>
    <d v="2014-08-23T09: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x v="3507"/>
    <d v="2016-05-31T14: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x v="3508"/>
    <d v="2016-05-10T13: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x v="3509"/>
    <d v="2014-11-20T20: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x v="3510"/>
    <d v="2014-07-02T06:54:06"/>
  </r>
  <r>
    <n v="3511"/>
    <s v="Silent Planet"/>
    <s v="The world premiere of the first full-length play by Eve Leigh, at the intimate Finborough Theatre in London."/>
    <n v="1500"/>
    <n v="1518"/>
    <x v="0"/>
    <x v="1"/>
    <s v="GBP"/>
    <n v="1415385000"/>
    <n v="1413406695"/>
    <b v="0"/>
    <n v="19"/>
    <b v="1"/>
    <s v="theater/plays"/>
    <n v="1.012"/>
    <n v="79.89473684210526"/>
    <x v="1"/>
    <s v="plays"/>
    <x v="3511"/>
    <d v="2014-11-07T10: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x v="3512"/>
    <d v="2015-04-23T03: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x v="3513"/>
    <d v="2014-06-03T20: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x v="3514"/>
    <d v="2015-02-01T20: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x v="3515"/>
    <d v="2015-05-31T10: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x v="3516"/>
    <d v="2014-09-07T19: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x v="3517"/>
    <d v="2014-07-04T03: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x v="3518"/>
    <d v="2014-10-02T06: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x v="3519"/>
    <d v="2015-03-04T06:22:30"/>
  </r>
  <r>
    <n v="3520"/>
    <s v="Protocols"/>
    <s v="Help us to bring &quot;Protocols&quot; at the 2015 Camden Fringe. The most controversial play of the year."/>
    <n v="2000"/>
    <n v="2015"/>
    <x v="0"/>
    <x v="1"/>
    <s v="GBP"/>
    <n v="1441547220"/>
    <n v="1439322412"/>
    <b v="0"/>
    <n v="21"/>
    <b v="1"/>
    <s v="theater/plays"/>
    <n v="1.0075000000000001"/>
    <n v="95.952380952380949"/>
    <x v="1"/>
    <s v="plays"/>
    <x v="3520"/>
    <d v="2015-09-06T05: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x v="3521"/>
    <d v="2014-09-29T00: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x v="3522"/>
    <d v="2015-09-15T02: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x v="3523"/>
    <d v="2016-09-25T15: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x v="3524"/>
    <d v="2014-09-12T20: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x v="3525"/>
    <d v="2015-08-09T08: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7T21: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x v="3527"/>
    <d v="2015-07-10T19: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x v="3528"/>
    <d v="2017-01-18T04: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x v="3529"/>
    <d v="2015-07-12T17: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x v="3530"/>
    <d v="2016-04-10T12:00:00"/>
  </r>
  <r>
    <n v="3531"/>
    <s v="The Reinvention of Lily Johnson"/>
    <s v="A political comedy for a crazy election year"/>
    <n v="1000"/>
    <n v="1280"/>
    <x v="0"/>
    <x v="0"/>
    <s v="USD"/>
    <n v="1467301334"/>
    <n v="1464709334"/>
    <b v="0"/>
    <n v="26"/>
    <b v="1"/>
    <s v="theater/plays"/>
    <n v="1.28"/>
    <n v="49.230769230769234"/>
    <x v="1"/>
    <s v="plays"/>
    <x v="3531"/>
    <d v="2016-06-30T07: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x v="3532"/>
    <d v="2014-09-17T19: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x v="3533"/>
    <d v="2015-11-11T11:16:07"/>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x v="3534"/>
    <d v="2015-10-01T07: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x v="3535"/>
    <d v="2015-10-02T10: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x v="3536"/>
    <d v="2015-12-20T03: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x v="3537"/>
    <d v="2014-11-16T23: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x v="3538"/>
    <d v="2016-08-17T02: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x v="3539"/>
    <d v="2016-09-08T10: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x v="3540"/>
    <d v="2016-06-25T16: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x v="3541"/>
    <d v="2015-08-31T09: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x v="3542"/>
    <d v="2014-09-07T06: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x v="3543"/>
    <d v="2015-06-25T10:07:39"/>
  </r>
  <r>
    <n v="3544"/>
    <s v="Gruoch, or Lady Macbeth"/>
    <s v="Death &amp; Pretzels presents the world premiere of Paul Pasulka's Gruoch, or Lady Macbeth"/>
    <n v="2500"/>
    <n v="2500"/>
    <x v="0"/>
    <x v="0"/>
    <s v="USD"/>
    <n v="1425758257"/>
    <n v="1423166257"/>
    <b v="0"/>
    <n v="24"/>
    <b v="1"/>
    <s v="theater/plays"/>
    <n v="1"/>
    <n v="104.16666666666667"/>
    <x v="1"/>
    <s v="plays"/>
    <x v="3544"/>
    <d v="2015-03-07T11: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x v="3545"/>
    <d v="2015-04-11T11: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x v="3546"/>
    <d v="2015-03-31T19: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x v="3547"/>
    <d v="2016-05-13T19: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x v="3548"/>
    <d v="2016-03-04T17: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x v="3549"/>
    <d v="2015-09-04T01:27:53"/>
  </r>
  <r>
    <n v="3550"/>
    <s v="MOONFACE"/>
    <s v="MOONFACE explores the formative f***k-ups of adolescence. Fresh, incisive new writing. Monologue, movement and striking naturalism."/>
    <n v="2500"/>
    <n v="2620"/>
    <x v="0"/>
    <x v="1"/>
    <s v="GBP"/>
    <n v="1462224398"/>
    <n v="1459632398"/>
    <b v="0"/>
    <n v="64"/>
    <b v="1"/>
    <s v="theater/plays"/>
    <n v="1.048"/>
    <n v="40.9375"/>
    <x v="1"/>
    <s v="plays"/>
    <x v="3550"/>
    <d v="2016-05-02T13: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x v="3551"/>
    <d v="2014-05-22T14: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x v="3552"/>
    <d v="2014-06-28T06: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x v="3553"/>
    <d v="2015-08-11T16: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x v="3554"/>
    <d v="2015-02-11T09: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x v="3555"/>
    <d v="2016-11-17T03: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x v="3556"/>
    <d v="2014-08-17T07: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x v="3557"/>
    <d v="2014-05-04T22: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x v="3558"/>
    <d v="2015-06-26T13: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x v="3559"/>
    <d v="2015-07-31T00: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x v="3560"/>
    <d v="2015-05-26T18: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x v="3561"/>
    <d v="2015-08-05T10: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x v="3562"/>
    <d v="2016-03-13T14: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x v="3563"/>
    <d v="2016-08-01T11:00:00"/>
  </r>
  <r>
    <n v="3564"/>
    <s v="The Pillowman Aberdeen"/>
    <s v="Multi Award-Winng play THE PILLOWMAN coming to the Arts Centre Theatre, Aberdeen"/>
    <n v="1000"/>
    <n v="1005"/>
    <x v="0"/>
    <x v="1"/>
    <s v="GBP"/>
    <n v="1444060800"/>
    <n v="1440082649"/>
    <b v="0"/>
    <n v="17"/>
    <b v="1"/>
    <s v="theater/plays"/>
    <n v="1.0049999999999999"/>
    <n v="59.117647058823529"/>
    <x v="1"/>
    <s v="plays"/>
    <x v="3564"/>
    <d v="2015-10-05T08: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x v="3565"/>
    <d v="2014-12-31T09: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x v="3566"/>
    <d v="2015-01-23T04: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x v="3567"/>
    <d v="2015-06-10T11: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x v="3568"/>
    <d v="2014-09-17T09: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x v="3569"/>
    <d v="2015-01-08T08:31:36"/>
  </r>
  <r>
    <n v="3570"/>
    <s v="The Lower Depths"/>
    <s v="Theatre Machine presents an all-new adaptation of Maxim Gorky's classic of Russian theatre, The Lower Depths."/>
    <n v="2000"/>
    <n v="2287"/>
    <x v="0"/>
    <x v="0"/>
    <s v="USD"/>
    <n v="1420009200"/>
    <n v="1417593483"/>
    <b v="0"/>
    <n v="26"/>
    <b v="1"/>
    <s v="theater/plays"/>
    <n v="1.1435"/>
    <n v="87.961538461538467"/>
    <x v="1"/>
    <s v="plays"/>
    <x v="3570"/>
    <d v="2014-12-30T23: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x v="3571"/>
    <d v="2014-10-30T12:36:53"/>
  </r>
  <r>
    <n v="3572"/>
    <s v="Monster"/>
    <s v="A darkly comic one woman show by Abram Rooney as part of The Camden Fringe 2015."/>
    <n v="500"/>
    <n v="500"/>
    <x v="0"/>
    <x v="1"/>
    <s v="GBP"/>
    <n v="1434894082"/>
    <n v="1432302082"/>
    <b v="0"/>
    <n v="9"/>
    <b v="1"/>
    <s v="theater/plays"/>
    <n v="1"/>
    <n v="55.555555555555557"/>
    <x v="1"/>
    <s v="plays"/>
    <x v="3572"/>
    <d v="2015-06-21T05:41:22"/>
  </r>
  <r>
    <n v="3573"/>
    <s v="Licensed To Ill"/>
    <s v="London based theatre makers collaborating to create a new show about the history of HipHop."/>
    <n v="3000"/>
    <n v="3084"/>
    <x v="0"/>
    <x v="1"/>
    <s v="GBP"/>
    <n v="1415440846"/>
    <n v="1412845246"/>
    <b v="0"/>
    <n v="78"/>
    <b v="1"/>
    <s v="theater/plays"/>
    <n v="1.028"/>
    <n v="39.53846153846154"/>
    <x v="1"/>
    <s v="plays"/>
    <x v="3573"/>
    <d v="2014-11-08T02: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x v="3574"/>
    <d v="2014-11-13T15: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x v="3575"/>
    <d v="2016-08-10T19:59:00"/>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x v="3576"/>
    <d v="2016-12-05T06: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x v="3577"/>
    <d v="2015-04-25T22: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x v="3578"/>
    <d v="2016-04-30T09: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x v="3579"/>
    <d v="2016-03-31T09: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x v="3580"/>
    <d v="2015-02-28T20: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x v="3581"/>
    <d v="2014-07-30T03:18:30"/>
  </r>
  <r>
    <n v="3582"/>
    <s v="REALLY REALLY"/>
    <s v="A contemporary American play touching on the scorching realities of growing up in the Millennial generation."/>
    <n v="1000"/>
    <n v="2870"/>
    <x v="0"/>
    <x v="0"/>
    <s v="USD"/>
    <n v="1459822682"/>
    <n v="1458613082"/>
    <b v="0"/>
    <n v="49"/>
    <b v="1"/>
    <s v="theater/plays"/>
    <n v="2.87"/>
    <n v="58.571428571428569"/>
    <x v="1"/>
    <s v="plays"/>
    <x v="3582"/>
    <d v="2016-04-04T18: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x v="3583"/>
    <d v="2016-04-18T01: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x v="3584"/>
    <d v="2015-07-12T23: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x v="3585"/>
    <d v="2014-12-21T09:11:30"/>
  </r>
  <r>
    <n v="3586"/>
    <s v="Actors &amp; Musicians who are Blind or Autistic"/>
    <s v="See Theatre In A New Light"/>
    <n v="7500"/>
    <n v="8207"/>
    <x v="0"/>
    <x v="0"/>
    <s v="USD"/>
    <n v="1474649070"/>
    <n v="1469465070"/>
    <b v="0"/>
    <n v="54"/>
    <b v="1"/>
    <s v="theater/plays"/>
    <n v="1.0942666666666667"/>
    <n v="151.9814814814815"/>
    <x v="1"/>
    <s v="plays"/>
    <x v="3586"/>
    <d v="2016-09-23T08: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x v="3587"/>
    <d v="2016-06-27T11: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x v="3588"/>
    <d v="2015-04-29T15: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x v="3589"/>
    <d v="2015-05-26T07: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x v="3590"/>
    <d v="2014-10-20T00: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x v="3591"/>
    <d v="2015-01-23T20: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x v="3592"/>
    <d v="2015-02-10T20: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x v="3593"/>
    <d v="2015-01-05T12: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x v="3594"/>
    <d v="2016-09-03T17:36:22"/>
  </r>
  <r>
    <n v="3595"/>
    <s v="The Flu Season"/>
    <s v="A new theatre company staging Will Eno's The Flu Season in Seattle"/>
    <n v="2600"/>
    <n v="3081"/>
    <x v="0"/>
    <x v="0"/>
    <s v="USD"/>
    <n v="1426229940"/>
    <n v="1423959123"/>
    <b v="0"/>
    <n v="62"/>
    <b v="1"/>
    <s v="theater/plays"/>
    <n v="1.1850000000000001"/>
    <n v="49.693548387096776"/>
    <x v="1"/>
    <s v="plays"/>
    <x v="3595"/>
    <d v="2015-03-12T22: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x v="3596"/>
    <d v="2014-08-26T09: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x v="3597"/>
    <d v="2016-03-02T21:59:00"/>
  </r>
  <r>
    <n v="3598"/>
    <s v="Cinderella"/>
    <s v="River City Theatre Company needs your support as we embark on our thirteenth production, CINDERELLA!"/>
    <n v="1000"/>
    <n v="1101"/>
    <x v="0"/>
    <x v="0"/>
    <s v="USD"/>
    <n v="1409720340"/>
    <n v="1408129822"/>
    <b v="0"/>
    <n v="27"/>
    <b v="1"/>
    <s v="theater/plays"/>
    <n v="1.101"/>
    <n v="40.777777777777779"/>
    <x v="1"/>
    <s v="plays"/>
    <x v="3598"/>
    <d v="2014-09-02T20: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x v="3599"/>
    <d v="2015-08-29T16:00:00"/>
  </r>
  <r>
    <n v="3600"/>
    <s v="Pariah"/>
    <s v="The First Play From The Man Who Brought You The Black James Bond!"/>
    <n v="10"/>
    <n v="13"/>
    <x v="0"/>
    <x v="0"/>
    <s v="USD"/>
    <n v="1476390164"/>
    <n v="1473970964"/>
    <b v="0"/>
    <n v="4"/>
    <b v="1"/>
    <s v="theater/plays"/>
    <n v="1.3"/>
    <n v="3.25"/>
    <x v="1"/>
    <s v="plays"/>
    <x v="3600"/>
    <d v="2016-10-13T12: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x v="3601"/>
    <d v="2015-01-16T15: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x v="3602"/>
    <d v="2016-05-17T13: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x v="3603"/>
    <d v="2015-11-05T13: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x v="3604"/>
    <d v="2016-04-28T22: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x v="3605"/>
    <d v="2016-02-13T11: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x v="3606"/>
    <d v="2016-08-14T06:30:57"/>
  </r>
  <r>
    <n v="3607"/>
    <s v="E15 at The Pleasance and CPT"/>
    <s v="'E15' is a verbatim project that looks at the story of the Focus E15 Campaign"/>
    <n v="550"/>
    <n v="580"/>
    <x v="0"/>
    <x v="1"/>
    <s v="GBP"/>
    <n v="1450137600"/>
    <n v="1448924882"/>
    <b v="0"/>
    <n v="20"/>
    <b v="1"/>
    <s v="theater/plays"/>
    <n v="1.0545454545454545"/>
    <n v="29"/>
    <x v="1"/>
    <s v="plays"/>
    <x v="3607"/>
    <d v="2015-12-14T16: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x v="3608"/>
    <d v="2016-06-17T06: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x v="3609"/>
    <d v="2016-03-30T14: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x v="3610"/>
    <d v="2015-08-17T02: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x v="3611"/>
    <d v="2015-04-08T00: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x v="3612"/>
    <d v="2014-06-09T09:26:51"/>
  </r>
  <r>
    <n v="3613"/>
    <s v="HIS NAME IS ARTHUR HOLMBERG"/>
    <s v="a woman walks into a bar except she looks like a man and no one's serving drinks. one night only"/>
    <n v="1250"/>
    <n v="1250"/>
    <x v="0"/>
    <x v="0"/>
    <s v="USD"/>
    <n v="1403964574"/>
    <n v="1401372574"/>
    <b v="0"/>
    <n v="20"/>
    <b v="1"/>
    <s v="theater/plays"/>
    <n v="1"/>
    <n v="62.5"/>
    <x v="1"/>
    <s v="plays"/>
    <x v="3613"/>
    <d v="2014-06-28T06: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x v="3614"/>
    <d v="2015-06-18T17: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x v="3615"/>
    <d v="2015-12-10T06: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x v="3616"/>
    <d v="2015-03-19T13: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x v="3617"/>
    <d v="2017-02-27T16: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x v="3618"/>
    <d v="2015-06-03T07: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x v="3619"/>
    <d v="2016-11-19T14: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x v="3620"/>
    <d v="2015-03-04T20: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x v="3621"/>
    <d v="2016-09-30T13:00:00"/>
  </r>
  <r>
    <n v="3622"/>
    <s v="Shakespeare's Pericles, Prince of Tyre"/>
    <s v="5 actors. 39 characters. 1 epic adventure. Presented by the Cradle Theatre Company."/>
    <n v="1000"/>
    <n v="1000.99"/>
    <x v="0"/>
    <x v="0"/>
    <s v="USD"/>
    <n v="1411874580"/>
    <n v="1409030371"/>
    <b v="0"/>
    <n v="21"/>
    <b v="1"/>
    <s v="theater/plays"/>
    <n v="1.00099"/>
    <n v="47.666190476190479"/>
    <x v="1"/>
    <s v="plays"/>
    <x v="3622"/>
    <d v="2014-09-27T19:23:00"/>
  </r>
  <r>
    <n v="3623"/>
    <s v="Since I've Been Here"/>
    <s v="An original play exploring the complications of romantic relationships in all forms."/>
    <n v="2500"/>
    <n v="3000"/>
    <x v="0"/>
    <x v="0"/>
    <s v="USD"/>
    <n v="1406358000"/>
    <n v="1404841270"/>
    <b v="0"/>
    <n v="34"/>
    <b v="1"/>
    <s v="theater/plays"/>
    <n v="1.2"/>
    <n v="88.235294117647058"/>
    <x v="1"/>
    <s v="plays"/>
    <x v="3623"/>
    <d v="2014-07-25T23: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x v="3624"/>
    <d v="2016-08-23T10: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x v="3625"/>
    <d v="2015-07-02T07: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x v="3626"/>
    <d v="2014-08-16T08: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x v="3627"/>
    <d v="2016-05-20T19: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m/>
    <x v="1"/>
    <s v="musical"/>
    <x v="3628"/>
    <d v="2015-12-13T12: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x v="3629"/>
    <d v="2016-05-05T09: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x v="3630"/>
    <d v="2014-11-29T13: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x v="3631"/>
    <d v="2014-09-22T19: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x v="3632"/>
    <d v="2014-11-23T14: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x v="3633"/>
    <d v="2016-11-18T17: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x v="3634"/>
    <d v="2017-01-13T19:59:00"/>
  </r>
  <r>
    <n v="3635"/>
    <s v="Mary's Son"/>
    <s v="Mary's Son is a pop opera about Jesus and the hope he brings to all people."/>
    <n v="3500"/>
    <n v="1276"/>
    <x v="2"/>
    <x v="0"/>
    <s v="USD"/>
    <n v="1461186676"/>
    <n v="1458594676"/>
    <b v="0"/>
    <n v="10"/>
    <b v="0"/>
    <s v="theater/musical"/>
    <n v="0.36457142857142855"/>
    <n v="127.6"/>
    <x v="1"/>
    <s v="musical"/>
    <x v="3635"/>
    <d v="2016-04-20T13:11:16"/>
  </r>
  <r>
    <n v="3636"/>
    <s v="The Brother's of B-Block"/>
    <s v="The Brotherâ€™s of B-block is a musical play. A new take on &quot;OZ&quot; _x000a_The Wizard of OZ meets HBO's OZ."/>
    <n v="150000"/>
    <n v="0"/>
    <x v="2"/>
    <x v="0"/>
    <s v="USD"/>
    <n v="1442248829"/>
    <n v="1439224829"/>
    <b v="0"/>
    <n v="0"/>
    <b v="0"/>
    <s v="theater/musical"/>
    <n v="0"/>
    <m/>
    <x v="1"/>
    <s v="musical"/>
    <x v="3636"/>
    <d v="2015-09-14T08: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x v="3637"/>
    <d v="2015-01-01T08:48:55"/>
  </r>
  <r>
    <n v="3638"/>
    <s v="Project Hedwig and the Angry Inch"/>
    <s v="A rock and roll journey that explores love, loss, redemption, duality and ascension."/>
    <n v="3300"/>
    <n v="216"/>
    <x v="2"/>
    <x v="5"/>
    <s v="CAD"/>
    <n v="1429456132"/>
    <n v="1424275732"/>
    <b v="0"/>
    <n v="2"/>
    <b v="0"/>
    <s v="theater/musical"/>
    <n v="6.545454545454546E-2"/>
    <n v="108"/>
    <x v="1"/>
    <s v="musical"/>
    <x v="3638"/>
    <d v="2015-04-19T07: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x v="3639"/>
    <d v="2016-10-07T07: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x v="3640"/>
    <d v="2015-05-10T10: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m/>
    <x v="1"/>
    <s v="musical"/>
    <x v="3641"/>
    <d v="2014-10-04T21: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x v="3642"/>
    <d v="2015-11-30T09:00:00"/>
  </r>
  <r>
    <n v="3643"/>
    <s v="Puberty: The Musical"/>
    <s v="It feels like the first time. Like the very first time everyone's coming-of-age comes to the stage. Think 'Wicked', with bad acne."/>
    <n v="25000"/>
    <n v="0"/>
    <x v="2"/>
    <x v="0"/>
    <s v="USD"/>
    <n v="1447734439"/>
    <n v="1444274839"/>
    <b v="0"/>
    <n v="0"/>
    <b v="0"/>
    <s v="theater/musical"/>
    <n v="0"/>
    <m/>
    <x v="1"/>
    <s v="musical"/>
    <x v="3643"/>
    <d v="2015-11-16T20: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x v="3644"/>
    <d v="2016-03-07T20:59:00"/>
  </r>
  <r>
    <n v="3645"/>
    <s v="If the Shoe Fits"/>
    <s v="This new musical comedy empowers women and girls of all ages to be themselves in their shoes, whatever shoes they choose."/>
    <n v="1000"/>
    <n v="1"/>
    <x v="2"/>
    <x v="5"/>
    <s v="CAD"/>
    <n v="1479773838"/>
    <n v="1477178238"/>
    <b v="0"/>
    <n v="1"/>
    <b v="0"/>
    <s v="theater/musical"/>
    <n v="1E-3"/>
    <n v="1"/>
    <x v="1"/>
    <s v="musical"/>
    <x v="3645"/>
    <d v="2016-11-21T16: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x v="3646"/>
    <d v="2015-06-16T15: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x v="3647"/>
    <d v="2016-09-30T09:58:47"/>
  </r>
  <r>
    <n v="3648"/>
    <s v="Moth Theater Lives"/>
    <s v="Help Moth Live! Support Moth and its artist collective to achieve its 2014/15 season."/>
    <n v="40000"/>
    <n v="40153"/>
    <x v="0"/>
    <x v="0"/>
    <s v="USD"/>
    <n v="1412492445"/>
    <n v="1409900445"/>
    <b v="0"/>
    <n v="73"/>
    <b v="1"/>
    <s v="theater/plays"/>
    <n v="1.003825"/>
    <n v="550.04109589041093"/>
    <x v="1"/>
    <s v="plays"/>
    <x v="3648"/>
    <d v="2014-10-04T23: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09: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x v="3650"/>
    <d v="2016-02-02T03: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x v="3651"/>
    <d v="2014-08-10T07: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x v="3652"/>
    <d v="2016-08-24T19: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x v="3653"/>
    <d v="2015-08-05T00: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x v="3654"/>
    <d v="2016-04-03T09: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x v="3655"/>
    <d v="2015-07-17T22: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x v="3656"/>
    <d v="2017-02-01T14: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x v="3657"/>
    <d v="2016-06-01T13:42:00"/>
  </r>
  <r>
    <n v="3658"/>
    <s v="Mr. Marmalade"/>
    <s v="Life is hard when your own imaginary friend can't make time for you."/>
    <n v="1500"/>
    <n v="1510"/>
    <x v="0"/>
    <x v="0"/>
    <s v="USD"/>
    <n v="1404273540"/>
    <n v="1400272580"/>
    <b v="0"/>
    <n v="20"/>
    <b v="1"/>
    <s v="theater/plays"/>
    <n v="1.0066666666666666"/>
    <n v="75.5"/>
    <x v="1"/>
    <s v="plays"/>
    <x v="3658"/>
    <d v="2014-07-01T19: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x v="3659"/>
    <d v="2015-03-19T06: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x v="3660"/>
    <d v="2014-12-23T13: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x v="3661"/>
    <d v="2016-04-09T20: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x v="3662"/>
    <d v="2015-03-30T20: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03: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x v="3664"/>
    <d v="2016-06-15T21: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x v="3665"/>
    <d v="2015-10-28T11:54:00"/>
  </r>
  <r>
    <n v="3666"/>
    <s v="Israel LÃ³pez @ Ojai Playwrights Conference"/>
    <s v="Artistic Internship @ Ojai Playwrights Conference"/>
    <n v="1200"/>
    <n v="1200"/>
    <x v="0"/>
    <x v="0"/>
    <s v="USD"/>
    <n v="1406185200"/>
    <n v="1404337382"/>
    <b v="0"/>
    <n v="38"/>
    <b v="1"/>
    <s v="theater/plays"/>
    <n v="1"/>
    <n v="31.578947368421051"/>
    <x v="1"/>
    <s v="plays"/>
    <x v="3666"/>
    <d v="2014-07-23T23: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x v="3667"/>
    <d v="2015-07-18T15: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x v="3668"/>
    <d v="2015-07-23T10: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x v="3669"/>
    <d v="2015-06-11T08: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x v="3670"/>
    <d v="2015-05-31T15: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x v="3671"/>
    <d v="2014-07-20T19: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x v="3672"/>
    <d v="2014-09-26T14: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x v="3673"/>
    <d v="2014-11-05T04: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x v="3674"/>
    <d v="2016-09-03T12: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x v="3675"/>
    <d v="2016-05-15T15: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x v="3676"/>
    <d v="2014-09-12T11: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x v="3677"/>
    <d v="2014-07-02T19:59:00"/>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x v="3678"/>
    <d v="2015-05-31T04: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x v="3679"/>
    <d v="2014-06-30T20: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x v="3680"/>
    <d v="2016-10-05T02: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x v="3681"/>
    <d v="2016-01-15T07: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x v="3682"/>
    <d v="2014-06-15T22: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x v="3683"/>
    <d v="2016-10-19T18: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x v="3684"/>
    <d v="2015-09-01T20: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x v="3685"/>
    <d v="2014-05-19T13: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x v="3686"/>
    <d v="2015-08-28T19: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x v="3687"/>
    <d v="2014-06-26T21: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x v="3688"/>
    <d v="2014-08-08T10: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x v="3689"/>
    <d v="2015-06-21T14: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x v="3690"/>
    <d v="2014-11-27T07:21:23"/>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x v="3691"/>
    <d v="2015-03-01T20:59:00"/>
  </r>
  <r>
    <n v="3692"/>
    <s v="An Evening With Durang"/>
    <s v="Help us independently produce two great comedies by Christopher Durang."/>
    <n v="1000"/>
    <n v="1260"/>
    <x v="0"/>
    <x v="0"/>
    <s v="USD"/>
    <n v="1411084800"/>
    <n v="1410304179"/>
    <b v="0"/>
    <n v="17"/>
    <b v="1"/>
    <s v="theater/plays"/>
    <n v="1.26"/>
    <n v="74.117647058823536"/>
    <x v="1"/>
    <s v="plays"/>
    <x v="3692"/>
    <d v="2014-09-18T16: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x v="3693"/>
    <d v="2015-11-30T14: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x v="3694"/>
    <d v="2016-06-05T18: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x v="3695"/>
    <d v="2015-01-11T12: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x v="3696"/>
    <d v="2015-02-13T06: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03: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x v="3698"/>
    <d v="2016-03-02T11: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x v="3699"/>
    <d v="2014-10-15T06:26:56"/>
  </r>
  <r>
    <n v="3700"/>
    <s v="Generations (Senior Project)"/>
    <s v="Help me produce the play I have written for my senior project!"/>
    <n v="500"/>
    <n v="606"/>
    <x v="0"/>
    <x v="0"/>
    <s v="USD"/>
    <n v="1412092800"/>
    <n v="1409493800"/>
    <b v="0"/>
    <n v="18"/>
    <b v="1"/>
    <s v="theater/plays"/>
    <n v="1.212"/>
    <n v="33.666666666666664"/>
    <x v="1"/>
    <s v="plays"/>
    <x v="3700"/>
    <d v="2014-09-30T08: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x v="3701"/>
    <d v="2015-06-04T04: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x v="3702"/>
    <d v="2016-07-10T14: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x v="3703"/>
    <d v="2016-08-12T22: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x v="3704"/>
    <d v="2016-05-31T08: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x v="3705"/>
    <d v="2014-06-23T10: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x v="3706"/>
    <d v="2014-09-12T13: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x v="3707"/>
    <d v="2016-07-21T21: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x v="3708"/>
    <d v="2014-07-03T19: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x v="3709"/>
    <d v="2014-06-25T08: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x v="3710"/>
    <d v="2015-04-03T05:49:48"/>
  </r>
  <r>
    <n v="3711"/>
    <s v="The Youth Shakespeare Project 2014"/>
    <s v="Two teachers and twenty kids bring one of Shakespeare's plays to life!"/>
    <n v="500"/>
    <n v="570"/>
    <x v="0"/>
    <x v="0"/>
    <s v="USD"/>
    <n v="1402848000"/>
    <n v="1400606573"/>
    <b v="0"/>
    <n v="21"/>
    <b v="1"/>
    <s v="theater/plays"/>
    <n v="1.1399999999999999"/>
    <n v="27.142857142857142"/>
    <x v="1"/>
    <s v="plays"/>
    <x v="3711"/>
    <d v="2014-06-15T08: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x v="3712"/>
    <d v="2015-05-30T22: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x v="3713"/>
    <d v="2016-06-04T09: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x v="3714"/>
    <d v="2015-05-25T19: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x v="3715"/>
    <d v="2015-03-31T04: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x v="3716"/>
    <d v="2016-01-21T13: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x v="3717"/>
    <d v="2015-05-09T12: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x v="3718"/>
    <d v="2015-02-27T09:11:15"/>
  </r>
  <r>
    <n v="3719"/>
    <s v="Corium"/>
    <s v="A new piece of physical theatre about love, regret and longing."/>
    <n v="200"/>
    <n v="420"/>
    <x v="0"/>
    <x v="1"/>
    <s v="GBP"/>
    <n v="1434994266"/>
    <n v="1432402266"/>
    <b v="0"/>
    <n v="4"/>
    <b v="1"/>
    <s v="theater/plays"/>
    <n v="2.1"/>
    <n v="105"/>
    <x v="1"/>
    <s v="plays"/>
    <x v="3719"/>
    <d v="2015-06-22T09:31:06"/>
  </r>
  <r>
    <n v="3720"/>
    <s v="Lakotas and the American Theatre"/>
    <s v="Breaking the American Indian stereotype in the American Theatre."/>
    <n v="3300"/>
    <n v="3449"/>
    <x v="0"/>
    <x v="0"/>
    <s v="USD"/>
    <n v="1435881006"/>
    <n v="1433980206"/>
    <b v="0"/>
    <n v="40"/>
    <b v="1"/>
    <s v="theater/plays"/>
    <n v="1.0451515151515152"/>
    <n v="86.224999999999994"/>
    <x v="1"/>
    <s v="plays"/>
    <x v="3720"/>
    <d v="2015-07-02T15: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x v="3721"/>
    <d v="2014-11-05T15: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x v="3722"/>
    <d v="2016-02-11T14:59:00"/>
  </r>
  <r>
    <n v="3723"/>
    <s v="Beauty and the Beast"/>
    <s v="Saltmine Theatre Company present Beauty and the Beast:"/>
    <n v="4500"/>
    <n v="4592"/>
    <x v="0"/>
    <x v="1"/>
    <s v="GBP"/>
    <n v="1417374262"/>
    <n v="1414778662"/>
    <b v="0"/>
    <n v="63"/>
    <b v="1"/>
    <s v="theater/plays"/>
    <n v="1.0204444444444445"/>
    <n v="72.888888888888886"/>
    <x v="1"/>
    <s v="plays"/>
    <x v="3723"/>
    <d v="2014-11-30T11: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x v="3724"/>
    <d v="2016-05-04T15: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13: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x v="3726"/>
    <d v="2016-04-29T13: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x v="3727"/>
    <d v="2016-10-19T20: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x v="3728"/>
    <d v="2015-08-18T20: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x v="3729"/>
    <d v="2015-03-22T19: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x v="3730"/>
    <d v="2015-08-17T08: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x v="3731"/>
    <d v="2015-01-09T19: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x v="3732"/>
    <d v="2015-01-24T04:00:00"/>
  </r>
  <r>
    <n v="3733"/>
    <s v="laughter in the hood"/>
    <s v="want to donate tickets to residents who live in the community that cant afford the 35.00 price of ticket"/>
    <n v="1500"/>
    <n v="0"/>
    <x v="2"/>
    <x v="0"/>
    <s v="USD"/>
    <n v="1429396200"/>
    <n v="1428539708"/>
    <b v="0"/>
    <n v="0"/>
    <b v="0"/>
    <s v="theater/plays"/>
    <n v="0"/>
    <m/>
    <x v="1"/>
    <s v="plays"/>
    <x v="3733"/>
    <d v="2015-04-18T14: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x v="3734"/>
    <d v="2015-05-25T13:38:16"/>
  </r>
  <r>
    <n v="3735"/>
    <s v="Women Beware Women"/>
    <s v="Young Actor's taking on a Jacobean tragedy. Family, betrayal, love, lust, sex and death."/>
    <n v="150"/>
    <n v="20"/>
    <x v="2"/>
    <x v="1"/>
    <s v="GBP"/>
    <n v="1432831089"/>
    <n v="1430239089"/>
    <b v="0"/>
    <n v="2"/>
    <b v="0"/>
    <s v="theater/plays"/>
    <n v="0.13333333333333333"/>
    <n v="10"/>
    <x v="1"/>
    <s v="plays"/>
    <x v="3735"/>
    <d v="2015-05-28T08: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x v="3736"/>
    <d v="2015-03-23T10:00:00"/>
  </r>
  <r>
    <n v="3737"/>
    <s v="Measure For Measure"/>
    <s v="The ASU Theatre and Shakespeare Club presents Measure For Measure directed by Jordyn Ochser."/>
    <n v="700"/>
    <n v="150"/>
    <x v="2"/>
    <x v="0"/>
    <s v="USD"/>
    <n v="1447311540"/>
    <n v="1445358903"/>
    <b v="0"/>
    <n v="4"/>
    <b v="0"/>
    <s v="theater/plays"/>
    <n v="0.21428571428571427"/>
    <n v="37.5"/>
    <x v="1"/>
    <s v="plays"/>
    <x v="3737"/>
    <d v="2015-11-11T22:59:00"/>
  </r>
  <r>
    <n v="3738"/>
    <s v="'GULF' - a new play by PIVOT THEATRE"/>
    <s v="A filmic, fast-paced exploration of trust, making its debut at Camden People's Theatre this July."/>
    <n v="1500"/>
    <n v="270"/>
    <x v="2"/>
    <x v="1"/>
    <s v="GBP"/>
    <n v="1405461600"/>
    <n v="1403562705"/>
    <b v="0"/>
    <n v="6"/>
    <b v="0"/>
    <s v="theater/plays"/>
    <n v="0.18"/>
    <n v="45"/>
    <x v="1"/>
    <s v="plays"/>
    <x v="3738"/>
    <d v="2014-07-15T14: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x v="3739"/>
    <d v="2016-07-17T02: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x v="3740"/>
    <d v="2014-08-11T17:53:58"/>
  </r>
  <r>
    <n v="3741"/>
    <s v="Open House Theater"/>
    <s v="A small community with a love for theater would like to continue. Help the children of this community continue."/>
    <n v="20000"/>
    <n v="0"/>
    <x v="2"/>
    <x v="0"/>
    <s v="USD"/>
    <n v="1450389950"/>
    <n v="1447797950"/>
    <b v="0"/>
    <n v="0"/>
    <b v="0"/>
    <s v="theater/plays"/>
    <n v="0"/>
    <m/>
    <x v="1"/>
    <s v="plays"/>
    <x v="3741"/>
    <d v="2015-12-17T14: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x v="3742"/>
    <d v="2014-09-05T21:09:04"/>
  </r>
  <r>
    <n v="3743"/>
    <s v="Down the Mississippi"/>
    <s v="I'm taking the Adventures of Huckleberry Finn puppet show down the Mississippi River!"/>
    <n v="2200"/>
    <n v="0"/>
    <x v="2"/>
    <x v="0"/>
    <s v="USD"/>
    <n v="1404406964"/>
    <n v="1401814964"/>
    <b v="0"/>
    <n v="0"/>
    <b v="0"/>
    <s v="theater/plays"/>
    <n v="0"/>
    <m/>
    <x v="1"/>
    <s v="plays"/>
    <x v="3743"/>
    <d v="2014-07-03T09:02:44"/>
  </r>
  <r>
    <n v="3744"/>
    <s v="The Game's Afoot - Spotlight"/>
    <s v="This summer, The Spotlight Players are celebrating Christmas in July with a presentation of Ken Ludwig's side splitting comedy."/>
    <n v="1200"/>
    <n v="0"/>
    <x v="2"/>
    <x v="0"/>
    <s v="USD"/>
    <n v="1404532740"/>
    <n v="1401823952"/>
    <b v="0"/>
    <n v="0"/>
    <b v="0"/>
    <s v="theater/plays"/>
    <n v="0"/>
    <m/>
    <x v="1"/>
    <s v="plays"/>
    <x v="3744"/>
    <d v="2014-07-04T19:59:00"/>
  </r>
  <r>
    <n v="3745"/>
    <s v="Tyke Theatre Web Show"/>
    <s v="Tyke wants to expand her puppet theater show to weekly online web shows and is looking for backers."/>
    <n v="100"/>
    <n v="10"/>
    <x v="2"/>
    <x v="0"/>
    <s v="USD"/>
    <n v="1407689102"/>
    <n v="1405097102"/>
    <b v="0"/>
    <n v="1"/>
    <b v="0"/>
    <s v="theater/plays"/>
    <n v="0.1"/>
    <n v="10"/>
    <x v="1"/>
    <s v="plays"/>
    <x v="3745"/>
    <d v="2014-08-10T08:45:02"/>
  </r>
  <r>
    <n v="3746"/>
    <s v="Stage Play Production - &quot;I Love You to Death&quot;"/>
    <s v="Generational curses CAN be broken...right?"/>
    <n v="8500"/>
    <n v="202"/>
    <x v="2"/>
    <x v="0"/>
    <s v="USD"/>
    <n v="1475918439"/>
    <n v="1473326439"/>
    <b v="0"/>
    <n v="1"/>
    <b v="0"/>
    <s v="theater/plays"/>
    <n v="2.3764705882352941E-2"/>
    <n v="202"/>
    <x v="1"/>
    <s v="plays"/>
    <x v="3746"/>
    <d v="2016-10-08T01:20:39"/>
  </r>
  <r>
    <n v="3747"/>
    <s v="Counting Stars"/>
    <s v="The world premiere of an astonishing new play by acclaimed writer Atiha Sen Gupta."/>
    <n v="2500"/>
    <n v="25"/>
    <x v="2"/>
    <x v="1"/>
    <s v="GBP"/>
    <n v="1436137140"/>
    <n v="1433833896"/>
    <b v="0"/>
    <n v="1"/>
    <b v="0"/>
    <s v="theater/plays"/>
    <n v="0.01"/>
    <n v="25"/>
    <x v="1"/>
    <s v="plays"/>
    <x v="3747"/>
    <d v="2015-07-05T14: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x v="3748"/>
    <d v="2016-02-15T21: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8T19: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x v="3750"/>
    <d v="2015-02-09T23: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x v="3751"/>
    <d v="2016-04-02T15: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x v="3752"/>
    <d v="2016-10-16T13: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x v="3753"/>
    <d v="2015-06-02T16: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x v="3754"/>
    <d v="2014-07-25T20: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x v="3755"/>
    <d v="2016-04-15T12: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x v="3756"/>
    <d v="2014-06-11T11: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x v="3757"/>
    <d v="2014-12-01T12:25:15"/>
  </r>
  <r>
    <n v="3758"/>
    <s v="Luigi's Ladies"/>
    <s v="LUIGI'S LADIES: an original one-woman musical comedy"/>
    <n v="1500"/>
    <n v="1535"/>
    <x v="0"/>
    <x v="0"/>
    <s v="USD"/>
    <n v="1400475600"/>
    <n v="1397819938"/>
    <b v="0"/>
    <n v="26"/>
    <b v="1"/>
    <s v="theater/musical"/>
    <n v="1.0233333333333334"/>
    <n v="59.03846153846154"/>
    <x v="1"/>
    <s v="musical"/>
    <x v="3758"/>
    <d v="2014-05-18T21:00:00"/>
  </r>
  <r>
    <n v="3759"/>
    <s v="Pared Down Productions"/>
    <s v="A production company specializing in small-scale musicals"/>
    <n v="4000"/>
    <n v="4409.7700000000004"/>
    <x v="0"/>
    <x v="0"/>
    <s v="USD"/>
    <n v="1440556553"/>
    <n v="1435372553"/>
    <b v="0"/>
    <n v="88"/>
    <b v="1"/>
    <s v="theater/musical"/>
    <n v="1.1024425000000002"/>
    <n v="50.111022727272733"/>
    <x v="1"/>
    <s v="musical"/>
    <x v="3759"/>
    <d v="2015-08-25T18: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x v="3760"/>
    <d v="2014-05-05T04: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x v="3761"/>
    <d v="2015-08-10T15: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x v="3762"/>
    <d v="2015-08-02T11:31:29"/>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x v="3763"/>
    <d v="2015-04-01T09: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x v="3764"/>
    <d v="2016-05-28T16: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x v="3765"/>
    <d v="2014-07-30T10: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x v="3766"/>
    <d v="2014-07-02T20: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x v="3767"/>
    <d v="2015-02-28T20: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x v="3768"/>
    <d v="2014-06-12T09: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x v="3769"/>
    <d v="2016-04-15T06: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x v="3770"/>
    <d v="2015-06-13T14:20:10"/>
  </r>
  <r>
    <n v="3771"/>
    <s v="COME OUT SWINGIN'!"/>
    <s v="I would like to make a demo recording of six songs from COME OUT SWINGIN'!"/>
    <n v="1000"/>
    <n v="1460"/>
    <x v="0"/>
    <x v="0"/>
    <s v="USD"/>
    <n v="1463529600"/>
    <n v="1462307652"/>
    <b v="0"/>
    <n v="38"/>
    <b v="1"/>
    <s v="theater/musical"/>
    <n v="1.46"/>
    <n v="38.421052631578945"/>
    <x v="1"/>
    <s v="musical"/>
    <x v="3771"/>
    <d v="2016-05-17T16: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x v="3772"/>
    <d v="2016-11-28T22:00:00"/>
  </r>
  <r>
    <n v="3773"/>
    <s v="Dundee: A Hip-Hopera"/>
    <s v="A dramatic hip-hopera, inspired from monologues written by the performers."/>
    <n v="5000"/>
    <n v="5410"/>
    <x v="0"/>
    <x v="0"/>
    <s v="USD"/>
    <n v="1479175680"/>
    <n v="1476317247"/>
    <b v="0"/>
    <n v="57"/>
    <b v="1"/>
    <s v="theater/musical"/>
    <n v="1.0820000000000001"/>
    <n v="94.912280701754383"/>
    <x v="1"/>
    <s v="musical"/>
    <x v="3773"/>
    <d v="2016-11-14T18: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x v="3774"/>
    <d v="2015-04-09T11: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x v="3775"/>
    <d v="2015-04-08T20: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x v="3776"/>
    <d v="2014-07-31T17: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x v="3777"/>
    <d v="2014-09-26T20:00:00"/>
  </r>
  <r>
    <n v="3778"/>
    <s v="Give a Puppet a Hand"/>
    <s v="Sponsor an AVENUE Q puppet for The Barn Players April 2015 production."/>
    <n v="2400"/>
    <n v="2521"/>
    <x v="0"/>
    <x v="0"/>
    <s v="USD"/>
    <n v="1423942780"/>
    <n v="1418758780"/>
    <b v="0"/>
    <n v="36"/>
    <b v="1"/>
    <s v="theater/musical"/>
    <n v="1.0504166666666668"/>
    <n v="70.027777777777771"/>
    <x v="1"/>
    <s v="musical"/>
    <x v="3778"/>
    <d v="2015-02-14T11:39:40"/>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x v="3779"/>
    <d v="2016-03-26T08: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x v="3780"/>
    <d v="2015-07-13T12: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x v="3781"/>
    <d v="2014-09-08T13: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x v="3782"/>
    <d v="2016-07-24T15: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x v="3783"/>
    <d v="2016-03-15T08: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x v="3784"/>
    <d v="2016-07-10T15: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x v="3785"/>
    <d v="2016-08-02T02: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x v="3786"/>
    <d v="2016-05-26T16: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x v="3787"/>
    <d v="2015-07-10T19: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x v="3788"/>
    <d v="2015-12-23T08: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x v="3789"/>
    <d v="2015-06-15T11: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m/>
    <x v="1"/>
    <s v="musical"/>
    <x v="3790"/>
    <d v="2016-11-22T09:00:23"/>
  </r>
  <r>
    <n v="3791"/>
    <s v="Spin! at The Cumming Playhouse"/>
    <s v="Spin! is an original musical comedy-drama presented by Blue Palm Productions."/>
    <n v="1500"/>
    <n v="0"/>
    <x v="2"/>
    <x v="0"/>
    <s v="USD"/>
    <n v="1404664592"/>
    <n v="1399480592"/>
    <b v="0"/>
    <n v="0"/>
    <b v="0"/>
    <s v="theater/musical"/>
    <n v="0"/>
    <m/>
    <x v="1"/>
    <s v="musical"/>
    <x v="3791"/>
    <d v="2014-07-06T08:36:32"/>
  </r>
  <r>
    <n v="3792"/>
    <s v="BorikÃ©n: The Show"/>
    <s v="A cultural and historic journey through Puerto Rico's music and dance!"/>
    <n v="12500"/>
    <n v="35"/>
    <x v="2"/>
    <x v="0"/>
    <s v="USD"/>
    <n v="1436957022"/>
    <n v="1434365022"/>
    <b v="0"/>
    <n v="2"/>
    <b v="0"/>
    <s v="theater/musical"/>
    <n v="2.8E-3"/>
    <n v="17.5"/>
    <x v="1"/>
    <s v="musical"/>
    <x v="3792"/>
    <d v="2015-07-15T02: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x v="3793"/>
    <d v="2014-12-16T14: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x v="3794"/>
    <d v="2015-06-07T05:55:54"/>
  </r>
  <r>
    <n v="3795"/>
    <s v="Duodeca"/>
    <s v="Poppin Productions are currently entering the development stage of their very first production -  &quot;Duodeca&quot;."/>
    <n v="600"/>
    <n v="10"/>
    <x v="2"/>
    <x v="1"/>
    <s v="GBP"/>
    <n v="1440801000"/>
    <n v="1437042490"/>
    <b v="0"/>
    <n v="2"/>
    <b v="0"/>
    <s v="theater/musical"/>
    <n v="1.6666666666666666E-2"/>
    <n v="5"/>
    <x v="1"/>
    <s v="musical"/>
    <x v="3795"/>
    <d v="2015-08-28T14: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x v="3796"/>
    <d v="2017-01-13T16: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x v="3797"/>
    <d v="2015-04-20T13: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x v="3798"/>
    <d v="2014-08-10T09:20:48"/>
  </r>
  <r>
    <n v="3799"/>
    <s v="A Story Once Told"/>
    <s v="An original musical on it's way to the stage in Minneapolis, MN. Feel free to ask any questions."/>
    <n v="10000"/>
    <n v="402"/>
    <x v="2"/>
    <x v="0"/>
    <s v="USD"/>
    <n v="1457734843"/>
    <n v="1455142843"/>
    <b v="0"/>
    <n v="4"/>
    <b v="0"/>
    <s v="theater/musical"/>
    <n v="4.02E-2"/>
    <n v="100.5"/>
    <x v="1"/>
    <s v="musical"/>
    <x v="3799"/>
    <d v="2016-03-11T14: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x v="3800"/>
    <d v="2015-01-10T20: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x v="3801"/>
    <d v="2015-01-02T08:13:36"/>
  </r>
  <r>
    <n v="3802"/>
    <s v="The Lost Play of William Shakespeare"/>
    <s v="A musical about how Shakespeare was inspired to write only his own plays after the co-authored play Henry VI was taken."/>
    <n v="3000"/>
    <n v="0"/>
    <x v="2"/>
    <x v="0"/>
    <s v="USD"/>
    <n v="1445482906"/>
    <n v="1442890906"/>
    <b v="0"/>
    <n v="0"/>
    <b v="0"/>
    <s v="theater/musical"/>
    <n v="0"/>
    <m/>
    <x v="1"/>
    <s v="musical"/>
    <x v="3802"/>
    <d v="2015-10-21T19:01:46"/>
  </r>
  <r>
    <n v="3803"/>
    <s v="Benjamin Button the Musical Concept Album"/>
    <s v="A fully orchestrated concept album of Benjamin Button the Musical!"/>
    <n v="12000"/>
    <n v="2358"/>
    <x v="2"/>
    <x v="0"/>
    <s v="USD"/>
    <n v="1457133568"/>
    <n v="1454541568"/>
    <b v="0"/>
    <n v="40"/>
    <b v="0"/>
    <s v="theater/musical"/>
    <n v="0.19650000000000001"/>
    <n v="58.95"/>
    <x v="1"/>
    <s v="musical"/>
    <x v="3803"/>
    <d v="2016-03-04T15: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m/>
    <x v="1"/>
    <s v="musical"/>
    <x v="3804"/>
    <d v="2016-07-30T23: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x v="3805"/>
    <d v="2014-09-27T13: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x v="3806"/>
    <d v="2014-06-28T22: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x v="3807"/>
    <d v="2015-04-03T13: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x v="3808"/>
    <d v="2015-04-25T01: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x v="3809"/>
    <d v="2014-07-30T15: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x v="3810"/>
    <d v="2015-03-21T11: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x v="3811"/>
    <d v="2016-05-31T03: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x v="3812"/>
    <d v="2015-05-31T19: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x v="3813"/>
    <d v="2016-06-14T13: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x v="3814"/>
    <d v="2015-03-31T19: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x v="3815"/>
    <d v="2015-08-20T15: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x v="3816"/>
    <d v="2014-07-17T08: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x v="3817"/>
    <d v="2015-10-23T19: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x v="3818"/>
    <d v="2015-03-12T11: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x v="3819"/>
    <d v="2015-07-17T13: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x v="3820"/>
    <d v="2015-07-05T07: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x v="3821"/>
    <d v="2016-01-03T20: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x v="3822"/>
    <d v="2016-01-19T14:59:00"/>
  </r>
  <r>
    <n v="3823"/>
    <s v="FEED"/>
    <s v="Feed, a new play by Garrett Markgraf (based on the novel by M.T. Anderson), Directed by Anna Marck at Oakland University."/>
    <n v="2500"/>
    <n v="2650"/>
    <x v="0"/>
    <x v="0"/>
    <s v="USD"/>
    <n v="1437364740"/>
    <n v="1434405044"/>
    <b v="0"/>
    <n v="41"/>
    <b v="1"/>
    <s v="theater/plays"/>
    <n v="1.06"/>
    <n v="64.634146341463421"/>
    <x v="1"/>
    <s v="plays"/>
    <x v="3823"/>
    <d v="2015-07-19T19: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x v="3824"/>
    <d v="2016-08-01T05: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x v="3825"/>
    <d v="2015-06-16T17: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x v="3826"/>
    <d v="2015-05-07T02: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x v="3827"/>
    <d v="2015-03-26T16: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x v="3828"/>
    <d v="2014-12-31T05: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x v="3829"/>
    <d v="2016-08-31T12:46:11"/>
  </r>
  <r>
    <n v="3830"/>
    <s v="Run Away"/>
    <s v="The Aeon Theatre company is producing another original play by Parker Hale at the Manhattan Reportory Theatre"/>
    <n v="100"/>
    <n v="225"/>
    <x v="0"/>
    <x v="0"/>
    <s v="USD"/>
    <n v="1464371211"/>
    <n v="1463161611"/>
    <b v="0"/>
    <n v="3"/>
    <b v="1"/>
    <s v="theater/plays"/>
    <n v="2.25"/>
    <n v="75"/>
    <x v="1"/>
    <s v="plays"/>
    <x v="3830"/>
    <d v="2016-05-27T09: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x v="3831"/>
    <d v="2014-11-05T13: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x v="3832"/>
    <d v="2016-02-19T18: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x v="3833"/>
    <d v="2014-12-01T11: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x v="3834"/>
    <d v="2015-06-18T02: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x v="3835"/>
    <d v="2016-04-21T14: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x v="3836"/>
    <d v="2016-08-02T20:09:00"/>
  </r>
  <r>
    <n v="3837"/>
    <s v="Farcical Elements Presents Boeing-Boeing"/>
    <s v="A high-flying French farce with the thrust of a well-tuned jet engine"/>
    <n v="2000"/>
    <n v="2042"/>
    <x v="0"/>
    <x v="1"/>
    <s v="GBP"/>
    <n v="1435947758"/>
    <n v="1432837358"/>
    <b v="0"/>
    <n v="17"/>
    <b v="1"/>
    <s v="theater/plays"/>
    <n v="1.0209999999999999"/>
    <n v="120.11764705882354"/>
    <x v="1"/>
    <s v="plays"/>
    <x v="3837"/>
    <d v="2015-07-03T10: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x v="3838"/>
    <d v="2015-05-22T09: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x v="3839"/>
    <d v="2015-07-29T19:25:24"/>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x v="3840"/>
    <d v="2016-03-28T07: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x v="3841"/>
    <d v="2014-07-20T10: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x v="3842"/>
    <d v="2014-05-11T03: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x v="3843"/>
    <d v="2014-05-31T17: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x v="3844"/>
    <d v="2014-06-02T22: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x v="3845"/>
    <d v="2015-10-01T07:02:54"/>
  </r>
  <r>
    <n v="3846"/>
    <s v="My Insane Shakespeare"/>
    <s v="My Insane Shakespeare. An original play by Arthur Elbakyan premiering October 13th at United Solo, New York City."/>
    <n v="7000"/>
    <n v="189"/>
    <x v="2"/>
    <x v="0"/>
    <s v="USD"/>
    <n v="1412405940"/>
    <n v="1409721542"/>
    <b v="1"/>
    <n v="8"/>
    <b v="0"/>
    <s v="theater/plays"/>
    <n v="2.7E-2"/>
    <n v="23.625"/>
    <x v="1"/>
    <s v="plays"/>
    <x v="3846"/>
    <d v="2014-10-03T22: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x v="3847"/>
    <d v="2015-07-18T21: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x v="3848"/>
    <d v="2015-10-18T11: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x v="3849"/>
    <d v="2015-06-11T10:24:44"/>
  </r>
  <r>
    <n v="3850"/>
    <s v="The Vagina Monologues 2015"/>
    <s v="V-Day is a global activist movement to end violence against women and girls."/>
    <n v="1000"/>
    <n v="38"/>
    <x v="2"/>
    <x v="0"/>
    <s v="USD"/>
    <n v="1420081143"/>
    <n v="1417489143"/>
    <b v="1"/>
    <n v="4"/>
    <b v="0"/>
    <s v="theater/plays"/>
    <n v="3.7999999999999999E-2"/>
    <n v="9.5"/>
    <x v="1"/>
    <s v="plays"/>
    <x v="3850"/>
    <d v="2014-12-31T18:59:03"/>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x v="3851"/>
    <d v="2015-07-17T02: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x v="3852"/>
    <d v="2015-03-26T19:34:36"/>
  </r>
  <r>
    <n v="3853"/>
    <s v="The Original Laughter Therapist"/>
    <s v="A dose of One-woman &quot;Dramedy&quot; to cure those daily blues is just what the doctor ordered!"/>
    <n v="100000"/>
    <n v="26"/>
    <x v="2"/>
    <x v="0"/>
    <s v="USD"/>
    <n v="1409602178"/>
    <n v="1406578178"/>
    <b v="0"/>
    <n v="2"/>
    <b v="0"/>
    <s v="theater/plays"/>
    <n v="2.5999999999999998E-4"/>
    <n v="13"/>
    <x v="1"/>
    <s v="plays"/>
    <x v="3853"/>
    <d v="2014-09-01T12:09:38"/>
  </r>
  <r>
    <n v="3854"/>
    <s v="The Case Of Soghomon Tehlirian"/>
    <s v="A play dedicated to the 100th anniversary of the Armenian Genocide."/>
    <n v="11000"/>
    <n v="1788"/>
    <x v="2"/>
    <x v="0"/>
    <s v="USD"/>
    <n v="1431206058"/>
    <n v="1428614058"/>
    <b v="0"/>
    <n v="20"/>
    <b v="0"/>
    <s v="theater/plays"/>
    <n v="0.16254545454545455"/>
    <n v="89.4"/>
    <x v="1"/>
    <s v="plays"/>
    <x v="3854"/>
    <d v="2015-05-09T13: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x v="3855"/>
    <d v="2015-03-26T14: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x v="3856"/>
    <d v="2015-03-08T08: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x v="3857"/>
    <d v="2014-08-01T09: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x v="3858"/>
    <d v="2015-05-22T13: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x v="3859"/>
    <d v="2014-06-25T13: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x v="3860"/>
    <d v="2014-08-12T07:51:50"/>
  </r>
  <r>
    <n v="3861"/>
    <s v="READY OR NOT HERE I COME"/>
    <s v="THE COMING OF THE LORD!"/>
    <n v="2000"/>
    <n v="100"/>
    <x v="2"/>
    <x v="0"/>
    <s v="USD"/>
    <n v="1415828820"/>
    <n v="1412258977"/>
    <b v="0"/>
    <n v="1"/>
    <b v="0"/>
    <s v="theater/plays"/>
    <n v="0.05"/>
    <n v="100"/>
    <x v="1"/>
    <s v="plays"/>
    <x v="3861"/>
    <d v="2014-11-12T13:47:00"/>
  </r>
  <r>
    <n v="3862"/>
    <s v="The Container Play"/>
    <s v="The hit immersive theatre experience of England comes to Corpus Christi!"/>
    <n v="7500"/>
    <n v="1"/>
    <x v="2"/>
    <x v="0"/>
    <s v="USD"/>
    <n v="1473699540"/>
    <n v="1472451356"/>
    <b v="0"/>
    <n v="1"/>
    <b v="0"/>
    <s v="theater/plays"/>
    <n v="1.3333333333333334E-4"/>
    <n v="1"/>
    <x v="1"/>
    <s v="plays"/>
    <x v="3862"/>
    <d v="2016-09-12T08:59:00"/>
  </r>
  <r>
    <n v="3863"/>
    <s v="Umma Yemaya"/>
    <s v="Umma Yemaya is  a play that examines the challenges of unconventional love. The Lady  and the Artist create their own world for love."/>
    <n v="6000"/>
    <n v="0"/>
    <x v="2"/>
    <x v="0"/>
    <s v="USD"/>
    <n v="1446739905"/>
    <n v="1441552305"/>
    <b v="0"/>
    <n v="0"/>
    <b v="0"/>
    <s v="theater/plays"/>
    <n v="0"/>
    <m/>
    <x v="1"/>
    <s v="plays"/>
    <x v="3863"/>
    <d v="2015-11-05T08: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x v="3864"/>
    <d v="2015-11-17T14: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x v="3865"/>
    <d v="2014-08-29T21:30:00"/>
  </r>
  <r>
    <n v="3866"/>
    <s v="a feminine ending, brought to you by the East End Theatre Co"/>
    <s v="A funny, moving, witty piece about a girl, her oboe, and her dreams."/>
    <n v="2000"/>
    <n v="11"/>
    <x v="2"/>
    <x v="0"/>
    <s v="USD"/>
    <n v="1458703740"/>
    <n v="1454453021"/>
    <b v="0"/>
    <n v="2"/>
    <b v="0"/>
    <s v="theater/plays"/>
    <n v="5.4999999999999997E-3"/>
    <n v="5.5"/>
    <x v="1"/>
    <s v="plays"/>
    <x v="3866"/>
    <d v="2016-03-22T19: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x v="3867"/>
    <d v="2016-06-18T11:32:19"/>
  </r>
  <r>
    <n v="3868"/>
    <s v="1000 words (Canceled)"/>
    <s v="New collection of music by Scott Evan Davis!"/>
    <n v="5000"/>
    <n v="10"/>
    <x v="1"/>
    <x v="1"/>
    <s v="GBP"/>
    <n v="1410191405"/>
    <n v="1408031405"/>
    <b v="0"/>
    <n v="1"/>
    <b v="0"/>
    <s v="theater/musical"/>
    <n v="2E-3"/>
    <n v="10"/>
    <x v="1"/>
    <s v="musical"/>
    <x v="3868"/>
    <d v="2014-09-08T07:50:05"/>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x v="3869"/>
    <d v="2015-03-13T19: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x v="3870"/>
    <d v="2014-07-02T20: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x v="3871"/>
    <d v="2017-03-29T09:44:10"/>
  </r>
  <r>
    <n v="3872"/>
    <s v="Shining Star Players (Canceled)"/>
    <s v="We are a brand new theatrical teen production company, and we need enough money to put on our first musical production."/>
    <n v="15000"/>
    <n v="0"/>
    <x v="1"/>
    <x v="0"/>
    <s v="USD"/>
    <n v="1439522996"/>
    <n v="1435202996"/>
    <b v="0"/>
    <n v="0"/>
    <b v="0"/>
    <s v="theater/musical"/>
    <n v="0"/>
    <m/>
    <x v="1"/>
    <s v="musical"/>
    <x v="3872"/>
    <d v="2015-08-13T19: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m/>
    <x v="1"/>
    <s v="musical"/>
    <x v="3873"/>
    <d v="2015-10-08T08: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m/>
    <x v="1"/>
    <s v="musical"/>
    <x v="3874"/>
    <d v="2015-01-23T17: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m/>
    <x v="1"/>
    <s v="musical"/>
    <x v="3875"/>
    <d v="2016-09-03T02: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x v="3876"/>
    <d v="2016-02-02T06: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x v="3877"/>
    <d v="2016-12-08T08: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x v="3878"/>
    <d v="2015-06-29T19:59:00"/>
  </r>
  <r>
    <n v="3879"/>
    <s v="Theatre 'Portable' Royal (Canceled)"/>
    <s v="Theatre â€˜Portableâ€™ Royal is a portable, fully working, 40 seater theatre which will tour the UK and beyond!"/>
    <n v="15000"/>
    <n v="0"/>
    <x v="1"/>
    <x v="1"/>
    <s v="GBP"/>
    <n v="1422218396"/>
    <n v="1419626396"/>
    <b v="0"/>
    <n v="0"/>
    <b v="0"/>
    <s v="theater/musical"/>
    <n v="0"/>
    <m/>
    <x v="1"/>
    <s v="musical"/>
    <x v="3879"/>
    <d v="2015-01-25T12: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x v="3880"/>
    <d v="2014-07-30T15:00:00"/>
  </r>
  <r>
    <n v="3881"/>
    <s v="My Real Mother's Name is... (Canceled)"/>
    <s v="A musical journey coming to the Blue Venue at the 2017 Orlando Fringe Festival!"/>
    <n v="500"/>
    <n v="25"/>
    <x v="1"/>
    <x v="0"/>
    <s v="USD"/>
    <n v="1487550399"/>
    <n v="1484958399"/>
    <b v="0"/>
    <n v="1"/>
    <b v="0"/>
    <s v="theater/musical"/>
    <n v="0.05"/>
    <n v="25"/>
    <x v="1"/>
    <s v="musical"/>
    <x v="3881"/>
    <d v="2017-02-19T16: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m/>
    <x v="1"/>
    <s v="musical"/>
    <x v="3882"/>
    <d v="2016-01-31T15:03:00"/>
  </r>
  <r>
    <n v="3883"/>
    <s v="CAGED - A New Musical (Canceled)"/>
    <s v="CAGED - A New Musical is the story of One Passion, One Voice, One Dream. - One man's quest to become the woman he always wanted to be."/>
    <n v="15000"/>
    <n v="0"/>
    <x v="1"/>
    <x v="1"/>
    <s v="GBP"/>
    <n v="1409668069"/>
    <n v="1407076069"/>
    <b v="0"/>
    <n v="0"/>
    <b v="0"/>
    <s v="theater/musical"/>
    <n v="0"/>
    <m/>
    <x v="1"/>
    <s v="musical"/>
    <x v="3883"/>
    <d v="2014-09-02T06: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m/>
    <x v="1"/>
    <s v="musical"/>
    <x v="3884"/>
    <d v="2015-03-27T09: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m/>
    <x v="1"/>
    <s v="musical"/>
    <x v="3885"/>
    <d v="2016-05-09T14:49:51"/>
  </r>
  <r>
    <n v="3886"/>
    <s v="a (Canceled)"/>
    <n v="1"/>
    <n v="10000"/>
    <n v="0"/>
    <x v="1"/>
    <x v="2"/>
    <s v="AUD"/>
    <n v="1418275702"/>
    <n v="1415683702"/>
    <b v="0"/>
    <n v="0"/>
    <b v="0"/>
    <s v="theater/musical"/>
    <n v="0"/>
    <m/>
    <x v="1"/>
    <s v="musical"/>
    <x v="3886"/>
    <d v="2014-12-10T21: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x v="3887"/>
    <d v="2015-05-01T14: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x v="3888"/>
    <d v="2017-02-26T05: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x v="3889"/>
    <d v="2015-01-04T15: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x v="3890"/>
    <d v="2015-08-15T10:12:24"/>
  </r>
  <r>
    <n v="3891"/>
    <s v="Out of the Box: A Mime Story"/>
    <s v="A comedy about a mime who dreams of becoming a stand up comedian."/>
    <n v="800"/>
    <n v="260"/>
    <x v="2"/>
    <x v="0"/>
    <s v="USD"/>
    <n v="1427086740"/>
    <n v="1424488244"/>
    <b v="0"/>
    <n v="7"/>
    <b v="0"/>
    <s v="theater/plays"/>
    <n v="0.32500000000000001"/>
    <n v="37.142857142857146"/>
    <x v="1"/>
    <s v="plays"/>
    <x v="3891"/>
    <d v="2015-03-22T20: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m/>
    <x v="1"/>
    <s v="plays"/>
    <x v="3892"/>
    <d v="2014-08-23T23: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x v="3893"/>
    <d v="2014-06-30T22: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x v="3894"/>
    <d v="2016-12-05T20:59:00"/>
  </r>
  <r>
    <n v="3895"/>
    <s v="Vestige"/>
    <s v="A Transgender makeup artist calls into question the loyalty of her best friend in a 1980's circus while dealing with her dying mother."/>
    <n v="1000"/>
    <n v="50"/>
    <x v="2"/>
    <x v="0"/>
    <s v="USD"/>
    <n v="1425103218"/>
    <n v="1422424818"/>
    <b v="0"/>
    <n v="1"/>
    <b v="0"/>
    <s v="theater/plays"/>
    <n v="0.05"/>
    <n v="50"/>
    <x v="1"/>
    <s v="plays"/>
    <x v="3895"/>
    <d v="2015-02-27T22:00:18"/>
  </r>
  <r>
    <n v="3896"/>
    <s v="Yorick and Company"/>
    <s v="Yorick and Co. is a comedy about a struggling theatre company whose mysterious benefactor starts haunting the show!"/>
    <n v="1600"/>
    <n v="170"/>
    <x v="2"/>
    <x v="0"/>
    <s v="USD"/>
    <n v="1402979778"/>
    <n v="1401770178"/>
    <b v="0"/>
    <n v="4"/>
    <b v="0"/>
    <s v="theater/plays"/>
    <n v="0.10625"/>
    <n v="42.5"/>
    <x v="1"/>
    <s v="plays"/>
    <x v="3896"/>
    <d v="2014-06-16T20: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x v="3897"/>
    <d v="2015-01-08T12: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x v="3898"/>
    <d v="2015-08-17T08: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x v="3899"/>
    <d v="2014-08-12T10: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x v="3900"/>
    <d v="2015-06-10T18: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x v="3901"/>
    <d v="2015-12-19T11: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x v="3902"/>
    <d v="2016-11-14T04:14:02"/>
  </r>
  <r>
    <n v="3903"/>
    <s v="Know Thy Law"/>
    <s v="Based on the novel â€œKnow Thy Lawâ€, this powerful play gives the insight and understanding of the power of knowing the law of the land."/>
    <n v="1500"/>
    <n v="0"/>
    <x v="2"/>
    <x v="0"/>
    <s v="USD"/>
    <n v="1439581080"/>
    <n v="1435709765"/>
    <b v="0"/>
    <n v="0"/>
    <b v="0"/>
    <s v="theater/plays"/>
    <n v="0"/>
    <m/>
    <x v="1"/>
    <s v="plays"/>
    <x v="3903"/>
    <d v="2015-08-14T11:38:00"/>
  </r>
  <r>
    <n v="3904"/>
    <s v="Black America from Prophets to Pimps"/>
    <s v="A play that will cover 4000 years of black history."/>
    <n v="10000"/>
    <n v="3"/>
    <x v="2"/>
    <x v="0"/>
    <s v="USD"/>
    <n v="1429074240"/>
    <n v="1427866200"/>
    <b v="0"/>
    <n v="2"/>
    <b v="0"/>
    <s v="theater/plays"/>
    <n v="2.9999999999999997E-4"/>
    <n v="1.5"/>
    <x v="1"/>
    <s v="plays"/>
    <x v="3904"/>
    <d v="2015-04-14T21: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x v="3905"/>
    <d v="2015-06-11T15: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x v="3906"/>
    <d v="2015-06-26T05: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x v="3907"/>
    <d v="2014-10-26T12: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x v="3908"/>
    <d v="2014-07-28T19: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x v="3909"/>
    <d v="2014-09-11T00: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x v="3910"/>
    <d v="2015-09-07T10: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x v="3911"/>
    <d v="2014-11-26T12:29:37"/>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x v="3912"/>
    <d v="2015-04-24T20: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x v="3913"/>
    <d v="2015-11-29T22: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x v="3914"/>
    <d v="2015-05-10T14:59:00"/>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x v="3915"/>
    <d v="2016-06-01T15:38:29"/>
  </r>
  <r>
    <n v="3916"/>
    <s v="Final exam"/>
    <s v="We're a small group of University students who need a little help making our final exam production the best product possible."/>
    <n v="2000"/>
    <n v="0"/>
    <x v="2"/>
    <x v="8"/>
    <s v="DKK"/>
    <n v="1464952752"/>
    <n v="1462360752"/>
    <b v="0"/>
    <n v="0"/>
    <b v="0"/>
    <s v="theater/plays"/>
    <n v="0"/>
    <m/>
    <x v="1"/>
    <s v="plays"/>
    <x v="3916"/>
    <d v="2016-06-03T03: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x v="3917"/>
    <d v="2014-09-11T04: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x v="3918"/>
    <d v="2014-08-04T08: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x v="3919"/>
    <d v="2016-01-17T16: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x v="3920"/>
    <d v="2016-11-13T02: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m/>
    <x v="1"/>
    <s v="plays"/>
    <x v="3921"/>
    <d v="2014-10-26T10: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x v="3922"/>
    <d v="2015-03-02T15: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x v="3923"/>
    <d v="2015-04-09T15: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x v="3924"/>
    <d v="2014-06-26T15:02:02"/>
  </r>
  <r>
    <n v="3925"/>
    <s v="Help Save High School Theater"/>
    <s v="Help Save High School Theater Program_x000a_Your donations will be used to purchase props, build sets, and costumes."/>
    <n v="150"/>
    <n v="15"/>
    <x v="2"/>
    <x v="0"/>
    <s v="USD"/>
    <n v="1406753639"/>
    <n v="1404161639"/>
    <b v="0"/>
    <n v="3"/>
    <b v="0"/>
    <s v="theater/plays"/>
    <n v="0.1"/>
    <n v="5"/>
    <x v="1"/>
    <s v="plays"/>
    <x v="3925"/>
    <d v="2014-07-30T12:53:59"/>
  </r>
  <r>
    <n v="3926"/>
    <s v="Caryl Churchill's 'Top Girls' - NSW HSC Text"/>
    <s v="Producing syllabus-relevant theatre targeted to HSC students on the NSW Central Coast"/>
    <n v="5000"/>
    <n v="15"/>
    <x v="2"/>
    <x v="2"/>
    <s v="AUD"/>
    <n v="1419645748"/>
    <n v="1417053748"/>
    <b v="0"/>
    <n v="1"/>
    <b v="0"/>
    <s v="theater/plays"/>
    <n v="3.0000000000000001E-3"/>
    <n v="15"/>
    <x v="1"/>
    <s v="plays"/>
    <x v="3926"/>
    <d v="2014-12-26T18: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x v="3927"/>
    <d v="2014-08-08T22: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x v="3928"/>
    <d v="2015-10-15T20: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x v="3929"/>
    <d v="2016-09-18T11:51:05"/>
  </r>
  <r>
    <n v="3930"/>
    <s v="Foundry Theatre Brisbane"/>
    <s v="We are a new and exciting semi-pro  theatre company who will support &amp; hire local actors &amp; writers in Brisbane &amp; Queensland."/>
    <n v="10000"/>
    <n v="0"/>
    <x v="2"/>
    <x v="2"/>
    <s v="AUD"/>
    <n v="1459490400"/>
    <n v="1457078868"/>
    <b v="0"/>
    <n v="0"/>
    <b v="0"/>
    <s v="theater/plays"/>
    <n v="0"/>
    <m/>
    <x v="1"/>
    <s v="plays"/>
    <x v="3930"/>
    <d v="2016-03-31T22:00:00"/>
  </r>
  <r>
    <n v="3931"/>
    <s v="Still I Weep"/>
    <s v="An original stage play designed to bring to light the long-term effects on adult survivors of childhood sexual abuse. We do survive!"/>
    <n v="8000"/>
    <n v="0"/>
    <x v="2"/>
    <x v="0"/>
    <s v="USD"/>
    <n v="1441510707"/>
    <n v="1439350707"/>
    <b v="0"/>
    <n v="0"/>
    <b v="0"/>
    <s v="theater/plays"/>
    <n v="0"/>
    <m/>
    <x v="1"/>
    <s v="plays"/>
    <x v="3931"/>
    <d v="2015-09-05T19: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x v="3932"/>
    <d v="2016-03-15T19: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x v="3933"/>
    <d v="2016-07-16T16: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x v="3934"/>
    <d v="2015-10-01T05: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x v="3935"/>
    <d v="2015-10-04T07:45:46"/>
  </r>
  <r>
    <n v="3936"/>
    <s v="End Breast Cancer"/>
    <s v="This stage play is a true story about one woman's fight against breast cancer while still having to deal with the adversities of life."/>
    <n v="20000"/>
    <n v="0"/>
    <x v="2"/>
    <x v="0"/>
    <s v="USD"/>
    <n v="1480576720"/>
    <n v="1477981120"/>
    <b v="0"/>
    <n v="0"/>
    <b v="0"/>
    <s v="theater/plays"/>
    <n v="0"/>
    <m/>
    <x v="1"/>
    <s v="plays"/>
    <x v="3936"/>
    <d v="2016-11-30T23: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x v="3937"/>
    <d v="2016-07-11T07: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x v="3938"/>
    <d v="2015-06-27T13:44:14"/>
  </r>
  <r>
    <n v="3939"/>
    <s v="'Potter.' Funding 2015"/>
    <s v="'Potter.' is a parody of the popular Harry Potter series allowing aspiring actors a chance to work in a professional production."/>
    <n v="5000"/>
    <n v="5"/>
    <x v="2"/>
    <x v="2"/>
    <s v="AUD"/>
    <n v="1412656200"/>
    <n v="1412328979"/>
    <b v="0"/>
    <n v="1"/>
    <b v="0"/>
    <s v="theater/plays"/>
    <n v="1E-3"/>
    <n v="5"/>
    <x v="1"/>
    <s v="plays"/>
    <x v="3939"/>
    <d v="2014-10-06T20: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x v="3940"/>
    <d v="2015-01-02T03: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x v="3941"/>
    <d v="2014-11-24T17:00:00"/>
  </r>
  <r>
    <n v="3942"/>
    <s v="Epic Proportions"/>
    <s v="In the 30's, two brothers, Benny and Phil, who go to the Arizona desert to be extras in a huge Biblical epic. Riotous comedy!"/>
    <n v="1200"/>
    <n v="0"/>
    <x v="2"/>
    <x v="0"/>
    <s v="USD"/>
    <n v="1434490914"/>
    <n v="1429306914"/>
    <b v="0"/>
    <n v="0"/>
    <b v="0"/>
    <s v="theater/plays"/>
    <n v="0"/>
    <m/>
    <x v="1"/>
    <s v="plays"/>
    <x v="3942"/>
    <d v="2015-06-16T13: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x v="3943"/>
    <d v="2015-11-02T08: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m/>
    <x v="1"/>
    <s v="plays"/>
    <x v="3944"/>
    <d v="2015-08-27T07: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x v="3945"/>
    <d v="2015-05-15T11:14:28"/>
  </r>
  <r>
    <n v="3946"/>
    <s v="DR. Mecurio's Mythical Marvels &amp; Beastiry"/>
    <s v="Dr. Mecurio's is an original work of fantasy designed and written for the stage."/>
    <n v="6000"/>
    <n v="195"/>
    <x v="2"/>
    <x v="0"/>
    <s v="USD"/>
    <n v="1425110400"/>
    <n v="1422388822"/>
    <b v="0"/>
    <n v="5"/>
    <b v="0"/>
    <s v="theater/plays"/>
    <n v="3.2500000000000001E-2"/>
    <n v="39"/>
    <x v="1"/>
    <s v="plays"/>
    <x v="3946"/>
    <d v="2015-02-28T00: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x v="3947"/>
    <d v="2016-10-01T19:25:44"/>
  </r>
  <r>
    <n v="3948"/>
    <s v="The Barbican Photography Trip 2015"/>
    <s v="A group of 12 friends, separated by time, space, state borders and oceans want to head to London for the adventure of a lifetime."/>
    <n v="30000"/>
    <n v="0"/>
    <x v="2"/>
    <x v="2"/>
    <s v="AUD"/>
    <n v="1410076123"/>
    <n v="1404892123"/>
    <b v="0"/>
    <n v="0"/>
    <b v="0"/>
    <s v="theater/plays"/>
    <n v="0"/>
    <m/>
    <x v="1"/>
    <s v="plays"/>
    <x v="3948"/>
    <d v="2014-09-06T23: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x v="3949"/>
    <d v="2015-02-10T18: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x v="3950"/>
    <d v="2016-04-08T10: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x v="3951"/>
    <d v="2016-05-03T10: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x v="3952"/>
    <d v="2015-10-26T10:58:10"/>
  </r>
  <r>
    <n v="3953"/>
    <s v="A Time Pirate's Love"/>
    <s v="Actors and actresses are needed to help me create a stage play. A stage play needs to be adapted from the book I wrote."/>
    <n v="17600"/>
    <n v="0"/>
    <x v="2"/>
    <x v="0"/>
    <s v="USD"/>
    <n v="1469834940"/>
    <n v="1467162586"/>
    <b v="0"/>
    <n v="0"/>
    <b v="0"/>
    <s v="theater/plays"/>
    <n v="0"/>
    <m/>
    <x v="1"/>
    <s v="plays"/>
    <x v="3953"/>
    <d v="2016-07-29T15:29:00"/>
  </r>
  <r>
    <n v="3954"/>
    <s v="City of Joy"/>
    <s v="Despite hunger and conditions of a Calcutta slum, the people there know that life is precious. They have named it â€˜City of Joy.â€™"/>
    <n v="25000"/>
    <n v="0"/>
    <x v="2"/>
    <x v="5"/>
    <s v="CAD"/>
    <n v="1405352264"/>
    <n v="1400168264"/>
    <b v="0"/>
    <n v="0"/>
    <b v="0"/>
    <s v="theater/plays"/>
    <n v="0"/>
    <m/>
    <x v="1"/>
    <s v="plays"/>
    <x v="3954"/>
    <d v="2014-07-14T07: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x v="3955"/>
    <d v="2015-11-28T13:22:21"/>
  </r>
  <r>
    <n v="3956"/>
    <s v="The Woman in Me"/>
    <s v="This saucy stage play chronicles the highs and lows of my life involving gangs, drugs and prison. The story is a transforming ministry."/>
    <n v="5500"/>
    <n v="0"/>
    <x v="2"/>
    <x v="0"/>
    <s v="USD"/>
    <n v="1461543600"/>
    <n v="1459203727"/>
    <b v="0"/>
    <n v="0"/>
    <b v="0"/>
    <s v="theater/plays"/>
    <n v="0"/>
    <m/>
    <x v="1"/>
    <s v="plays"/>
    <x v="3956"/>
    <d v="2016-04-24T16: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x v="3957"/>
    <d v="2016-07-08T15: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x v="3958"/>
    <d v="2014-08-02T06: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x v="3959"/>
    <d v="2014-09-28T10: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x v="3960"/>
    <d v="2016-01-03T12: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x v="3961"/>
    <d v="2014-05-08T13: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x v="3962"/>
    <d v="2015-11-28T06:54:54"/>
  </r>
  <r>
    <n v="3963"/>
    <s v="Une minute de silence"/>
    <s v="les effets de censeur sur l'immigration.Ã§a c'est une piÃ¨ce de l'histoire de la rÃ©volution en Iran jusqu'Ã  des meurtres en sÃ©rie en 1999"/>
    <n v="10000"/>
    <n v="0"/>
    <x v="2"/>
    <x v="5"/>
    <s v="CAD"/>
    <n v="1447821717"/>
    <n v="1445226117"/>
    <b v="0"/>
    <n v="0"/>
    <b v="0"/>
    <s v="theater/plays"/>
    <n v="0"/>
    <m/>
    <x v="1"/>
    <s v="plays"/>
    <x v="3963"/>
    <d v="2015-11-17T20:41:57"/>
  </r>
  <r>
    <n v="3964"/>
    <s v="MAMA'Z BA-B: The StagePlay"/>
    <s v="&quot;MAMA'Z BA-B&quot; is the story of Marcus Williams who struggles to find a place for himself as a young black male."/>
    <n v="2000"/>
    <n v="126"/>
    <x v="2"/>
    <x v="0"/>
    <s v="USD"/>
    <n v="1429460386"/>
    <n v="1424279986"/>
    <b v="0"/>
    <n v="3"/>
    <b v="0"/>
    <s v="theater/plays"/>
    <n v="6.3E-2"/>
    <n v="42"/>
    <x v="1"/>
    <s v="plays"/>
    <x v="3964"/>
    <d v="2015-04-19T08: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x v="3965"/>
    <d v="2016-04-13T20: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x v="3966"/>
    <d v="2014-07-23T18: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x v="3967"/>
    <d v="2017-03-05T22: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x v="3968"/>
    <d v="2016-05-22T11: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x v="3969"/>
    <d v="2016-08-28T19: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x v="3970"/>
    <d v="2016-04-17T12: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x v="3971"/>
    <d v="2014-07-21T04:52:06"/>
  </r>
  <r>
    <n v="3972"/>
    <s v="Valkyrie Theatre Company"/>
    <s v="We're a horror based theatre company in Oklahoma City beginning our first season of shows."/>
    <n v="1000"/>
    <n v="211"/>
    <x v="2"/>
    <x v="0"/>
    <s v="USD"/>
    <n v="1423186634"/>
    <n v="1418002634"/>
    <b v="0"/>
    <n v="8"/>
    <b v="0"/>
    <s v="theater/plays"/>
    <n v="0.21099999999999999"/>
    <n v="26.375"/>
    <x v="1"/>
    <s v="plays"/>
    <x v="3972"/>
    <d v="2015-02-05T17: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x v="3973"/>
    <d v="2016-05-08T20: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x v="3974"/>
    <d v="2016-06-02T05:07:28"/>
  </r>
  <r>
    <n v="3975"/>
    <s v="Moon Over Mangroves"/>
    <s v="Four homeless Key West men are to be given a boat, but fates twist until only the moon and mangroves witness their earthly demise."/>
    <n v="678"/>
    <n v="0"/>
    <x v="2"/>
    <x v="0"/>
    <s v="USD"/>
    <n v="1468442898"/>
    <n v="1465850898"/>
    <b v="0"/>
    <n v="0"/>
    <b v="0"/>
    <s v="theater/plays"/>
    <n v="0"/>
    <m/>
    <x v="1"/>
    <s v="plays"/>
    <x v="3975"/>
    <d v="2016-07-13T12: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x v="3976"/>
    <d v="2014-07-31T23: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x v="3977"/>
    <d v="2016-07-22T10: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x v="3978"/>
    <d v="2015-01-31T07: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x v="3979"/>
    <d v="2015-03-29T12: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x v="3980"/>
    <d v="2014-07-05T06:22:27"/>
  </r>
  <r>
    <n v="3981"/>
    <s v="BEIRUT, LADY OF LEBANON"/>
    <s v="A Theatrical Production Celebrating the Lebanese Culture and the Human Spirit in Time of War."/>
    <n v="30000"/>
    <n v="1225"/>
    <x v="2"/>
    <x v="0"/>
    <s v="USD"/>
    <n v="1468729149"/>
    <n v="1463545149"/>
    <b v="0"/>
    <n v="7"/>
    <b v="0"/>
    <s v="theater/plays"/>
    <n v="4.0833333333333333E-2"/>
    <n v="175"/>
    <x v="1"/>
    <s v="plays"/>
    <x v="3981"/>
    <d v="2016-07-16T20: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x v="3982"/>
    <d v="2015-07-07T11: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x v="3983"/>
    <d v="2014-05-19T22: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x v="3984"/>
    <d v="2014-11-07T16: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x v="3985"/>
    <d v="2016-02-20T13: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x v="3986"/>
    <d v="2016-05-06T05:04:00"/>
  </r>
  <r>
    <n v="3987"/>
    <s v="Write Now 5"/>
    <s v="Write Now 5 is a new writing festival in south east London promoting new work from emerging playwrights."/>
    <n v="400"/>
    <n v="151"/>
    <x v="2"/>
    <x v="1"/>
    <s v="GBP"/>
    <n v="1400278290"/>
    <n v="1399414290"/>
    <b v="0"/>
    <n v="13"/>
    <b v="0"/>
    <s v="theater/plays"/>
    <n v="0.3775"/>
    <n v="11.615384615384615"/>
    <x v="1"/>
    <s v="plays"/>
    <x v="3987"/>
    <d v="2014-05-16T14:11:30"/>
  </r>
  <r>
    <n v="3988"/>
    <s v="Folk-Tales: What Stories Do Your Folks Tell?"/>
    <s v="An evening of of stories based both in myth and truth."/>
    <n v="1500"/>
    <n v="32"/>
    <x v="2"/>
    <x v="0"/>
    <s v="USD"/>
    <n v="1440813413"/>
    <n v="1439517413"/>
    <b v="0"/>
    <n v="4"/>
    <b v="0"/>
    <s v="theater/plays"/>
    <n v="2.1333333333333333E-2"/>
    <n v="8"/>
    <x v="1"/>
    <s v="plays"/>
    <x v="3988"/>
    <d v="2015-08-28T17:56:53"/>
  </r>
  <r>
    <n v="3989"/>
    <s v="A Gentleman, A Lady and A Thug"/>
    <s v="I love to write. I have written and published my first book and everyone that read it enjoyed it. My dream is to one day write movies"/>
    <n v="3000"/>
    <n v="0"/>
    <x v="2"/>
    <x v="0"/>
    <s v="USD"/>
    <n v="1447009181"/>
    <n v="1444413581"/>
    <b v="0"/>
    <n v="0"/>
    <b v="0"/>
    <s v="theater/plays"/>
    <n v="0"/>
    <m/>
    <x v="1"/>
    <s v="plays"/>
    <x v="3989"/>
    <d v="2015-11-08T10: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x v="3990"/>
    <d v="2016-03-02T08:08:13"/>
  </r>
  <r>
    <n v="3991"/>
    <s v="NTACTheatre - North Texas Actor's Collaborative Theatre"/>
    <s v="North Texas first actor-driven theatre company needs your help"/>
    <n v="500"/>
    <n v="100"/>
    <x v="2"/>
    <x v="0"/>
    <s v="USD"/>
    <n v="1433086082"/>
    <n v="1430494082"/>
    <b v="0"/>
    <n v="1"/>
    <b v="0"/>
    <s v="theater/plays"/>
    <n v="0.2"/>
    <n v="100"/>
    <x v="1"/>
    <s v="plays"/>
    <x v="3991"/>
    <d v="2015-05-31T07: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x v="3992"/>
    <d v="2015-12-11T15: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x v="3993"/>
    <d v="2015-05-13T12:45:12"/>
  </r>
  <r>
    <n v="3994"/>
    <s v="Poles Apart - A Play in 2 Acts"/>
    <s v="Is Henson willing to dare risk a theatrical speaking tour of his North Pole adventures...and more?"/>
    <n v="2000"/>
    <n v="5"/>
    <x v="2"/>
    <x v="0"/>
    <s v="USD"/>
    <n v="1405761690"/>
    <n v="1403169690"/>
    <b v="0"/>
    <n v="1"/>
    <b v="0"/>
    <s v="theater/plays"/>
    <n v="2.5000000000000001E-3"/>
    <n v="5"/>
    <x v="1"/>
    <s v="plays"/>
    <x v="3994"/>
    <d v="2014-07-19T01: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x v="3995"/>
    <d v="2015-02-14T03: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x v="3996"/>
    <d v="2014-11-20T08:04:00"/>
  </r>
  <r>
    <n v="3997"/>
    <s v="'Working Play Title'"/>
    <s v="We aim to produce a Professional Published Play for two days in October 2015 on Fri 30th &amp; Sat 31st with three performances in total."/>
    <n v="3000"/>
    <n v="0"/>
    <x v="2"/>
    <x v="1"/>
    <s v="GBP"/>
    <n v="1428222221"/>
    <n v="1425633821"/>
    <b v="0"/>
    <n v="0"/>
    <b v="0"/>
    <s v="theater/plays"/>
    <n v="0"/>
    <m/>
    <x v="1"/>
    <s v="plays"/>
    <x v="3997"/>
    <d v="2015-04-05T00: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x v="3998"/>
    <d v="2015-03-28T14: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x v="3999"/>
    <d v="2014-08-31T11:51:49"/>
  </r>
  <r>
    <n v="4000"/>
    <s v="The Escorts"/>
    <s v="An Enticing Trip into the World of Assisted Dying"/>
    <n v="8000"/>
    <n v="10"/>
    <x v="2"/>
    <x v="0"/>
    <s v="USD"/>
    <n v="1462631358"/>
    <n v="1457450958"/>
    <b v="0"/>
    <n v="1"/>
    <b v="0"/>
    <s v="theater/plays"/>
    <n v="1.25E-3"/>
    <n v="10"/>
    <x v="1"/>
    <s v="plays"/>
    <x v="4000"/>
    <d v="2016-05-07T06: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x v="4001"/>
    <d v="2017-03-01T11: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x v="4002"/>
    <d v="2014-09-26T17: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x v="4003"/>
    <d v="2015-02-15T06:05:47"/>
  </r>
  <r>
    <n v="4004"/>
    <s v="South Florida Tours"/>
    <s v="Help Launch The Queen Into South Florida!"/>
    <n v="500"/>
    <n v="1"/>
    <x v="2"/>
    <x v="0"/>
    <s v="USD"/>
    <n v="1412740457"/>
    <n v="1410148457"/>
    <b v="0"/>
    <n v="1"/>
    <b v="0"/>
    <s v="theater/plays"/>
    <n v="2E-3"/>
    <n v="1"/>
    <x v="1"/>
    <s v="plays"/>
    <x v="4004"/>
    <d v="2014-10-07T19: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x v="4005"/>
    <d v="2014-10-20T11: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x v="4006"/>
    <d v="2016-02-16T10: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x v="4007"/>
    <d v="2014-08-26T08: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x v="4008"/>
    <d v="2015-07-22T15: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x v="4009"/>
    <d v="2014-09-09T08: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x v="4010"/>
    <d v="2014-10-26T10: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x v="4011"/>
    <d v="2015-01-28T05:04:38"/>
  </r>
  <r>
    <n v="4012"/>
    <s v="The Butterfly Catcher"/>
    <s v="LEELA IS A 14 YEAR OLD GIRL. JONAH IS A 56 YEAR OLD MAN. IT'S BEEN GOING ON FOR 3 YEARS. HERE COMES THE NIGHT OF VIOLENT RECKONING."/>
    <n v="575"/>
    <n v="0"/>
    <x v="2"/>
    <x v="1"/>
    <s v="GBP"/>
    <n v="1430571849"/>
    <n v="1427979849"/>
    <b v="0"/>
    <n v="0"/>
    <b v="0"/>
    <s v="theater/plays"/>
    <n v="0"/>
    <m/>
    <x v="1"/>
    <s v="plays"/>
    <x v="4012"/>
    <d v="2015-05-02T05: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x v="4013"/>
    <d v="2015-02-15T23:13:43"/>
  </r>
  <r>
    <n v="4014"/>
    <s v="Ministry theater"/>
    <s v="I am trying to put together a ministry theater company for junior / high schoolers that which puts on free shows in the SoCal area."/>
    <n v="9000"/>
    <n v="0"/>
    <x v="2"/>
    <x v="0"/>
    <s v="USD"/>
    <n v="1457157269"/>
    <n v="1455861269"/>
    <b v="0"/>
    <n v="0"/>
    <b v="0"/>
    <s v="theater/plays"/>
    <n v="0"/>
    <m/>
    <x v="1"/>
    <s v="plays"/>
    <x v="4014"/>
    <d v="2016-03-04T21: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x v="4015"/>
    <d v="2015-07-19T10: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x v="4016"/>
    <d v="2014-09-17T12: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x v="4017"/>
    <d v="2014-09-04T08:07:54"/>
  </r>
  <r>
    <n v="4018"/>
    <s v="Time Please Fringe"/>
    <s v="Funding for a production of Time Please at the Brighton Fringe 2017... and beyond."/>
    <n v="1500"/>
    <n v="130"/>
    <x v="2"/>
    <x v="1"/>
    <s v="GBP"/>
    <n v="1475877108"/>
    <n v="1473285108"/>
    <b v="0"/>
    <n v="4"/>
    <b v="0"/>
    <s v="theater/plays"/>
    <n v="8.666666666666667E-2"/>
    <n v="32.5"/>
    <x v="1"/>
    <s v="plays"/>
    <x v="4018"/>
    <d v="2016-10-07T13: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x v="4019"/>
    <d v="2016-04-15T08: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x v="4020"/>
    <d v="2015-03-23T19:34:59"/>
  </r>
  <r>
    <n v="4021"/>
    <s v="Angels in Houston"/>
    <s v="Help a group of actors end bigotry in Houston, TX by supporting a  full production of Angels in America."/>
    <n v="15000"/>
    <n v="125"/>
    <x v="2"/>
    <x v="0"/>
    <s v="USD"/>
    <n v="1414360358"/>
    <n v="1409176358"/>
    <b v="0"/>
    <n v="2"/>
    <b v="0"/>
    <s v="theater/plays"/>
    <n v="8.3333333333333332E-3"/>
    <n v="62.5"/>
    <x v="1"/>
    <s v="plays"/>
    <x v="4021"/>
    <d v="2014-10-26T13: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x v="4022"/>
    <d v="2015-01-31T18:54:00"/>
  </r>
  <r>
    <n v="4023"/>
    <s v="Forgive &amp; Forget"/>
    <s v="An original gospel stage play that explores the pain and hurt caused by those who struggle to forgive others!"/>
    <n v="7000"/>
    <n v="0"/>
    <x v="2"/>
    <x v="0"/>
    <s v="USD"/>
    <n v="1458860363"/>
    <n v="1454975963"/>
    <b v="0"/>
    <n v="0"/>
    <b v="0"/>
    <s v="theater/plays"/>
    <n v="0"/>
    <m/>
    <x v="1"/>
    <s v="plays"/>
    <x v="4023"/>
    <d v="2016-03-24T14: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x v="4024"/>
    <d v="2015-08-31T08: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x v="4025"/>
    <d v="2015-07-25T21:42:16"/>
  </r>
  <r>
    <n v="4026"/>
    <s v="Speak to my Soul: A Montage of Voices"/>
    <s v="This is a play that voices that stories of the black experience in America using spoken word, song and dance."/>
    <n v="4000"/>
    <n v="0"/>
    <x v="2"/>
    <x v="0"/>
    <s v="USD"/>
    <n v="1449247439"/>
    <n v="1444059839"/>
    <b v="0"/>
    <n v="0"/>
    <b v="0"/>
    <s v="theater/plays"/>
    <n v="0"/>
    <m/>
    <x v="1"/>
    <s v="plays"/>
    <x v="4026"/>
    <d v="2015-12-04T08: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x v="4027"/>
    <d v="2017-02-22T17: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x v="4028"/>
    <d v="2014-06-05T14:31:40"/>
  </r>
  <r>
    <n v="4029"/>
    <s v="Next 2 the Stage"/>
    <s v="A theater complex that educates as we entertain.  We will provide shows that inspire and theater classes that motivate."/>
    <n v="20000"/>
    <n v="0"/>
    <x v="2"/>
    <x v="0"/>
    <s v="USD"/>
    <n v="1450053370"/>
    <n v="1447461370"/>
    <b v="0"/>
    <n v="0"/>
    <b v="0"/>
    <s v="theater/plays"/>
    <n v="0"/>
    <m/>
    <x v="1"/>
    <s v="plays"/>
    <x v="4029"/>
    <d v="2015-12-13T16: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x v="4030"/>
    <d v="2016-02-03T10: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m/>
    <x v="1"/>
    <s v="plays"/>
    <x v="4031"/>
    <d v="2014-12-18T07: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x v="4032"/>
    <d v="2015-12-15T12: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x v="4033"/>
    <d v="2016-10-02T01: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x v="4034"/>
    <d v="2015-04-03T13:44:10"/>
  </r>
  <r>
    <n v="4035"/>
    <s v="The Lost Boy"/>
    <s v="&quot;Stories are where you go to look for the truth of your own life.&quot; (Frank Delaney)"/>
    <n v="10000"/>
    <n v="3685"/>
    <x v="2"/>
    <x v="0"/>
    <s v="USD"/>
    <n v="1413925887"/>
    <n v="1411333887"/>
    <b v="0"/>
    <n v="25"/>
    <b v="0"/>
    <s v="theater/plays"/>
    <n v="0.36849999999999999"/>
    <n v="147.4"/>
    <x v="1"/>
    <s v="plays"/>
    <x v="4035"/>
    <d v="2014-10-21T13: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x v="4036"/>
    <d v="2014-07-01T14: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x v="4037"/>
    <d v="2016-05-24T06: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x v="4038"/>
    <d v="2014-10-17T11:10:10"/>
  </r>
  <r>
    <n v="4039"/>
    <s v="Defiant Entertainment presents: The Park Bench"/>
    <s v="Help stage an original One Act Play that brings awareness to Alzheimer's in its debut performance."/>
    <n v="500"/>
    <n v="300"/>
    <x v="2"/>
    <x v="0"/>
    <s v="USD"/>
    <n v="1448949540"/>
    <n v="1446048367"/>
    <b v="0"/>
    <n v="5"/>
    <b v="0"/>
    <s v="theater/plays"/>
    <n v="0.6"/>
    <n v="60"/>
    <x v="1"/>
    <s v="plays"/>
    <x v="4039"/>
    <d v="2015-11-30T21: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x v="4040"/>
    <d v="2015-07-17T19:00:00"/>
  </r>
  <r>
    <n v="4041"/>
    <s v="In the Land of Gold"/>
    <s v="A bold, colouful, vibrant play centred around the last remaining monarchy of Africa."/>
    <n v="5000"/>
    <n v="21"/>
    <x v="2"/>
    <x v="1"/>
    <s v="GBP"/>
    <n v="1473160954"/>
    <n v="1467976954"/>
    <b v="0"/>
    <n v="2"/>
    <b v="0"/>
    <s v="theater/plays"/>
    <n v="4.1999999999999997E-3"/>
    <n v="10.5"/>
    <x v="1"/>
    <s v="plays"/>
    <x v="4041"/>
    <d v="2016-09-06T03:22:34"/>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x v="4042"/>
    <d v="2015-01-20T11:16:00"/>
  </r>
  <r>
    <n v="4043"/>
    <s v="Not making potato salad here!"/>
    <s v="This could be my last play, need to bring my son out to see it before it's over.  Need to fly him here from BC"/>
    <n v="300"/>
    <n v="0"/>
    <x v="2"/>
    <x v="5"/>
    <s v="CAD"/>
    <n v="1416524325"/>
    <n v="1415228325"/>
    <b v="0"/>
    <n v="0"/>
    <b v="0"/>
    <s v="theater/plays"/>
    <n v="0"/>
    <m/>
    <x v="1"/>
    <s v="plays"/>
    <x v="4043"/>
    <d v="2014-11-20T14: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x v="4044"/>
    <d v="2015-04-09T21: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x v="4045"/>
    <d v="2014-08-20T20: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x v="4046"/>
    <d v="2014-10-22T07: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x v="4047"/>
    <d v="2015-01-10T17: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x v="4048"/>
    <d v="2016-04-11T03: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x v="4049"/>
    <d v="2015-07-14T15: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x v="4050"/>
    <d v="2014-10-23T07:16:31"/>
  </r>
  <r>
    <n v="4051"/>
    <s v="Phantom of the Kun Opera"/>
    <s v="It is a heart-breaking life story of Wu family who tries to preserve the gem of Chinese Kun Opera through generations."/>
    <n v="500"/>
    <n v="0"/>
    <x v="2"/>
    <x v="0"/>
    <s v="USD"/>
    <n v="1399618380"/>
    <n v="1399058797"/>
    <b v="0"/>
    <n v="0"/>
    <b v="0"/>
    <s v="theater/plays"/>
    <n v="0"/>
    <m/>
    <x v="1"/>
    <s v="plays"/>
    <x v="4051"/>
    <d v="2014-05-08T22: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x v="4052"/>
    <d v="2014-10-13T13: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x v="4053"/>
    <d v="2014-11-15T12: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m/>
    <x v="1"/>
    <s v="plays"/>
    <x v="4054"/>
    <d v="2016-09-30T20: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x v="4055"/>
    <d v="2014-06-19T07: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x v="4056"/>
    <d v="2016-07-03T11: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x v="4057"/>
    <d v="2015-11-25T15: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x v="4058"/>
    <d v="2016-03-31T19: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x v="4059"/>
    <d v="2014-09-15T19: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x v="4060"/>
    <d v="2014-06-23T08:00:00"/>
  </r>
  <r>
    <n v="4061"/>
    <s v="PRODUCE the Stage Play SKYLAR'S SYNDROME by Gavin Kayner"/>
    <s v="SKYLAR'S SYNDROME is a tremendous psychodrama by master playwright Gavin Kayner!"/>
    <n v="525"/>
    <n v="0"/>
    <x v="2"/>
    <x v="0"/>
    <s v="USD"/>
    <n v="1461205423"/>
    <n v="1456025023"/>
    <b v="0"/>
    <n v="0"/>
    <b v="0"/>
    <s v="theater/plays"/>
    <n v="0"/>
    <m/>
    <x v="1"/>
    <s v="plays"/>
    <x v="4061"/>
    <d v="2016-04-20T18: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x v="4062"/>
    <d v="2016-07-02T09: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x v="4063"/>
    <d v="2014-06-27T08: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x v="4064"/>
    <d v="2015-04-29T06:07:06"/>
  </r>
  <r>
    <n v="4065"/>
    <s v="A Midsummer's Night's Dream"/>
    <s v="A classical/ fantasy version of midsummers done by professionally trained actors in Tulsa!"/>
    <n v="4000"/>
    <n v="27"/>
    <x v="2"/>
    <x v="0"/>
    <s v="USD"/>
    <n v="1407883811"/>
    <n v="1405291811"/>
    <b v="0"/>
    <n v="4"/>
    <b v="0"/>
    <s v="theater/plays"/>
    <n v="6.7499999999999999E-3"/>
    <n v="6.75"/>
    <x v="1"/>
    <s v="plays"/>
    <x v="4065"/>
    <d v="2014-08-12T14: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x v="4066"/>
    <d v="2016-05-18T16: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x v="4067"/>
    <d v="2015-09-27T18: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x v="4068"/>
    <d v="2017-01-13T15: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x v="4069"/>
    <d v="2015-02-28T04:00:00"/>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x v="4070"/>
    <d v="2015-02-28T19:00:00"/>
  </r>
  <r>
    <n v="4071"/>
    <s v="ATEMPORAL"/>
    <s v="ExÃ¡men final de alumnos del Centro de CapacitaciÃ³n de la ANDA. Son extractos de obras: El JardÃ­n de los CerezoS, Madre Coraje y Casa"/>
    <n v="20000"/>
    <n v="0"/>
    <x v="2"/>
    <x v="14"/>
    <s v="MXN"/>
    <n v="1482779931"/>
    <n v="1480187931"/>
    <b v="0"/>
    <n v="0"/>
    <b v="0"/>
    <s v="theater/plays"/>
    <n v="0"/>
    <m/>
    <x v="1"/>
    <s v="plays"/>
    <x v="4071"/>
    <d v="2016-12-26T11: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x v="4072"/>
    <d v="2014-08-21T10: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x v="4073"/>
    <d v="2015-05-08T20: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x v="4074"/>
    <d v="2015-11-05T06: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x v="4075"/>
    <d v="2014-06-30T09:28:00"/>
  </r>
  <r>
    <n v="4076"/>
    <s v="The Walls of Jericho ( A Voice for Warrior Families)"/>
    <s v="A play to raise awareness about the effects of mental illness on a military family in the Cold War area."/>
    <n v="700"/>
    <n v="0"/>
    <x v="2"/>
    <x v="0"/>
    <s v="USD"/>
    <n v="1413921060"/>
    <n v="1411499149"/>
    <b v="0"/>
    <n v="0"/>
    <b v="0"/>
    <s v="theater/plays"/>
    <n v="0"/>
    <m/>
    <x v="1"/>
    <s v="plays"/>
    <x v="4076"/>
    <d v="2014-10-21T11: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x v="4077"/>
    <d v="2016-12-21T09:03:14"/>
  </r>
  <r>
    <n v="4078"/>
    <s v="Theatre Memoire"/>
    <s v="Theatre Memoire are a High Wycombe based theatre company. Performing plays about multi-culturalism and interconectedness."/>
    <n v="250"/>
    <n v="0"/>
    <x v="2"/>
    <x v="1"/>
    <s v="GBP"/>
    <n v="1485543242"/>
    <n v="1482951242"/>
    <b v="0"/>
    <n v="0"/>
    <b v="0"/>
    <s v="theater/plays"/>
    <n v="0"/>
    <m/>
    <x v="1"/>
    <s v="plays"/>
    <x v="4078"/>
    <d v="2017-01-27T10: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x v="4079"/>
    <d v="2016-06-19T14:32:01"/>
  </r>
  <r>
    <n v="4080"/>
    <s v="Uncommonnotions"/>
    <s v="&quot;Uncommonnotion&quot;. is a collections of short humors stories, I want to develop into plays, interest has been shown in this idea."/>
    <n v="3000"/>
    <n v="0"/>
    <x v="2"/>
    <x v="0"/>
    <s v="USD"/>
    <n v="1465930440"/>
    <n v="1463849116"/>
    <b v="0"/>
    <n v="0"/>
    <b v="0"/>
    <s v="theater/plays"/>
    <n v="0"/>
    <m/>
    <x v="1"/>
    <s v="plays"/>
    <x v="4080"/>
    <d v="2016-06-14T10: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x v="4081"/>
    <d v="2015-03-08T04: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x v="4082"/>
    <d v="2015-11-14T15: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x v="4083"/>
    <d v="2016-01-14T10: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x v="4084"/>
    <d v="2016-10-09T02: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x v="4085"/>
    <d v="2015-03-23T19: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x v="4086"/>
    <d v="2015-11-20T20:00:00"/>
  </r>
  <r>
    <n v="4087"/>
    <s v="Stage Production &quot;The Nail Shop&quot;"/>
    <s v="Comedy Stage Play"/>
    <n v="9600"/>
    <n v="0"/>
    <x v="2"/>
    <x v="0"/>
    <s v="USD"/>
    <n v="1468777786"/>
    <n v="1466185786"/>
    <b v="0"/>
    <n v="0"/>
    <b v="0"/>
    <s v="theater/plays"/>
    <n v="0"/>
    <m/>
    <x v="1"/>
    <s v="plays"/>
    <x v="4087"/>
    <d v="2016-07-17T09: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x v="4088"/>
    <d v="2015-01-16T02: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x v="4089"/>
    <d v="2015-05-31T09: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x v="4090"/>
    <d v="2015-08-07T07: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x v="4091"/>
    <d v="2015-01-16T04: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x v="4092"/>
    <d v="2015-04-04T19: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x v="4093"/>
    <d v="2015-08-22T11: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x v="4094"/>
    <d v="2014-10-21T20:59:00"/>
  </r>
  <r>
    <n v="4095"/>
    <s v="LOPE ENAMORADO"/>
    <s v="Proyecto teatral dirigido por MartÃ­n Acosta que habla y reflexiona sobre el amor y su naturaleza."/>
    <n v="30000"/>
    <n v="800"/>
    <x v="2"/>
    <x v="14"/>
    <s v="MXN"/>
    <n v="1482108350"/>
    <n v="1479516350"/>
    <b v="0"/>
    <n v="1"/>
    <b v="0"/>
    <s v="theater/plays"/>
    <n v="2.6666666666666668E-2"/>
    <n v="800"/>
    <x v="1"/>
    <s v="plays"/>
    <x v="4095"/>
    <d v="2016-12-18T16: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x v="4096"/>
    <d v="2017-02-28T00: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m/>
    <x v="1"/>
    <s v="plays"/>
    <x v="4097"/>
    <d v="2016-01-31T15:55:00"/>
  </r>
  <r>
    <n v="4098"/>
    <s v="Life is simple"/>
    <s v="Community Youth play, written by and performed by the youth about finding joy in the simple things in life"/>
    <n v="75000"/>
    <n v="0"/>
    <x v="2"/>
    <x v="0"/>
    <s v="USD"/>
    <n v="1465060797"/>
    <n v="1462468797"/>
    <b v="0"/>
    <n v="0"/>
    <b v="0"/>
    <s v="theater/plays"/>
    <n v="0"/>
    <m/>
    <x v="1"/>
    <s v="plays"/>
    <x v="4098"/>
    <d v="2016-06-04T09: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x v="4099"/>
    <d v="2016-09-02T12:24:33"/>
  </r>
  <r>
    <n v="4100"/>
    <s v="America is at the Mall: A Play in Three Acts"/>
    <s v="How does war change a family?  A peek into one family's kitchen as their soldier fights in Iraq."/>
    <n v="270"/>
    <n v="0"/>
    <x v="2"/>
    <x v="0"/>
    <s v="USD"/>
    <n v="1414205990"/>
    <n v="1413341990"/>
    <b v="0"/>
    <n v="0"/>
    <b v="0"/>
    <s v="theater/plays"/>
    <n v="0"/>
    <m/>
    <x v="1"/>
    <s v="plays"/>
    <x v="4100"/>
    <d v="2014-10-24T18: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m/>
    <x v="1"/>
    <s v="plays"/>
    <x v="4101"/>
    <d v="2017-01-25T13: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x v="4102"/>
    <d v="2016-05-15T12:21:13"/>
  </r>
  <r>
    <n v="4103"/>
    <s v="Weather Men"/>
    <s v="Weather Men is a play, written by Nathan Black.  A comedy/drama that explores the question of 'why people stay together?'"/>
    <n v="1000"/>
    <n v="100"/>
    <x v="2"/>
    <x v="0"/>
    <s v="USD"/>
    <n v="1440613920"/>
    <n v="1435953566"/>
    <b v="0"/>
    <n v="6"/>
    <b v="0"/>
    <s v="theater/plays"/>
    <n v="0.1"/>
    <n v="16.666666666666668"/>
    <x v="1"/>
    <s v="plays"/>
    <x v="4103"/>
    <d v="2015-08-26T10: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x v="4104"/>
    <d v="2016-10-26T22: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x v="4105"/>
    <d v="2016-12-25T16: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x v="4106"/>
    <d v="2015-04-01T17: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x v="4107"/>
    <d v="2014-09-24T14: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x v="4108"/>
    <d v="2017-03-02T21:00:00"/>
  </r>
  <r>
    <n v="4109"/>
    <s v="Jack the Lad"/>
    <s v="Jack the Lad - a new play that explores how far the boundaries of friendship will stretch when morality and loyalties clash."/>
    <n v="500"/>
    <n v="0"/>
    <x v="2"/>
    <x v="1"/>
    <s v="GBP"/>
    <n v="1448805404"/>
    <n v="1446209804"/>
    <b v="0"/>
    <n v="0"/>
    <b v="0"/>
    <s v="theater/plays"/>
    <n v="0"/>
    <m/>
    <x v="1"/>
    <s v="plays"/>
    <x v="4109"/>
    <d v="2015-11-29T05: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x v="4110"/>
    <d v="2016-07-21T07: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x v="4111"/>
    <d v="2015-02-23T19: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x v="4112"/>
    <d v="2016-02-27T16: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x v="4113"/>
    <d v="2016-01-07T22: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1CCC82-BEED-0E4E-A614-1EA2542C1621}" name="PivotTable1" cacheId="7" applyNumberFormats="0" applyBorderFormats="0" applyFontFormats="0" applyPatternFormats="0" applyAlignmentFormats="0" applyWidthHeightFormats="1" dataCaption="Values" updatedVersion="6" minRefreshableVersion="3" printDrill="1" useAutoFormatting="1" itemPrintTitles="1" createdVersion="6" indent="0" compact="0" compactData="0" gridDropZones="1" chartFormat="5">
  <location ref="A3:G14" firstHeaderRow="1" firstDataRow="2" firstDataCol="2"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sortType="descending" defaultSubtotal="0">
      <items count="5">
        <item h="1" x="4"/>
        <item x="0"/>
        <item x="3"/>
        <item x="2"/>
        <item x="1"/>
      </items>
    </pivotField>
    <pivotField axis="axisPage" compact="0" outline="0" multipleItemSelectionAllowed="1">
      <items count="23">
        <item x="15"/>
        <item x="2"/>
        <item x="18"/>
        <item x="5"/>
        <item x="16"/>
        <item x="12"/>
        <item x="8"/>
        <item x="3"/>
        <item x="6"/>
        <item x="1"/>
        <item x="7"/>
        <item x="17"/>
        <item x="13"/>
        <item x="19"/>
        <item x="14"/>
        <item x="9"/>
        <item x="10"/>
        <item x="4"/>
        <item x="11"/>
        <item x="20"/>
        <item x="0"/>
        <item x="2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1">
        <item sd="0" x="0"/>
        <item sd="0" x="7"/>
        <item sd="0" x="6"/>
        <item sd="0" x="5"/>
        <item sd="0" x="4"/>
        <item sd="0" x="8"/>
        <item sd="0" x="3"/>
        <item sd="0" x="2"/>
        <item sd="0" x="1"/>
        <item h="1" x="9"/>
        <item t="default"/>
      </items>
    </pivotField>
    <pivotField axis="axisRow" compact="0" outline="0"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2">
    <field x="16"/>
    <field x="17"/>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state" fld="5" subtotal="count" baseField="0" baseItem="0"/>
  </dataFields>
  <chartFormats count="10">
    <chartFormat chart="3" format="0" series="1">
      <pivotArea type="data" outline="0" fieldPosition="0">
        <references count="2">
          <reference field="4294967294" count="1" selected="0">
            <x v="0"/>
          </reference>
          <reference field="5" count="1" selected="0">
            <x v="1"/>
          </reference>
        </references>
      </pivotArea>
    </chartFormat>
    <chartFormat chart="3" format="1" series="1">
      <pivotArea type="data" outline="0" fieldPosition="0">
        <references count="2">
          <reference field="4294967294" count="1" selected="0">
            <x v="0"/>
          </reference>
          <reference field="5" count="1" selected="0">
            <x v="2"/>
          </reference>
        </references>
      </pivotArea>
    </chartFormat>
    <chartFormat chart="3" format="2" series="1">
      <pivotArea type="data" outline="0" fieldPosition="0">
        <references count="2">
          <reference field="4294967294" count="1" selected="0">
            <x v="0"/>
          </reference>
          <reference field="5" count="1" selected="0">
            <x v="3"/>
          </reference>
        </references>
      </pivotArea>
    </chartFormat>
    <chartFormat chart="3" format="3" series="1">
      <pivotArea type="data" outline="0" fieldPosition="0">
        <references count="2">
          <reference field="4294967294" count="1" selected="0">
            <x v="0"/>
          </reference>
          <reference field="5" count="1" selected="0">
            <x v="4"/>
          </reference>
        </references>
      </pivotArea>
    </chartFormat>
    <chartFormat chart="4" format="0" series="1">
      <pivotArea type="data" outline="0" fieldPosition="0">
        <references count="2">
          <reference field="4294967294" count="1" selected="0">
            <x v="0"/>
          </reference>
          <reference field="5" count="1" selected="0">
            <x v="1"/>
          </reference>
        </references>
      </pivotArea>
    </chartFormat>
    <chartFormat chart="4" format="1" series="1">
      <pivotArea type="data" outline="0" fieldPosition="0">
        <references count="2">
          <reference field="4294967294" count="1" selected="0">
            <x v="0"/>
          </reference>
          <reference field="5" count="1" selected="0">
            <x v="2"/>
          </reference>
        </references>
      </pivotArea>
    </chartFormat>
    <chartFormat chart="4" format="2" series="1">
      <pivotArea type="data" outline="0" fieldPosition="0">
        <references count="2">
          <reference field="4294967294" count="1" selected="0">
            <x v="0"/>
          </reference>
          <reference field="5" count="1" selected="0">
            <x v="3"/>
          </reference>
        </references>
      </pivotArea>
    </chartFormat>
    <chartFormat chart="4" format="3" series="1">
      <pivotArea type="data" outline="0" fieldPosition="0">
        <references count="2">
          <reference field="4294967294" count="1" selected="0">
            <x v="0"/>
          </reference>
          <reference field="5" count="1" selected="0">
            <x v="4"/>
          </reference>
        </references>
      </pivotArea>
    </chartFormat>
    <chartFormat chart="4" format="4"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9758FC-2F94-5E46-B66D-E8B1E0ABDF1A}"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47" firstHeaderRow="1" firstDataRow="2" firstDataCol="1" rowPageCount="2" colPageCount="1"/>
  <pivotFields count="18">
    <pivotField showAll="0"/>
    <pivotField showAll="0"/>
    <pivotField showAll="0"/>
    <pivotField showAll="0"/>
    <pivotField showAll="0"/>
    <pivotField axis="axisCol" dataField="1" showAll="0" sortType="descending" defaultSubtotal="0">
      <items count="4">
        <item x="0"/>
        <item x="3"/>
        <item x="2"/>
        <item x="1"/>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1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36C10E-B3C7-EF48-B535-8002C6349FBB}" name="PivotTable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0"/>
        <item x="3"/>
        <item x="2"/>
        <item x="1"/>
        <item t="default"/>
      </items>
    </pivotField>
    <pivotField showAll="0">
      <items count="22">
        <item h="1" x="15"/>
        <item h="1" x="2"/>
        <item h="1" x="18"/>
        <item h="1" x="5"/>
        <item h="1" x="16"/>
        <item x="12"/>
        <item h="1" x="8"/>
        <item h="1" x="3"/>
        <item h="1" x="6"/>
        <item h="1" x="1"/>
        <item h="1" x="7"/>
        <item h="1" x="17"/>
        <item h="1" x="13"/>
        <item h="1" x="19"/>
        <item h="1" x="14"/>
        <item h="1" x="9"/>
        <item h="1" x="10"/>
        <item h="1" x="4"/>
        <item h="1" x="11"/>
        <item h="1" x="20"/>
        <item h="1"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30A6788-E810-FD43-B804-ED068DB88634}" sourceName="Category  ">
  <pivotTables>
    <pivotTable tabId="5" name="PivotTable3"/>
  </pivotTables>
  <data>
    <tabular pivotCacheId="339426946">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15FB3B98-5DA5-7347-AC38-960A25BE14B6}" sourceName="Years">
  <pivotTables>
    <pivotTable tabId="5" name="PivotTable3"/>
  </pivotTables>
  <data>
    <tabular pivotCacheId="339426946">
      <items count="11">
        <i x="1" s="1"/>
        <i x="2" s="1"/>
        <i x="3" s="1"/>
        <i x="4" s="1"/>
        <i x="5" s="1"/>
        <i x="6" s="1"/>
        <i x="7" s="1"/>
        <i x="8" s="1"/>
        <i x="9" s="1"/>
        <i x="0" s="1" nd="1"/>
        <i x="1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9ACADAA-73D0-3546-B1CB-A6DBF4BAFA75}" sourceName="state">
  <pivotTables>
    <pivotTable tabId="5" name="PivotTable3"/>
  </pivotTables>
  <data>
    <tabular pivotCacheId="339426946">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F12EBA3C-5F40-2D4C-813F-D8AB5FC5952F}" sourceName="date created conversion">
  <pivotTables>
    <pivotTable tabId="5" name="PivotTable3"/>
  </pivotTables>
  <data>
    <tabular pivotCacheId="339426946">
      <items count="14">
        <i x="1" s="1"/>
        <i x="2" s="1"/>
        <i x="3" s="1"/>
        <i x="4" s="1"/>
        <i x="5" s="1"/>
        <i x="6" s="1"/>
        <i x="7" s="1"/>
        <i x="8" s="1"/>
        <i x="9" s="1"/>
        <i x="10" s="1"/>
        <i x="11" s="1"/>
        <i x="12" s="1"/>
        <i x="0" s="1" nd="1"/>
        <i x="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A6843AD7-AC53-9840-83CC-6C17FFBD4FB1}" sourceName="state">
  <pivotTables>
    <pivotTable tabId="4" name="PivotTable2"/>
  </pivotTables>
  <data>
    <tabular pivotCacheId="1223847644">
      <items count="4">
        <i x="1" s="1"/>
        <i x="2" s="1"/>
        <i x="3"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D9321B2-6E2C-FA4F-9D4D-BD53788DBF18}" sourceName="country">
  <pivotTables>
    <pivotTable tabId="4" name="PivotTable2"/>
  </pivotTables>
  <data>
    <tabular pivotCacheId="1223847644">
      <items count="21">
        <i x="15" s="1"/>
        <i x="2" s="1"/>
        <i x="18" s="1"/>
        <i x="5" s="1"/>
        <i x="16" s="1"/>
        <i x="12" s="1"/>
        <i x="8" s="1"/>
        <i x="3" s="1"/>
        <i x="6" s="1"/>
        <i x="1" s="1"/>
        <i x="7" s="1"/>
        <i x="17" s="1"/>
        <i x="13" s="1"/>
        <i x="19" s="1"/>
        <i x="14" s="1"/>
        <i x="9" s="1"/>
        <i x="10" s="1"/>
        <i x="4" s="1"/>
        <i x="11" s="1"/>
        <i x="20"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442F1A2-A307-A346-B7CE-B6CDE35C426C}" sourceName="Category  ">
  <pivotTables>
    <pivotTable tabId="4" name="PivotTable2"/>
  </pivotTables>
  <data>
    <tabular pivotCacheId="1223847644">
      <items count="9">
        <i x="0" s="1"/>
        <i x="7" s="1"/>
        <i x="6" s="1"/>
        <i x="5" s="1"/>
        <i x="4" s="1"/>
        <i x="8" s="1"/>
        <i x="3" s="1"/>
        <i x="2" s="1"/>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E912065-294E-6E47-8AFC-E3383D3E6127}" sourceName="Sub-Category">
  <pivotTables>
    <pivotTable tabId="4" name="PivotTable2"/>
  </pivotTables>
  <data>
    <tabular pivotCacheId="1223847644">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65927D93-0E52-084B-A403-EDAA116F4401}" sourceName="state">
  <pivotTables>
    <pivotTable tabId="2" name="PivotTable1"/>
  </pivotTables>
  <data>
    <tabular pivotCacheId="556542839">
      <items count="5">
        <i x="1" s="1"/>
        <i x="2" s="1"/>
        <i x="3" s="1"/>
        <i x="0" s="1"/>
        <i x="4"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7D88D7C8-783E-3848-B986-0C0F1E6D6ED5}" sourceName="country">
  <pivotTables>
    <pivotTable tabId="2" name="PivotTable1"/>
  </pivotTables>
  <data>
    <tabular pivotCacheId="556542839">
      <items count="22">
        <i x="15" s="1"/>
        <i x="2" s="1"/>
        <i x="18" s="1"/>
        <i x="5" s="1"/>
        <i x="16" s="1"/>
        <i x="12" s="1"/>
        <i x="8" s="1"/>
        <i x="3" s="1"/>
        <i x="6" s="1"/>
        <i x="1" s="1"/>
        <i x="7" s="1"/>
        <i x="17" s="1"/>
        <i x="13" s="1"/>
        <i x="19" s="1"/>
        <i x="14" s="1"/>
        <i x="9" s="1"/>
        <i x="10" s="1"/>
        <i x="4" s="1"/>
        <i x="11" s="1"/>
        <i x="20" s="1"/>
        <i x="0" s="1"/>
        <i x="21"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46FF86D3-7293-7942-850E-3EE34458CF2D}" sourceName="Category  ">
  <pivotTables>
    <pivotTable tabId="2" name="PivotTable1"/>
  </pivotTables>
  <data>
    <tabular pivotCacheId="556542839">
      <items count="10">
        <i x="0" s="1"/>
        <i x="7" s="1"/>
        <i x="6" s="1"/>
        <i x="5" s="1"/>
        <i x="4" s="1"/>
        <i x="8" s="1"/>
        <i x="3" s="1"/>
        <i x="2" s="1"/>
        <i x="1" s="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997566BF-633F-CE4A-8653-F8532D18AE3E}" cache="Slicer_state2" caption="state" rowHeight="230716"/>
  <slicer name="country 1" xr10:uid="{1A420263-B8D1-5D4F-A3FC-BA72ABC4C1F6}" cache="Slicer_country1" caption="country" rowHeight="230716"/>
  <slicer name="Category   2" xr10:uid="{DDE0BB6B-05A6-7448-A200-4B5C481B8413}" cache="Slicer_Category2" caption="Category  "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3D932522-C9BE-3749-BA3D-E376D8160EAC}" cache="Slicer_state1" caption="state" rowHeight="230716"/>
  <slicer name="country" xr10:uid="{9DF72876-48DF-1845-8646-A953289CBBD0}" cache="Slicer_country" caption="country" rowHeight="230716"/>
  <slicer name="Category   1" xr10:uid="{168E8F67-AFB1-B041-AF5A-58EF3CA4A28E}" cache="Slicer_Category1" caption="Category  " rowHeight="230716"/>
  <slicer name="Sub-Category" xr10:uid="{64C8C9CC-C79A-5F47-814E-508B6A41F0EF}" cache="Slicer_Sub_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 xr10:uid="{E3BDBBF5-9886-1748-AA79-651740AF7CE1}" cache="Slicer_Category" caption="Category  " rowHeight="230716"/>
  <slicer name="Years" xr10:uid="{3E5DED6B-2237-1C47-A2CE-50376BDFA9AE}" cache="Slicer_Years" caption="Years" rowHeight="230716"/>
  <slicer name="state" xr10:uid="{5C48760C-95E6-4B44-9DB2-AF0EC4C85F08}" cache="Slicer_state" caption="state" rowHeight="230716"/>
  <slicer name="date created conversion" xr10:uid="{93A0DCD8-087C-BF4E-B8DD-71FC1F6DAA90}" cache="Slicer_date_created_conversion" caption="date created conversion"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T4115"/>
  <sheetViews>
    <sheetView tabSelected="1" topLeftCell="M1" zoomScale="74" zoomScaleNormal="74" workbookViewId="0">
      <selection activeCell="U2" sqref="U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0.33203125" style="6" customWidth="1"/>
    <col min="16" max="16" width="34.83203125" style="8" customWidth="1"/>
    <col min="17" max="17" width="25.83203125" customWidth="1"/>
    <col min="18" max="18" width="18" customWidth="1"/>
    <col min="19" max="19" width="18.6640625" style="13" customWidth="1"/>
    <col min="20" max="20" width="24.16406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8359</v>
      </c>
      <c r="R1" s="1" t="s">
        <v>8358</v>
      </c>
      <c r="S1" s="12" t="s">
        <v>8365</v>
      </c>
      <c r="T1" s="1"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8">
        <f>E2/L2</f>
        <v>63.917582417582416</v>
      </c>
      <c r="Q2" t="s">
        <v>8308</v>
      </c>
      <c r="R2" t="s">
        <v>8309</v>
      </c>
      <c r="S2" s="13">
        <f>(J2/86400)+25569+(-8/24)</f>
        <v>42176.673738425925</v>
      </c>
      <c r="T2" s="13">
        <f>(I2/86400)+25569+(-8/24)</f>
        <v>42207.791666666664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8">
        <f t="shared" ref="P3:P66" si="1">E3/L3</f>
        <v>185.48101265822785</v>
      </c>
      <c r="Q3" t="s">
        <v>8308</v>
      </c>
      <c r="R3" t="s">
        <v>8309</v>
      </c>
      <c r="S3" s="13">
        <f>(J3/86400)+25569+(-8/24)</f>
        <v>42766.267164351848</v>
      </c>
      <c r="T3" s="13">
        <f t="shared" ref="T3:T66" si="2">(I3/86400)+25569+(-8/24)</f>
        <v>42796.267164351848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1"/>
        <v>15</v>
      </c>
      <c r="Q4" t="s">
        <v>8308</v>
      </c>
      <c r="R4" t="s">
        <v>8309</v>
      </c>
      <c r="S4" s="13">
        <f t="shared" ref="S4:S67" si="3">(J4/86400)+25569+(-8/24)</f>
        <v>42405.369016203702</v>
      </c>
      <c r="T4" s="13">
        <f t="shared" si="2"/>
        <v>42415.369016203702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1"/>
        <v>69.266666666666666</v>
      </c>
      <c r="Q5" t="s">
        <v>8308</v>
      </c>
      <c r="R5" t="s">
        <v>8309</v>
      </c>
      <c r="S5" s="13">
        <f t="shared" si="3"/>
        <v>41828.181793981479</v>
      </c>
      <c r="T5" s="13">
        <f t="shared" si="2"/>
        <v>41858.181793981479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1"/>
        <v>190.55028169014085</v>
      </c>
      <c r="Q6" t="s">
        <v>8308</v>
      </c>
      <c r="R6" t="s">
        <v>8309</v>
      </c>
      <c r="S6" s="13">
        <f t="shared" si="3"/>
        <v>42327.500914351847</v>
      </c>
      <c r="T6" s="13">
        <f t="shared" si="2"/>
        <v>42357.500914351847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1"/>
        <v>93.40425531914893</v>
      </c>
      <c r="Q7" t="s">
        <v>8308</v>
      </c>
      <c r="R7" t="s">
        <v>8309</v>
      </c>
      <c r="S7" s="13">
        <f t="shared" si="3"/>
        <v>42563.599618055552</v>
      </c>
      <c r="T7" s="13">
        <f t="shared" si="2"/>
        <v>42579.899305555555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1"/>
        <v>146.87931034482759</v>
      </c>
      <c r="Q8" t="s">
        <v>8308</v>
      </c>
      <c r="R8" t="s">
        <v>8309</v>
      </c>
      <c r="S8" s="13">
        <f t="shared" si="3"/>
        <v>41793.739004629628</v>
      </c>
      <c r="T8" s="13">
        <f t="shared" si="2"/>
        <v>41803.739004629628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1"/>
        <v>159.82456140350877</v>
      </c>
      <c r="Q9" t="s">
        <v>8308</v>
      </c>
      <c r="R9" t="s">
        <v>8309</v>
      </c>
      <c r="S9" s="13">
        <f t="shared" si="3"/>
        <v>42515.713738425919</v>
      </c>
      <c r="T9" s="13">
        <f t="shared" si="2"/>
        <v>42555.713738425919</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1"/>
        <v>291.79333333333335</v>
      </c>
      <c r="Q10" t="s">
        <v>8308</v>
      </c>
      <c r="R10" t="s">
        <v>8309</v>
      </c>
      <c r="S10" s="13">
        <f t="shared" si="3"/>
        <v>42468.611249999994</v>
      </c>
      <c r="T10" s="13">
        <f t="shared" si="2"/>
        <v>42475.541666666664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1"/>
        <v>31.499500000000001</v>
      </c>
      <c r="Q11" t="s">
        <v>8308</v>
      </c>
      <c r="R11" t="s">
        <v>8309</v>
      </c>
      <c r="S11" s="13">
        <f t="shared" si="3"/>
        <v>42446.770185185182</v>
      </c>
      <c r="T11" s="13">
        <f t="shared" si="2"/>
        <v>42476.770185185182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1"/>
        <v>158.68421052631578</v>
      </c>
      <c r="Q12" t="s">
        <v>8308</v>
      </c>
      <c r="R12" t="s">
        <v>8309</v>
      </c>
      <c r="S12" s="13">
        <f t="shared" si="3"/>
        <v>41779.734710648147</v>
      </c>
      <c r="T12" s="13">
        <f t="shared" si="2"/>
        <v>41814.734710648147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1"/>
        <v>80.333333333333329</v>
      </c>
      <c r="Q13" t="s">
        <v>8308</v>
      </c>
      <c r="R13" t="s">
        <v>8309</v>
      </c>
      <c r="S13" s="13">
        <f t="shared" si="3"/>
        <v>42572.445162037031</v>
      </c>
      <c r="T13" s="13">
        <f t="shared" si="2"/>
        <v>42603.791666666664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1"/>
        <v>59.961305925030231</v>
      </c>
      <c r="Q14" t="s">
        <v>8308</v>
      </c>
      <c r="R14" t="s">
        <v>8309</v>
      </c>
      <c r="S14" s="13">
        <f t="shared" si="3"/>
        <v>41791.379918981482</v>
      </c>
      <c r="T14" s="13">
        <f t="shared" si="2"/>
        <v>41835.791666666664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1"/>
        <v>109.78431372549019</v>
      </c>
      <c r="Q15" t="s">
        <v>8308</v>
      </c>
      <c r="R15" t="s">
        <v>8309</v>
      </c>
      <c r="S15" s="13">
        <f t="shared" si="3"/>
        <v>42508.343854166662</v>
      </c>
      <c r="T15" s="13">
        <f t="shared" si="2"/>
        <v>42544.518749999996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1"/>
        <v>147.70731707317074</v>
      </c>
      <c r="Q16" t="s">
        <v>8308</v>
      </c>
      <c r="R16" t="s">
        <v>8309</v>
      </c>
      <c r="S16" s="13">
        <f t="shared" si="3"/>
        <v>41807.693148148144</v>
      </c>
      <c r="T16" s="13">
        <f t="shared" si="2"/>
        <v>41833.249305555553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1"/>
        <v>21.755102040816325</v>
      </c>
      <c r="Q17" t="s">
        <v>8308</v>
      </c>
      <c r="R17" t="s">
        <v>8309</v>
      </c>
      <c r="S17" s="13">
        <f t="shared" si="3"/>
        <v>42256.058541666665</v>
      </c>
      <c r="T17" s="13">
        <f t="shared" si="2"/>
        <v>42274.509722222218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1"/>
        <v>171.84285714285716</v>
      </c>
      <c r="Q18" t="s">
        <v>8308</v>
      </c>
      <c r="R18" t="s">
        <v>8309</v>
      </c>
      <c r="S18" s="13">
        <f t="shared" si="3"/>
        <v>41760.463090277779</v>
      </c>
      <c r="T18" s="13">
        <f t="shared" si="2"/>
        <v>41805.895833333328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1"/>
        <v>41.944444444444443</v>
      </c>
      <c r="Q19" t="s">
        <v>8308</v>
      </c>
      <c r="R19" t="s">
        <v>8309</v>
      </c>
      <c r="S19" s="13">
        <f t="shared" si="3"/>
        <v>41917.398402777777</v>
      </c>
      <c r="T19" s="13">
        <f t="shared" si="2"/>
        <v>41947.440069444441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1"/>
        <v>93.264122807017543</v>
      </c>
      <c r="Q20" t="s">
        <v>8308</v>
      </c>
      <c r="R20" t="s">
        <v>8309</v>
      </c>
      <c r="S20" s="13">
        <f t="shared" si="3"/>
        <v>41869.208981481475</v>
      </c>
      <c r="T20" s="13">
        <f t="shared" si="2"/>
        <v>41899.208981481475</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1"/>
        <v>56.136363636363633</v>
      </c>
      <c r="Q21" t="s">
        <v>8308</v>
      </c>
      <c r="R21" t="s">
        <v>8309</v>
      </c>
      <c r="S21" s="13">
        <f t="shared" si="3"/>
        <v>42175.483032407406</v>
      </c>
      <c r="T21" s="13">
        <f t="shared" si="2"/>
        <v>42205.483032407406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1"/>
        <v>80.16</v>
      </c>
      <c r="Q22" t="s">
        <v>8308</v>
      </c>
      <c r="R22" t="s">
        <v>8309</v>
      </c>
      <c r="S22" s="13">
        <f t="shared" si="3"/>
        <v>42200.424907407403</v>
      </c>
      <c r="T22" s="13">
        <f t="shared" si="2"/>
        <v>42260.424907407403</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1"/>
        <v>199.9009900990099</v>
      </c>
      <c r="Q23" t="s">
        <v>8308</v>
      </c>
      <c r="R23" t="s">
        <v>8309</v>
      </c>
      <c r="S23" s="13">
        <f t="shared" si="3"/>
        <v>41878.293854166666</v>
      </c>
      <c r="T23" s="13">
        <f t="shared" si="2"/>
        <v>41908.293854166666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1"/>
        <v>51.25</v>
      </c>
      <c r="Q24" t="s">
        <v>8308</v>
      </c>
      <c r="R24" t="s">
        <v>8309</v>
      </c>
      <c r="S24" s="13">
        <f t="shared" si="3"/>
        <v>41989.578009259254</v>
      </c>
      <c r="T24" s="13">
        <f t="shared" si="2"/>
        <v>42004.999305555553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1"/>
        <v>103.04347826086956</v>
      </c>
      <c r="Q25" t="s">
        <v>8308</v>
      </c>
      <c r="R25" t="s">
        <v>8309</v>
      </c>
      <c r="S25" s="13">
        <f t="shared" si="3"/>
        <v>42097.445613425924</v>
      </c>
      <c r="T25" s="13">
        <f t="shared" si="2"/>
        <v>42124.305555555555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1"/>
        <v>66.346149825783982</v>
      </c>
      <c r="Q26" t="s">
        <v>8308</v>
      </c>
      <c r="R26" t="s">
        <v>8309</v>
      </c>
      <c r="S26" s="13">
        <f t="shared" si="3"/>
        <v>42229.486840277772</v>
      </c>
      <c r="T26" s="13">
        <f t="shared" si="2"/>
        <v>42262.485416666663</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1"/>
        <v>57.142857142857146</v>
      </c>
      <c r="Q27" t="s">
        <v>8308</v>
      </c>
      <c r="R27" t="s">
        <v>8309</v>
      </c>
      <c r="S27" s="13">
        <f t="shared" si="3"/>
        <v>42317.691678240742</v>
      </c>
      <c r="T27" s="13">
        <f t="shared" si="2"/>
        <v>42377.691678240742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1"/>
        <v>102.10526315789474</v>
      </c>
      <c r="Q28" t="s">
        <v>8308</v>
      </c>
      <c r="R28" t="s">
        <v>8309</v>
      </c>
      <c r="S28" s="13">
        <f t="shared" si="3"/>
        <v>41828.182222222218</v>
      </c>
      <c r="T28" s="13">
        <f t="shared" si="2"/>
        <v>41868.182222222218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1"/>
        <v>148.96666666666667</v>
      </c>
      <c r="Q29" t="s">
        <v>8308</v>
      </c>
      <c r="R29" t="s">
        <v>8309</v>
      </c>
      <c r="S29" s="13">
        <f t="shared" si="3"/>
        <v>41928.831400462957</v>
      </c>
      <c r="T29" s="13">
        <f t="shared" si="2"/>
        <v>41958.873067129629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1"/>
        <v>169.6056338028169</v>
      </c>
      <c r="Q30" t="s">
        <v>8308</v>
      </c>
      <c r="R30" t="s">
        <v>8309</v>
      </c>
      <c r="S30" s="13">
        <f t="shared" si="3"/>
        <v>42324.630601851844</v>
      </c>
      <c r="T30" s="13">
        <f t="shared" si="2"/>
        <v>42354.630601851844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1"/>
        <v>31.623931623931625</v>
      </c>
      <c r="Q31" t="s">
        <v>8308</v>
      </c>
      <c r="R31" t="s">
        <v>8309</v>
      </c>
      <c r="S31" s="13">
        <f t="shared" si="3"/>
        <v>41812.339907407404</v>
      </c>
      <c r="T31" s="13">
        <f t="shared" si="2"/>
        <v>41842.339907407404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1"/>
        <v>76.45264150943396</v>
      </c>
      <c r="Q32" t="s">
        <v>8308</v>
      </c>
      <c r="R32" t="s">
        <v>8309</v>
      </c>
      <c r="S32" s="13">
        <f t="shared" si="3"/>
        <v>41841.959664351853</v>
      </c>
      <c r="T32" s="13">
        <f t="shared" si="2"/>
        <v>41871.959664351853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1"/>
        <v>13</v>
      </c>
      <c r="Q33" t="s">
        <v>8308</v>
      </c>
      <c r="R33" t="s">
        <v>8309</v>
      </c>
      <c r="S33" s="13">
        <f t="shared" si="3"/>
        <v>42376.458726851844</v>
      </c>
      <c r="T33" s="13">
        <f t="shared" si="2"/>
        <v>42394.458726851844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1"/>
        <v>320.44943820224717</v>
      </c>
      <c r="Q34" t="s">
        <v>8308</v>
      </c>
      <c r="R34" t="s">
        <v>8309</v>
      </c>
      <c r="S34" s="13">
        <f t="shared" si="3"/>
        <v>42461.294178240736</v>
      </c>
      <c r="T34" s="13">
        <f t="shared" si="2"/>
        <v>42502.832638888889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1"/>
        <v>83.75</v>
      </c>
      <c r="Q35" t="s">
        <v>8308</v>
      </c>
      <c r="R35" t="s">
        <v>8309</v>
      </c>
      <c r="S35" s="13">
        <f t="shared" si="3"/>
        <v>42286.327557870369</v>
      </c>
      <c r="T35" s="13">
        <f t="shared" si="2"/>
        <v>42316.369224537033</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1"/>
        <v>49.882352941176471</v>
      </c>
      <c r="Q36" t="s">
        <v>8308</v>
      </c>
      <c r="R36" t="s">
        <v>8309</v>
      </c>
      <c r="S36" s="13">
        <f t="shared" si="3"/>
        <v>41840.988437499997</v>
      </c>
      <c r="T36" s="13">
        <f t="shared" si="2"/>
        <v>41855.988437499997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1"/>
        <v>59.464285714285715</v>
      </c>
      <c r="Q37" t="s">
        <v>8308</v>
      </c>
      <c r="R37" t="s">
        <v>8309</v>
      </c>
      <c r="S37" s="13">
        <f t="shared" si="3"/>
        <v>42097.958495370367</v>
      </c>
      <c r="T37" s="13">
        <f t="shared" si="2"/>
        <v>42121.666666666664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1"/>
        <v>193.84090909090909</v>
      </c>
      <c r="Q38" t="s">
        <v>8308</v>
      </c>
      <c r="R38" t="s">
        <v>8309</v>
      </c>
      <c r="S38" s="13">
        <f t="shared" si="3"/>
        <v>42067.973668981482</v>
      </c>
      <c r="T38" s="13">
        <f t="shared" si="2"/>
        <v>42097.93200231481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1"/>
        <v>159.51383399209487</v>
      </c>
      <c r="Q39" t="s">
        <v>8308</v>
      </c>
      <c r="R39" t="s">
        <v>8309</v>
      </c>
      <c r="S39" s="13">
        <f t="shared" si="3"/>
        <v>42032.359710648147</v>
      </c>
      <c r="T39" s="13">
        <f t="shared" si="2"/>
        <v>42062.359710648147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1"/>
        <v>41.68181818181818</v>
      </c>
      <c r="Q40" t="s">
        <v>8308</v>
      </c>
      <c r="R40" t="s">
        <v>8309</v>
      </c>
      <c r="S40" s="13">
        <f t="shared" si="3"/>
        <v>41374.72388888889</v>
      </c>
      <c r="T40" s="13">
        <f t="shared" si="2"/>
        <v>41404.72388888889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1"/>
        <v>150.89861751152074</v>
      </c>
      <c r="Q41" t="s">
        <v>8308</v>
      </c>
      <c r="R41" t="s">
        <v>8309</v>
      </c>
      <c r="S41" s="13">
        <f t="shared" si="3"/>
        <v>41753.713749999995</v>
      </c>
      <c r="T41" s="13">
        <f t="shared" si="2"/>
        <v>41784.624305555553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1"/>
        <v>126.6875</v>
      </c>
      <c r="Q42" t="s">
        <v>8308</v>
      </c>
      <c r="R42" t="s">
        <v>8309</v>
      </c>
      <c r="S42" s="13">
        <f t="shared" si="3"/>
        <v>41788.880648148144</v>
      </c>
      <c r="T42" s="13">
        <f t="shared" si="2"/>
        <v>41808.833333333328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1"/>
        <v>105.26315789473684</v>
      </c>
      <c r="Q43" t="s">
        <v>8308</v>
      </c>
      <c r="R43" t="s">
        <v>8309</v>
      </c>
      <c r="S43" s="13">
        <f t="shared" si="3"/>
        <v>41887.235578703701</v>
      </c>
      <c r="T43" s="13">
        <f t="shared" si="2"/>
        <v>41917.235578703701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1"/>
        <v>117.51479289940828</v>
      </c>
      <c r="Q44" t="s">
        <v>8308</v>
      </c>
      <c r="R44" t="s">
        <v>8309</v>
      </c>
      <c r="S44" s="13">
        <f t="shared" si="3"/>
        <v>41971.305856481478</v>
      </c>
      <c r="T44" s="13">
        <f t="shared" si="2"/>
        <v>42001.305856481478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1"/>
        <v>117.36121673003802</v>
      </c>
      <c r="Q45" t="s">
        <v>8308</v>
      </c>
      <c r="R45" t="s">
        <v>8309</v>
      </c>
      <c r="S45" s="13">
        <f t="shared" si="3"/>
        <v>41802.457013888888</v>
      </c>
      <c r="T45" s="13">
        <f t="shared" si="2"/>
        <v>41832.666666666664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1"/>
        <v>133.33333333333334</v>
      </c>
      <c r="Q46" t="s">
        <v>8308</v>
      </c>
      <c r="R46" t="s">
        <v>8309</v>
      </c>
      <c r="S46" s="13">
        <f t="shared" si="3"/>
        <v>41873.765474537031</v>
      </c>
      <c r="T46" s="13">
        <f t="shared" si="2"/>
        <v>41918.765474537031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1"/>
        <v>98.360655737704917</v>
      </c>
      <c r="Q47" t="s">
        <v>8308</v>
      </c>
      <c r="R47" t="s">
        <v>8309</v>
      </c>
      <c r="S47" s="13">
        <f t="shared" si="3"/>
        <v>42457.290590277778</v>
      </c>
      <c r="T47" s="13">
        <f t="shared" si="2"/>
        <v>42487.290590277778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1"/>
        <v>194.44444444444446</v>
      </c>
      <c r="Q48" t="s">
        <v>8308</v>
      </c>
      <c r="R48" t="s">
        <v>8309</v>
      </c>
      <c r="S48" s="13">
        <f t="shared" si="3"/>
        <v>42323.631643518514</v>
      </c>
      <c r="T48" s="13">
        <f t="shared" si="2"/>
        <v>42353.631643518514</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1"/>
        <v>76.865000000000009</v>
      </c>
      <c r="Q49" t="s">
        <v>8308</v>
      </c>
      <c r="R49" t="s">
        <v>8309</v>
      </c>
      <c r="S49" s="13">
        <f t="shared" si="3"/>
        <v>41932.486192129625</v>
      </c>
      <c r="T49" s="13">
        <f t="shared" si="2"/>
        <v>41992.527858796289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1"/>
        <v>56.815789473684212</v>
      </c>
      <c r="Q50" t="s">
        <v>8308</v>
      </c>
      <c r="R50" t="s">
        <v>8309</v>
      </c>
      <c r="S50" s="13">
        <f t="shared" si="3"/>
        <v>42033.183564814812</v>
      </c>
      <c r="T50" s="13">
        <f t="shared" si="2"/>
        <v>42064.166666666664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1"/>
        <v>137.93103448275863</v>
      </c>
      <c r="Q51" t="s">
        <v>8308</v>
      </c>
      <c r="R51" t="s">
        <v>8309</v>
      </c>
      <c r="S51" s="13">
        <f t="shared" si="3"/>
        <v>42270.843113425923</v>
      </c>
      <c r="T51" s="13">
        <f t="shared" si="2"/>
        <v>42300.843113425923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1"/>
        <v>27.272727272727273</v>
      </c>
      <c r="Q52" t="s">
        <v>8308</v>
      </c>
      <c r="R52" t="s">
        <v>8309</v>
      </c>
      <c r="S52" s="13">
        <f t="shared" si="3"/>
        <v>41995.419652777775</v>
      </c>
      <c r="T52" s="13">
        <f t="shared" si="2"/>
        <v>42034.374999999993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1"/>
        <v>118.33613445378151</v>
      </c>
      <c r="Q53" t="s">
        <v>8308</v>
      </c>
      <c r="R53" t="s">
        <v>8309</v>
      </c>
      <c r="S53" s="13">
        <f t="shared" si="3"/>
        <v>42196.59533564814</v>
      </c>
      <c r="T53" s="13">
        <f t="shared" si="2"/>
        <v>42226.59533564814</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1"/>
        <v>223.48076923076923</v>
      </c>
      <c r="Q54" t="s">
        <v>8308</v>
      </c>
      <c r="R54" t="s">
        <v>8309</v>
      </c>
      <c r="S54" s="13">
        <f t="shared" si="3"/>
        <v>41807.368587962963</v>
      </c>
      <c r="T54" s="13">
        <f t="shared" si="2"/>
        <v>41837.368587962963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1"/>
        <v>28.111111111111111</v>
      </c>
      <c r="Q55" t="s">
        <v>8308</v>
      </c>
      <c r="R55" t="s">
        <v>8309</v>
      </c>
      <c r="S55" s="13">
        <f t="shared" si="3"/>
        <v>41719.215798611105</v>
      </c>
      <c r="T55" s="13">
        <f t="shared" si="2"/>
        <v>41733.583333333328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1"/>
        <v>194.23076923076923</v>
      </c>
      <c r="Q56" t="s">
        <v>8308</v>
      </c>
      <c r="R56" t="s">
        <v>8309</v>
      </c>
      <c r="S56" s="13">
        <f t="shared" si="3"/>
        <v>42333.379872685182</v>
      </c>
      <c r="T56" s="13">
        <f t="shared" si="2"/>
        <v>42363.379872685182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1"/>
        <v>128.95348837209303</v>
      </c>
      <c r="Q57" t="s">
        <v>8308</v>
      </c>
      <c r="R57" t="s">
        <v>8309</v>
      </c>
      <c r="S57" s="13">
        <f t="shared" si="3"/>
        <v>42496.635601851849</v>
      </c>
      <c r="T57" s="13">
        <f t="shared" si="2"/>
        <v>42517.635601851849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1"/>
        <v>49.316091954022987</v>
      </c>
      <c r="Q58" t="s">
        <v>8308</v>
      </c>
      <c r="R58" t="s">
        <v>8309</v>
      </c>
      <c r="S58" s="13">
        <f t="shared" si="3"/>
        <v>42149.215555555558</v>
      </c>
      <c r="T58" s="13">
        <f t="shared" si="2"/>
        <v>42163.333333333336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1"/>
        <v>221.52173913043478</v>
      </c>
      <c r="Q59" t="s">
        <v>8308</v>
      </c>
      <c r="R59" t="s">
        <v>8309</v>
      </c>
      <c r="S59" s="13">
        <f t="shared" si="3"/>
        <v>42089.499560185184</v>
      </c>
      <c r="T59" s="13">
        <f t="shared" si="2"/>
        <v>42119.499560185184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1"/>
        <v>137.21333333333334</v>
      </c>
      <c r="Q60" t="s">
        <v>8308</v>
      </c>
      <c r="R60" t="s">
        <v>8309</v>
      </c>
      <c r="S60" s="13">
        <f t="shared" si="3"/>
        <v>41932.411712962959</v>
      </c>
      <c r="T60" s="13">
        <f t="shared" si="2"/>
        <v>41962.453379629624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1"/>
        <v>606.82242424242418</v>
      </c>
      <c r="Q61" t="s">
        <v>8308</v>
      </c>
      <c r="R61" t="s">
        <v>8309</v>
      </c>
      <c r="S61" s="13">
        <f t="shared" si="3"/>
        <v>42229.902499999997</v>
      </c>
      <c r="T61" s="13">
        <f t="shared" si="2"/>
        <v>42261.541666666664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1"/>
        <v>43.040092592592593</v>
      </c>
      <c r="Q62" t="s">
        <v>8308</v>
      </c>
      <c r="R62" t="s">
        <v>8310</v>
      </c>
      <c r="S62" s="13">
        <f t="shared" si="3"/>
        <v>41701.568483796298</v>
      </c>
      <c r="T62" s="13">
        <f t="shared" si="2"/>
        <v>41720.666666666664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1"/>
        <v>322.39130434782606</v>
      </c>
      <c r="Q63" t="s">
        <v>8308</v>
      </c>
      <c r="R63" t="s">
        <v>8310</v>
      </c>
      <c r="S63" s="13">
        <f t="shared" si="3"/>
        <v>41409.480983796289</v>
      </c>
      <c r="T63" s="13">
        <f t="shared" si="2"/>
        <v>41431.480983796289</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1"/>
        <v>96.708333333333329</v>
      </c>
      <c r="Q64" t="s">
        <v>8308</v>
      </c>
      <c r="R64" t="s">
        <v>8310</v>
      </c>
      <c r="S64" s="13">
        <f t="shared" si="3"/>
        <v>41311.466180555552</v>
      </c>
      <c r="T64" s="13">
        <f t="shared" si="2"/>
        <v>41336.466180555552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1"/>
        <v>35.474531249999998</v>
      </c>
      <c r="Q65" t="s">
        <v>8308</v>
      </c>
      <c r="R65" t="s">
        <v>8310</v>
      </c>
      <c r="S65" s="13">
        <f t="shared" si="3"/>
        <v>41612.578854166662</v>
      </c>
      <c r="T65" s="13">
        <f t="shared" si="2"/>
        <v>41635.874305555553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8">
        <f t="shared" si="1"/>
        <v>86.666666666666671</v>
      </c>
      <c r="Q66" t="s">
        <v>8308</v>
      </c>
      <c r="R66" t="s">
        <v>8310</v>
      </c>
      <c r="S66" s="13">
        <f t="shared" si="3"/>
        <v>41432.684965277775</v>
      </c>
      <c r="T66" s="13">
        <f t="shared" si="2"/>
        <v>41462.684965277775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8">
        <f t="shared" ref="P67:P123" si="5">E67/L67</f>
        <v>132.05263157894737</v>
      </c>
      <c r="Q67" t="s">
        <v>8308</v>
      </c>
      <c r="R67" t="s">
        <v>8310</v>
      </c>
      <c r="S67" s="13">
        <f t="shared" si="3"/>
        <v>41835.487893518519</v>
      </c>
      <c r="T67" s="13">
        <f t="shared" ref="T67:T130" si="6">(I67/86400)+25569+(-8/24)</f>
        <v>41861.915972222218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8">
        <f t="shared" si="5"/>
        <v>91.230769230769226</v>
      </c>
      <c r="Q68" t="s">
        <v>8308</v>
      </c>
      <c r="R68" t="s">
        <v>8310</v>
      </c>
      <c r="S68" s="13">
        <f t="shared" ref="S68:S131" si="7">(J68/86400)+25569+(-8/24)</f>
        <v>42539.516435185178</v>
      </c>
      <c r="T68" s="13">
        <f t="shared" si="6"/>
        <v>42569.516435185178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8">
        <f t="shared" si="5"/>
        <v>116.25</v>
      </c>
      <c r="Q69" t="s">
        <v>8308</v>
      </c>
      <c r="R69" t="s">
        <v>8310</v>
      </c>
      <c r="S69" s="13">
        <f t="shared" si="7"/>
        <v>41075.250046296293</v>
      </c>
      <c r="T69" s="13">
        <f t="shared" si="6"/>
        <v>41105.250046296293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8">
        <f t="shared" si="5"/>
        <v>21.194444444444443</v>
      </c>
      <c r="Q70" t="s">
        <v>8308</v>
      </c>
      <c r="R70" t="s">
        <v>8310</v>
      </c>
      <c r="S70" s="13">
        <f t="shared" si="7"/>
        <v>41663.23600694444</v>
      </c>
      <c r="T70" s="13">
        <f t="shared" si="6"/>
        <v>41693.23600694444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8">
        <f t="shared" si="5"/>
        <v>62.327134831460668</v>
      </c>
      <c r="Q71" t="s">
        <v>8308</v>
      </c>
      <c r="R71" t="s">
        <v>8310</v>
      </c>
      <c r="S71" s="13">
        <f t="shared" si="7"/>
        <v>40785.854456018518</v>
      </c>
      <c r="T71" s="13">
        <f t="shared" si="6"/>
        <v>40817.957638888889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8">
        <f t="shared" si="5"/>
        <v>37.411764705882355</v>
      </c>
      <c r="Q72" t="s">
        <v>8308</v>
      </c>
      <c r="R72" t="s">
        <v>8310</v>
      </c>
      <c r="S72" s="13">
        <f t="shared" si="7"/>
        <v>40730.563020833331</v>
      </c>
      <c r="T72" s="13">
        <f t="shared" si="6"/>
        <v>40790.563020833331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8">
        <f t="shared" si="5"/>
        <v>69.71875</v>
      </c>
      <c r="Q73" t="s">
        <v>8308</v>
      </c>
      <c r="R73" t="s">
        <v>8310</v>
      </c>
      <c r="S73" s="13">
        <f t="shared" si="7"/>
        <v>40996.938159722216</v>
      </c>
      <c r="T73" s="13">
        <f t="shared" si="6"/>
        <v>41056.938159722216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s="8">
        <f t="shared" si="5"/>
        <v>58.170731707317074</v>
      </c>
      <c r="Q74" t="s">
        <v>8308</v>
      </c>
      <c r="R74" t="s">
        <v>8310</v>
      </c>
      <c r="S74" s="13">
        <f t="shared" si="7"/>
        <v>41207.676863425928</v>
      </c>
      <c r="T74" s="13">
        <f t="shared" si="6"/>
        <v>41227.666666666664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8">
        <f t="shared" si="5"/>
        <v>50</v>
      </c>
      <c r="Q75" t="s">
        <v>8308</v>
      </c>
      <c r="R75" t="s">
        <v>8310</v>
      </c>
      <c r="S75" s="13">
        <f t="shared" si="7"/>
        <v>40587.423425925925</v>
      </c>
      <c r="T75" s="13">
        <f t="shared" si="6"/>
        <v>40665.832638888889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8">
        <f t="shared" si="5"/>
        <v>19.471034482758618</v>
      </c>
      <c r="Q76" t="s">
        <v>8308</v>
      </c>
      <c r="R76" t="s">
        <v>8310</v>
      </c>
      <c r="S76" s="13">
        <f t="shared" si="7"/>
        <v>42360.153877314813</v>
      </c>
      <c r="T76" s="13">
        <f t="shared" si="6"/>
        <v>42390.153877314813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s="8">
        <f t="shared" si="5"/>
        <v>85.957446808510639</v>
      </c>
      <c r="Q77" t="s">
        <v>8308</v>
      </c>
      <c r="R77" t="s">
        <v>8310</v>
      </c>
      <c r="S77" s="13">
        <f t="shared" si="7"/>
        <v>41356.875833333332</v>
      </c>
      <c r="T77" s="13">
        <f t="shared" si="6"/>
        <v>41386.875833333332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8">
        <f t="shared" si="5"/>
        <v>30.666666666666668</v>
      </c>
      <c r="Q78" t="s">
        <v>8308</v>
      </c>
      <c r="R78" t="s">
        <v>8310</v>
      </c>
      <c r="S78" s="13">
        <f t="shared" si="7"/>
        <v>40844.358310185184</v>
      </c>
      <c r="T78" s="13">
        <f t="shared" si="6"/>
        <v>40904.399976851848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s="8">
        <f t="shared" si="5"/>
        <v>60.384615384615387</v>
      </c>
      <c r="Q79" t="s">
        <v>8308</v>
      </c>
      <c r="R79" t="s">
        <v>8310</v>
      </c>
      <c r="S79" s="13">
        <f t="shared" si="7"/>
        <v>40996.811539351846</v>
      </c>
      <c r="T79" s="13">
        <f t="shared" si="6"/>
        <v>41049.790972222218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8">
        <f t="shared" si="5"/>
        <v>38.6</v>
      </c>
      <c r="Q80" t="s">
        <v>8308</v>
      </c>
      <c r="R80" t="s">
        <v>8310</v>
      </c>
      <c r="S80" s="13">
        <f t="shared" si="7"/>
        <v>42604.397233796299</v>
      </c>
      <c r="T80" s="13">
        <f t="shared" si="6"/>
        <v>42614.397233796299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8">
        <f t="shared" si="5"/>
        <v>40.268292682926827</v>
      </c>
      <c r="Q81" t="s">
        <v>8308</v>
      </c>
      <c r="R81" t="s">
        <v>8310</v>
      </c>
      <c r="S81" s="13">
        <f t="shared" si="7"/>
        <v>41724.443206018514</v>
      </c>
      <c r="T81" s="13">
        <f t="shared" si="6"/>
        <v>41754.443206018514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8">
        <f t="shared" si="5"/>
        <v>273.82978723404256</v>
      </c>
      <c r="Q82" t="s">
        <v>8308</v>
      </c>
      <c r="R82" t="s">
        <v>8310</v>
      </c>
      <c r="S82" s="13">
        <f t="shared" si="7"/>
        <v>41582.750648148147</v>
      </c>
      <c r="T82" s="13">
        <f t="shared" si="6"/>
        <v>41617.750648148147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8">
        <f t="shared" si="5"/>
        <v>53.035714285714285</v>
      </c>
      <c r="Q83" t="s">
        <v>8308</v>
      </c>
      <c r="R83" t="s">
        <v>8310</v>
      </c>
      <c r="S83" s="13">
        <f t="shared" si="7"/>
        <v>41099.825543981475</v>
      </c>
      <c r="T83" s="13">
        <f t="shared" si="6"/>
        <v>41103.793055555558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8">
        <f t="shared" si="5"/>
        <v>40.005000000000003</v>
      </c>
      <c r="Q84" t="s">
        <v>8308</v>
      </c>
      <c r="R84" t="s">
        <v>8310</v>
      </c>
      <c r="S84" s="13">
        <f t="shared" si="7"/>
        <v>40795.486817129626</v>
      </c>
      <c r="T84" s="13">
        <f t="shared" si="6"/>
        <v>40825.486817129626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8">
        <f t="shared" si="5"/>
        <v>15.76923076923077</v>
      </c>
      <c r="Q85" t="s">
        <v>8308</v>
      </c>
      <c r="R85" t="s">
        <v>8310</v>
      </c>
      <c r="S85" s="13">
        <f t="shared" si="7"/>
        <v>42042.282280092586</v>
      </c>
      <c r="T85" s="13">
        <f t="shared" si="6"/>
        <v>42057.145833333336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8">
        <f t="shared" si="5"/>
        <v>71.428571428571431</v>
      </c>
      <c r="Q86" t="s">
        <v>8308</v>
      </c>
      <c r="R86" t="s">
        <v>8310</v>
      </c>
      <c r="S86" s="13">
        <f t="shared" si="7"/>
        <v>40648.42460648148</v>
      </c>
      <c r="T86" s="13">
        <f t="shared" si="6"/>
        <v>40678.42460648148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8">
        <f t="shared" si="5"/>
        <v>71.714285714285708</v>
      </c>
      <c r="Q87" t="s">
        <v>8308</v>
      </c>
      <c r="R87" t="s">
        <v>8310</v>
      </c>
      <c r="S87" s="13">
        <f t="shared" si="7"/>
        <v>40778.792094907403</v>
      </c>
      <c r="T87" s="13">
        <f t="shared" si="6"/>
        <v>40808.792094907403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8">
        <f t="shared" si="5"/>
        <v>375.76470588235293</v>
      </c>
      <c r="Q88" t="s">
        <v>8308</v>
      </c>
      <c r="R88" t="s">
        <v>8310</v>
      </c>
      <c r="S88" s="13">
        <f t="shared" si="7"/>
        <v>42291.222743055558</v>
      </c>
      <c r="T88" s="13">
        <f t="shared" si="6"/>
        <v>42365.264409722215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s="8">
        <f t="shared" si="5"/>
        <v>104.6</v>
      </c>
      <c r="Q89" t="s">
        <v>8308</v>
      </c>
      <c r="R89" t="s">
        <v>8310</v>
      </c>
      <c r="S89" s="13">
        <f t="shared" si="7"/>
        <v>40322.206053240741</v>
      </c>
      <c r="T89" s="13">
        <f t="shared" si="6"/>
        <v>40331.736805555549</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8">
        <f t="shared" si="5"/>
        <v>60</v>
      </c>
      <c r="Q90" t="s">
        <v>8308</v>
      </c>
      <c r="R90" t="s">
        <v>8310</v>
      </c>
      <c r="S90" s="13">
        <f t="shared" si="7"/>
        <v>41786.325590277775</v>
      </c>
      <c r="T90" s="13">
        <f t="shared" si="6"/>
        <v>41812.325590277775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s="8">
        <f t="shared" si="5"/>
        <v>123.28571428571429</v>
      </c>
      <c r="Q91" t="s">
        <v>8308</v>
      </c>
      <c r="R91" t="s">
        <v>8310</v>
      </c>
      <c r="S91" s="13">
        <f t="shared" si="7"/>
        <v>41402.418888888882</v>
      </c>
      <c r="T91" s="13">
        <f t="shared" si="6"/>
        <v>41427.418888888882</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8">
        <f t="shared" si="5"/>
        <v>31.375</v>
      </c>
      <c r="Q92" t="s">
        <v>8308</v>
      </c>
      <c r="R92" t="s">
        <v>8310</v>
      </c>
      <c r="S92" s="13">
        <f t="shared" si="7"/>
        <v>40705.964108796295</v>
      </c>
      <c r="T92" s="13">
        <f t="shared" si="6"/>
        <v>40735.964108796295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s="8">
        <f t="shared" si="5"/>
        <v>78.260869565217391</v>
      </c>
      <c r="Q93" t="s">
        <v>8308</v>
      </c>
      <c r="R93" t="s">
        <v>8310</v>
      </c>
      <c r="S93" s="13">
        <f t="shared" si="7"/>
        <v>40619.069027777776</v>
      </c>
      <c r="T93" s="13">
        <f t="shared" si="6"/>
        <v>40680.069027777776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8">
        <f t="shared" si="5"/>
        <v>122.32558139534883</v>
      </c>
      <c r="Q94" t="s">
        <v>8308</v>
      </c>
      <c r="R94" t="s">
        <v>8310</v>
      </c>
      <c r="S94" s="13">
        <f t="shared" si="7"/>
        <v>42720.865543981483</v>
      </c>
      <c r="T94" s="13">
        <f t="shared" si="6"/>
        <v>42766.999999999993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8">
        <f t="shared" si="5"/>
        <v>73.733333333333334</v>
      </c>
      <c r="Q95" t="s">
        <v>8308</v>
      </c>
      <c r="R95" t="s">
        <v>8310</v>
      </c>
      <c r="S95" s="13">
        <f t="shared" si="7"/>
        <v>41065.524733796294</v>
      </c>
      <c r="T95" s="13">
        <f t="shared" si="6"/>
        <v>41093.541666666664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8">
        <f t="shared" si="5"/>
        <v>21.666666666666668</v>
      </c>
      <c r="Q96" t="s">
        <v>8308</v>
      </c>
      <c r="R96" t="s">
        <v>8310</v>
      </c>
      <c r="S96" s="13">
        <f t="shared" si="7"/>
        <v>41716.384513888886</v>
      </c>
      <c r="T96" s="13">
        <f t="shared" si="6"/>
        <v>41736.384513888886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s="8">
        <f t="shared" si="5"/>
        <v>21.904761904761905</v>
      </c>
      <c r="Q97" t="s">
        <v>8308</v>
      </c>
      <c r="R97" t="s">
        <v>8310</v>
      </c>
      <c r="S97" s="13">
        <f t="shared" si="7"/>
        <v>40934.671770833331</v>
      </c>
      <c r="T97" s="13">
        <f t="shared" si="6"/>
        <v>40964.671770833331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8">
        <f t="shared" si="5"/>
        <v>50.588235294117645</v>
      </c>
      <c r="Q98" t="s">
        <v>8308</v>
      </c>
      <c r="R98" t="s">
        <v>8310</v>
      </c>
      <c r="S98" s="13">
        <f t="shared" si="7"/>
        <v>40324.32917824074</v>
      </c>
      <c r="T98" s="13">
        <f t="shared" si="6"/>
        <v>40390.791666666664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8">
        <f t="shared" si="5"/>
        <v>53.125</v>
      </c>
      <c r="Q99" t="s">
        <v>8308</v>
      </c>
      <c r="R99" t="s">
        <v>8310</v>
      </c>
      <c r="S99" s="13">
        <f t="shared" si="7"/>
        <v>40705.801874999997</v>
      </c>
      <c r="T99" s="13">
        <f t="shared" si="6"/>
        <v>40735.801874999997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8">
        <f t="shared" si="5"/>
        <v>56.666666666666664</v>
      </c>
      <c r="Q100" t="s">
        <v>8308</v>
      </c>
      <c r="R100" t="s">
        <v>8310</v>
      </c>
      <c r="S100" s="13">
        <f t="shared" si="7"/>
        <v>41214.461504629631</v>
      </c>
      <c r="T100" s="13">
        <f t="shared" si="6"/>
        <v>41250.645833333328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8">
        <f t="shared" si="5"/>
        <v>40.776666666666664</v>
      </c>
      <c r="Q101" t="s">
        <v>8308</v>
      </c>
      <c r="R101" t="s">
        <v>8310</v>
      </c>
      <c r="S101" s="13">
        <f t="shared" si="7"/>
        <v>41631.569432870368</v>
      </c>
      <c r="T101" s="13">
        <f t="shared" si="6"/>
        <v>41661.569432870368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8">
        <f t="shared" si="5"/>
        <v>192.30769230769232</v>
      </c>
      <c r="Q102" t="s">
        <v>8308</v>
      </c>
      <c r="R102" t="s">
        <v>8310</v>
      </c>
      <c r="S102" s="13">
        <f t="shared" si="7"/>
        <v>41197.419976851852</v>
      </c>
      <c r="T102" s="13">
        <f t="shared" si="6"/>
        <v>41217.461643518516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8">
        <f t="shared" si="5"/>
        <v>100</v>
      </c>
      <c r="Q103" t="s">
        <v>8308</v>
      </c>
      <c r="R103" t="s">
        <v>8310</v>
      </c>
      <c r="S103" s="13">
        <f t="shared" si="7"/>
        <v>41274.443402777775</v>
      </c>
      <c r="T103" s="13">
        <f t="shared" si="6"/>
        <v>41298.443402777775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8">
        <f t="shared" si="5"/>
        <v>117.92307692307692</v>
      </c>
      <c r="Q104" t="s">
        <v>8308</v>
      </c>
      <c r="R104" t="s">
        <v>8310</v>
      </c>
      <c r="S104" s="13">
        <f t="shared" si="7"/>
        <v>40504.797835648147</v>
      </c>
      <c r="T104" s="13">
        <f t="shared" si="6"/>
        <v>40534.797835648147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s="8">
        <f t="shared" si="5"/>
        <v>27.897959183673468</v>
      </c>
      <c r="Q105" t="s">
        <v>8308</v>
      </c>
      <c r="R105" t="s">
        <v>8310</v>
      </c>
      <c r="S105" s="13">
        <f t="shared" si="7"/>
        <v>41682.472569444442</v>
      </c>
      <c r="T105" s="13">
        <f t="shared" si="6"/>
        <v>41705.472569444442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s="8">
        <f t="shared" si="5"/>
        <v>60</v>
      </c>
      <c r="Q106" t="s">
        <v>8308</v>
      </c>
      <c r="R106" t="s">
        <v>8310</v>
      </c>
      <c r="S106" s="13">
        <f t="shared" si="7"/>
        <v>40612.361874999995</v>
      </c>
      <c r="T106" s="13">
        <f t="shared" si="6"/>
        <v>40635.708333333328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s="8">
        <f t="shared" si="5"/>
        <v>39.383333333333333</v>
      </c>
      <c r="Q107" t="s">
        <v>8308</v>
      </c>
      <c r="R107" t="s">
        <v>8310</v>
      </c>
      <c r="S107" s="13">
        <f t="shared" si="7"/>
        <v>42485.391435185178</v>
      </c>
      <c r="T107" s="13">
        <f t="shared" si="6"/>
        <v>42503.666666666664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8">
        <f t="shared" si="5"/>
        <v>186.11111111111111</v>
      </c>
      <c r="Q108" t="s">
        <v>8308</v>
      </c>
      <c r="R108" t="s">
        <v>8310</v>
      </c>
      <c r="S108" s="13">
        <f t="shared" si="7"/>
        <v>40987.443298611106</v>
      </c>
      <c r="T108" s="13">
        <f t="shared" si="6"/>
        <v>41001.443298611106</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s="8">
        <f t="shared" si="5"/>
        <v>111.37681159420291</v>
      </c>
      <c r="Q109" t="s">
        <v>8308</v>
      </c>
      <c r="R109" t="s">
        <v>8310</v>
      </c>
      <c r="S109" s="13">
        <f t="shared" si="7"/>
        <v>40635.649155092593</v>
      </c>
      <c r="T109" s="13">
        <f t="shared" si="6"/>
        <v>40657.649155092593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s="8">
        <f t="shared" si="5"/>
        <v>78.723404255319153</v>
      </c>
      <c r="Q110" t="s">
        <v>8308</v>
      </c>
      <c r="R110" t="s">
        <v>8310</v>
      </c>
      <c r="S110" s="13">
        <f t="shared" si="7"/>
        <v>41365.279745370368</v>
      </c>
      <c r="T110" s="13">
        <f t="shared" si="6"/>
        <v>41425.279745370368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s="8">
        <f t="shared" si="5"/>
        <v>46.702127659574465</v>
      </c>
      <c r="Q111" t="s">
        <v>8308</v>
      </c>
      <c r="R111" t="s">
        <v>8310</v>
      </c>
      <c r="S111" s="13">
        <f t="shared" si="7"/>
        <v>40569.692476851851</v>
      </c>
      <c r="T111" s="13">
        <f t="shared" si="6"/>
        <v>40599.692476851851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8">
        <f t="shared" si="5"/>
        <v>65.384615384615387</v>
      </c>
      <c r="Q112" t="s">
        <v>8308</v>
      </c>
      <c r="R112" t="s">
        <v>8310</v>
      </c>
      <c r="S112" s="13">
        <f t="shared" si="7"/>
        <v>41557.616354166668</v>
      </c>
      <c r="T112" s="13">
        <f t="shared" si="6"/>
        <v>41591.915972222218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8">
        <f t="shared" si="5"/>
        <v>102.0754716981132</v>
      </c>
      <c r="Q113" t="s">
        <v>8308</v>
      </c>
      <c r="R113" t="s">
        <v>8310</v>
      </c>
      <c r="S113" s="13">
        <f t="shared" si="7"/>
        <v>42124.999849537031</v>
      </c>
      <c r="T113" s="13">
        <f t="shared" si="6"/>
        <v>42154.999849537031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8">
        <f t="shared" si="5"/>
        <v>64.197530864197532</v>
      </c>
      <c r="Q114" t="s">
        <v>8308</v>
      </c>
      <c r="R114" t="s">
        <v>8310</v>
      </c>
      <c r="S114" s="13">
        <f t="shared" si="7"/>
        <v>41717.709699074076</v>
      </c>
      <c r="T114" s="13">
        <f t="shared" si="6"/>
        <v>41741.75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8">
        <f t="shared" si="5"/>
        <v>90.384615384615387</v>
      </c>
      <c r="Q115" t="s">
        <v>8308</v>
      </c>
      <c r="R115" t="s">
        <v>8310</v>
      </c>
      <c r="S115" s="13">
        <f t="shared" si="7"/>
        <v>40753.425092592588</v>
      </c>
      <c r="T115" s="13">
        <f t="shared" si="6"/>
        <v>40761.291666666664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8">
        <f t="shared" si="5"/>
        <v>88.571428571428569</v>
      </c>
      <c r="Q116" t="s">
        <v>8308</v>
      </c>
      <c r="R116" t="s">
        <v>8310</v>
      </c>
      <c r="S116" s="13">
        <f t="shared" si="7"/>
        <v>40860.940833333334</v>
      </c>
      <c r="T116" s="13">
        <f t="shared" si="6"/>
        <v>40920.940833333334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s="8">
        <f t="shared" si="5"/>
        <v>28.727272727272727</v>
      </c>
      <c r="Q117" t="s">
        <v>8308</v>
      </c>
      <c r="R117" t="s">
        <v>8310</v>
      </c>
      <c r="S117" s="13">
        <f t="shared" si="7"/>
        <v>40918.405601851853</v>
      </c>
      <c r="T117" s="13">
        <f t="shared" si="6"/>
        <v>40943.405601851853</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8">
        <f t="shared" si="5"/>
        <v>69.78947368421052</v>
      </c>
      <c r="Q118" t="s">
        <v>8308</v>
      </c>
      <c r="R118" t="s">
        <v>8310</v>
      </c>
      <c r="S118" s="13">
        <f t="shared" si="7"/>
        <v>40595.163831018515</v>
      </c>
      <c r="T118" s="13">
        <f t="shared" si="6"/>
        <v>40641.122164351851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8">
        <f t="shared" si="5"/>
        <v>167.48962962962963</v>
      </c>
      <c r="Q119" t="s">
        <v>8308</v>
      </c>
      <c r="R119" t="s">
        <v>8310</v>
      </c>
      <c r="S119" s="13">
        <f t="shared" si="7"/>
        <v>40248.501666666663</v>
      </c>
      <c r="T119" s="13">
        <f t="shared" si="6"/>
        <v>40338.458333333328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8">
        <f t="shared" si="5"/>
        <v>144.91230769230768</v>
      </c>
      <c r="Q120" t="s">
        <v>8308</v>
      </c>
      <c r="R120" t="s">
        <v>8310</v>
      </c>
      <c r="S120" s="13">
        <f t="shared" si="7"/>
        <v>40722.720324074071</v>
      </c>
      <c r="T120" s="13">
        <f t="shared" si="6"/>
        <v>40752.720324074071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8">
        <f t="shared" si="5"/>
        <v>91.840540540540545</v>
      </c>
      <c r="Q121" t="s">
        <v>8308</v>
      </c>
      <c r="R121" t="s">
        <v>8310</v>
      </c>
      <c r="S121" s="13">
        <f t="shared" si="7"/>
        <v>40738.735949074071</v>
      </c>
      <c r="T121" s="13">
        <f t="shared" si="6"/>
        <v>40768.625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1.4285714285714287E-4</v>
      </c>
      <c r="P122" s="8">
        <f t="shared" si="5"/>
        <v>10</v>
      </c>
      <c r="Q122" t="s">
        <v>8308</v>
      </c>
      <c r="R122" t="s">
        <v>8311</v>
      </c>
      <c r="S122" s="13">
        <f t="shared" si="7"/>
        <v>42615.716516203705</v>
      </c>
      <c r="T122" s="13">
        <f t="shared" si="6"/>
        <v>42645.716516203705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3.3333333333333332E-4</v>
      </c>
      <c r="P123" s="8">
        <f t="shared" si="5"/>
        <v>1</v>
      </c>
      <c r="Q123" t="s">
        <v>8308</v>
      </c>
      <c r="R123" t="s">
        <v>8311</v>
      </c>
      <c r="S123" s="13">
        <f t="shared" si="7"/>
        <v>42096.371643518512</v>
      </c>
      <c r="T123" s="13">
        <f t="shared" si="6"/>
        <v>42112.094444444439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Q124" t="s">
        <v>8308</v>
      </c>
      <c r="R124" t="s">
        <v>8311</v>
      </c>
      <c r="S124" s="13">
        <f t="shared" si="7"/>
        <v>42593.098460648143</v>
      </c>
      <c r="T124" s="13">
        <f t="shared" si="6"/>
        <v>42653.098460648143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2.7454545454545453E-3</v>
      </c>
      <c r="P125" s="8">
        <f>E125/L125</f>
        <v>25.166666666666668</v>
      </c>
      <c r="Q125" t="s">
        <v>8308</v>
      </c>
      <c r="R125" t="s">
        <v>8311</v>
      </c>
      <c r="S125" s="13">
        <f t="shared" si="7"/>
        <v>41904.448657407404</v>
      </c>
      <c r="T125" s="13">
        <f t="shared" si="6"/>
        <v>41940.583333333328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Q126" t="s">
        <v>8308</v>
      </c>
      <c r="R126" t="s">
        <v>8311</v>
      </c>
      <c r="S126" s="13">
        <f t="shared" si="7"/>
        <v>42114.595393518517</v>
      </c>
      <c r="T126" s="13">
        <f t="shared" si="6"/>
        <v>42139.595393518517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0.14000000000000001</v>
      </c>
      <c r="P127" s="8">
        <f>E127/L127</f>
        <v>11.666666666666666</v>
      </c>
      <c r="Q127" t="s">
        <v>8308</v>
      </c>
      <c r="R127" t="s">
        <v>8311</v>
      </c>
      <c r="S127" s="13">
        <f t="shared" si="7"/>
        <v>42709.66064814815</v>
      </c>
      <c r="T127" s="13">
        <f t="shared" si="6"/>
        <v>42769.66064814815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s="8">
        <f>E128/L128</f>
        <v>106.69230769230769</v>
      </c>
      <c r="Q128" t="s">
        <v>8308</v>
      </c>
      <c r="R128" t="s">
        <v>8311</v>
      </c>
      <c r="S128" s="13">
        <f t="shared" si="7"/>
        <v>42135.256215277775</v>
      </c>
      <c r="T128" s="13">
        <f t="shared" si="6"/>
        <v>42165.749999999993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2.375E-2</v>
      </c>
      <c r="P129" s="8">
        <f>E129/L129</f>
        <v>47.5</v>
      </c>
      <c r="Q129" t="s">
        <v>8308</v>
      </c>
      <c r="R129" t="s">
        <v>8311</v>
      </c>
      <c r="S129" s="13">
        <f t="shared" si="7"/>
        <v>42067.290983796294</v>
      </c>
      <c r="T129" s="13">
        <f t="shared" si="6"/>
        <v>42097.24931712963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s="8">
        <f>E130/L130</f>
        <v>311.16666666666669</v>
      </c>
      <c r="Q130" t="s">
        <v>8308</v>
      </c>
      <c r="R130" t="s">
        <v>8311</v>
      </c>
      <c r="S130" s="13">
        <f t="shared" si="7"/>
        <v>42627.894594907404</v>
      </c>
      <c r="T130" s="13">
        <f t="shared" si="6"/>
        <v>42662.894594907404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f>
        <v>0</v>
      </c>
      <c r="Q131" t="s">
        <v>8308</v>
      </c>
      <c r="R131" t="s">
        <v>8311</v>
      </c>
      <c r="S131" s="13">
        <f t="shared" si="7"/>
        <v>41882.603969907403</v>
      </c>
      <c r="T131" s="13">
        <f t="shared" ref="T131:T194" si="9">(I131/86400)+25569+(-8/24)</f>
        <v>41942.603969907403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Q132" t="s">
        <v>8308</v>
      </c>
      <c r="R132" t="s">
        <v>8311</v>
      </c>
      <c r="S132" s="13">
        <f t="shared" ref="S132:S195" si="10">(J132/86400)+25569+(-8/24)</f>
        <v>41778.582083333335</v>
      </c>
      <c r="T132" s="13">
        <f t="shared" si="9"/>
        <v>41806.511111111111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Q133" t="s">
        <v>8308</v>
      </c>
      <c r="R133" t="s">
        <v>8311</v>
      </c>
      <c r="S133" s="13">
        <f t="shared" si="10"/>
        <v>42541.504178240742</v>
      </c>
      <c r="T133" s="13">
        <f t="shared" si="9"/>
        <v>42556.666666666664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s="8">
        <f>E134/L134</f>
        <v>94.506172839506178</v>
      </c>
      <c r="Q134" t="s">
        <v>8308</v>
      </c>
      <c r="R134" t="s">
        <v>8311</v>
      </c>
      <c r="S134" s="13">
        <f t="shared" si="10"/>
        <v>41905.47924768518</v>
      </c>
      <c r="T134" s="13">
        <f t="shared" si="9"/>
        <v>41950.520914351851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Q135" t="s">
        <v>8308</v>
      </c>
      <c r="R135" t="s">
        <v>8311</v>
      </c>
      <c r="S135" s="13">
        <f t="shared" si="10"/>
        <v>42491.474351851844</v>
      </c>
      <c r="T135" s="13">
        <f t="shared" si="9"/>
        <v>42521.396527777775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Q136" t="s">
        <v>8308</v>
      </c>
      <c r="R136" t="s">
        <v>8311</v>
      </c>
      <c r="S136" s="13">
        <f t="shared" si="10"/>
        <v>42221.576597222222</v>
      </c>
      <c r="T136" s="13">
        <f t="shared" si="9"/>
        <v>42251.374999999993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0.13433333333333333</v>
      </c>
      <c r="P137" s="8">
        <f>E137/L137</f>
        <v>80.599999999999994</v>
      </c>
      <c r="Q137" t="s">
        <v>8308</v>
      </c>
      <c r="R137" t="s">
        <v>8311</v>
      </c>
      <c r="S137" s="13">
        <f t="shared" si="10"/>
        <v>41788.048576388886</v>
      </c>
      <c r="T137" s="13">
        <f t="shared" si="9"/>
        <v>41821.458333333328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Q138" t="s">
        <v>8308</v>
      </c>
      <c r="R138" t="s">
        <v>8311</v>
      </c>
      <c r="S138" s="13">
        <f t="shared" si="10"/>
        <v>42096.076782407406</v>
      </c>
      <c r="T138" s="13">
        <f t="shared" si="9"/>
        <v>42140.094444444439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Q139" t="s">
        <v>8308</v>
      </c>
      <c r="R139" t="s">
        <v>8311</v>
      </c>
      <c r="S139" s="13">
        <f t="shared" si="10"/>
        <v>42239.240659722222</v>
      </c>
      <c r="T139" s="13">
        <f t="shared" si="9"/>
        <v>42289.240659722222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s="8">
        <f>E140/L140</f>
        <v>81.241379310344826</v>
      </c>
      <c r="Q140" t="s">
        <v>8308</v>
      </c>
      <c r="R140" t="s">
        <v>8311</v>
      </c>
      <c r="S140" s="13">
        <f t="shared" si="10"/>
        <v>42185.924085648141</v>
      </c>
      <c r="T140" s="13">
        <f t="shared" si="9"/>
        <v>42216.874305555553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s="8">
        <f>E141/L141</f>
        <v>500</v>
      </c>
      <c r="Q141" t="s">
        <v>8308</v>
      </c>
      <c r="R141" t="s">
        <v>8311</v>
      </c>
      <c r="S141" s="13">
        <f t="shared" si="10"/>
        <v>42187.587638888886</v>
      </c>
      <c r="T141" s="13">
        <f t="shared" si="9"/>
        <v>42197.587638888886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Q142" t="s">
        <v>8308</v>
      </c>
      <c r="R142" t="s">
        <v>8311</v>
      </c>
      <c r="S142" s="13">
        <f t="shared" si="10"/>
        <v>42052.864953703705</v>
      </c>
      <c r="T142" s="13">
        <f t="shared" si="9"/>
        <v>42082.823287037034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0.10775</v>
      </c>
      <c r="P143" s="8">
        <f>E143/L143</f>
        <v>46.178571428571431</v>
      </c>
      <c r="Q143" t="s">
        <v>8308</v>
      </c>
      <c r="R143" t="s">
        <v>8311</v>
      </c>
      <c r="S143" s="13">
        <f t="shared" si="10"/>
        <v>42109.819710648146</v>
      </c>
      <c r="T143" s="13">
        <f t="shared" si="9"/>
        <v>42154.819710648146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3.3333333333333335E-3</v>
      </c>
      <c r="P144" s="8">
        <f>E144/L144</f>
        <v>10</v>
      </c>
      <c r="Q144" t="s">
        <v>8308</v>
      </c>
      <c r="R144" t="s">
        <v>8311</v>
      </c>
      <c r="S144" s="13">
        <f t="shared" si="10"/>
        <v>41938.559930555552</v>
      </c>
      <c r="T144" s="13">
        <f t="shared" si="9"/>
        <v>41959.601597222216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Q145" t="s">
        <v>8308</v>
      </c>
      <c r="R145" t="s">
        <v>8311</v>
      </c>
      <c r="S145" s="13">
        <f t="shared" si="10"/>
        <v>42558.730810185181</v>
      </c>
      <c r="T145" s="13">
        <f t="shared" si="9"/>
        <v>42615.913194444445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0.27600000000000002</v>
      </c>
      <c r="P146" s="8">
        <f>E146/L146</f>
        <v>55.945945945945944</v>
      </c>
      <c r="Q146" t="s">
        <v>8308</v>
      </c>
      <c r="R146" t="s">
        <v>8311</v>
      </c>
      <c r="S146" s="13">
        <f t="shared" si="10"/>
        <v>42047.429074074076</v>
      </c>
      <c r="T146" s="13">
        <f t="shared" si="9"/>
        <v>42107.387407407405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7.5111111111111115E-2</v>
      </c>
      <c r="P147" s="8">
        <f>E147/L147</f>
        <v>37.555555555555557</v>
      </c>
      <c r="Q147" t="s">
        <v>8308</v>
      </c>
      <c r="R147" t="s">
        <v>8311</v>
      </c>
      <c r="S147" s="13">
        <f t="shared" si="10"/>
        <v>42200.208935185183</v>
      </c>
      <c r="T147" s="13">
        <f t="shared" si="9"/>
        <v>42227.208935185183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5.7499999999999999E-3</v>
      </c>
      <c r="P148" s="8">
        <f>E148/L148</f>
        <v>38.333333333333336</v>
      </c>
      <c r="Q148" t="s">
        <v>8308</v>
      </c>
      <c r="R148" t="s">
        <v>8311</v>
      </c>
      <c r="S148" s="13">
        <f t="shared" si="10"/>
        <v>42692.682847222219</v>
      </c>
      <c r="T148" s="13">
        <f t="shared" si="9"/>
        <v>42752.682847222219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Q149" t="s">
        <v>8308</v>
      </c>
      <c r="R149" t="s">
        <v>8311</v>
      </c>
      <c r="S149" s="13">
        <f t="shared" si="10"/>
        <v>41969.434490740743</v>
      </c>
      <c r="T149" s="13">
        <f t="shared" si="9"/>
        <v>42012.429166666661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8.0000000000000004E-4</v>
      </c>
      <c r="P150" s="8">
        <f t="shared" ref="P150:P159" si="11">E150/L150</f>
        <v>20</v>
      </c>
      <c r="Q150" t="s">
        <v>8308</v>
      </c>
      <c r="R150" t="s">
        <v>8311</v>
      </c>
      <c r="S150" s="13">
        <f t="shared" si="10"/>
        <v>42396.948333333326</v>
      </c>
      <c r="T150" s="13">
        <f t="shared" si="9"/>
        <v>42426.948333333326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9.1999999999999998E-3</v>
      </c>
      <c r="P151" s="8">
        <f t="shared" si="11"/>
        <v>15.333333333333334</v>
      </c>
      <c r="Q151" t="s">
        <v>8308</v>
      </c>
      <c r="R151" t="s">
        <v>8311</v>
      </c>
      <c r="S151" s="13">
        <f t="shared" si="10"/>
        <v>41967.838773148142</v>
      </c>
      <c r="T151" s="13">
        <f t="shared" si="9"/>
        <v>41997.999999999993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s="8">
        <f t="shared" si="11"/>
        <v>449.43283582089555</v>
      </c>
      <c r="Q152" t="s">
        <v>8308</v>
      </c>
      <c r="R152" t="s">
        <v>8311</v>
      </c>
      <c r="S152" s="13">
        <f t="shared" si="10"/>
        <v>42089.82849537037</v>
      </c>
      <c r="T152" s="13">
        <f t="shared" si="9"/>
        <v>42149.82849537037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5.5999999999999995E-4</v>
      </c>
      <c r="P153" s="8">
        <f t="shared" si="11"/>
        <v>28</v>
      </c>
      <c r="Q153" t="s">
        <v>8308</v>
      </c>
      <c r="R153" t="s">
        <v>8311</v>
      </c>
      <c r="S153" s="13">
        <f t="shared" si="10"/>
        <v>42113.217488425922</v>
      </c>
      <c r="T153" s="13">
        <f t="shared" si="9"/>
        <v>42173.217488425922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7.8947368421052633E-5</v>
      </c>
      <c r="P154" s="8">
        <f t="shared" si="11"/>
        <v>15</v>
      </c>
      <c r="Q154" t="s">
        <v>8308</v>
      </c>
      <c r="R154" t="s">
        <v>8311</v>
      </c>
      <c r="S154" s="13">
        <f t="shared" si="10"/>
        <v>41874.744212962956</v>
      </c>
      <c r="T154" s="13">
        <f t="shared" si="9"/>
        <v>41904.744212962956</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7.1799999999999998E-3</v>
      </c>
      <c r="P155" s="8">
        <f t="shared" si="11"/>
        <v>35.9</v>
      </c>
      <c r="Q155" t="s">
        <v>8308</v>
      </c>
      <c r="R155" t="s">
        <v>8311</v>
      </c>
      <c r="S155" s="13">
        <f t="shared" si="10"/>
        <v>41933.252824074072</v>
      </c>
      <c r="T155" s="13">
        <f t="shared" si="9"/>
        <v>41975.294490740744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2.6666666666666668E-2</v>
      </c>
      <c r="P156" s="8">
        <f t="shared" si="11"/>
        <v>13.333333333333334</v>
      </c>
      <c r="Q156" t="s">
        <v>8308</v>
      </c>
      <c r="R156" t="s">
        <v>8311</v>
      </c>
      <c r="S156" s="13">
        <f t="shared" si="10"/>
        <v>42115.214062499996</v>
      </c>
      <c r="T156" s="13">
        <f t="shared" si="9"/>
        <v>42158.214062499996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6.0000000000000002E-5</v>
      </c>
      <c r="P157" s="8">
        <f t="shared" si="11"/>
        <v>20.25</v>
      </c>
      <c r="Q157" t="s">
        <v>8308</v>
      </c>
      <c r="R157" t="s">
        <v>8311</v>
      </c>
      <c r="S157" s="13">
        <f t="shared" si="10"/>
        <v>42168.226099537038</v>
      </c>
      <c r="T157" s="13">
        <f t="shared" si="9"/>
        <v>42208.226099537038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s="8">
        <f t="shared" si="11"/>
        <v>119</v>
      </c>
      <c r="Q158" t="s">
        <v>8308</v>
      </c>
      <c r="R158" t="s">
        <v>8311</v>
      </c>
      <c r="S158" s="13">
        <f t="shared" si="10"/>
        <v>41793.791620370372</v>
      </c>
      <c r="T158" s="13">
        <f t="shared" si="9"/>
        <v>41853.791620370372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2.671118530884808E-3</v>
      </c>
      <c r="P159" s="8">
        <f t="shared" si="11"/>
        <v>4</v>
      </c>
      <c r="Q159" t="s">
        <v>8308</v>
      </c>
      <c r="R159" t="s">
        <v>8311</v>
      </c>
      <c r="S159" s="13">
        <f t="shared" si="10"/>
        <v>42396.578379629624</v>
      </c>
      <c r="T159" s="13">
        <f t="shared" si="9"/>
        <v>42426.578379629624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Q160" t="s">
        <v>8308</v>
      </c>
      <c r="R160" t="s">
        <v>8311</v>
      </c>
      <c r="S160" s="13">
        <f t="shared" si="10"/>
        <v>41903.743379629625</v>
      </c>
      <c r="T160" s="13">
        <f t="shared" si="9"/>
        <v>41933.743379629625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2.0000000000000002E-5</v>
      </c>
      <c r="P161" s="8">
        <f>E161/L161</f>
        <v>10</v>
      </c>
      <c r="Q161" t="s">
        <v>8308</v>
      </c>
      <c r="R161" t="s">
        <v>8311</v>
      </c>
      <c r="S161" s="13">
        <f t="shared" si="10"/>
        <v>42514.101215277777</v>
      </c>
      <c r="T161" s="13">
        <f t="shared" si="9"/>
        <v>42554.101215277777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Q162" t="s">
        <v>8308</v>
      </c>
      <c r="R162" t="s">
        <v>8312</v>
      </c>
      <c r="S162" s="13">
        <f t="shared" si="10"/>
        <v>42171.57975694444</v>
      </c>
      <c r="T162" s="13">
        <f t="shared" si="9"/>
        <v>42231.57975694444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1E-4</v>
      </c>
      <c r="P163" s="8">
        <f>E163/L163</f>
        <v>5</v>
      </c>
      <c r="Q163" t="s">
        <v>8308</v>
      </c>
      <c r="R163" t="s">
        <v>8312</v>
      </c>
      <c r="S163" s="13">
        <f t="shared" si="10"/>
        <v>41792.354108796295</v>
      </c>
      <c r="T163" s="13">
        <f t="shared" si="9"/>
        <v>41822.354108796295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0.15535714285714286</v>
      </c>
      <c r="P164" s="8">
        <f>E164/L164</f>
        <v>43.5</v>
      </c>
      <c r="Q164" t="s">
        <v>8308</v>
      </c>
      <c r="R164" t="s">
        <v>8312</v>
      </c>
      <c r="S164" s="13">
        <f t="shared" si="10"/>
        <v>41834.79347222222</v>
      </c>
      <c r="T164" s="13">
        <f t="shared" si="9"/>
        <v>41867.654166666667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Q165" t="s">
        <v>8308</v>
      </c>
      <c r="R165" t="s">
        <v>8312</v>
      </c>
      <c r="S165" s="13">
        <f t="shared" si="10"/>
        <v>42243.627939814811</v>
      </c>
      <c r="T165" s="13">
        <f t="shared" si="9"/>
        <v>42277.666666666664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5.3333333333333332E-3</v>
      </c>
      <c r="P166" s="8">
        <f>E166/L166</f>
        <v>91.428571428571431</v>
      </c>
      <c r="Q166" t="s">
        <v>8308</v>
      </c>
      <c r="R166" t="s">
        <v>8312</v>
      </c>
      <c r="S166" s="13">
        <f t="shared" si="10"/>
        <v>41841.429409722223</v>
      </c>
      <c r="T166" s="13">
        <f t="shared" si="9"/>
        <v>41901.429409722223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Q167" t="s">
        <v>8308</v>
      </c>
      <c r="R167" t="s">
        <v>8312</v>
      </c>
      <c r="S167" s="13">
        <f t="shared" si="10"/>
        <v>42351.325509259252</v>
      </c>
      <c r="T167" s="13">
        <f t="shared" si="9"/>
        <v>42381.325509259252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0.6</v>
      </c>
      <c r="P168" s="8">
        <f t="shared" ref="P168:P173" si="12">E168/L168</f>
        <v>3000</v>
      </c>
      <c r="Q168" t="s">
        <v>8308</v>
      </c>
      <c r="R168" t="s">
        <v>8312</v>
      </c>
      <c r="S168" s="13">
        <f t="shared" si="10"/>
        <v>42720.742615740739</v>
      </c>
      <c r="T168" s="13">
        <f t="shared" si="9"/>
        <v>42750.742615740739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1E-4</v>
      </c>
      <c r="P169" s="8">
        <f t="shared" si="12"/>
        <v>5.5</v>
      </c>
      <c r="Q169" t="s">
        <v>8308</v>
      </c>
      <c r="R169" t="s">
        <v>8312</v>
      </c>
      <c r="S169" s="13">
        <f t="shared" si="10"/>
        <v>42160.594155092585</v>
      </c>
      <c r="T169" s="13">
        <f t="shared" si="9"/>
        <v>42220.594155092585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4.0625000000000001E-2</v>
      </c>
      <c r="P170" s="8">
        <f t="shared" si="12"/>
        <v>108.33333333333333</v>
      </c>
      <c r="Q170" t="s">
        <v>8308</v>
      </c>
      <c r="R170" t="s">
        <v>8312</v>
      </c>
      <c r="S170" s="13">
        <f t="shared" si="10"/>
        <v>42052.501967592594</v>
      </c>
      <c r="T170" s="13">
        <f t="shared" si="9"/>
        <v>42082.460300925923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0.224</v>
      </c>
      <c r="P171" s="8">
        <f t="shared" si="12"/>
        <v>56</v>
      </c>
      <c r="Q171" t="s">
        <v>8308</v>
      </c>
      <c r="R171" t="s">
        <v>8312</v>
      </c>
      <c r="S171" s="13">
        <f t="shared" si="10"/>
        <v>41900.171979166662</v>
      </c>
      <c r="T171" s="13">
        <f t="shared" si="9"/>
        <v>41930.171979166662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3.2500000000000001E-2</v>
      </c>
      <c r="P172" s="8">
        <f t="shared" si="12"/>
        <v>32.5</v>
      </c>
      <c r="Q172" t="s">
        <v>8308</v>
      </c>
      <c r="R172" t="s">
        <v>8312</v>
      </c>
      <c r="S172" s="13">
        <f t="shared" si="10"/>
        <v>42216.644479166665</v>
      </c>
      <c r="T172" s="13">
        <f t="shared" si="9"/>
        <v>42245.894444444442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2.0000000000000002E-5</v>
      </c>
      <c r="P173" s="8">
        <f t="shared" si="12"/>
        <v>1</v>
      </c>
      <c r="Q173" t="s">
        <v>8308</v>
      </c>
      <c r="R173" t="s">
        <v>8312</v>
      </c>
      <c r="S173" s="13">
        <f t="shared" si="10"/>
        <v>42533.847384259258</v>
      </c>
      <c r="T173" s="13">
        <f t="shared" si="9"/>
        <v>42593.847384259258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Q174" t="s">
        <v>8308</v>
      </c>
      <c r="R174" t="s">
        <v>8312</v>
      </c>
      <c r="S174" s="13">
        <f t="shared" si="10"/>
        <v>42047.061608796292</v>
      </c>
      <c r="T174" s="13">
        <f t="shared" si="9"/>
        <v>42082.019942129627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Q175" t="s">
        <v>8308</v>
      </c>
      <c r="R175" t="s">
        <v>8312</v>
      </c>
      <c r="S175" s="13">
        <f t="shared" si="10"/>
        <v>42033.239675925921</v>
      </c>
      <c r="T175" s="13">
        <f t="shared" si="9"/>
        <v>42063.239675925921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Q176" t="s">
        <v>8308</v>
      </c>
      <c r="R176" t="s">
        <v>8312</v>
      </c>
      <c r="S176" s="13">
        <f t="shared" si="10"/>
        <v>42072.42564814815</v>
      </c>
      <c r="T176" s="13">
        <f t="shared" si="9"/>
        <v>42132.42564814815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s="8">
        <f>E177/L177</f>
        <v>49.884615384615387</v>
      </c>
      <c r="Q177" t="s">
        <v>8308</v>
      </c>
      <c r="R177" t="s">
        <v>8312</v>
      </c>
      <c r="S177" s="13">
        <f t="shared" si="10"/>
        <v>41855.444571759253</v>
      </c>
      <c r="T177" s="13">
        <f t="shared" si="9"/>
        <v>41880.444571759253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Q178" t="s">
        <v>8308</v>
      </c>
      <c r="R178" t="s">
        <v>8312</v>
      </c>
      <c r="S178" s="13">
        <f t="shared" si="10"/>
        <v>42191.490729166668</v>
      </c>
      <c r="T178" s="13">
        <f t="shared" si="9"/>
        <v>42221.490729166668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0.4</v>
      </c>
      <c r="P179" s="8">
        <f>E179/L179</f>
        <v>25.714285714285715</v>
      </c>
      <c r="Q179" t="s">
        <v>8308</v>
      </c>
      <c r="R179" t="s">
        <v>8312</v>
      </c>
      <c r="S179" s="13">
        <f t="shared" si="10"/>
        <v>42069.714421296296</v>
      </c>
      <c r="T179" s="13">
        <f t="shared" si="9"/>
        <v>42086.672754629624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Q180" t="s">
        <v>8308</v>
      </c>
      <c r="R180" t="s">
        <v>8312</v>
      </c>
      <c r="S180" s="13">
        <f t="shared" si="10"/>
        <v>42304.622048611105</v>
      </c>
      <c r="T180" s="13">
        <f t="shared" si="9"/>
        <v>42334.663715277777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0.2</v>
      </c>
      <c r="P181" s="8">
        <f>E181/L181</f>
        <v>100</v>
      </c>
      <c r="Q181" t="s">
        <v>8308</v>
      </c>
      <c r="R181" t="s">
        <v>8312</v>
      </c>
      <c r="S181" s="13">
        <f t="shared" si="10"/>
        <v>42402.747164351851</v>
      </c>
      <c r="T181" s="13">
        <f t="shared" si="9"/>
        <v>42432.747164351851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0.33416666666666667</v>
      </c>
      <c r="P182" s="8">
        <f>E182/L182</f>
        <v>30.846153846153847</v>
      </c>
      <c r="Q182" t="s">
        <v>8308</v>
      </c>
      <c r="R182" t="s">
        <v>8312</v>
      </c>
      <c r="S182" s="13">
        <f t="shared" si="10"/>
        <v>42067.657905092587</v>
      </c>
      <c r="T182" s="13">
        <f t="shared" si="9"/>
        <v>42107.458333333336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0.21092608822670172</v>
      </c>
      <c r="P183" s="8">
        <f>E183/L183</f>
        <v>180.5</v>
      </c>
      <c r="Q183" t="s">
        <v>8308</v>
      </c>
      <c r="R183" t="s">
        <v>8312</v>
      </c>
      <c r="S183" s="13">
        <f t="shared" si="10"/>
        <v>42147.408506944441</v>
      </c>
      <c r="T183" s="13">
        <f t="shared" si="9"/>
        <v>42177.408506944441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Q184" t="s">
        <v>8308</v>
      </c>
      <c r="R184" t="s">
        <v>8312</v>
      </c>
      <c r="S184" s="13">
        <f t="shared" si="10"/>
        <v>42711.678611111107</v>
      </c>
      <c r="T184" s="13">
        <f t="shared" si="9"/>
        <v>42741.678611111107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0.35855999999999999</v>
      </c>
      <c r="P185" s="8">
        <f>E185/L185</f>
        <v>373.5</v>
      </c>
      <c r="Q185" t="s">
        <v>8308</v>
      </c>
      <c r="R185" t="s">
        <v>8312</v>
      </c>
      <c r="S185" s="13">
        <f t="shared" si="10"/>
        <v>41939.476967592593</v>
      </c>
      <c r="T185" s="13">
        <f t="shared" si="9"/>
        <v>41969.518634259257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3.4000000000000002E-2</v>
      </c>
      <c r="P186" s="8">
        <f>E186/L186</f>
        <v>25.5</v>
      </c>
      <c r="Q186" t="s">
        <v>8308</v>
      </c>
      <c r="R186" t="s">
        <v>8312</v>
      </c>
      <c r="S186" s="13">
        <f t="shared" si="10"/>
        <v>41825.45789351852</v>
      </c>
      <c r="T186" s="13">
        <f t="shared" si="9"/>
        <v>41882.832638888889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5.5E-2</v>
      </c>
      <c r="P187" s="8">
        <f>E187/L187</f>
        <v>220</v>
      </c>
      <c r="Q187" t="s">
        <v>8308</v>
      </c>
      <c r="R187" t="s">
        <v>8312</v>
      </c>
      <c r="S187" s="13">
        <f t="shared" si="10"/>
        <v>42570.577997685185</v>
      </c>
      <c r="T187" s="13">
        <f t="shared" si="9"/>
        <v>42600.577997685185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Q188" t="s">
        <v>8308</v>
      </c>
      <c r="R188" t="s">
        <v>8312</v>
      </c>
      <c r="S188" s="13">
        <f t="shared" si="10"/>
        <v>42767.479560185187</v>
      </c>
      <c r="T188" s="13">
        <f t="shared" si="9"/>
        <v>42797.499999999993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0.16</v>
      </c>
      <c r="P189" s="8">
        <f>E189/L189</f>
        <v>160</v>
      </c>
      <c r="Q189" t="s">
        <v>8308</v>
      </c>
      <c r="R189" t="s">
        <v>8312</v>
      </c>
      <c r="S189" s="13">
        <f t="shared" si="10"/>
        <v>42181.90112268518</v>
      </c>
      <c r="T189" s="13">
        <f t="shared" si="9"/>
        <v>42205.957638888889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Q190" t="s">
        <v>8308</v>
      </c>
      <c r="R190" t="s">
        <v>8312</v>
      </c>
      <c r="S190" s="13">
        <f t="shared" si="10"/>
        <v>41856.849710648145</v>
      </c>
      <c r="T190" s="13">
        <f t="shared" si="9"/>
        <v>41886.849710648145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6.8999999999999997E-4</v>
      </c>
      <c r="P191" s="8">
        <f>E191/L191</f>
        <v>69</v>
      </c>
      <c r="Q191" t="s">
        <v>8308</v>
      </c>
      <c r="R191" t="s">
        <v>8312</v>
      </c>
      <c r="S191" s="13">
        <f t="shared" si="10"/>
        <v>42556.357372685183</v>
      </c>
      <c r="T191" s="13">
        <f t="shared" si="9"/>
        <v>42616.357372685183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4.1666666666666666E-3</v>
      </c>
      <c r="P192" s="8">
        <f>E192/L192</f>
        <v>50</v>
      </c>
      <c r="Q192" t="s">
        <v>8308</v>
      </c>
      <c r="R192" t="s">
        <v>8312</v>
      </c>
      <c r="S192" s="13">
        <f t="shared" si="10"/>
        <v>42527.317662037036</v>
      </c>
      <c r="T192" s="13">
        <f t="shared" si="9"/>
        <v>42537.317662037036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0.05</v>
      </c>
      <c r="P193" s="8">
        <f>E193/L193</f>
        <v>83.333333333333329</v>
      </c>
      <c r="Q193" t="s">
        <v>8308</v>
      </c>
      <c r="R193" t="s">
        <v>8312</v>
      </c>
      <c r="S193" s="13">
        <f t="shared" si="10"/>
        <v>42239.108078703699</v>
      </c>
      <c r="T193" s="13">
        <f t="shared" si="9"/>
        <v>42279.108078703699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1.7E-5</v>
      </c>
      <c r="P194" s="8">
        <f>E194/L194</f>
        <v>5.666666666666667</v>
      </c>
      <c r="Q194" t="s">
        <v>8308</v>
      </c>
      <c r="R194" t="s">
        <v>8312</v>
      </c>
      <c r="S194" s="13">
        <f t="shared" si="10"/>
        <v>41899.458703703705</v>
      </c>
      <c r="T194" s="13">
        <f t="shared" si="9"/>
        <v>41929.458703703705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3">E195/D195</f>
        <v>0</v>
      </c>
      <c r="Q195" t="s">
        <v>8308</v>
      </c>
      <c r="R195" t="s">
        <v>8312</v>
      </c>
      <c r="S195" s="13">
        <f t="shared" si="10"/>
        <v>41911.601458333331</v>
      </c>
      <c r="T195" s="13">
        <f t="shared" ref="T195:T258" si="14">(I195/86400)+25569+(-8/24)</f>
        <v>41971.643124999995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3"/>
        <v>1.1999999999999999E-3</v>
      </c>
      <c r="P196" s="8">
        <f>E196/L196</f>
        <v>1</v>
      </c>
      <c r="Q196" t="s">
        <v>8308</v>
      </c>
      <c r="R196" t="s">
        <v>8312</v>
      </c>
      <c r="S196" s="13">
        <f t="shared" ref="S196:S259" si="15">(J196/86400)+25569+(-8/24)</f>
        <v>42375.663553240738</v>
      </c>
      <c r="T196" s="13">
        <f t="shared" si="14"/>
        <v>42435.663553240738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3"/>
        <v>0</v>
      </c>
      <c r="Q197" t="s">
        <v>8308</v>
      </c>
      <c r="R197" t="s">
        <v>8312</v>
      </c>
      <c r="S197" s="13">
        <f t="shared" si="15"/>
        <v>42135.337175925924</v>
      </c>
      <c r="T197" s="13">
        <f t="shared" si="14"/>
        <v>42195.337175925924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3"/>
        <v>0.41857142857142859</v>
      </c>
      <c r="P198" s="8">
        <f>E198/L198</f>
        <v>77.10526315789474</v>
      </c>
      <c r="Q198" t="s">
        <v>8308</v>
      </c>
      <c r="R198" t="s">
        <v>8312</v>
      </c>
      <c r="S198" s="13">
        <f t="shared" si="15"/>
        <v>42259.209467592591</v>
      </c>
      <c r="T198" s="13">
        <f t="shared" si="14"/>
        <v>42287.541666666664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3"/>
        <v>0.1048</v>
      </c>
      <c r="P199" s="8">
        <f>E199/L199</f>
        <v>32.75</v>
      </c>
      <c r="Q199" t="s">
        <v>8308</v>
      </c>
      <c r="R199" t="s">
        <v>8312</v>
      </c>
      <c r="S199" s="13">
        <f t="shared" si="15"/>
        <v>42741.515046296299</v>
      </c>
      <c r="T199" s="13">
        <f t="shared" si="14"/>
        <v>42783.541666666664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3"/>
        <v>1.116E-2</v>
      </c>
      <c r="P200" s="8">
        <f>E200/L200</f>
        <v>46.5</v>
      </c>
      <c r="Q200" t="s">
        <v>8308</v>
      </c>
      <c r="R200" t="s">
        <v>8312</v>
      </c>
      <c r="S200" s="13">
        <f t="shared" si="15"/>
        <v>41887.050023148149</v>
      </c>
      <c r="T200" s="13">
        <f t="shared" si="14"/>
        <v>41917.050023148149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3"/>
        <v>0</v>
      </c>
      <c r="Q201" t="s">
        <v>8308</v>
      </c>
      <c r="R201" t="s">
        <v>8312</v>
      </c>
      <c r="S201" s="13">
        <f t="shared" si="15"/>
        <v>42583.790532407402</v>
      </c>
      <c r="T201" s="13">
        <f t="shared" si="14"/>
        <v>42613.790532407402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3"/>
        <v>0.26192500000000002</v>
      </c>
      <c r="P202" s="8">
        <f>E202/L202</f>
        <v>87.308333333333337</v>
      </c>
      <c r="Q202" t="s">
        <v>8308</v>
      </c>
      <c r="R202" t="s">
        <v>8312</v>
      </c>
      <c r="S202" s="13">
        <f t="shared" si="15"/>
        <v>41866.750034722216</v>
      </c>
      <c r="T202" s="13">
        <f t="shared" si="14"/>
        <v>41896.750034722216</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3"/>
        <v>0.58461538461538465</v>
      </c>
      <c r="P203" s="8">
        <f>E203/L203</f>
        <v>54.285714285714285</v>
      </c>
      <c r="Q203" t="s">
        <v>8308</v>
      </c>
      <c r="R203" t="s">
        <v>8312</v>
      </c>
      <c r="S203" s="13">
        <f t="shared" si="15"/>
        <v>42023.485289351847</v>
      </c>
      <c r="T203" s="13">
        <f t="shared" si="14"/>
        <v>42043.485289351847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3"/>
        <v>0</v>
      </c>
      <c r="Q204" t="s">
        <v>8308</v>
      </c>
      <c r="R204" t="s">
        <v>8312</v>
      </c>
      <c r="S204" s="13">
        <f t="shared" si="15"/>
        <v>42255.594490740739</v>
      </c>
      <c r="T204" s="13">
        <f t="shared" si="14"/>
        <v>42285.540972222218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3"/>
        <v>0.2984</v>
      </c>
      <c r="P205" s="8">
        <f>E205/L205</f>
        <v>93.25</v>
      </c>
      <c r="Q205" t="s">
        <v>8308</v>
      </c>
      <c r="R205" t="s">
        <v>8312</v>
      </c>
      <c r="S205" s="13">
        <f t="shared" si="15"/>
        <v>41973.514629629623</v>
      </c>
      <c r="T205" s="13">
        <f t="shared" si="14"/>
        <v>42033.514629629623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3"/>
        <v>0.50721666666666665</v>
      </c>
      <c r="P206" s="8">
        <f>E206/L206</f>
        <v>117.68368136117556</v>
      </c>
      <c r="Q206" t="s">
        <v>8308</v>
      </c>
      <c r="R206" t="s">
        <v>8312</v>
      </c>
      <c r="S206" s="13">
        <f t="shared" si="15"/>
        <v>42556.250034722216</v>
      </c>
      <c r="T206" s="13">
        <f t="shared" si="14"/>
        <v>42586.250034722216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3"/>
        <v>0.16250000000000001</v>
      </c>
      <c r="P207" s="8">
        <f>E207/L207</f>
        <v>76.470588235294116</v>
      </c>
      <c r="Q207" t="s">
        <v>8308</v>
      </c>
      <c r="R207" t="s">
        <v>8312</v>
      </c>
      <c r="S207" s="13">
        <f t="shared" si="15"/>
        <v>42248.298865740733</v>
      </c>
      <c r="T207" s="13">
        <f t="shared" si="14"/>
        <v>42283.298865740733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3"/>
        <v>0</v>
      </c>
      <c r="Q208" t="s">
        <v>8308</v>
      </c>
      <c r="R208" t="s">
        <v>8312</v>
      </c>
      <c r="S208" s="13">
        <f t="shared" si="15"/>
        <v>42566.67109953703</v>
      </c>
      <c r="T208" s="13">
        <f t="shared" si="14"/>
        <v>42587.67109953703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3"/>
        <v>0.15214285714285714</v>
      </c>
      <c r="P209" s="8">
        <f>E209/L209</f>
        <v>163.84615384615384</v>
      </c>
      <c r="Q209" t="s">
        <v>8308</v>
      </c>
      <c r="R209" t="s">
        <v>8312</v>
      </c>
      <c r="S209" s="13">
        <f t="shared" si="15"/>
        <v>41977.863865740735</v>
      </c>
      <c r="T209" s="13">
        <f t="shared" si="14"/>
        <v>42007.863865740735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3"/>
        <v>0</v>
      </c>
      <c r="Q210" t="s">
        <v>8308</v>
      </c>
      <c r="R210" t="s">
        <v>8312</v>
      </c>
      <c r="S210" s="13">
        <f t="shared" si="15"/>
        <v>41959.03665509259</v>
      </c>
      <c r="T210" s="13">
        <f t="shared" si="14"/>
        <v>41989.03665509259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3"/>
        <v>0</v>
      </c>
      <c r="Q211" t="s">
        <v>8308</v>
      </c>
      <c r="R211" t="s">
        <v>8312</v>
      </c>
      <c r="S211" s="13">
        <f t="shared" si="15"/>
        <v>42165.589525462965</v>
      </c>
      <c r="T211" s="13">
        <f t="shared" si="14"/>
        <v>42195.589525462965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3"/>
        <v>0.2525</v>
      </c>
      <c r="P212" s="8">
        <f t="shared" ref="P212:P222" si="16">E212/L212</f>
        <v>91.818181818181813</v>
      </c>
      <c r="Q212" t="s">
        <v>8308</v>
      </c>
      <c r="R212" t="s">
        <v>8312</v>
      </c>
      <c r="S212" s="13">
        <f t="shared" si="15"/>
        <v>42248.731388888882</v>
      </c>
      <c r="T212" s="13">
        <f t="shared" si="14"/>
        <v>42277.874999999993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3"/>
        <v>0.44600000000000001</v>
      </c>
      <c r="P213" s="8">
        <f t="shared" si="16"/>
        <v>185.83333333333334</v>
      </c>
      <c r="Q213" t="s">
        <v>8308</v>
      </c>
      <c r="R213" t="s">
        <v>8312</v>
      </c>
      <c r="S213" s="13">
        <f t="shared" si="15"/>
        <v>42235.826585648145</v>
      </c>
      <c r="T213" s="13">
        <f t="shared" si="14"/>
        <v>42265.826585648145</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3"/>
        <v>1.5873015873015873E-4</v>
      </c>
      <c r="P214" s="8">
        <f t="shared" si="16"/>
        <v>1</v>
      </c>
      <c r="Q214" t="s">
        <v>8308</v>
      </c>
      <c r="R214" t="s">
        <v>8312</v>
      </c>
      <c r="S214" s="13">
        <f t="shared" si="15"/>
        <v>42416.547685185178</v>
      </c>
      <c r="T214" s="13">
        <f t="shared" si="14"/>
        <v>42476.506018518521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3"/>
        <v>4.0000000000000002E-4</v>
      </c>
      <c r="P215" s="8">
        <f t="shared" si="16"/>
        <v>20</v>
      </c>
      <c r="Q215" t="s">
        <v>8308</v>
      </c>
      <c r="R215" t="s">
        <v>8312</v>
      </c>
      <c r="S215" s="13">
        <f t="shared" si="15"/>
        <v>42202.260960648149</v>
      </c>
      <c r="T215" s="13">
        <f t="shared" si="14"/>
        <v>42232.254641203697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3"/>
        <v>8.0000000000000007E-5</v>
      </c>
      <c r="P216" s="8">
        <f t="shared" si="16"/>
        <v>1</v>
      </c>
      <c r="Q216" t="s">
        <v>8308</v>
      </c>
      <c r="R216" t="s">
        <v>8312</v>
      </c>
      <c r="S216" s="13">
        <f t="shared" si="15"/>
        <v>42009.307280092595</v>
      </c>
      <c r="T216" s="13">
        <f t="shared" si="14"/>
        <v>42069.307280092595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3"/>
        <v>2.2727272727272726E-3</v>
      </c>
      <c r="P217" s="8">
        <f t="shared" si="16"/>
        <v>10</v>
      </c>
      <c r="Q217" t="s">
        <v>8308</v>
      </c>
      <c r="R217" t="s">
        <v>8312</v>
      </c>
      <c r="S217" s="13">
        <f t="shared" si="15"/>
        <v>42374.896782407406</v>
      </c>
      <c r="T217" s="13">
        <f t="shared" si="14"/>
        <v>42417.665972222218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3"/>
        <v>0.55698440000000005</v>
      </c>
      <c r="P218" s="8">
        <f t="shared" si="16"/>
        <v>331.53833333333336</v>
      </c>
      <c r="Q218" t="s">
        <v>8308</v>
      </c>
      <c r="R218" t="s">
        <v>8312</v>
      </c>
      <c r="S218" s="13">
        <f t="shared" si="15"/>
        <v>42066.625428240739</v>
      </c>
      <c r="T218" s="13">
        <f t="shared" si="14"/>
        <v>42116.583761574067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3"/>
        <v>0.11942999999999999</v>
      </c>
      <c r="P219" s="8">
        <f t="shared" si="16"/>
        <v>314.28947368421052</v>
      </c>
      <c r="Q219" t="s">
        <v>8308</v>
      </c>
      <c r="R219" t="s">
        <v>8312</v>
      </c>
      <c r="S219" s="13">
        <f t="shared" si="15"/>
        <v>41970.307280092595</v>
      </c>
      <c r="T219" s="13">
        <f t="shared" si="14"/>
        <v>42001.307280092595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3"/>
        <v>0.02</v>
      </c>
      <c r="P220" s="8">
        <f t="shared" si="16"/>
        <v>100</v>
      </c>
      <c r="Q220" t="s">
        <v>8308</v>
      </c>
      <c r="R220" t="s">
        <v>8312</v>
      </c>
      <c r="S220" s="13">
        <f t="shared" si="15"/>
        <v>42079.295011574075</v>
      </c>
      <c r="T220" s="13">
        <f t="shared" si="14"/>
        <v>42139.295011574075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3"/>
        <v>0.17630000000000001</v>
      </c>
      <c r="P221" s="8">
        <f t="shared" si="16"/>
        <v>115.98684210526316</v>
      </c>
      <c r="Q221" t="s">
        <v>8308</v>
      </c>
      <c r="R221" t="s">
        <v>8312</v>
      </c>
      <c r="S221" s="13">
        <f t="shared" si="15"/>
        <v>42428.993344907409</v>
      </c>
      <c r="T221" s="13">
        <f t="shared" si="14"/>
        <v>42460.957638888889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3"/>
        <v>7.1999999999999998E-3</v>
      </c>
      <c r="P222" s="8">
        <f t="shared" si="16"/>
        <v>120</v>
      </c>
      <c r="Q222" t="s">
        <v>8308</v>
      </c>
      <c r="R222" t="s">
        <v>8312</v>
      </c>
      <c r="S222" s="13">
        <f t="shared" si="15"/>
        <v>42195.310532407406</v>
      </c>
      <c r="T222" s="13">
        <f t="shared" si="14"/>
        <v>42236.504166666666</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3"/>
        <v>0</v>
      </c>
      <c r="Q223" t="s">
        <v>8308</v>
      </c>
      <c r="R223" t="s">
        <v>8312</v>
      </c>
      <c r="S223" s="13">
        <f t="shared" si="15"/>
        <v>42031.504212962966</v>
      </c>
      <c r="T223" s="13">
        <f t="shared" si="14"/>
        <v>42091.462546296294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3"/>
        <v>0.13</v>
      </c>
      <c r="P224" s="8">
        <f>E224/L224</f>
        <v>65</v>
      </c>
      <c r="Q224" t="s">
        <v>8308</v>
      </c>
      <c r="R224" t="s">
        <v>8312</v>
      </c>
      <c r="S224" s="13">
        <f t="shared" si="15"/>
        <v>42031.436550925922</v>
      </c>
      <c r="T224" s="13">
        <f t="shared" si="14"/>
        <v>42089.777083333327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3"/>
        <v>0</v>
      </c>
      <c r="Q225" t="s">
        <v>8308</v>
      </c>
      <c r="R225" t="s">
        <v>8312</v>
      </c>
      <c r="S225" s="13">
        <f t="shared" si="15"/>
        <v>42481.714699074073</v>
      </c>
      <c r="T225" s="13">
        <f t="shared" si="14"/>
        <v>42511.711805555555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3"/>
        <v>0</v>
      </c>
      <c r="Q226" t="s">
        <v>8308</v>
      </c>
      <c r="R226" t="s">
        <v>8312</v>
      </c>
      <c r="S226" s="13">
        <f t="shared" si="15"/>
        <v>42134.901921296296</v>
      </c>
      <c r="T226" s="13">
        <f t="shared" si="14"/>
        <v>42194.901921296296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3"/>
        <v>0</v>
      </c>
      <c r="Q227" t="s">
        <v>8308</v>
      </c>
      <c r="R227" t="s">
        <v>8312</v>
      </c>
      <c r="S227" s="13">
        <f t="shared" si="15"/>
        <v>42438.627939814811</v>
      </c>
      <c r="T227" s="13">
        <f t="shared" si="14"/>
        <v>42468.586273148147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3"/>
        <v>8.6206896551724137E-3</v>
      </c>
      <c r="P228" s="8">
        <f>E228/L228</f>
        <v>125</v>
      </c>
      <c r="Q228" t="s">
        <v>8308</v>
      </c>
      <c r="R228" t="s">
        <v>8312</v>
      </c>
      <c r="S228" s="13">
        <f t="shared" si="15"/>
        <v>42106.332685185182</v>
      </c>
      <c r="T228" s="13">
        <f t="shared" si="14"/>
        <v>42155.061805555553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3"/>
        <v>0</v>
      </c>
      <c r="Q229" t="s">
        <v>8308</v>
      </c>
      <c r="R229" t="s">
        <v>8312</v>
      </c>
      <c r="S229" s="13">
        <f t="shared" si="15"/>
        <v>42164.560659722221</v>
      </c>
      <c r="T229" s="13">
        <f t="shared" si="14"/>
        <v>42194.560659722221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3"/>
        <v>0</v>
      </c>
      <c r="Q230" t="s">
        <v>8308</v>
      </c>
      <c r="R230" t="s">
        <v>8312</v>
      </c>
      <c r="S230" s="13">
        <f t="shared" si="15"/>
        <v>42096.353067129625</v>
      </c>
      <c r="T230" s="13">
        <f t="shared" si="14"/>
        <v>42156.353067129625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3"/>
        <v>0</v>
      </c>
      <c r="Q231" t="s">
        <v>8308</v>
      </c>
      <c r="R231" t="s">
        <v>8312</v>
      </c>
      <c r="S231" s="13">
        <f t="shared" si="15"/>
        <v>42383.600659722222</v>
      </c>
      <c r="T231" s="13">
        <f t="shared" si="14"/>
        <v>42413.600659722222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3"/>
        <v>4.0000000000000001E-3</v>
      </c>
      <c r="P232" s="8">
        <f>E232/L232</f>
        <v>30</v>
      </c>
      <c r="Q232" t="s">
        <v>8308</v>
      </c>
      <c r="R232" t="s">
        <v>8312</v>
      </c>
      <c r="S232" s="13">
        <f t="shared" si="15"/>
        <v>42129.443877314814</v>
      </c>
      <c r="T232" s="13">
        <f t="shared" si="14"/>
        <v>42159.443877314814</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3"/>
        <v>0</v>
      </c>
      <c r="Q233" t="s">
        <v>8308</v>
      </c>
      <c r="R233" t="s">
        <v>8312</v>
      </c>
      <c r="S233" s="13">
        <f t="shared" si="15"/>
        <v>42341.62559027777</v>
      </c>
      <c r="T233" s="13">
        <f t="shared" si="14"/>
        <v>42371.62559027777</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3"/>
        <v>2.75E-2</v>
      </c>
      <c r="P234" s="8">
        <f>E234/L234</f>
        <v>15.714285714285714</v>
      </c>
      <c r="Q234" t="s">
        <v>8308</v>
      </c>
      <c r="R234" t="s">
        <v>8312</v>
      </c>
      <c r="S234" s="13">
        <f t="shared" si="15"/>
        <v>42032.492430555554</v>
      </c>
      <c r="T234" s="13">
        <f t="shared" si="14"/>
        <v>42062.492430555554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3"/>
        <v>0</v>
      </c>
      <c r="Q235" t="s">
        <v>8308</v>
      </c>
      <c r="R235" t="s">
        <v>8312</v>
      </c>
      <c r="S235" s="13">
        <f t="shared" si="15"/>
        <v>42612.578379629624</v>
      </c>
      <c r="T235" s="13">
        <f t="shared" si="14"/>
        <v>42642.578379629624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3"/>
        <v>0.40100000000000002</v>
      </c>
      <c r="P236" s="8">
        <f>E236/L236</f>
        <v>80.2</v>
      </c>
      <c r="Q236" t="s">
        <v>8308</v>
      </c>
      <c r="R236" t="s">
        <v>8312</v>
      </c>
      <c r="S236" s="13">
        <f t="shared" si="15"/>
        <v>42135.70207175926</v>
      </c>
      <c r="T236" s="13">
        <f t="shared" si="14"/>
        <v>42175.70207175926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3"/>
        <v>0</v>
      </c>
      <c r="Q237" t="s">
        <v>8308</v>
      </c>
      <c r="R237" t="s">
        <v>8312</v>
      </c>
      <c r="S237" s="13">
        <f t="shared" si="15"/>
        <v>42164.575196759259</v>
      </c>
      <c r="T237" s="13">
        <f t="shared" si="14"/>
        <v>42194.575196759259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3"/>
        <v>0</v>
      </c>
      <c r="Q238" t="s">
        <v>8308</v>
      </c>
      <c r="R238" t="s">
        <v>8312</v>
      </c>
      <c r="S238" s="13">
        <f t="shared" si="15"/>
        <v>42320.751145833332</v>
      </c>
      <c r="T238" s="13">
        <f t="shared" si="14"/>
        <v>42373.666666666664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3"/>
        <v>3.3333333333333335E-3</v>
      </c>
      <c r="P239" s="8">
        <f>E239/L239</f>
        <v>50</v>
      </c>
      <c r="Q239" t="s">
        <v>8308</v>
      </c>
      <c r="R239" t="s">
        <v>8312</v>
      </c>
      <c r="S239" s="13">
        <f t="shared" si="15"/>
        <v>42377.243854166663</v>
      </c>
      <c r="T239" s="13">
        <f t="shared" si="14"/>
        <v>42437.243854166663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3"/>
        <v>0</v>
      </c>
      <c r="Q240" t="s">
        <v>8308</v>
      </c>
      <c r="R240" t="s">
        <v>8312</v>
      </c>
      <c r="S240" s="13">
        <f t="shared" si="15"/>
        <v>42713.629166666666</v>
      </c>
      <c r="T240" s="13">
        <f t="shared" si="14"/>
        <v>42734.041666666664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3"/>
        <v>0.25</v>
      </c>
      <c r="P241" s="8">
        <f t="shared" ref="P241:P304" si="17">E241/L241</f>
        <v>50</v>
      </c>
      <c r="Q241" t="s">
        <v>8308</v>
      </c>
      <c r="R241" t="s">
        <v>8312</v>
      </c>
      <c r="S241" s="13">
        <f t="shared" si="15"/>
        <v>42296.776967592588</v>
      </c>
      <c r="T241" s="13">
        <f t="shared" si="14"/>
        <v>42316.166666666664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3"/>
        <v>1.0763413333333334</v>
      </c>
      <c r="P242" s="8">
        <f t="shared" si="17"/>
        <v>117.84759124087591</v>
      </c>
      <c r="Q242" t="s">
        <v>8308</v>
      </c>
      <c r="R242" t="s">
        <v>8313</v>
      </c>
      <c r="S242" s="13">
        <f t="shared" si="15"/>
        <v>41354.375127314815</v>
      </c>
      <c r="T242" s="13">
        <f t="shared" si="14"/>
        <v>41399.375127314815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3"/>
        <v>1.1263736263736264</v>
      </c>
      <c r="P243" s="8">
        <f t="shared" si="17"/>
        <v>109.04255319148936</v>
      </c>
      <c r="Q243" t="s">
        <v>8308</v>
      </c>
      <c r="R243" t="s">
        <v>8313</v>
      </c>
      <c r="S243" s="13">
        <f t="shared" si="15"/>
        <v>41949.364629629628</v>
      </c>
      <c r="T243" s="13">
        <f t="shared" si="14"/>
        <v>41994.364629629628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3"/>
        <v>1.1346153846153846</v>
      </c>
      <c r="P244" s="8">
        <f t="shared" si="17"/>
        <v>73.019801980198025</v>
      </c>
      <c r="Q244" t="s">
        <v>8308</v>
      </c>
      <c r="R244" t="s">
        <v>8313</v>
      </c>
      <c r="S244" s="13">
        <f t="shared" si="15"/>
        <v>40862.15960648148</v>
      </c>
      <c r="T244" s="13">
        <f t="shared" si="14"/>
        <v>40897.15960648148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3"/>
        <v>1.0259199999999999</v>
      </c>
      <c r="P245" s="8">
        <f t="shared" si="17"/>
        <v>78.195121951219505</v>
      </c>
      <c r="Q245" t="s">
        <v>8308</v>
      </c>
      <c r="R245" t="s">
        <v>8313</v>
      </c>
      <c r="S245" s="13">
        <f t="shared" si="15"/>
        <v>41661.714166666665</v>
      </c>
      <c r="T245" s="13">
        <f t="shared" si="14"/>
        <v>41691.714166666665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3"/>
        <v>1.1375714285714287</v>
      </c>
      <c r="P246" s="8">
        <f t="shared" si="17"/>
        <v>47.398809523809526</v>
      </c>
      <c r="Q246" t="s">
        <v>8308</v>
      </c>
      <c r="R246" t="s">
        <v>8313</v>
      </c>
      <c r="S246" s="13">
        <f t="shared" si="15"/>
        <v>40212.990266203698</v>
      </c>
      <c r="T246" s="13">
        <f t="shared" si="14"/>
        <v>40252.962500000001</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3"/>
        <v>1.0371999999999999</v>
      </c>
      <c r="P247" s="8">
        <f t="shared" si="17"/>
        <v>54.020833333333336</v>
      </c>
      <c r="Q247" t="s">
        <v>8308</v>
      </c>
      <c r="R247" t="s">
        <v>8313</v>
      </c>
      <c r="S247" s="13">
        <f t="shared" si="15"/>
        <v>41106.719733796293</v>
      </c>
      <c r="T247" s="13">
        <f t="shared" si="14"/>
        <v>41136.719733796293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3"/>
        <v>3.0546000000000002</v>
      </c>
      <c r="P248" s="8">
        <f t="shared" si="17"/>
        <v>68.488789237668158</v>
      </c>
      <c r="Q248" t="s">
        <v>8308</v>
      </c>
      <c r="R248" t="s">
        <v>8313</v>
      </c>
      <c r="S248" s="13">
        <f t="shared" si="15"/>
        <v>40480.030150462961</v>
      </c>
      <c r="T248" s="13">
        <f t="shared" si="14"/>
        <v>40530.071817129625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3"/>
        <v>1.341</v>
      </c>
      <c r="P249" s="8">
        <f t="shared" si="17"/>
        <v>108.14516129032258</v>
      </c>
      <c r="Q249" t="s">
        <v>8308</v>
      </c>
      <c r="R249" t="s">
        <v>8313</v>
      </c>
      <c r="S249" s="13">
        <f t="shared" si="15"/>
        <v>40430.270995370367</v>
      </c>
      <c r="T249" s="13">
        <f t="shared" si="14"/>
        <v>40466.818749999999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3"/>
        <v>1.0133294117647058</v>
      </c>
      <c r="P250" s="8">
        <f t="shared" si="17"/>
        <v>589.95205479452056</v>
      </c>
      <c r="Q250" t="s">
        <v>8308</v>
      </c>
      <c r="R250" t="s">
        <v>8313</v>
      </c>
      <c r="S250" s="13">
        <f t="shared" si="15"/>
        <v>40870.441076388888</v>
      </c>
      <c r="T250" s="13">
        <f t="shared" si="14"/>
        <v>40915.441076388888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3"/>
        <v>1.1292</v>
      </c>
      <c r="P251" s="8">
        <f t="shared" si="17"/>
        <v>48.051063829787232</v>
      </c>
      <c r="Q251" t="s">
        <v>8308</v>
      </c>
      <c r="R251" t="s">
        <v>8313</v>
      </c>
      <c r="S251" s="13">
        <f t="shared" si="15"/>
        <v>40332.590509259258</v>
      </c>
      <c r="T251" s="13">
        <f t="shared" si="14"/>
        <v>40412.402777777774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3"/>
        <v>1.0558333333333334</v>
      </c>
      <c r="P252" s="8">
        <f t="shared" si="17"/>
        <v>72.482837528604122</v>
      </c>
      <c r="Q252" t="s">
        <v>8308</v>
      </c>
      <c r="R252" t="s">
        <v>8313</v>
      </c>
      <c r="S252" s="13">
        <f t="shared" si="15"/>
        <v>41401.232534722221</v>
      </c>
      <c r="T252" s="13">
        <f t="shared" si="14"/>
        <v>41431.232534722221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3"/>
        <v>1.2557142857142858</v>
      </c>
      <c r="P253" s="8">
        <f t="shared" si="17"/>
        <v>57.077922077922075</v>
      </c>
      <c r="Q253" t="s">
        <v>8308</v>
      </c>
      <c r="R253" t="s">
        <v>8313</v>
      </c>
      <c r="S253" s="13">
        <f t="shared" si="15"/>
        <v>41013.454236111109</v>
      </c>
      <c r="T253" s="13">
        <f t="shared" si="14"/>
        <v>41045.458333333328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3"/>
        <v>1.8455999999999999</v>
      </c>
      <c r="P254" s="8">
        <f t="shared" si="17"/>
        <v>85.444444444444443</v>
      </c>
      <c r="Q254" t="s">
        <v>8308</v>
      </c>
      <c r="R254" t="s">
        <v>8313</v>
      </c>
      <c r="S254" s="13">
        <f t="shared" si="15"/>
        <v>40266.329374999994</v>
      </c>
      <c r="T254" s="13">
        <f t="shared" si="14"/>
        <v>40329.832638888889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3"/>
        <v>1.0073333333333334</v>
      </c>
      <c r="P255" s="8">
        <f t="shared" si="17"/>
        <v>215.85714285714286</v>
      </c>
      <c r="Q255" t="s">
        <v>8308</v>
      </c>
      <c r="R255" t="s">
        <v>8313</v>
      </c>
      <c r="S255" s="13">
        <f t="shared" si="15"/>
        <v>40924.31753472222</v>
      </c>
      <c r="T255" s="13">
        <f t="shared" si="14"/>
        <v>40954.31753472222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3"/>
        <v>1.1694724999999999</v>
      </c>
      <c r="P256" s="8">
        <f t="shared" si="17"/>
        <v>89.38643312101911</v>
      </c>
      <c r="Q256" t="s">
        <v>8308</v>
      </c>
      <c r="R256" t="s">
        <v>8313</v>
      </c>
      <c r="S256" s="13">
        <f t="shared" si="15"/>
        <v>42263.619328703702</v>
      </c>
      <c r="T256" s="13">
        <f t="shared" si="14"/>
        <v>42293.749999999993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3"/>
        <v>1.0673325</v>
      </c>
      <c r="P257" s="8">
        <f t="shared" si="17"/>
        <v>45.418404255319146</v>
      </c>
      <c r="Q257" t="s">
        <v>8308</v>
      </c>
      <c r="R257" t="s">
        <v>8313</v>
      </c>
      <c r="S257" s="13">
        <f t="shared" si="15"/>
        <v>40588.193078703705</v>
      </c>
      <c r="T257" s="13">
        <f t="shared" si="14"/>
        <v>40618.151412037034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3"/>
        <v>1.391</v>
      </c>
      <c r="P258" s="8">
        <f t="shared" si="17"/>
        <v>65.756363636363631</v>
      </c>
      <c r="Q258" t="s">
        <v>8308</v>
      </c>
      <c r="R258" t="s">
        <v>8313</v>
      </c>
      <c r="S258" s="13">
        <f t="shared" si="15"/>
        <v>41319.435960648145</v>
      </c>
      <c r="T258" s="13">
        <f t="shared" si="14"/>
        <v>41349.435960648145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8">E259/D259</f>
        <v>1.0672648571428571</v>
      </c>
      <c r="P259" s="8">
        <f t="shared" si="17"/>
        <v>66.70405357142856</v>
      </c>
      <c r="Q259" t="s">
        <v>8308</v>
      </c>
      <c r="R259" t="s">
        <v>8313</v>
      </c>
      <c r="S259" s="13">
        <f t="shared" si="15"/>
        <v>42479.293541666666</v>
      </c>
      <c r="T259" s="13">
        <f t="shared" ref="T259:T322" si="19">(I259/86400)+25569+(-8/24)</f>
        <v>42509.293541666666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8"/>
        <v>1.9114</v>
      </c>
      <c r="P260" s="8">
        <f t="shared" si="17"/>
        <v>83.345930232558146</v>
      </c>
      <c r="Q260" t="s">
        <v>8308</v>
      </c>
      <c r="R260" t="s">
        <v>8313</v>
      </c>
      <c r="S260" s="13">
        <f t="shared" ref="S260:S323" si="20">(J260/86400)+25569+(-8/24)</f>
        <v>40681.718356481477</v>
      </c>
      <c r="T260" s="13">
        <f t="shared" si="19"/>
        <v>40711.718356481477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8"/>
        <v>1.3193789333333332</v>
      </c>
      <c r="P261" s="8">
        <f t="shared" si="17"/>
        <v>105.04609341825902</v>
      </c>
      <c r="Q261" t="s">
        <v>8308</v>
      </c>
      <c r="R261" t="s">
        <v>8313</v>
      </c>
      <c r="S261" s="13">
        <f t="shared" si="20"/>
        <v>42072.404733796291</v>
      </c>
      <c r="T261" s="13">
        <f t="shared" si="19"/>
        <v>42102.404733796291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8"/>
        <v>1.0640000000000001</v>
      </c>
      <c r="P262" s="8">
        <f t="shared" si="17"/>
        <v>120.90909090909091</v>
      </c>
      <c r="Q262" t="s">
        <v>8308</v>
      </c>
      <c r="R262" t="s">
        <v>8313</v>
      </c>
      <c r="S262" s="13">
        <f t="shared" si="20"/>
        <v>40330.422210648147</v>
      </c>
      <c r="T262" s="13">
        <f t="shared" si="19"/>
        <v>40376.082638888889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8"/>
        <v>1.0740000000000001</v>
      </c>
      <c r="P263" s="8">
        <f t="shared" si="17"/>
        <v>97.63636363636364</v>
      </c>
      <c r="Q263" t="s">
        <v>8308</v>
      </c>
      <c r="R263" t="s">
        <v>8313</v>
      </c>
      <c r="S263" s="13">
        <f t="shared" si="20"/>
        <v>41017.552129629628</v>
      </c>
      <c r="T263" s="13">
        <f t="shared" si="19"/>
        <v>41067.288194444445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8"/>
        <v>2.4</v>
      </c>
      <c r="P264" s="8">
        <f t="shared" si="17"/>
        <v>41.379310344827587</v>
      </c>
      <c r="Q264" t="s">
        <v>8308</v>
      </c>
      <c r="R264" t="s">
        <v>8313</v>
      </c>
      <c r="S264" s="13">
        <f t="shared" si="20"/>
        <v>40554.914675925924</v>
      </c>
      <c r="T264" s="13">
        <f t="shared" si="19"/>
        <v>40599.914675925924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8"/>
        <v>1.1808107999999999</v>
      </c>
      <c r="P265" s="8">
        <f t="shared" si="17"/>
        <v>30.654485981308412</v>
      </c>
      <c r="Q265" t="s">
        <v>8308</v>
      </c>
      <c r="R265" t="s">
        <v>8313</v>
      </c>
      <c r="S265" s="13">
        <f t="shared" si="20"/>
        <v>41149.621458333328</v>
      </c>
      <c r="T265" s="13">
        <f t="shared" si="19"/>
        <v>41179.621458333328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8"/>
        <v>1.1819999999999999</v>
      </c>
      <c r="P266" s="8">
        <f t="shared" si="17"/>
        <v>64.945054945054949</v>
      </c>
      <c r="Q266" t="s">
        <v>8308</v>
      </c>
      <c r="R266" t="s">
        <v>8313</v>
      </c>
      <c r="S266" s="13">
        <f t="shared" si="20"/>
        <v>41010.286979166667</v>
      </c>
      <c r="T266" s="13">
        <f t="shared" si="19"/>
        <v>41040.286979166667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8"/>
        <v>1.111</v>
      </c>
      <c r="P267" s="8">
        <f t="shared" si="17"/>
        <v>95.775862068965523</v>
      </c>
      <c r="Q267" t="s">
        <v>8308</v>
      </c>
      <c r="R267" t="s">
        <v>8313</v>
      </c>
      <c r="S267" s="13">
        <f t="shared" si="20"/>
        <v>40266.91238425926</v>
      </c>
      <c r="T267" s="13">
        <f t="shared" si="19"/>
        <v>40308.511111111111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8"/>
        <v>1.4550000000000001</v>
      </c>
      <c r="P268" s="8">
        <f t="shared" si="17"/>
        <v>40.416666666666664</v>
      </c>
      <c r="Q268" t="s">
        <v>8308</v>
      </c>
      <c r="R268" t="s">
        <v>8313</v>
      </c>
      <c r="S268" s="13">
        <f t="shared" si="20"/>
        <v>40204.841516203705</v>
      </c>
      <c r="T268" s="13">
        <f t="shared" si="19"/>
        <v>40290.82708333333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8"/>
        <v>1.3162883248730965</v>
      </c>
      <c r="P269" s="8">
        <f t="shared" si="17"/>
        <v>78.578424242424248</v>
      </c>
      <c r="Q269" t="s">
        <v>8308</v>
      </c>
      <c r="R269" t="s">
        <v>8313</v>
      </c>
      <c r="S269" s="13">
        <f t="shared" si="20"/>
        <v>41785.119201388887</v>
      </c>
      <c r="T269" s="13">
        <f t="shared" si="19"/>
        <v>41815.119201388887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8"/>
        <v>1.1140000000000001</v>
      </c>
      <c r="P270" s="8">
        <f t="shared" si="17"/>
        <v>50.18018018018018</v>
      </c>
      <c r="Q270" t="s">
        <v>8308</v>
      </c>
      <c r="R270" t="s">
        <v>8313</v>
      </c>
      <c r="S270" s="13">
        <f t="shared" si="20"/>
        <v>40808.819189814814</v>
      </c>
      <c r="T270" s="13">
        <f t="shared" si="19"/>
        <v>40853.860856481479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8"/>
        <v>1.4723377</v>
      </c>
      <c r="P271" s="8">
        <f t="shared" si="17"/>
        <v>92.251735588972423</v>
      </c>
      <c r="Q271" t="s">
        <v>8308</v>
      </c>
      <c r="R271" t="s">
        <v>8313</v>
      </c>
      <c r="S271" s="13">
        <f t="shared" si="20"/>
        <v>42757.863680555551</v>
      </c>
      <c r="T271" s="13">
        <f t="shared" si="19"/>
        <v>42787.863680555551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8"/>
        <v>1.5260869565217392</v>
      </c>
      <c r="P272" s="8">
        <f t="shared" si="17"/>
        <v>57.540983606557376</v>
      </c>
      <c r="Q272" t="s">
        <v>8308</v>
      </c>
      <c r="R272" t="s">
        <v>8313</v>
      </c>
      <c r="S272" s="13">
        <f t="shared" si="20"/>
        <v>40637.533217592594</v>
      </c>
      <c r="T272" s="13">
        <f t="shared" si="19"/>
        <v>40687.833333333328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8"/>
        <v>1.0468</v>
      </c>
      <c r="P273" s="8">
        <f t="shared" si="17"/>
        <v>109.42160278745645</v>
      </c>
      <c r="Q273" t="s">
        <v>8308</v>
      </c>
      <c r="R273" t="s">
        <v>8313</v>
      </c>
      <c r="S273" s="13">
        <f t="shared" si="20"/>
        <v>41611.766909722217</v>
      </c>
      <c r="T273" s="13">
        <f t="shared" si="19"/>
        <v>41641</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8"/>
        <v>1.7743366666666667</v>
      </c>
      <c r="P274" s="8">
        <f t="shared" si="17"/>
        <v>81.892461538461546</v>
      </c>
      <c r="Q274" t="s">
        <v>8308</v>
      </c>
      <c r="R274" t="s">
        <v>8313</v>
      </c>
      <c r="S274" s="13">
        <f t="shared" si="20"/>
        <v>40235.567025462959</v>
      </c>
      <c r="T274" s="13">
        <f t="shared" si="19"/>
        <v>40296.450694444444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8"/>
        <v>1.077758</v>
      </c>
      <c r="P275" s="8">
        <f t="shared" si="17"/>
        <v>45.667711864406776</v>
      </c>
      <c r="Q275" t="s">
        <v>8308</v>
      </c>
      <c r="R275" t="s">
        <v>8313</v>
      </c>
      <c r="S275" s="13">
        <f t="shared" si="20"/>
        <v>40697.16511574074</v>
      </c>
      <c r="T275" s="13">
        <f t="shared" si="19"/>
        <v>40727.16511574074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8"/>
        <v>1.56</v>
      </c>
      <c r="P276" s="8">
        <f t="shared" si="17"/>
        <v>55.221238938053098</v>
      </c>
      <c r="Q276" t="s">
        <v>8308</v>
      </c>
      <c r="R276" t="s">
        <v>8313</v>
      </c>
      <c r="S276" s="13">
        <f t="shared" si="20"/>
        <v>40969.579039351847</v>
      </c>
      <c r="T276" s="13">
        <f t="shared" si="19"/>
        <v>41003.957638888889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8"/>
        <v>1.08395</v>
      </c>
      <c r="P277" s="8">
        <f t="shared" si="17"/>
        <v>65.298192771084331</v>
      </c>
      <c r="Q277" t="s">
        <v>8308</v>
      </c>
      <c r="R277" t="s">
        <v>8313</v>
      </c>
      <c r="S277" s="13">
        <f t="shared" si="20"/>
        <v>41192.698680555557</v>
      </c>
      <c r="T277" s="13">
        <f t="shared" si="19"/>
        <v>41222.740347222221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8"/>
        <v>1.476</v>
      </c>
      <c r="P278" s="8">
        <f t="shared" si="17"/>
        <v>95.225806451612897</v>
      </c>
      <c r="Q278" t="s">
        <v>8308</v>
      </c>
      <c r="R278" t="s">
        <v>8313</v>
      </c>
      <c r="S278" s="13">
        <f t="shared" si="20"/>
        <v>40966.748541666668</v>
      </c>
      <c r="T278" s="13">
        <f t="shared" si="19"/>
        <v>41026.706874999996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8"/>
        <v>1.1038153846153846</v>
      </c>
      <c r="P279" s="8">
        <f t="shared" si="17"/>
        <v>75.444794952681391</v>
      </c>
      <c r="Q279" t="s">
        <v>8308</v>
      </c>
      <c r="R279" t="s">
        <v>8313</v>
      </c>
      <c r="S279" s="13">
        <f t="shared" si="20"/>
        <v>42117.55809027778</v>
      </c>
      <c r="T279" s="13">
        <f t="shared" si="19"/>
        <v>42147.55809027778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8"/>
        <v>1.5034814814814814</v>
      </c>
      <c r="P280" s="8">
        <f t="shared" si="17"/>
        <v>97.816867469879512</v>
      </c>
      <c r="Q280" t="s">
        <v>8308</v>
      </c>
      <c r="R280" t="s">
        <v>8313</v>
      </c>
      <c r="S280" s="13">
        <f t="shared" si="20"/>
        <v>41163.707627314812</v>
      </c>
      <c r="T280" s="13">
        <f t="shared" si="19"/>
        <v>41193.707627314812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8"/>
        <v>1.5731829411764706</v>
      </c>
      <c r="P281" s="8">
        <f t="shared" si="17"/>
        <v>87.685606557377056</v>
      </c>
      <c r="Q281" t="s">
        <v>8308</v>
      </c>
      <c r="R281" t="s">
        <v>8313</v>
      </c>
      <c r="S281" s="13">
        <f t="shared" si="20"/>
        <v>42758.910833333335</v>
      </c>
      <c r="T281" s="13">
        <f t="shared" si="19"/>
        <v>42792.750694444439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8"/>
        <v>1.5614399999999999</v>
      </c>
      <c r="P282" s="8">
        <f t="shared" si="17"/>
        <v>54.748948106591868</v>
      </c>
      <c r="Q282" t="s">
        <v>8308</v>
      </c>
      <c r="R282" t="s">
        <v>8313</v>
      </c>
      <c r="S282" s="13">
        <f t="shared" si="20"/>
        <v>41744.257349537038</v>
      </c>
      <c r="T282" s="13">
        <f t="shared" si="19"/>
        <v>41789.257349537038</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8"/>
        <v>1.2058763636363636</v>
      </c>
      <c r="P283" s="8">
        <f t="shared" si="17"/>
        <v>83.953417721518989</v>
      </c>
      <c r="Q283" t="s">
        <v>8308</v>
      </c>
      <c r="R283" t="s">
        <v>8313</v>
      </c>
      <c r="S283" s="13">
        <f t="shared" si="20"/>
        <v>39949.830011574071</v>
      </c>
      <c r="T283" s="13">
        <f t="shared" si="19"/>
        <v>40035.476388888885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8"/>
        <v>1.0118888888888888</v>
      </c>
      <c r="P284" s="8">
        <f t="shared" si="17"/>
        <v>254.38547486033519</v>
      </c>
      <c r="Q284" t="s">
        <v>8308</v>
      </c>
      <c r="R284" t="s">
        <v>8313</v>
      </c>
      <c r="S284" s="13">
        <f t="shared" si="20"/>
        <v>40194.586712962962</v>
      </c>
      <c r="T284" s="13">
        <f t="shared" si="19"/>
        <v>40231.583333333328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8"/>
        <v>1.142725</v>
      </c>
      <c r="P285" s="8">
        <f t="shared" si="17"/>
        <v>101.8269801980198</v>
      </c>
      <c r="Q285" t="s">
        <v>8308</v>
      </c>
      <c r="R285" t="s">
        <v>8313</v>
      </c>
      <c r="S285" s="13">
        <f t="shared" si="20"/>
        <v>40675.376666666663</v>
      </c>
      <c r="T285" s="13">
        <f t="shared" si="19"/>
        <v>40694.874305555553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8"/>
        <v>1.0462615</v>
      </c>
      <c r="P286" s="8">
        <f t="shared" si="17"/>
        <v>55.066394736842106</v>
      </c>
      <c r="Q286" t="s">
        <v>8308</v>
      </c>
      <c r="R286" t="s">
        <v>8313</v>
      </c>
      <c r="S286" s="13">
        <f t="shared" si="20"/>
        <v>40904.404861111107</v>
      </c>
      <c r="T286" s="13">
        <f t="shared" si="19"/>
        <v>40929.404861111107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8"/>
        <v>2.2882507142857142</v>
      </c>
      <c r="P287" s="8">
        <f t="shared" si="17"/>
        <v>56.901438721136763</v>
      </c>
      <c r="Q287" t="s">
        <v>8308</v>
      </c>
      <c r="R287" t="s">
        <v>8313</v>
      </c>
      <c r="S287" s="13">
        <f t="shared" si="20"/>
        <v>41506.422777777778</v>
      </c>
      <c r="T287" s="13">
        <f t="shared" si="19"/>
        <v>41536.422777777778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8"/>
        <v>1.0915333333333332</v>
      </c>
      <c r="P288" s="8">
        <f t="shared" si="17"/>
        <v>121.28148148148148</v>
      </c>
      <c r="Q288" t="s">
        <v>8308</v>
      </c>
      <c r="R288" t="s">
        <v>8313</v>
      </c>
      <c r="S288" s="13">
        <f t="shared" si="20"/>
        <v>41313.482916666668</v>
      </c>
      <c r="T288" s="13">
        <f t="shared" si="19"/>
        <v>41358.441249999996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8"/>
        <v>1.7629999999999999</v>
      </c>
      <c r="P289" s="8">
        <f t="shared" si="17"/>
        <v>91.189655172413794</v>
      </c>
      <c r="Q289" t="s">
        <v>8308</v>
      </c>
      <c r="R289" t="s">
        <v>8313</v>
      </c>
      <c r="S289" s="13">
        <f t="shared" si="20"/>
        <v>41183.944652777776</v>
      </c>
      <c r="T289" s="13">
        <f t="shared" si="19"/>
        <v>41214.833333333328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8"/>
        <v>1.0321061999999999</v>
      </c>
      <c r="P290" s="8">
        <f t="shared" si="17"/>
        <v>115.44812080536913</v>
      </c>
      <c r="Q290" t="s">
        <v>8308</v>
      </c>
      <c r="R290" t="s">
        <v>8313</v>
      </c>
      <c r="S290" s="13">
        <f t="shared" si="20"/>
        <v>41050.835567129623</v>
      </c>
      <c r="T290" s="13">
        <f t="shared" si="19"/>
        <v>41085.835567129623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8"/>
        <v>1.0482</v>
      </c>
      <c r="P291" s="8">
        <f t="shared" si="17"/>
        <v>67.771551724137936</v>
      </c>
      <c r="Q291" t="s">
        <v>8308</v>
      </c>
      <c r="R291" t="s">
        <v>8313</v>
      </c>
      <c r="S291" s="13">
        <f t="shared" si="20"/>
        <v>41550.123078703698</v>
      </c>
      <c r="T291" s="13">
        <f t="shared" si="19"/>
        <v>41580.123078703698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8"/>
        <v>1.0668444444444445</v>
      </c>
      <c r="P292" s="8">
        <f t="shared" si="17"/>
        <v>28.576190476190476</v>
      </c>
      <c r="Q292" t="s">
        <v>8308</v>
      </c>
      <c r="R292" t="s">
        <v>8313</v>
      </c>
      <c r="S292" s="13">
        <f t="shared" si="20"/>
        <v>40526.035844907405</v>
      </c>
      <c r="T292" s="13">
        <f t="shared" si="19"/>
        <v>40575.999305555553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8"/>
        <v>1.2001999999999999</v>
      </c>
      <c r="P293" s="8">
        <f t="shared" si="17"/>
        <v>46.8828125</v>
      </c>
      <c r="Q293" t="s">
        <v>8308</v>
      </c>
      <c r="R293" t="s">
        <v>8313</v>
      </c>
      <c r="S293" s="13">
        <f t="shared" si="20"/>
        <v>41376.435717592591</v>
      </c>
      <c r="T293" s="13">
        <f t="shared" si="19"/>
        <v>41394.667361111111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8"/>
        <v>1.0150693333333334</v>
      </c>
      <c r="P294" s="8">
        <f t="shared" si="17"/>
        <v>154.42231237322514</v>
      </c>
      <c r="Q294" t="s">
        <v>8308</v>
      </c>
      <c r="R294" t="s">
        <v>8313</v>
      </c>
      <c r="S294" s="13">
        <f t="shared" si="20"/>
        <v>40812.469895833332</v>
      </c>
      <c r="T294" s="13">
        <f t="shared" si="19"/>
        <v>40844.832638888889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8"/>
        <v>1.0138461538461538</v>
      </c>
      <c r="P295" s="8">
        <f t="shared" si="17"/>
        <v>201.22137404580153</v>
      </c>
      <c r="Q295" t="s">
        <v>8308</v>
      </c>
      <c r="R295" t="s">
        <v>8313</v>
      </c>
      <c r="S295" s="13">
        <f t="shared" si="20"/>
        <v>41719.334652777776</v>
      </c>
      <c r="T295" s="13">
        <f t="shared" si="19"/>
        <v>41749.334652777776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8"/>
        <v>1</v>
      </c>
      <c r="P296" s="8">
        <f t="shared" si="17"/>
        <v>100</v>
      </c>
      <c r="Q296" t="s">
        <v>8308</v>
      </c>
      <c r="R296" t="s">
        <v>8313</v>
      </c>
      <c r="S296" s="13">
        <f t="shared" si="20"/>
        <v>40342.751087962963</v>
      </c>
      <c r="T296" s="13">
        <f t="shared" si="19"/>
        <v>40378.333333333328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8"/>
        <v>1.3310911999999999</v>
      </c>
      <c r="P297" s="8">
        <f t="shared" si="17"/>
        <v>100.08204511278196</v>
      </c>
      <c r="Q297" t="s">
        <v>8308</v>
      </c>
      <c r="R297" t="s">
        <v>8313</v>
      </c>
      <c r="S297" s="13">
        <f t="shared" si="20"/>
        <v>41518.671400462961</v>
      </c>
      <c r="T297" s="13">
        <f t="shared" si="19"/>
        <v>41578.666666666664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8"/>
        <v>1.187262</v>
      </c>
      <c r="P298" s="8">
        <f t="shared" si="17"/>
        <v>230.08953488372092</v>
      </c>
      <c r="Q298" t="s">
        <v>8308</v>
      </c>
      <c r="R298" t="s">
        <v>8313</v>
      </c>
      <c r="S298" s="13">
        <f t="shared" si="20"/>
        <v>41134.142164351848</v>
      </c>
      <c r="T298" s="13">
        <f t="shared" si="19"/>
        <v>41159.142164351848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8"/>
        <v>1.0064</v>
      </c>
      <c r="P299" s="8">
        <f t="shared" si="17"/>
        <v>141.74647887323943</v>
      </c>
      <c r="Q299" t="s">
        <v>8308</v>
      </c>
      <c r="R299" t="s">
        <v>8313</v>
      </c>
      <c r="S299" s="13">
        <f t="shared" si="20"/>
        <v>42089.394687499997</v>
      </c>
      <c r="T299" s="13">
        <f t="shared" si="19"/>
        <v>42124.832638888889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8"/>
        <v>1.089324126984127</v>
      </c>
      <c r="P300" s="8">
        <f t="shared" si="17"/>
        <v>56.344351395730705</v>
      </c>
      <c r="Q300" t="s">
        <v>8308</v>
      </c>
      <c r="R300" t="s">
        <v>8313</v>
      </c>
      <c r="S300" s="13">
        <f t="shared" si="20"/>
        <v>41709.130185185182</v>
      </c>
      <c r="T300" s="13">
        <f t="shared" si="19"/>
        <v>41768.541666666664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8"/>
        <v>1.789525</v>
      </c>
      <c r="P301" s="8">
        <f t="shared" si="17"/>
        <v>73.341188524590166</v>
      </c>
      <c r="Q301" t="s">
        <v>8308</v>
      </c>
      <c r="R301" t="s">
        <v>8313</v>
      </c>
      <c r="S301" s="13">
        <f t="shared" si="20"/>
        <v>40468.891898148147</v>
      </c>
      <c r="T301" s="13">
        <f t="shared" si="19"/>
        <v>40498.933564814812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8"/>
        <v>1.0172264</v>
      </c>
      <c r="P302" s="8">
        <f t="shared" si="17"/>
        <v>85.337785234899329</v>
      </c>
      <c r="Q302" t="s">
        <v>8308</v>
      </c>
      <c r="R302" t="s">
        <v>8313</v>
      </c>
      <c r="S302" s="13">
        <f t="shared" si="20"/>
        <v>40626.626597222217</v>
      </c>
      <c r="T302" s="13">
        <f t="shared" si="19"/>
        <v>40657.626597222217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8"/>
        <v>1.1873499999999999</v>
      </c>
      <c r="P303" s="8">
        <f t="shared" si="17"/>
        <v>61.496215139442228</v>
      </c>
      <c r="Q303" t="s">
        <v>8308</v>
      </c>
      <c r="R303" t="s">
        <v>8313</v>
      </c>
      <c r="S303" s="13">
        <f t="shared" si="20"/>
        <v>41312.404340277775</v>
      </c>
      <c r="T303" s="13">
        <f t="shared" si="19"/>
        <v>41352.362673611111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8"/>
        <v>1.0045999999999999</v>
      </c>
      <c r="P304" s="8">
        <f t="shared" si="17"/>
        <v>93.018518518518519</v>
      </c>
      <c r="Q304" t="s">
        <v>8308</v>
      </c>
      <c r="R304" t="s">
        <v>8313</v>
      </c>
      <c r="S304" s="13">
        <f t="shared" si="20"/>
        <v>40933.523587962962</v>
      </c>
      <c r="T304" s="13">
        <f t="shared" si="19"/>
        <v>40963.523587962962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8"/>
        <v>1.3746666666666667</v>
      </c>
      <c r="P305" s="8">
        <f t="shared" ref="P305:P368" si="21">E305/L305</f>
        <v>50.292682926829265</v>
      </c>
      <c r="Q305" t="s">
        <v>8308</v>
      </c>
      <c r="R305" t="s">
        <v>8313</v>
      </c>
      <c r="S305" s="13">
        <f t="shared" si="20"/>
        <v>41031.737800925919</v>
      </c>
      <c r="T305" s="13">
        <f t="shared" si="19"/>
        <v>41061.737800925919</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8"/>
        <v>2.3164705882352941</v>
      </c>
      <c r="P306" s="8">
        <f t="shared" si="21"/>
        <v>106.43243243243244</v>
      </c>
      <c r="Q306" t="s">
        <v>8308</v>
      </c>
      <c r="R306" t="s">
        <v>8313</v>
      </c>
      <c r="S306" s="13">
        <f t="shared" si="20"/>
        <v>41113.76153935185</v>
      </c>
      <c r="T306" s="13">
        <f t="shared" si="19"/>
        <v>41152.75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8"/>
        <v>1.3033333333333332</v>
      </c>
      <c r="P307" s="8">
        <f t="shared" si="21"/>
        <v>51.719576719576722</v>
      </c>
      <c r="Q307" t="s">
        <v>8308</v>
      </c>
      <c r="R307" t="s">
        <v>8313</v>
      </c>
      <c r="S307" s="13">
        <f t="shared" si="20"/>
        <v>40948.296863425923</v>
      </c>
      <c r="T307" s="13">
        <f t="shared" si="19"/>
        <v>40978.296863425923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8"/>
        <v>2.9289999999999998</v>
      </c>
      <c r="P308" s="8">
        <f t="shared" si="21"/>
        <v>36.612499999999997</v>
      </c>
      <c r="Q308" t="s">
        <v>8308</v>
      </c>
      <c r="R308" t="s">
        <v>8313</v>
      </c>
      <c r="S308" s="13">
        <f t="shared" si="20"/>
        <v>41333.503854166665</v>
      </c>
      <c r="T308" s="13">
        <f t="shared" si="19"/>
        <v>41353.462187499994</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8"/>
        <v>1.1131818181818183</v>
      </c>
      <c r="P309" s="8">
        <f t="shared" si="21"/>
        <v>42.517361111111114</v>
      </c>
      <c r="Q309" t="s">
        <v>8308</v>
      </c>
      <c r="R309" t="s">
        <v>8313</v>
      </c>
      <c r="S309" s="13">
        <f t="shared" si="20"/>
        <v>41282.611122685186</v>
      </c>
      <c r="T309" s="13">
        <f t="shared" si="19"/>
        <v>41312.611122685186</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8"/>
        <v>1.0556666666666668</v>
      </c>
      <c r="P310" s="8">
        <f t="shared" si="21"/>
        <v>62.712871287128714</v>
      </c>
      <c r="Q310" t="s">
        <v>8308</v>
      </c>
      <c r="R310" t="s">
        <v>8313</v>
      </c>
      <c r="S310" s="13">
        <f t="shared" si="20"/>
        <v>40567.361226851848</v>
      </c>
      <c r="T310" s="13">
        <f t="shared" si="19"/>
        <v>40612.361226851848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8"/>
        <v>1.1894444444444445</v>
      </c>
      <c r="P311" s="8">
        <f t="shared" si="21"/>
        <v>89.957983193277315</v>
      </c>
      <c r="Q311" t="s">
        <v>8308</v>
      </c>
      <c r="R311" t="s">
        <v>8313</v>
      </c>
      <c r="S311" s="13">
        <f t="shared" si="20"/>
        <v>41134.418217592589</v>
      </c>
      <c r="T311" s="13">
        <f t="shared" si="19"/>
        <v>41155.418217592589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8"/>
        <v>1.04129</v>
      </c>
      <c r="P312" s="8">
        <f t="shared" si="21"/>
        <v>28.924722222222222</v>
      </c>
      <c r="Q312" t="s">
        <v>8308</v>
      </c>
      <c r="R312" t="s">
        <v>8313</v>
      </c>
      <c r="S312" s="13">
        <f t="shared" si="20"/>
        <v>40820.849803240737</v>
      </c>
      <c r="T312" s="13">
        <f t="shared" si="19"/>
        <v>40835.75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8"/>
        <v>1.0410165</v>
      </c>
      <c r="P313" s="8">
        <f t="shared" si="21"/>
        <v>138.8022</v>
      </c>
      <c r="Q313" t="s">
        <v>8308</v>
      </c>
      <c r="R313" t="s">
        <v>8313</v>
      </c>
      <c r="S313" s="13">
        <f t="shared" si="20"/>
        <v>40867.886481481481</v>
      </c>
      <c r="T313" s="13">
        <f t="shared" si="19"/>
        <v>40908.999305555553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8"/>
        <v>1.1187499999999999</v>
      </c>
      <c r="P314" s="8">
        <f t="shared" si="21"/>
        <v>61.301369863013697</v>
      </c>
      <c r="Q314" t="s">
        <v>8308</v>
      </c>
      <c r="R314" t="s">
        <v>8313</v>
      </c>
      <c r="S314" s="13">
        <f t="shared" si="20"/>
        <v>41348.544351851851</v>
      </c>
      <c r="T314" s="13">
        <f t="shared" si="19"/>
        <v>41378.544351851851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8"/>
        <v>1.0473529411764706</v>
      </c>
      <c r="P315" s="8">
        <f t="shared" si="21"/>
        <v>80.202702702702709</v>
      </c>
      <c r="Q315" t="s">
        <v>8308</v>
      </c>
      <c r="R315" t="s">
        <v>8313</v>
      </c>
      <c r="S315" s="13">
        <f t="shared" si="20"/>
        <v>40356.894606481481</v>
      </c>
      <c r="T315" s="13">
        <f t="shared" si="19"/>
        <v>40401.332638888889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8"/>
        <v>3.8515000000000001</v>
      </c>
      <c r="P316" s="8">
        <f t="shared" si="21"/>
        <v>32.095833333333331</v>
      </c>
      <c r="Q316" t="s">
        <v>8308</v>
      </c>
      <c r="R316" t="s">
        <v>8313</v>
      </c>
      <c r="S316" s="13">
        <f t="shared" si="20"/>
        <v>41304.499861111108</v>
      </c>
      <c r="T316" s="13">
        <f t="shared" si="19"/>
        <v>41334.499861111108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8"/>
        <v>1.01248</v>
      </c>
      <c r="P317" s="8">
        <f t="shared" si="21"/>
        <v>200.88888888888889</v>
      </c>
      <c r="Q317" t="s">
        <v>8308</v>
      </c>
      <c r="R317" t="s">
        <v>8313</v>
      </c>
      <c r="S317" s="13">
        <f t="shared" si="20"/>
        <v>41113.439050925925</v>
      </c>
      <c r="T317" s="13">
        <f t="shared" si="19"/>
        <v>41143.439050925925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8"/>
        <v>1.1377333333333333</v>
      </c>
      <c r="P318" s="8">
        <f t="shared" si="21"/>
        <v>108.01265822784811</v>
      </c>
      <c r="Q318" t="s">
        <v>8308</v>
      </c>
      <c r="R318" t="s">
        <v>8313</v>
      </c>
      <c r="S318" s="13">
        <f t="shared" si="20"/>
        <v>41950.590243055551</v>
      </c>
      <c r="T318" s="13">
        <f t="shared" si="19"/>
        <v>41983.874305555553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8"/>
        <v>1.0080333333333333</v>
      </c>
      <c r="P319" s="8">
        <f t="shared" si="21"/>
        <v>95.699367088607602</v>
      </c>
      <c r="Q319" t="s">
        <v>8308</v>
      </c>
      <c r="R319" t="s">
        <v>8313</v>
      </c>
      <c r="S319" s="13">
        <f t="shared" si="20"/>
        <v>41589.343553240738</v>
      </c>
      <c r="T319" s="13">
        <f t="shared" si="19"/>
        <v>41619.343553240738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8"/>
        <v>2.8332000000000002</v>
      </c>
      <c r="P320" s="8">
        <f t="shared" si="21"/>
        <v>49.880281690140848</v>
      </c>
      <c r="Q320" t="s">
        <v>8308</v>
      </c>
      <c r="R320" t="s">
        <v>8313</v>
      </c>
      <c r="S320" s="13">
        <f t="shared" si="20"/>
        <v>41329.705451388887</v>
      </c>
      <c r="T320" s="13">
        <f t="shared" si="19"/>
        <v>41359.663784722223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8"/>
        <v>1.1268</v>
      </c>
      <c r="P321" s="8">
        <f t="shared" si="21"/>
        <v>110.47058823529412</v>
      </c>
      <c r="Q321" t="s">
        <v>8308</v>
      </c>
      <c r="R321" t="s">
        <v>8313</v>
      </c>
      <c r="S321" s="13">
        <f t="shared" si="20"/>
        <v>40123.504965277774</v>
      </c>
      <c r="T321" s="13">
        <f t="shared" si="19"/>
        <v>40210.999305555553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8"/>
        <v>1.0658000000000001</v>
      </c>
      <c r="P322" s="8">
        <f t="shared" si="21"/>
        <v>134.91139240506328</v>
      </c>
      <c r="Q322" t="s">
        <v>8308</v>
      </c>
      <c r="R322" t="s">
        <v>8313</v>
      </c>
      <c r="S322" s="13">
        <f t="shared" si="20"/>
        <v>42331.21797453703</v>
      </c>
      <c r="T322" s="13">
        <f t="shared" si="19"/>
        <v>42360.624999999993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2">E323/D323</f>
        <v>1.0266285714285714</v>
      </c>
      <c r="P323" s="8">
        <f t="shared" si="21"/>
        <v>106.62314540059347</v>
      </c>
      <c r="Q323" t="s">
        <v>8308</v>
      </c>
      <c r="R323" t="s">
        <v>8313</v>
      </c>
      <c r="S323" s="13">
        <f t="shared" si="20"/>
        <v>42647.113263888888</v>
      </c>
      <c r="T323" s="13">
        <f t="shared" ref="T323:T386" si="23">(I323/86400)+25569+(-8/24)</f>
        <v>42682.154930555553</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2"/>
        <v>1.0791200000000001</v>
      </c>
      <c r="P324" s="8">
        <f t="shared" si="21"/>
        <v>145.04301075268816</v>
      </c>
      <c r="Q324" t="s">
        <v>8308</v>
      </c>
      <c r="R324" t="s">
        <v>8313</v>
      </c>
      <c r="S324" s="13">
        <f t="shared" ref="S324:S387" si="24">(J324/86400)+25569+(-8/24)</f>
        <v>42473.236666666664</v>
      </c>
      <c r="T324" s="13">
        <f t="shared" si="23"/>
        <v>42503.236666666664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2"/>
        <v>1.2307407407407407</v>
      </c>
      <c r="P325" s="8">
        <f t="shared" si="21"/>
        <v>114.58620689655173</v>
      </c>
      <c r="Q325" t="s">
        <v>8308</v>
      </c>
      <c r="R325" t="s">
        <v>8313</v>
      </c>
      <c r="S325" s="13">
        <f t="shared" si="24"/>
        <v>42696.988032407404</v>
      </c>
      <c r="T325" s="13">
        <f t="shared" si="23"/>
        <v>42724.999305555553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2"/>
        <v>1.016</v>
      </c>
      <c r="P326" s="8">
        <f t="shared" si="21"/>
        <v>105.3170731707317</v>
      </c>
      <c r="Q326" t="s">
        <v>8308</v>
      </c>
      <c r="R326" t="s">
        <v>8313</v>
      </c>
      <c r="S326" s="13">
        <f t="shared" si="24"/>
        <v>42184.292916666665</v>
      </c>
      <c r="T326" s="13">
        <f t="shared" si="23"/>
        <v>42217.292916666665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2"/>
        <v>1.04396</v>
      </c>
      <c r="P327" s="8">
        <f t="shared" si="21"/>
        <v>70.921195652173907</v>
      </c>
      <c r="Q327" t="s">
        <v>8308</v>
      </c>
      <c r="R327" t="s">
        <v>8313</v>
      </c>
      <c r="S327" s="13">
        <f t="shared" si="24"/>
        <v>42688.854548611103</v>
      </c>
      <c r="T327" s="13">
        <f t="shared" si="23"/>
        <v>42723.854548611103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2"/>
        <v>1.1292973333333334</v>
      </c>
      <c r="P328" s="8">
        <f t="shared" si="21"/>
        <v>147.17167680278018</v>
      </c>
      <c r="Q328" t="s">
        <v>8308</v>
      </c>
      <c r="R328" t="s">
        <v>8313</v>
      </c>
      <c r="S328" s="13">
        <f t="shared" si="24"/>
        <v>42774.981550925928</v>
      </c>
      <c r="T328" s="13">
        <f t="shared" si="23"/>
        <v>42808.622916666667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2"/>
        <v>1.3640000000000001</v>
      </c>
      <c r="P329" s="8">
        <f t="shared" si="21"/>
        <v>160.47058823529412</v>
      </c>
      <c r="Q329" t="s">
        <v>8308</v>
      </c>
      <c r="R329" t="s">
        <v>8313</v>
      </c>
      <c r="S329" s="13">
        <f t="shared" si="24"/>
        <v>42057.901956018519</v>
      </c>
      <c r="T329" s="13">
        <f t="shared" si="23"/>
        <v>42084.999999999993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2"/>
        <v>1.036144</v>
      </c>
      <c r="P330" s="8">
        <f t="shared" si="21"/>
        <v>156.04578313253012</v>
      </c>
      <c r="Q330" t="s">
        <v>8308</v>
      </c>
      <c r="R330" t="s">
        <v>8313</v>
      </c>
      <c r="S330" s="13">
        <f t="shared" si="24"/>
        <v>42278.613287037035</v>
      </c>
      <c r="T330" s="13">
        <f t="shared" si="23"/>
        <v>42308.833333333336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2"/>
        <v>1.0549999999999999</v>
      </c>
      <c r="P331" s="8">
        <f t="shared" si="21"/>
        <v>63.17365269461078</v>
      </c>
      <c r="Q331" t="s">
        <v>8308</v>
      </c>
      <c r="R331" t="s">
        <v>8313</v>
      </c>
      <c r="S331" s="13">
        <f t="shared" si="24"/>
        <v>42291.133414351854</v>
      </c>
      <c r="T331" s="13">
        <f t="shared" si="23"/>
        <v>42314.833333333336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2"/>
        <v>1.0182857142857142</v>
      </c>
      <c r="P332" s="8">
        <f t="shared" si="21"/>
        <v>104.82352941176471</v>
      </c>
      <c r="Q332" t="s">
        <v>8308</v>
      </c>
      <c r="R332" t="s">
        <v>8313</v>
      </c>
      <c r="S332" s="13">
        <f t="shared" si="24"/>
        <v>41379.182442129626</v>
      </c>
      <c r="T332" s="13">
        <f t="shared" si="23"/>
        <v>41410.832638888889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2"/>
        <v>1.0660499999999999</v>
      </c>
      <c r="P333" s="8">
        <f t="shared" si="21"/>
        <v>97.356164383561648</v>
      </c>
      <c r="Q333" t="s">
        <v>8308</v>
      </c>
      <c r="R333" t="s">
        <v>8313</v>
      </c>
      <c r="S333" s="13">
        <f t="shared" si="24"/>
        <v>42507.248078703698</v>
      </c>
      <c r="T333" s="13">
        <f t="shared" si="23"/>
        <v>42538.248078703698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2"/>
        <v>1.13015</v>
      </c>
      <c r="P334" s="8">
        <f t="shared" si="21"/>
        <v>203.63063063063063</v>
      </c>
      <c r="Q334" t="s">
        <v>8308</v>
      </c>
      <c r="R334" t="s">
        <v>8313</v>
      </c>
      <c r="S334" s="13">
        <f t="shared" si="24"/>
        <v>42263.346956018511</v>
      </c>
      <c r="T334" s="13">
        <f t="shared" si="23"/>
        <v>42304.999999999993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2"/>
        <v>1.252275</v>
      </c>
      <c r="P335" s="8">
        <f t="shared" si="21"/>
        <v>188.31203007518798</v>
      </c>
      <c r="Q335" t="s">
        <v>8308</v>
      </c>
      <c r="R335" t="s">
        <v>8313</v>
      </c>
      <c r="S335" s="13">
        <f t="shared" si="24"/>
        <v>42437.303136574068</v>
      </c>
      <c r="T335" s="13">
        <f t="shared" si="23"/>
        <v>42467.261469907404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2"/>
        <v>1.0119</v>
      </c>
      <c r="P336" s="8">
        <f t="shared" si="21"/>
        <v>146.65217391304347</v>
      </c>
      <c r="Q336" t="s">
        <v>8308</v>
      </c>
      <c r="R336" t="s">
        <v>8313</v>
      </c>
      <c r="S336" s="13">
        <f t="shared" si="24"/>
        <v>42101.349039351851</v>
      </c>
      <c r="T336" s="13">
        <f t="shared" si="23"/>
        <v>42139.458333333336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2"/>
        <v>1.0276470588235294</v>
      </c>
      <c r="P337" s="8">
        <f t="shared" si="21"/>
        <v>109.1875</v>
      </c>
      <c r="Q337" t="s">
        <v>8308</v>
      </c>
      <c r="R337" t="s">
        <v>8313</v>
      </c>
      <c r="S337" s="13">
        <f t="shared" si="24"/>
        <v>42101.404108796291</v>
      </c>
      <c r="T337" s="13">
        <f t="shared" si="23"/>
        <v>42132.583333333336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2"/>
        <v>1.1683911999999999</v>
      </c>
      <c r="P338" s="8">
        <f t="shared" si="21"/>
        <v>59.249046653144013</v>
      </c>
      <c r="Q338" t="s">
        <v>8308</v>
      </c>
      <c r="R338" t="s">
        <v>8313</v>
      </c>
      <c r="S338" s="13">
        <f t="shared" si="24"/>
        <v>42291.262939814813</v>
      </c>
      <c r="T338" s="13">
        <f t="shared" si="23"/>
        <v>42321.304606481477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2"/>
        <v>1.0116833333333335</v>
      </c>
      <c r="P339" s="8">
        <f t="shared" si="21"/>
        <v>97.904838709677421</v>
      </c>
      <c r="Q339" t="s">
        <v>8308</v>
      </c>
      <c r="R339" t="s">
        <v>8313</v>
      </c>
      <c r="S339" s="13">
        <f t="shared" si="24"/>
        <v>42046.795231481483</v>
      </c>
      <c r="T339" s="13">
        <f t="shared" si="23"/>
        <v>42076.753564814811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2"/>
        <v>1.1013360000000001</v>
      </c>
      <c r="P340" s="8">
        <f t="shared" si="21"/>
        <v>70.000169491525426</v>
      </c>
      <c r="Q340" t="s">
        <v>8308</v>
      </c>
      <c r="R340" t="s">
        <v>8313</v>
      </c>
      <c r="S340" s="13">
        <f t="shared" si="24"/>
        <v>42559.422337962962</v>
      </c>
      <c r="T340" s="13">
        <f t="shared" si="23"/>
        <v>42615.708333333336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2"/>
        <v>1.0808333333333333</v>
      </c>
      <c r="P341" s="8">
        <f t="shared" si="21"/>
        <v>72.865168539325836</v>
      </c>
      <c r="Q341" t="s">
        <v>8308</v>
      </c>
      <c r="R341" t="s">
        <v>8313</v>
      </c>
      <c r="S341" s="13">
        <f t="shared" si="24"/>
        <v>42093.426712962959</v>
      </c>
      <c r="T341" s="13">
        <f t="shared" si="23"/>
        <v>42123.426712962959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2"/>
        <v>1.2502285714285715</v>
      </c>
      <c r="P342" s="8">
        <f t="shared" si="21"/>
        <v>146.34782608695653</v>
      </c>
      <c r="Q342" t="s">
        <v>8308</v>
      </c>
      <c r="R342" t="s">
        <v>8313</v>
      </c>
      <c r="S342" s="13">
        <f t="shared" si="24"/>
        <v>42772.335729166669</v>
      </c>
      <c r="T342" s="13">
        <f t="shared" si="23"/>
        <v>42802.541666666664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2"/>
        <v>1.0671428571428572</v>
      </c>
      <c r="P343" s="8">
        <f t="shared" si="21"/>
        <v>67.909090909090907</v>
      </c>
      <c r="Q343" t="s">
        <v>8308</v>
      </c>
      <c r="R343" t="s">
        <v>8313</v>
      </c>
      <c r="S343" s="13">
        <f t="shared" si="24"/>
        <v>41894.546273148146</v>
      </c>
      <c r="T343" s="13">
        <f t="shared" si="23"/>
        <v>41912.832638888889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2"/>
        <v>1.0036639999999999</v>
      </c>
      <c r="P344" s="8">
        <f t="shared" si="21"/>
        <v>169.85083076923075</v>
      </c>
      <c r="Q344" t="s">
        <v>8308</v>
      </c>
      <c r="R344" t="s">
        <v>8313</v>
      </c>
      <c r="S344" s="13">
        <f t="shared" si="24"/>
        <v>42459.447511574072</v>
      </c>
      <c r="T344" s="13">
        <f t="shared" si="23"/>
        <v>42489.447511574072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2"/>
        <v>1.0202863333333334</v>
      </c>
      <c r="P345" s="8">
        <f t="shared" si="21"/>
        <v>58.413339694656486</v>
      </c>
      <c r="Q345" t="s">
        <v>8308</v>
      </c>
      <c r="R345" t="s">
        <v>8313</v>
      </c>
      <c r="S345" s="13">
        <f t="shared" si="24"/>
        <v>41926.404456018514</v>
      </c>
      <c r="T345" s="13">
        <f t="shared" si="23"/>
        <v>41956.791666666664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2"/>
        <v>1.0208358208955224</v>
      </c>
      <c r="P346" s="8">
        <f t="shared" si="21"/>
        <v>119.99298245614035</v>
      </c>
      <c r="Q346" t="s">
        <v>8308</v>
      </c>
      <c r="R346" t="s">
        <v>8313</v>
      </c>
      <c r="S346" s="13">
        <f t="shared" si="24"/>
        <v>42111.637662037036</v>
      </c>
      <c r="T346" s="13">
        <f t="shared" si="23"/>
        <v>42155.763888888883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2"/>
        <v>1.2327586206896552</v>
      </c>
      <c r="P347" s="8">
        <f t="shared" si="21"/>
        <v>99.860335195530723</v>
      </c>
      <c r="Q347" t="s">
        <v>8308</v>
      </c>
      <c r="R347" t="s">
        <v>8313</v>
      </c>
      <c r="S347" s="13">
        <f t="shared" si="24"/>
        <v>42114.610995370364</v>
      </c>
      <c r="T347" s="13">
        <f t="shared" si="23"/>
        <v>42144.610995370364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2"/>
        <v>1.7028880000000002</v>
      </c>
      <c r="P348" s="8">
        <f t="shared" si="21"/>
        <v>90.579148936170213</v>
      </c>
      <c r="Q348" t="s">
        <v>8308</v>
      </c>
      <c r="R348" t="s">
        <v>8313</v>
      </c>
      <c r="S348" s="13">
        <f t="shared" si="24"/>
        <v>42261.166909722218</v>
      </c>
      <c r="T348" s="13">
        <f t="shared" si="23"/>
        <v>42291.166909722218</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2"/>
        <v>1.1159049999999999</v>
      </c>
      <c r="P349" s="8">
        <f t="shared" si="21"/>
        <v>117.77361477572559</v>
      </c>
      <c r="Q349" t="s">
        <v>8308</v>
      </c>
      <c r="R349" t="s">
        <v>8313</v>
      </c>
      <c r="S349" s="13">
        <f t="shared" si="24"/>
        <v>42292.162141203698</v>
      </c>
      <c r="T349" s="13">
        <f t="shared" si="23"/>
        <v>42322.20380787037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2"/>
        <v>1.03</v>
      </c>
      <c r="P350" s="8">
        <f t="shared" si="21"/>
        <v>86.554621848739501</v>
      </c>
      <c r="Q350" t="s">
        <v>8308</v>
      </c>
      <c r="R350" t="s">
        <v>8313</v>
      </c>
      <c r="S350" s="13">
        <f t="shared" si="24"/>
        <v>42207.253657407404</v>
      </c>
      <c r="T350" s="13">
        <f t="shared" si="23"/>
        <v>42237.253657407404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2"/>
        <v>1.0663570159857905</v>
      </c>
      <c r="P351" s="8">
        <f t="shared" si="21"/>
        <v>71.899281437125751</v>
      </c>
      <c r="Q351" t="s">
        <v>8308</v>
      </c>
      <c r="R351" t="s">
        <v>8313</v>
      </c>
      <c r="S351" s="13">
        <f t="shared" si="24"/>
        <v>42760.165601851848</v>
      </c>
      <c r="T351" s="13">
        <f t="shared" si="23"/>
        <v>42790.165601851848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2"/>
        <v>1.1476</v>
      </c>
      <c r="P352" s="8">
        <f t="shared" si="21"/>
        <v>129.81900452488688</v>
      </c>
      <c r="Q352" t="s">
        <v>8308</v>
      </c>
      <c r="R352" t="s">
        <v>8313</v>
      </c>
      <c r="S352" s="13">
        <f t="shared" si="24"/>
        <v>42585.732743055552</v>
      </c>
      <c r="T352" s="13">
        <f t="shared" si="23"/>
        <v>42623.832638888889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2"/>
        <v>1.2734117647058822</v>
      </c>
      <c r="P353" s="8">
        <f t="shared" si="21"/>
        <v>44.912863070539416</v>
      </c>
      <c r="Q353" t="s">
        <v>8308</v>
      </c>
      <c r="R353" t="s">
        <v>8313</v>
      </c>
      <c r="S353" s="13">
        <f t="shared" si="24"/>
        <v>42427.63141203703</v>
      </c>
      <c r="T353" s="13">
        <f t="shared" si="23"/>
        <v>42467.589745370373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2"/>
        <v>1.1656</v>
      </c>
      <c r="P354" s="8">
        <f t="shared" si="21"/>
        <v>40.755244755244753</v>
      </c>
      <c r="Q354" t="s">
        <v>8308</v>
      </c>
      <c r="R354" t="s">
        <v>8313</v>
      </c>
      <c r="S354" s="13">
        <f t="shared" si="24"/>
        <v>41889.834120370368</v>
      </c>
      <c r="T354" s="13">
        <f t="shared" si="23"/>
        <v>41919.834120370368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2"/>
        <v>1.0861819426615318</v>
      </c>
      <c r="P355" s="8">
        <f t="shared" si="21"/>
        <v>103.52394779771615</v>
      </c>
      <c r="Q355" t="s">
        <v>8308</v>
      </c>
      <c r="R355" t="s">
        <v>8313</v>
      </c>
      <c r="S355" s="13">
        <f t="shared" si="24"/>
        <v>42297.458553240744</v>
      </c>
      <c r="T355" s="13">
        <f t="shared" si="23"/>
        <v>42327.500219907401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2"/>
        <v>1.0394285714285714</v>
      </c>
      <c r="P356" s="8">
        <f t="shared" si="21"/>
        <v>125.44827586206897</v>
      </c>
      <c r="Q356" t="s">
        <v>8308</v>
      </c>
      <c r="R356" t="s">
        <v>8313</v>
      </c>
      <c r="S356" s="13">
        <f t="shared" si="24"/>
        <v>42438.494456018518</v>
      </c>
      <c r="T356" s="13">
        <f t="shared" si="23"/>
        <v>42468.452789351846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2"/>
        <v>1.1625714285714286</v>
      </c>
      <c r="P357" s="8">
        <f t="shared" si="21"/>
        <v>246.60606060606059</v>
      </c>
      <c r="Q357" t="s">
        <v>8308</v>
      </c>
      <c r="R357" t="s">
        <v>8313</v>
      </c>
      <c r="S357" s="13">
        <f t="shared" si="24"/>
        <v>41942.9605787037</v>
      </c>
      <c r="T357" s="13">
        <f t="shared" si="23"/>
        <v>41974.002245370364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2"/>
        <v>1.0269239999999999</v>
      </c>
      <c r="P358" s="8">
        <f t="shared" si="21"/>
        <v>79.401340206185566</v>
      </c>
      <c r="Q358" t="s">
        <v>8308</v>
      </c>
      <c r="R358" t="s">
        <v>8313</v>
      </c>
      <c r="S358" s="13">
        <f t="shared" si="24"/>
        <v>42415.469826388886</v>
      </c>
      <c r="T358" s="13">
        <f t="shared" si="23"/>
        <v>42445.428159722222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2"/>
        <v>1.74</v>
      </c>
      <c r="P359" s="8">
        <f t="shared" si="21"/>
        <v>86.138613861386133</v>
      </c>
      <c r="Q359" t="s">
        <v>8308</v>
      </c>
      <c r="R359" t="s">
        <v>8313</v>
      </c>
      <c r="S359" s="13">
        <f t="shared" si="24"/>
        <v>42077.88885416666</v>
      </c>
      <c r="T359" s="13">
        <f t="shared" si="23"/>
        <v>42117.88885416666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2"/>
        <v>1.03088</v>
      </c>
      <c r="P360" s="8">
        <f t="shared" si="21"/>
        <v>193.04868913857678</v>
      </c>
      <c r="Q360" t="s">
        <v>8308</v>
      </c>
      <c r="R360" t="s">
        <v>8313</v>
      </c>
      <c r="S360" s="13">
        <f t="shared" si="24"/>
        <v>42507.526863425919</v>
      </c>
      <c r="T360" s="13">
        <f t="shared" si="23"/>
        <v>42536.291666666664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2"/>
        <v>1.0485537190082646</v>
      </c>
      <c r="P361" s="8">
        <f t="shared" si="21"/>
        <v>84.023178807947019</v>
      </c>
      <c r="Q361" t="s">
        <v>8308</v>
      </c>
      <c r="R361" t="s">
        <v>8313</v>
      </c>
      <c r="S361" s="13">
        <f t="shared" si="24"/>
        <v>41934.73715277778</v>
      </c>
      <c r="T361" s="13">
        <f t="shared" si="23"/>
        <v>41956.883333333331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2"/>
        <v>1.0137499999999999</v>
      </c>
      <c r="P362" s="8">
        <f t="shared" si="21"/>
        <v>139.82758620689654</v>
      </c>
      <c r="Q362" t="s">
        <v>8308</v>
      </c>
      <c r="R362" t="s">
        <v>8313</v>
      </c>
      <c r="S362" s="13">
        <f t="shared" si="24"/>
        <v>42163.564583333333</v>
      </c>
      <c r="T362" s="13">
        <f t="shared" si="23"/>
        <v>42207.799305555549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2"/>
        <v>1.1107699999999998</v>
      </c>
      <c r="P363" s="8">
        <f t="shared" si="21"/>
        <v>109.82189265536722</v>
      </c>
      <c r="Q363" t="s">
        <v>8308</v>
      </c>
      <c r="R363" t="s">
        <v>8313</v>
      </c>
      <c r="S363" s="13">
        <f t="shared" si="24"/>
        <v>41935.667893518512</v>
      </c>
      <c r="T363" s="13">
        <f t="shared" si="23"/>
        <v>41965.709560185183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2"/>
        <v>1.2415933781686497</v>
      </c>
      <c r="P364" s="8">
        <f t="shared" si="21"/>
        <v>139.53488372093022</v>
      </c>
      <c r="Q364" t="s">
        <v>8308</v>
      </c>
      <c r="R364" t="s">
        <v>8313</v>
      </c>
      <c r="S364" s="13">
        <f t="shared" si="24"/>
        <v>41836.877210648148</v>
      </c>
      <c r="T364" s="13">
        <f t="shared" si="23"/>
        <v>41858.666666666664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2"/>
        <v>1.0133333333333334</v>
      </c>
      <c r="P365" s="8">
        <f t="shared" si="21"/>
        <v>347.84615384615387</v>
      </c>
      <c r="Q365" t="s">
        <v>8308</v>
      </c>
      <c r="R365" t="s">
        <v>8313</v>
      </c>
      <c r="S365" s="13">
        <f t="shared" si="24"/>
        <v>40255.41129629629</v>
      </c>
      <c r="T365" s="13">
        <f t="shared" si="23"/>
        <v>40300.473611111105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2"/>
        <v>1.1016142857142857</v>
      </c>
      <c r="P366" s="8">
        <f t="shared" si="21"/>
        <v>68.24159292035398</v>
      </c>
      <c r="Q366" t="s">
        <v>8308</v>
      </c>
      <c r="R366" t="s">
        <v>8313</v>
      </c>
      <c r="S366" s="13">
        <f t="shared" si="24"/>
        <v>41780.526296296295</v>
      </c>
      <c r="T366" s="13">
        <f t="shared" si="23"/>
        <v>41810.832638888889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2"/>
        <v>1.0397333333333334</v>
      </c>
      <c r="P367" s="8">
        <f t="shared" si="21"/>
        <v>239.93846153846152</v>
      </c>
      <c r="Q367" t="s">
        <v>8308</v>
      </c>
      <c r="R367" t="s">
        <v>8313</v>
      </c>
      <c r="S367" s="13">
        <f t="shared" si="24"/>
        <v>41668.273136574069</v>
      </c>
      <c r="T367" s="13">
        <f t="shared" si="23"/>
        <v>41698.273136574069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2"/>
        <v>1.013157894736842</v>
      </c>
      <c r="P368" s="8">
        <f t="shared" si="21"/>
        <v>287.31343283582089</v>
      </c>
      <c r="Q368" t="s">
        <v>8308</v>
      </c>
      <c r="R368" t="s">
        <v>8313</v>
      </c>
      <c r="S368" s="13">
        <f t="shared" si="24"/>
        <v>41019.459699074076</v>
      </c>
      <c r="T368" s="13">
        <f t="shared" si="23"/>
        <v>41049.459699074076</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2"/>
        <v>1.033501</v>
      </c>
      <c r="P369" s="8">
        <f t="shared" ref="P369:P428" si="25">E369/L369</f>
        <v>86.84882352941176</v>
      </c>
      <c r="Q369" t="s">
        <v>8308</v>
      </c>
      <c r="R369" t="s">
        <v>8313</v>
      </c>
      <c r="S369" s="13">
        <f t="shared" si="24"/>
        <v>41355.243958333333</v>
      </c>
      <c r="T369" s="13">
        <f t="shared" si="23"/>
        <v>41394.874305555553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2"/>
        <v>1.04112</v>
      </c>
      <c r="P370" s="8">
        <f t="shared" si="25"/>
        <v>81.84905660377359</v>
      </c>
      <c r="Q370" t="s">
        <v>8308</v>
      </c>
      <c r="R370" t="s">
        <v>8313</v>
      </c>
      <c r="S370" s="13">
        <f t="shared" si="24"/>
        <v>42043.272245370368</v>
      </c>
      <c r="T370" s="13">
        <f t="shared" si="23"/>
        <v>42078.230578703697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2"/>
        <v>1.1015569230769231</v>
      </c>
      <c r="P371" s="8">
        <f t="shared" si="25"/>
        <v>42.874970059880241</v>
      </c>
      <c r="Q371" t="s">
        <v>8308</v>
      </c>
      <c r="R371" t="s">
        <v>8313</v>
      </c>
      <c r="S371" s="13">
        <f t="shared" si="24"/>
        <v>40893.2183912037</v>
      </c>
      <c r="T371" s="13">
        <f t="shared" si="23"/>
        <v>40923.2183912037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2"/>
        <v>1.2202</v>
      </c>
      <c r="P372" s="8">
        <f t="shared" si="25"/>
        <v>709.41860465116281</v>
      </c>
      <c r="Q372" t="s">
        <v>8308</v>
      </c>
      <c r="R372" t="s">
        <v>8313</v>
      </c>
      <c r="S372" s="13">
        <f t="shared" si="24"/>
        <v>42711.461805555555</v>
      </c>
      <c r="T372" s="13">
        <f t="shared" si="23"/>
        <v>42741.461805555555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2"/>
        <v>1.1416866666666667</v>
      </c>
      <c r="P373" s="8">
        <f t="shared" si="25"/>
        <v>161.25517890772127</v>
      </c>
      <c r="Q373" t="s">
        <v>8308</v>
      </c>
      <c r="R373" t="s">
        <v>8313</v>
      </c>
      <c r="S373" s="13">
        <f t="shared" si="24"/>
        <v>41261.434479166666</v>
      </c>
      <c r="T373" s="13">
        <f t="shared" si="23"/>
        <v>41306.434479166666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2"/>
        <v>1.2533333333333334</v>
      </c>
      <c r="P374" s="8">
        <f t="shared" si="25"/>
        <v>41.777777777777779</v>
      </c>
      <c r="Q374" t="s">
        <v>8308</v>
      </c>
      <c r="R374" t="s">
        <v>8313</v>
      </c>
      <c r="S374" s="13">
        <f t="shared" si="24"/>
        <v>42425.243564814817</v>
      </c>
      <c r="T374" s="13">
        <f t="shared" si="23"/>
        <v>42465.333333333336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2"/>
        <v>1.0666666666666667</v>
      </c>
      <c r="P375" s="8">
        <f t="shared" si="25"/>
        <v>89.887640449438209</v>
      </c>
      <c r="Q375" t="s">
        <v>8308</v>
      </c>
      <c r="R375" t="s">
        <v>8313</v>
      </c>
      <c r="S375" s="13">
        <f t="shared" si="24"/>
        <v>41078.578680555554</v>
      </c>
      <c r="T375" s="13">
        <f t="shared" si="23"/>
        <v>41108.578680555554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2"/>
        <v>1.3065</v>
      </c>
      <c r="P376" s="8">
        <f t="shared" si="25"/>
        <v>45.051724137931032</v>
      </c>
      <c r="Q376" t="s">
        <v>8308</v>
      </c>
      <c r="R376" t="s">
        <v>8313</v>
      </c>
      <c r="S376" s="13">
        <f t="shared" si="24"/>
        <v>40757.555914351848</v>
      </c>
      <c r="T376" s="13">
        <f t="shared" si="23"/>
        <v>40802.555914351848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2"/>
        <v>1.2</v>
      </c>
      <c r="P377" s="8">
        <f t="shared" si="25"/>
        <v>42.857142857142854</v>
      </c>
      <c r="Q377" t="s">
        <v>8308</v>
      </c>
      <c r="R377" t="s">
        <v>8313</v>
      </c>
      <c r="S377" s="13">
        <f t="shared" si="24"/>
        <v>41657.65174768518</v>
      </c>
      <c r="T377" s="13">
        <f t="shared" si="23"/>
        <v>41699.387499999997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2"/>
        <v>1.0595918367346939</v>
      </c>
      <c r="P378" s="8">
        <f t="shared" si="25"/>
        <v>54.083333333333336</v>
      </c>
      <c r="Q378" t="s">
        <v>8308</v>
      </c>
      <c r="R378" t="s">
        <v>8313</v>
      </c>
      <c r="S378" s="13">
        <f t="shared" si="24"/>
        <v>42576.119398148141</v>
      </c>
      <c r="T378" s="13">
        <f t="shared" si="23"/>
        <v>42607.119398148141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2"/>
        <v>1.1439999999999999</v>
      </c>
      <c r="P379" s="8">
        <f t="shared" si="25"/>
        <v>103.21804511278195</v>
      </c>
      <c r="Q379" t="s">
        <v>8308</v>
      </c>
      <c r="R379" t="s">
        <v>8313</v>
      </c>
      <c r="S379" s="13">
        <f t="shared" si="24"/>
        <v>42291.917453703696</v>
      </c>
      <c r="T379" s="13">
        <f t="shared" si="23"/>
        <v>42321.959027777775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2"/>
        <v>1.1176666666666666</v>
      </c>
      <c r="P380" s="8">
        <f t="shared" si="25"/>
        <v>40.397590361445786</v>
      </c>
      <c r="Q380" t="s">
        <v>8308</v>
      </c>
      <c r="R380" t="s">
        <v>8313</v>
      </c>
      <c r="S380" s="13">
        <f t="shared" si="24"/>
        <v>42370.238518518519</v>
      </c>
      <c r="T380" s="13">
        <f t="shared" si="23"/>
        <v>42394.661111111105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2"/>
        <v>1.1608000000000001</v>
      </c>
      <c r="P381" s="8">
        <f t="shared" si="25"/>
        <v>116.85906040268456</v>
      </c>
      <c r="Q381" t="s">
        <v>8308</v>
      </c>
      <c r="R381" t="s">
        <v>8313</v>
      </c>
      <c r="S381" s="13">
        <f t="shared" si="24"/>
        <v>40987.354999999996</v>
      </c>
      <c r="T381" s="13">
        <f t="shared" si="23"/>
        <v>41032.354999999996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2"/>
        <v>1.415</v>
      </c>
      <c r="P382" s="8">
        <f t="shared" si="25"/>
        <v>115.51020408163265</v>
      </c>
      <c r="Q382" t="s">
        <v>8308</v>
      </c>
      <c r="R382" t="s">
        <v>8313</v>
      </c>
      <c r="S382" s="13">
        <f t="shared" si="24"/>
        <v>42367.386481481481</v>
      </c>
      <c r="T382" s="13">
        <f t="shared" si="23"/>
        <v>42392.386481481481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2"/>
        <v>1.0472999999999999</v>
      </c>
      <c r="P383" s="8">
        <f t="shared" si="25"/>
        <v>104.31274900398407</v>
      </c>
      <c r="Q383" t="s">
        <v>8308</v>
      </c>
      <c r="R383" t="s">
        <v>8313</v>
      </c>
      <c r="S383" s="13">
        <f t="shared" si="24"/>
        <v>41085.36478009259</v>
      </c>
      <c r="T383" s="13">
        <f t="shared" si="23"/>
        <v>41119.875</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2"/>
        <v>2.5583333333333331</v>
      </c>
      <c r="P384" s="8">
        <f t="shared" si="25"/>
        <v>69.772727272727266</v>
      </c>
      <c r="Q384" t="s">
        <v>8308</v>
      </c>
      <c r="R384" t="s">
        <v>8313</v>
      </c>
      <c r="S384" s="13">
        <f t="shared" si="24"/>
        <v>41144.376157407409</v>
      </c>
      <c r="T384" s="13">
        <f t="shared" si="23"/>
        <v>41158.376157407409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2"/>
        <v>2.0670670670670672</v>
      </c>
      <c r="P385" s="8">
        <f t="shared" si="25"/>
        <v>43.020833333333336</v>
      </c>
      <c r="Q385" t="s">
        <v>8308</v>
      </c>
      <c r="R385" t="s">
        <v>8313</v>
      </c>
      <c r="S385" s="13">
        <f t="shared" si="24"/>
        <v>41754.78424768518</v>
      </c>
      <c r="T385" s="13">
        <f t="shared" si="23"/>
        <v>41777.78424768518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2"/>
        <v>1.1210500000000001</v>
      </c>
      <c r="P386" s="8">
        <f t="shared" si="25"/>
        <v>58.540469973890339</v>
      </c>
      <c r="Q386" t="s">
        <v>8308</v>
      </c>
      <c r="R386" t="s">
        <v>8313</v>
      </c>
      <c r="S386" s="13">
        <f t="shared" si="24"/>
        <v>41980.448460648149</v>
      </c>
      <c r="T386" s="13">
        <f t="shared" si="23"/>
        <v>42010.448460648149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6">E387/D387</f>
        <v>1.05982</v>
      </c>
      <c r="P387" s="8">
        <f t="shared" si="25"/>
        <v>111.79535864978902</v>
      </c>
      <c r="Q387" t="s">
        <v>8308</v>
      </c>
      <c r="R387" t="s">
        <v>8313</v>
      </c>
      <c r="S387" s="13">
        <f t="shared" si="24"/>
        <v>41934.251168981478</v>
      </c>
      <c r="T387" s="13">
        <f t="shared" ref="T387:T450" si="27">(I387/86400)+25569+(-8/24)</f>
        <v>41964.29283564815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6"/>
        <v>1.0016666666666667</v>
      </c>
      <c r="P388" s="8">
        <f t="shared" si="25"/>
        <v>46.230769230769234</v>
      </c>
      <c r="Q388" t="s">
        <v>8308</v>
      </c>
      <c r="R388" t="s">
        <v>8313</v>
      </c>
      <c r="S388" s="13">
        <f t="shared" ref="S388:S451" si="28">(J388/86400)+25569+(-8/24)</f>
        <v>42211.617951388886</v>
      </c>
      <c r="T388" s="13">
        <f t="shared" si="27"/>
        <v>42226.617951388886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6"/>
        <v>2.1398947368421051</v>
      </c>
      <c r="P389" s="8">
        <f t="shared" si="25"/>
        <v>144.69039145907473</v>
      </c>
      <c r="Q389" t="s">
        <v>8308</v>
      </c>
      <c r="R389" t="s">
        <v>8313</v>
      </c>
      <c r="S389" s="13">
        <f t="shared" si="28"/>
        <v>42200.343263888884</v>
      </c>
      <c r="T389" s="13">
        <f t="shared" si="27"/>
        <v>42230.916666666664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6"/>
        <v>1.2616000000000001</v>
      </c>
      <c r="P390" s="8">
        <f t="shared" si="25"/>
        <v>88.845070422535215</v>
      </c>
      <c r="Q390" t="s">
        <v>8308</v>
      </c>
      <c r="R390" t="s">
        <v>8313</v>
      </c>
      <c r="S390" s="13">
        <f t="shared" si="28"/>
        <v>42548.74282407407</v>
      </c>
      <c r="T390" s="13">
        <f t="shared" si="27"/>
        <v>42578.74282407407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6"/>
        <v>1.8153547058823529</v>
      </c>
      <c r="P391" s="8">
        <f t="shared" si="25"/>
        <v>81.75107284768211</v>
      </c>
      <c r="Q391" t="s">
        <v>8308</v>
      </c>
      <c r="R391" t="s">
        <v>8313</v>
      </c>
      <c r="S391" s="13">
        <f t="shared" si="28"/>
        <v>41673.729745370372</v>
      </c>
      <c r="T391" s="13">
        <f t="shared" si="27"/>
        <v>41705.624305555553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6"/>
        <v>1</v>
      </c>
      <c r="P392" s="8">
        <f t="shared" si="25"/>
        <v>71.428571428571431</v>
      </c>
      <c r="Q392" t="s">
        <v>8308</v>
      </c>
      <c r="R392" t="s">
        <v>8313</v>
      </c>
      <c r="S392" s="13">
        <f t="shared" si="28"/>
        <v>42111.703379629624</v>
      </c>
      <c r="T392" s="13">
        <f t="shared" si="27"/>
        <v>42131.703379629624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6"/>
        <v>1.0061</v>
      </c>
      <c r="P393" s="8">
        <f t="shared" si="25"/>
        <v>104.25906735751295</v>
      </c>
      <c r="Q393" t="s">
        <v>8308</v>
      </c>
      <c r="R393" t="s">
        <v>8313</v>
      </c>
      <c r="S393" s="13">
        <f t="shared" si="28"/>
        <v>40864.708923611106</v>
      </c>
      <c r="T393" s="13">
        <f t="shared" si="27"/>
        <v>40894.707638888889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6"/>
        <v>1.009027027027027</v>
      </c>
      <c r="P394" s="8">
        <f t="shared" si="25"/>
        <v>90.616504854368927</v>
      </c>
      <c r="Q394" t="s">
        <v>8308</v>
      </c>
      <c r="R394" t="s">
        <v>8313</v>
      </c>
      <c r="S394" s="13">
        <f t="shared" si="28"/>
        <v>40763.383923611109</v>
      </c>
      <c r="T394" s="13">
        <f t="shared" si="27"/>
        <v>40793.791666666664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6"/>
        <v>1.10446</v>
      </c>
      <c r="P395" s="8">
        <f t="shared" si="25"/>
        <v>157.33048433048432</v>
      </c>
      <c r="Q395" t="s">
        <v>8308</v>
      </c>
      <c r="R395" t="s">
        <v>8313</v>
      </c>
      <c r="S395" s="13">
        <f t="shared" si="28"/>
        <v>41526.375601851847</v>
      </c>
      <c r="T395" s="13">
        <f t="shared" si="27"/>
        <v>41557.375601851847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6"/>
        <v>1.118936170212766</v>
      </c>
      <c r="P396" s="8">
        <f t="shared" si="25"/>
        <v>105.18</v>
      </c>
      <c r="Q396" t="s">
        <v>8308</v>
      </c>
      <c r="R396" t="s">
        <v>8313</v>
      </c>
      <c r="S396" s="13">
        <f t="shared" si="28"/>
        <v>42417.48474537037</v>
      </c>
      <c r="T396" s="13">
        <f t="shared" si="27"/>
        <v>42477.443078703705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6"/>
        <v>1.0804450000000001</v>
      </c>
      <c r="P397" s="8">
        <f t="shared" si="25"/>
        <v>58.719836956521746</v>
      </c>
      <c r="Q397" t="s">
        <v>8308</v>
      </c>
      <c r="R397" t="s">
        <v>8313</v>
      </c>
      <c r="S397" s="13">
        <f t="shared" si="28"/>
        <v>40990.575925925921</v>
      </c>
      <c r="T397" s="13">
        <f t="shared" si="27"/>
        <v>41026.563888888886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6"/>
        <v>1.0666666666666667</v>
      </c>
      <c r="P398" s="8">
        <f t="shared" si="25"/>
        <v>81.632653061224488</v>
      </c>
      <c r="Q398" t="s">
        <v>8308</v>
      </c>
      <c r="R398" t="s">
        <v>8313</v>
      </c>
      <c r="S398" s="13">
        <f t="shared" si="28"/>
        <v>41082.231550925928</v>
      </c>
      <c r="T398" s="13">
        <f t="shared" si="27"/>
        <v>41097.231550925928</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6"/>
        <v>1.0390027322404372</v>
      </c>
      <c r="P399" s="8">
        <f t="shared" si="25"/>
        <v>56.460043668122275</v>
      </c>
      <c r="Q399" t="s">
        <v>8308</v>
      </c>
      <c r="R399" t="s">
        <v>8313</v>
      </c>
      <c r="S399" s="13">
        <f t="shared" si="28"/>
        <v>40379.443101851852</v>
      </c>
      <c r="T399" s="13">
        <f t="shared" si="27"/>
        <v>40421.822222222218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6"/>
        <v>1.2516</v>
      </c>
      <c r="P400" s="8">
        <f t="shared" si="25"/>
        <v>140.1044776119403</v>
      </c>
      <c r="Q400" t="s">
        <v>8308</v>
      </c>
      <c r="R400" t="s">
        <v>8313</v>
      </c>
      <c r="S400" s="13">
        <f t="shared" si="28"/>
        <v>42078.459791666661</v>
      </c>
      <c r="T400" s="13">
        <f t="shared" si="27"/>
        <v>42123.459791666661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6"/>
        <v>1.0680499999999999</v>
      </c>
      <c r="P401" s="8">
        <f t="shared" si="25"/>
        <v>224.85263157894738</v>
      </c>
      <c r="Q401" t="s">
        <v>8308</v>
      </c>
      <c r="R401" t="s">
        <v>8313</v>
      </c>
      <c r="S401" s="13">
        <f t="shared" si="28"/>
        <v>42687.542442129627</v>
      </c>
      <c r="T401" s="13">
        <f t="shared" si="27"/>
        <v>42718.166666666664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6"/>
        <v>1.1230249999999999</v>
      </c>
      <c r="P402" s="8">
        <f t="shared" si="25"/>
        <v>181.13306451612902</v>
      </c>
      <c r="Q402" t="s">
        <v>8308</v>
      </c>
      <c r="R402" t="s">
        <v>8313</v>
      </c>
      <c r="S402" s="13">
        <f t="shared" si="28"/>
        <v>41745.302627314813</v>
      </c>
      <c r="T402" s="13">
        <f t="shared" si="27"/>
        <v>41775.8125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6"/>
        <v>1.0381199999999999</v>
      </c>
      <c r="P403" s="8">
        <f t="shared" si="25"/>
        <v>711.04109589041093</v>
      </c>
      <c r="Q403" t="s">
        <v>8308</v>
      </c>
      <c r="R403" t="s">
        <v>8313</v>
      </c>
      <c r="S403" s="13">
        <f t="shared" si="28"/>
        <v>40732.508912037032</v>
      </c>
      <c r="T403" s="13">
        <f t="shared" si="27"/>
        <v>40762.508912037032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6"/>
        <v>1.4165000000000001</v>
      </c>
      <c r="P404" s="8">
        <f t="shared" si="25"/>
        <v>65.883720930232556</v>
      </c>
      <c r="Q404" t="s">
        <v>8308</v>
      </c>
      <c r="R404" t="s">
        <v>8313</v>
      </c>
      <c r="S404" s="13">
        <f t="shared" si="28"/>
        <v>42292.206215277773</v>
      </c>
      <c r="T404" s="13">
        <f t="shared" si="27"/>
        <v>42313.247881944444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6"/>
        <v>1.0526</v>
      </c>
      <c r="P405" s="8">
        <f t="shared" si="25"/>
        <v>75.185714285714283</v>
      </c>
      <c r="Q405" t="s">
        <v>8308</v>
      </c>
      <c r="R405" t="s">
        <v>8313</v>
      </c>
      <c r="S405" s="13">
        <f t="shared" si="28"/>
        <v>40717.977326388886</v>
      </c>
      <c r="T405" s="13">
        <f t="shared" si="27"/>
        <v>40764.963888888888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6"/>
        <v>1.0309142857142857</v>
      </c>
      <c r="P406" s="8">
        <f t="shared" si="25"/>
        <v>133.14391143911439</v>
      </c>
      <c r="Q406" t="s">
        <v>8308</v>
      </c>
      <c r="R406" t="s">
        <v>8313</v>
      </c>
      <c r="S406" s="13">
        <f t="shared" si="28"/>
        <v>41646.294699074067</v>
      </c>
      <c r="T406" s="13">
        <f t="shared" si="27"/>
        <v>41675.62777777778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6"/>
        <v>1.0765957446808512</v>
      </c>
      <c r="P407" s="8">
        <f t="shared" si="25"/>
        <v>55.2</v>
      </c>
      <c r="Q407" t="s">
        <v>8308</v>
      </c>
      <c r="R407" t="s">
        <v>8313</v>
      </c>
      <c r="S407" s="13">
        <f t="shared" si="28"/>
        <v>41673.751608796294</v>
      </c>
      <c r="T407" s="13">
        <f t="shared" si="27"/>
        <v>41703.751608796294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6"/>
        <v>1.0770464285714285</v>
      </c>
      <c r="P408" s="8">
        <f t="shared" si="25"/>
        <v>86.163714285714292</v>
      </c>
      <c r="Q408" t="s">
        <v>8308</v>
      </c>
      <c r="R408" t="s">
        <v>8313</v>
      </c>
      <c r="S408" s="13">
        <f t="shared" si="28"/>
        <v>40637.82913194444</v>
      </c>
      <c r="T408" s="13">
        <f t="shared" si="27"/>
        <v>40671.915972222218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6"/>
        <v>1.0155000000000001</v>
      </c>
      <c r="P409" s="8">
        <f t="shared" si="25"/>
        <v>92.318181818181813</v>
      </c>
      <c r="Q409" t="s">
        <v>8308</v>
      </c>
      <c r="R409" t="s">
        <v>8313</v>
      </c>
      <c r="S409" s="13">
        <f t="shared" si="28"/>
        <v>40806.537615740737</v>
      </c>
      <c r="T409" s="13">
        <f t="shared" si="27"/>
        <v>40866.579282407409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6"/>
        <v>1.0143766666666667</v>
      </c>
      <c r="P410" s="8">
        <f t="shared" si="25"/>
        <v>160.16473684210527</v>
      </c>
      <c r="Q410" t="s">
        <v>8308</v>
      </c>
      <c r="R410" t="s">
        <v>8313</v>
      </c>
      <c r="S410" s="13">
        <f t="shared" si="28"/>
        <v>41543.402662037035</v>
      </c>
      <c r="T410" s="13">
        <f t="shared" si="27"/>
        <v>41583.444328703699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6"/>
        <v>1.3680000000000001</v>
      </c>
      <c r="P411" s="8">
        <f t="shared" si="25"/>
        <v>45.6</v>
      </c>
      <c r="Q411" t="s">
        <v>8308</v>
      </c>
      <c r="R411" t="s">
        <v>8313</v>
      </c>
      <c r="S411" s="13">
        <f t="shared" si="28"/>
        <v>42543.529444444437</v>
      </c>
      <c r="T411" s="13">
        <f t="shared" si="27"/>
        <v>42573.529444444437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6"/>
        <v>1.2829999999999999</v>
      </c>
      <c r="P412" s="8">
        <f t="shared" si="25"/>
        <v>183.28571428571428</v>
      </c>
      <c r="Q412" t="s">
        <v>8308</v>
      </c>
      <c r="R412" t="s">
        <v>8313</v>
      </c>
      <c r="S412" s="13">
        <f t="shared" si="28"/>
        <v>42113.648113425923</v>
      </c>
      <c r="T412" s="13">
        <f t="shared" si="27"/>
        <v>42173.648113425923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6"/>
        <v>1.0105</v>
      </c>
      <c r="P413" s="8">
        <f t="shared" si="25"/>
        <v>125.78838174273859</v>
      </c>
      <c r="Q413" t="s">
        <v>8308</v>
      </c>
      <c r="R413" t="s">
        <v>8313</v>
      </c>
      <c r="S413" s="13">
        <f t="shared" si="28"/>
        <v>41597.842638888884</v>
      </c>
      <c r="T413" s="13">
        <f t="shared" si="27"/>
        <v>41629.875</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6"/>
        <v>1.2684</v>
      </c>
      <c r="P414" s="8">
        <f t="shared" si="25"/>
        <v>57.654545454545456</v>
      </c>
      <c r="Q414" t="s">
        <v>8308</v>
      </c>
      <c r="R414" t="s">
        <v>8313</v>
      </c>
      <c r="S414" s="13">
        <f t="shared" si="28"/>
        <v>41099.409467592588</v>
      </c>
      <c r="T414" s="13">
        <f t="shared" si="27"/>
        <v>41115.409467592588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6"/>
        <v>1.0508593749999999</v>
      </c>
      <c r="P415" s="8">
        <f t="shared" si="25"/>
        <v>78.660818713450297</v>
      </c>
      <c r="Q415" t="s">
        <v>8308</v>
      </c>
      <c r="R415" t="s">
        <v>8313</v>
      </c>
      <c r="S415" s="13">
        <f t="shared" si="28"/>
        <v>41079.54410879629</v>
      </c>
      <c r="T415" s="13">
        <f t="shared" si="27"/>
        <v>41109.54410879629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6"/>
        <v>1.0285405405405406</v>
      </c>
      <c r="P416" s="8">
        <f t="shared" si="25"/>
        <v>91.480769230769226</v>
      </c>
      <c r="Q416" t="s">
        <v>8308</v>
      </c>
      <c r="R416" t="s">
        <v>8313</v>
      </c>
      <c r="S416" s="13">
        <f t="shared" si="28"/>
        <v>41528.72991898148</v>
      </c>
      <c r="T416" s="13">
        <f t="shared" si="27"/>
        <v>41558.72991898148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6"/>
        <v>1.0214714285714286</v>
      </c>
      <c r="P417" s="8">
        <f t="shared" si="25"/>
        <v>68.09809523809524</v>
      </c>
      <c r="Q417" t="s">
        <v>8308</v>
      </c>
      <c r="R417" t="s">
        <v>8313</v>
      </c>
      <c r="S417" s="13">
        <f t="shared" si="28"/>
        <v>41904.518541666665</v>
      </c>
      <c r="T417" s="13">
        <f t="shared" si="27"/>
        <v>41929.166666666664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6"/>
        <v>1.2021700000000002</v>
      </c>
      <c r="P418" s="8">
        <f t="shared" si="25"/>
        <v>48.086800000000004</v>
      </c>
      <c r="Q418" t="s">
        <v>8308</v>
      </c>
      <c r="R418" t="s">
        <v>8313</v>
      </c>
      <c r="S418" s="13">
        <f t="shared" si="28"/>
        <v>41648.062858796293</v>
      </c>
      <c r="T418" s="13">
        <f t="shared" si="27"/>
        <v>41678.062858796293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6"/>
        <v>1.0024761904761905</v>
      </c>
      <c r="P419" s="8">
        <f t="shared" si="25"/>
        <v>202.42307692307693</v>
      </c>
      <c r="Q419" t="s">
        <v>8308</v>
      </c>
      <c r="R419" t="s">
        <v>8313</v>
      </c>
      <c r="S419" s="13">
        <f t="shared" si="28"/>
        <v>41360.637268518512</v>
      </c>
      <c r="T419" s="13">
        <f t="shared" si="27"/>
        <v>41371.856249999997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6"/>
        <v>1.0063392857142857</v>
      </c>
      <c r="P420" s="8">
        <f t="shared" si="25"/>
        <v>216.75</v>
      </c>
      <c r="Q420" t="s">
        <v>8308</v>
      </c>
      <c r="R420" t="s">
        <v>8313</v>
      </c>
      <c r="S420" s="13">
        <f t="shared" si="28"/>
        <v>42177.94903935185</v>
      </c>
      <c r="T420" s="13">
        <f t="shared" si="27"/>
        <v>42207.94903935185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6"/>
        <v>1.004375</v>
      </c>
      <c r="P421" s="8">
        <f t="shared" si="25"/>
        <v>110.06849315068493</v>
      </c>
      <c r="Q421" t="s">
        <v>8308</v>
      </c>
      <c r="R421" t="s">
        <v>8313</v>
      </c>
      <c r="S421" s="13">
        <f t="shared" si="28"/>
        <v>41394.509108796294</v>
      </c>
      <c r="T421" s="13">
        <f t="shared" si="27"/>
        <v>41454.509108796294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6"/>
        <v>4.3939393939393936E-3</v>
      </c>
      <c r="P422" s="8">
        <f t="shared" si="25"/>
        <v>4.833333333333333</v>
      </c>
      <c r="Q422" t="s">
        <v>8308</v>
      </c>
      <c r="R422" t="s">
        <v>8314</v>
      </c>
      <c r="S422" s="13">
        <f t="shared" si="28"/>
        <v>41681.903136574074</v>
      </c>
      <c r="T422" s="13">
        <f t="shared" si="27"/>
        <v>41711.861469907402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6"/>
        <v>2.0066666666666667E-2</v>
      </c>
      <c r="P423" s="8">
        <f t="shared" si="25"/>
        <v>50.166666666666664</v>
      </c>
      <c r="Q423" t="s">
        <v>8308</v>
      </c>
      <c r="R423" t="s">
        <v>8314</v>
      </c>
      <c r="S423" s="13">
        <f t="shared" si="28"/>
        <v>42177.158055555548</v>
      </c>
      <c r="T423" s="13">
        <f t="shared" si="27"/>
        <v>42237.158055555548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6"/>
        <v>1.0749999999999999E-2</v>
      </c>
      <c r="P424" s="8">
        <f t="shared" si="25"/>
        <v>35.833333333333336</v>
      </c>
      <c r="Q424" t="s">
        <v>8308</v>
      </c>
      <c r="R424" t="s">
        <v>8314</v>
      </c>
      <c r="S424" s="13">
        <f t="shared" si="28"/>
        <v>41862.927048611113</v>
      </c>
      <c r="T424" s="13">
        <f t="shared" si="27"/>
        <v>41892.927048611113</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6"/>
        <v>7.6499999999999997E-3</v>
      </c>
      <c r="P425" s="8">
        <f t="shared" si="25"/>
        <v>11.76923076923077</v>
      </c>
      <c r="Q425" t="s">
        <v>8308</v>
      </c>
      <c r="R425" t="s">
        <v>8314</v>
      </c>
      <c r="S425" s="13">
        <f t="shared" si="28"/>
        <v>41400.592939814815</v>
      </c>
      <c r="T425" s="13">
        <f t="shared" si="27"/>
        <v>41430.592939814815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6"/>
        <v>6.7966666666666675E-2</v>
      </c>
      <c r="P426" s="8">
        <f t="shared" si="25"/>
        <v>40.78</v>
      </c>
      <c r="Q426" t="s">
        <v>8308</v>
      </c>
      <c r="R426" t="s">
        <v>8314</v>
      </c>
      <c r="S426" s="13">
        <f t="shared" si="28"/>
        <v>40934.042812499996</v>
      </c>
      <c r="T426" s="13">
        <f t="shared" si="27"/>
        <v>40994.001145833332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6"/>
        <v>1.2E-4</v>
      </c>
      <c r="P427" s="8">
        <f t="shared" si="25"/>
        <v>3</v>
      </c>
      <c r="Q427" t="s">
        <v>8308</v>
      </c>
      <c r="R427" t="s">
        <v>8314</v>
      </c>
      <c r="S427" s="13">
        <f t="shared" si="28"/>
        <v>42275.527824074066</v>
      </c>
      <c r="T427" s="13">
        <f t="shared" si="27"/>
        <v>42335.569490740738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6"/>
        <v>1.3299999999999999E-2</v>
      </c>
      <c r="P428" s="8">
        <f t="shared" si="25"/>
        <v>16.625</v>
      </c>
      <c r="Q428" t="s">
        <v>8308</v>
      </c>
      <c r="R428" t="s">
        <v>8314</v>
      </c>
      <c r="S428" s="13">
        <f t="shared" si="28"/>
        <v>42400.378634259258</v>
      </c>
      <c r="T428" s="13">
        <f t="shared" si="27"/>
        <v>42430.378634259258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6"/>
        <v>0</v>
      </c>
      <c r="Q429" t="s">
        <v>8308</v>
      </c>
      <c r="R429" t="s">
        <v>8314</v>
      </c>
      <c r="S429" s="13">
        <f t="shared" si="28"/>
        <v>42285.575694444444</v>
      </c>
      <c r="T429" s="13">
        <f t="shared" si="27"/>
        <v>42299.457638888889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6"/>
        <v>5.6333333333333332E-2</v>
      </c>
      <c r="P430" s="8">
        <f>E430/L430</f>
        <v>52</v>
      </c>
      <c r="Q430" t="s">
        <v>8308</v>
      </c>
      <c r="R430" t="s">
        <v>8314</v>
      </c>
      <c r="S430" s="13">
        <f t="shared" si="28"/>
        <v>41778.433391203704</v>
      </c>
      <c r="T430" s="13">
        <f t="shared" si="27"/>
        <v>41806.583333333328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6"/>
        <v>0</v>
      </c>
      <c r="Q431" t="s">
        <v>8308</v>
      </c>
      <c r="R431" t="s">
        <v>8314</v>
      </c>
      <c r="S431" s="13">
        <f t="shared" si="28"/>
        <v>40070.568078703705</v>
      </c>
      <c r="T431" s="13">
        <f t="shared" si="27"/>
        <v>40143.874305555553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6"/>
        <v>2.4E-2</v>
      </c>
      <c r="P432" s="8">
        <f>E432/L432</f>
        <v>4.8</v>
      </c>
      <c r="Q432" t="s">
        <v>8308</v>
      </c>
      <c r="R432" t="s">
        <v>8314</v>
      </c>
      <c r="S432" s="13">
        <f t="shared" si="28"/>
        <v>41512.773923611108</v>
      </c>
      <c r="T432" s="13">
        <f t="shared" si="27"/>
        <v>41527.773923611108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6"/>
        <v>0.13833333333333334</v>
      </c>
      <c r="P433" s="8">
        <f>E433/L433</f>
        <v>51.875</v>
      </c>
      <c r="Q433" t="s">
        <v>8308</v>
      </c>
      <c r="R433" t="s">
        <v>8314</v>
      </c>
      <c r="S433" s="13">
        <f t="shared" si="28"/>
        <v>42526.537997685184</v>
      </c>
      <c r="T433" s="13">
        <f t="shared" si="27"/>
        <v>42556.537997685184</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6"/>
        <v>9.5000000000000001E-2</v>
      </c>
      <c r="P434" s="8">
        <f>E434/L434</f>
        <v>71.25</v>
      </c>
      <c r="Q434" t="s">
        <v>8308</v>
      </c>
      <c r="R434" t="s">
        <v>8314</v>
      </c>
      <c r="S434" s="13">
        <f t="shared" si="28"/>
        <v>42238.39329861111</v>
      </c>
      <c r="T434" s="13">
        <f t="shared" si="27"/>
        <v>42298.39329861111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6"/>
        <v>0</v>
      </c>
      <c r="Q435" t="s">
        <v>8308</v>
      </c>
      <c r="R435" t="s">
        <v>8314</v>
      </c>
      <c r="S435" s="13">
        <f t="shared" si="28"/>
        <v>42228.296550925923</v>
      </c>
      <c r="T435" s="13">
        <f t="shared" si="27"/>
        <v>42288.296550925923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6"/>
        <v>0.05</v>
      </c>
      <c r="P436" s="8">
        <f>E436/L436</f>
        <v>62.5</v>
      </c>
      <c r="Q436" t="s">
        <v>8308</v>
      </c>
      <c r="R436" t="s">
        <v>8314</v>
      </c>
      <c r="S436" s="13">
        <f t="shared" si="28"/>
        <v>41576.501180555555</v>
      </c>
      <c r="T436" s="13">
        <f t="shared" si="27"/>
        <v>41609.542847222219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6"/>
        <v>2.7272727272727273E-5</v>
      </c>
      <c r="P437" s="8">
        <f>E437/L437</f>
        <v>1</v>
      </c>
      <c r="Q437" t="s">
        <v>8308</v>
      </c>
      <c r="R437" t="s">
        <v>8314</v>
      </c>
      <c r="S437" s="13">
        <f t="shared" si="28"/>
        <v>41500.414120370369</v>
      </c>
      <c r="T437" s="13">
        <f t="shared" si="27"/>
        <v>41530.414120370369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6"/>
        <v>0</v>
      </c>
      <c r="Q438" t="s">
        <v>8308</v>
      </c>
      <c r="R438" t="s">
        <v>8314</v>
      </c>
      <c r="S438" s="13">
        <f t="shared" si="28"/>
        <v>41456.029085648144</v>
      </c>
      <c r="T438" s="13">
        <f t="shared" si="27"/>
        <v>41486.029085648144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6"/>
        <v>0</v>
      </c>
      <c r="Q439" t="s">
        <v>8308</v>
      </c>
      <c r="R439" t="s">
        <v>8314</v>
      </c>
      <c r="S439" s="13">
        <f t="shared" si="28"/>
        <v>42590.985254629624</v>
      </c>
      <c r="T439" s="13">
        <f t="shared" si="27"/>
        <v>42650.985254629624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6"/>
        <v>9.3799999999999994E-2</v>
      </c>
      <c r="P440" s="8">
        <f>E440/L440</f>
        <v>170.54545454545453</v>
      </c>
      <c r="Q440" t="s">
        <v>8308</v>
      </c>
      <c r="R440" t="s">
        <v>8314</v>
      </c>
      <c r="S440" s="13">
        <f t="shared" si="28"/>
        <v>42295.927754629629</v>
      </c>
      <c r="T440" s="13">
        <f t="shared" si="27"/>
        <v>42325.969421296293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6"/>
        <v>0</v>
      </c>
      <c r="Q441" t="s">
        <v>8308</v>
      </c>
      <c r="R441" t="s">
        <v>8314</v>
      </c>
      <c r="S441" s="13">
        <f t="shared" si="28"/>
        <v>41919.428449074076</v>
      </c>
      <c r="T441" s="13">
        <f t="shared" si="27"/>
        <v>41929.428449074076</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6"/>
        <v>1E-3</v>
      </c>
      <c r="P442" s="8">
        <f>E442/L442</f>
        <v>5</v>
      </c>
      <c r="Q442" t="s">
        <v>8308</v>
      </c>
      <c r="R442" t="s">
        <v>8314</v>
      </c>
      <c r="S442" s="13">
        <f t="shared" si="28"/>
        <v>42423.652233796289</v>
      </c>
      <c r="T442" s="13">
        <f t="shared" si="27"/>
        <v>42453.610567129632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6"/>
        <v>0</v>
      </c>
      <c r="Q443" t="s">
        <v>8308</v>
      </c>
      <c r="R443" t="s">
        <v>8314</v>
      </c>
      <c r="S443" s="13">
        <f t="shared" si="28"/>
        <v>41550.460601851846</v>
      </c>
      <c r="T443" s="13">
        <f t="shared" si="27"/>
        <v>41580.460601851846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6"/>
        <v>0.39358823529411763</v>
      </c>
      <c r="P444" s="8">
        <f t="shared" ref="P444:P452" si="29">E444/L444</f>
        <v>393.58823529411762</v>
      </c>
      <c r="Q444" t="s">
        <v>8308</v>
      </c>
      <c r="R444" t="s">
        <v>8314</v>
      </c>
      <c r="S444" s="13">
        <f t="shared" si="28"/>
        <v>42024.555358796293</v>
      </c>
      <c r="T444" s="13">
        <f t="shared" si="27"/>
        <v>42054.555358796293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6"/>
        <v>1E-3</v>
      </c>
      <c r="P445" s="8">
        <f t="shared" si="29"/>
        <v>5</v>
      </c>
      <c r="Q445" t="s">
        <v>8308</v>
      </c>
      <c r="R445" t="s">
        <v>8314</v>
      </c>
      <c r="S445" s="13">
        <f t="shared" si="28"/>
        <v>41649.681724537033</v>
      </c>
      <c r="T445" s="13">
        <f t="shared" si="27"/>
        <v>41679.681724537033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6"/>
        <v>0.05</v>
      </c>
      <c r="P446" s="8">
        <f t="shared" si="29"/>
        <v>50</v>
      </c>
      <c r="Q446" t="s">
        <v>8308</v>
      </c>
      <c r="R446" t="s">
        <v>8314</v>
      </c>
      <c r="S446" s="13">
        <f t="shared" si="28"/>
        <v>40894.57362268518</v>
      </c>
      <c r="T446" s="13">
        <f t="shared" si="27"/>
        <v>40954.57362268518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6"/>
        <v>3.3333333333333335E-5</v>
      </c>
      <c r="P447" s="8">
        <f t="shared" si="29"/>
        <v>1</v>
      </c>
      <c r="Q447" t="s">
        <v>8308</v>
      </c>
      <c r="R447" t="s">
        <v>8314</v>
      </c>
      <c r="S447" s="13">
        <f t="shared" si="28"/>
        <v>42130.002025462956</v>
      </c>
      <c r="T447" s="13">
        <f t="shared" si="27"/>
        <v>42145.002025462956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6"/>
        <v>7.2952380952380949E-2</v>
      </c>
      <c r="P448" s="8">
        <f t="shared" si="29"/>
        <v>47.875</v>
      </c>
      <c r="Q448" t="s">
        <v>8308</v>
      </c>
      <c r="R448" t="s">
        <v>8314</v>
      </c>
      <c r="S448" s="13">
        <f t="shared" si="28"/>
        <v>42036.750231481477</v>
      </c>
      <c r="T448" s="13">
        <f t="shared" si="27"/>
        <v>42066.750231481477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6"/>
        <v>1.6666666666666666E-4</v>
      </c>
      <c r="P449" s="8">
        <f t="shared" si="29"/>
        <v>5</v>
      </c>
      <c r="Q449" t="s">
        <v>8308</v>
      </c>
      <c r="R449" t="s">
        <v>8314</v>
      </c>
      <c r="S449" s="13">
        <f t="shared" si="28"/>
        <v>41331.22179398148</v>
      </c>
      <c r="T449" s="13">
        <f t="shared" si="27"/>
        <v>41356.180127314808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6"/>
        <v>3.2804E-2</v>
      </c>
      <c r="P450" s="8">
        <f t="shared" si="29"/>
        <v>20.502500000000001</v>
      </c>
      <c r="Q450" t="s">
        <v>8308</v>
      </c>
      <c r="R450" t="s">
        <v>8314</v>
      </c>
      <c r="S450" s="13">
        <f t="shared" si="28"/>
        <v>41753.424710648142</v>
      </c>
      <c r="T450" s="13">
        <f t="shared" si="27"/>
        <v>41773.424710648142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30">E451/D451</f>
        <v>2.2499999999999999E-2</v>
      </c>
      <c r="P451" s="8">
        <f t="shared" si="29"/>
        <v>9</v>
      </c>
      <c r="Q451" t="s">
        <v>8308</v>
      </c>
      <c r="R451" t="s">
        <v>8314</v>
      </c>
      <c r="S451" s="13">
        <f t="shared" si="28"/>
        <v>41534.234780092593</v>
      </c>
      <c r="T451" s="13">
        <f t="shared" ref="T451:T514" si="31">(I451/86400)+25569+(-8/24)</f>
        <v>41564.234780092593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30"/>
        <v>7.92E-3</v>
      </c>
      <c r="P452" s="8">
        <f t="shared" si="29"/>
        <v>56.571428571428569</v>
      </c>
      <c r="Q452" t="s">
        <v>8308</v>
      </c>
      <c r="R452" t="s">
        <v>8314</v>
      </c>
      <c r="S452" s="13">
        <f t="shared" ref="S452:S515" si="32">(J452/86400)+25569+(-8/24)</f>
        <v>41654.61342592592</v>
      </c>
      <c r="T452" s="13">
        <f t="shared" si="31"/>
        <v>41684.61342592592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30"/>
        <v>0</v>
      </c>
      <c r="Q453" t="s">
        <v>8308</v>
      </c>
      <c r="R453" t="s">
        <v>8314</v>
      </c>
      <c r="S453" s="13">
        <f t="shared" si="32"/>
        <v>41634.381840277776</v>
      </c>
      <c r="T453" s="13">
        <f t="shared" si="31"/>
        <v>41664.381840277776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30"/>
        <v>0.64</v>
      </c>
      <c r="P454" s="8">
        <f>E454/L454</f>
        <v>40</v>
      </c>
      <c r="Q454" t="s">
        <v>8308</v>
      </c>
      <c r="R454" t="s">
        <v>8314</v>
      </c>
      <c r="S454" s="13">
        <f t="shared" si="32"/>
        <v>42107.37054398148</v>
      </c>
      <c r="T454" s="13">
        <f t="shared" si="31"/>
        <v>42137.37054398148</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30"/>
        <v>2.740447957839262E-4</v>
      </c>
      <c r="P455" s="8">
        <f>E455/L455</f>
        <v>13</v>
      </c>
      <c r="Q455" t="s">
        <v>8308</v>
      </c>
      <c r="R455" t="s">
        <v>8314</v>
      </c>
      <c r="S455" s="13">
        <f t="shared" si="32"/>
        <v>42038.491655092592</v>
      </c>
      <c r="T455" s="13">
        <f t="shared" si="31"/>
        <v>42054.491655092592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30"/>
        <v>8.2000000000000007E-3</v>
      </c>
      <c r="P456" s="8">
        <f>E456/L456</f>
        <v>16.399999999999999</v>
      </c>
      <c r="Q456" t="s">
        <v>8308</v>
      </c>
      <c r="R456" t="s">
        <v>8314</v>
      </c>
      <c r="S456" s="13">
        <f t="shared" si="32"/>
        <v>41938.383923611109</v>
      </c>
      <c r="T456" s="13">
        <f t="shared" si="31"/>
        <v>41969.218055555553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30"/>
        <v>6.9230769230769226E-4</v>
      </c>
      <c r="P457" s="8">
        <f>E457/L457</f>
        <v>22.5</v>
      </c>
      <c r="Q457" t="s">
        <v>8308</v>
      </c>
      <c r="R457" t="s">
        <v>8314</v>
      </c>
      <c r="S457" s="13">
        <f t="shared" si="32"/>
        <v>40970.669236111113</v>
      </c>
      <c r="T457" s="13">
        <f t="shared" si="31"/>
        <v>41015.688194444439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30"/>
        <v>6.8631863186318634E-3</v>
      </c>
      <c r="P458" s="8">
        <f>E458/L458</f>
        <v>20.333333333333332</v>
      </c>
      <c r="Q458" t="s">
        <v>8308</v>
      </c>
      <c r="R458" t="s">
        <v>8314</v>
      </c>
      <c r="S458" s="13">
        <f t="shared" si="32"/>
        <v>41547.361122685186</v>
      </c>
      <c r="T458" s="13">
        <f t="shared" si="31"/>
        <v>41568.832638888889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30"/>
        <v>0</v>
      </c>
      <c r="Q459" t="s">
        <v>8308</v>
      </c>
      <c r="R459" t="s">
        <v>8314</v>
      </c>
      <c r="S459" s="13">
        <f t="shared" si="32"/>
        <v>41837.434166666666</v>
      </c>
      <c r="T459" s="13">
        <f t="shared" si="31"/>
        <v>41867.434166666666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30"/>
        <v>8.2100000000000006E-2</v>
      </c>
      <c r="P460" s="8">
        <f>E460/L460</f>
        <v>16.755102040816325</v>
      </c>
      <c r="Q460" t="s">
        <v>8308</v>
      </c>
      <c r="R460" t="s">
        <v>8314</v>
      </c>
      <c r="S460" s="13">
        <f t="shared" si="32"/>
        <v>41378.366435185184</v>
      </c>
      <c r="T460" s="13">
        <f t="shared" si="31"/>
        <v>41408.366435185184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30"/>
        <v>6.4102564102564103E-4</v>
      </c>
      <c r="P461" s="8">
        <f>E461/L461</f>
        <v>25</v>
      </c>
      <c r="Q461" t="s">
        <v>8308</v>
      </c>
      <c r="R461" t="s">
        <v>8314</v>
      </c>
      <c r="S461" s="13">
        <f t="shared" si="32"/>
        <v>40800.307025462964</v>
      </c>
      <c r="T461" s="13">
        <f t="shared" si="31"/>
        <v>40860.348692129628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30"/>
        <v>2.9411764705882353E-3</v>
      </c>
      <c r="P462" s="8">
        <f>E462/L462</f>
        <v>12.5</v>
      </c>
      <c r="Q462" t="s">
        <v>8308</v>
      </c>
      <c r="R462" t="s">
        <v>8314</v>
      </c>
      <c r="S462" s="13">
        <f t="shared" si="32"/>
        <v>41759.209201388883</v>
      </c>
      <c r="T462" s="13">
        <f t="shared" si="31"/>
        <v>41790.833333333328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30"/>
        <v>0</v>
      </c>
      <c r="Q463" t="s">
        <v>8308</v>
      </c>
      <c r="R463" t="s">
        <v>8314</v>
      </c>
      <c r="S463" s="13">
        <f t="shared" si="32"/>
        <v>41407.513506944444</v>
      </c>
      <c r="T463" s="13">
        <f t="shared" si="31"/>
        <v>41427.513506944444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30"/>
        <v>0</v>
      </c>
      <c r="Q464" t="s">
        <v>8308</v>
      </c>
      <c r="R464" t="s">
        <v>8314</v>
      </c>
      <c r="S464" s="13">
        <f t="shared" si="32"/>
        <v>40704.793298611105</v>
      </c>
      <c r="T464" s="13">
        <f t="shared" si="31"/>
        <v>40764.793298611105</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30"/>
        <v>2.2727272727272728E-2</v>
      </c>
      <c r="P465" s="8">
        <f>E465/L465</f>
        <v>113.63636363636364</v>
      </c>
      <c r="Q465" t="s">
        <v>8308</v>
      </c>
      <c r="R465" t="s">
        <v>8314</v>
      </c>
      <c r="S465" s="13">
        <f t="shared" si="32"/>
        <v>40750.376770833333</v>
      </c>
      <c r="T465" s="13">
        <f t="shared" si="31"/>
        <v>40810.376770833333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30"/>
        <v>9.9009900990099011E-4</v>
      </c>
      <c r="P466" s="8">
        <f>E466/L466</f>
        <v>1</v>
      </c>
      <c r="Q466" t="s">
        <v>8308</v>
      </c>
      <c r="R466" t="s">
        <v>8314</v>
      </c>
      <c r="S466" s="13">
        <f t="shared" si="32"/>
        <v>42488.515451388885</v>
      </c>
      <c r="T466" s="13">
        <f t="shared" si="31"/>
        <v>42508.515451388885</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30"/>
        <v>0.26953125</v>
      </c>
      <c r="P467" s="8">
        <f>E467/L467</f>
        <v>17.25</v>
      </c>
      <c r="Q467" t="s">
        <v>8308</v>
      </c>
      <c r="R467" t="s">
        <v>8314</v>
      </c>
      <c r="S467" s="13">
        <f t="shared" si="32"/>
        <v>41800.786736111106</v>
      </c>
      <c r="T467" s="13">
        <f t="shared" si="31"/>
        <v>41816.786736111106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30"/>
        <v>7.6E-3</v>
      </c>
      <c r="P468" s="8">
        <f>E468/L468</f>
        <v>15.2</v>
      </c>
      <c r="Q468" t="s">
        <v>8308</v>
      </c>
      <c r="R468" t="s">
        <v>8314</v>
      </c>
      <c r="S468" s="13">
        <f t="shared" si="32"/>
        <v>41129.609537037039</v>
      </c>
      <c r="T468" s="13">
        <f t="shared" si="31"/>
        <v>41159.609537037039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30"/>
        <v>0.21575</v>
      </c>
      <c r="P469" s="8">
        <f>E469/L469</f>
        <v>110.64102564102564</v>
      </c>
      <c r="Q469" t="s">
        <v>8308</v>
      </c>
      <c r="R469" t="s">
        <v>8314</v>
      </c>
      <c r="S469" s="13">
        <f t="shared" si="32"/>
        <v>41135.346458333333</v>
      </c>
      <c r="T469" s="13">
        <f t="shared" si="31"/>
        <v>41180.346458333333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30"/>
        <v>0</v>
      </c>
      <c r="Q470" t="s">
        <v>8308</v>
      </c>
      <c r="R470" t="s">
        <v>8314</v>
      </c>
      <c r="S470" s="13">
        <f t="shared" si="32"/>
        <v>41040.834293981483</v>
      </c>
      <c r="T470" s="13">
        <f t="shared" si="31"/>
        <v>41100.827141203699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30"/>
        <v>0</v>
      </c>
      <c r="Q471" t="s">
        <v>8308</v>
      </c>
      <c r="R471" t="s">
        <v>8314</v>
      </c>
      <c r="S471" s="13">
        <f t="shared" si="32"/>
        <v>41827.656527777777</v>
      </c>
      <c r="T471" s="13">
        <f t="shared" si="31"/>
        <v>41887.656527777777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30"/>
        <v>1.0200000000000001E-2</v>
      </c>
      <c r="P472" s="8">
        <f>E472/L472</f>
        <v>25.5</v>
      </c>
      <c r="Q472" t="s">
        <v>8308</v>
      </c>
      <c r="R472" t="s">
        <v>8314</v>
      </c>
      <c r="S472" s="13">
        <f t="shared" si="32"/>
        <v>41604.834363425922</v>
      </c>
      <c r="T472" s="13">
        <f t="shared" si="31"/>
        <v>41654.833333333328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30"/>
        <v>0.11892727272727273</v>
      </c>
      <c r="P473" s="8">
        <f>E473/L473</f>
        <v>38.476470588235294</v>
      </c>
      <c r="Q473" t="s">
        <v>8308</v>
      </c>
      <c r="R473" t="s">
        <v>8314</v>
      </c>
      <c r="S473" s="13">
        <f t="shared" si="32"/>
        <v>41703.388645833329</v>
      </c>
      <c r="T473" s="13">
        <f t="shared" si="31"/>
        <v>41748.346979166665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30"/>
        <v>0.17624999999999999</v>
      </c>
      <c r="P474" s="8">
        <f>E474/L474</f>
        <v>28.2</v>
      </c>
      <c r="Q474" t="s">
        <v>8308</v>
      </c>
      <c r="R474" t="s">
        <v>8314</v>
      </c>
      <c r="S474" s="13">
        <f t="shared" si="32"/>
        <v>41844.589328703703</v>
      </c>
      <c r="T474" s="13">
        <f t="shared" si="31"/>
        <v>41874.589328703703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30"/>
        <v>2.87E-2</v>
      </c>
      <c r="P475" s="8">
        <f>E475/L475</f>
        <v>61.5</v>
      </c>
      <c r="Q475" t="s">
        <v>8308</v>
      </c>
      <c r="R475" t="s">
        <v>8314</v>
      </c>
      <c r="S475" s="13">
        <f t="shared" si="32"/>
        <v>41869.364803240736</v>
      </c>
      <c r="T475" s="13">
        <f t="shared" si="31"/>
        <v>41899.364803240736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30"/>
        <v>3.0303030303030303E-4</v>
      </c>
      <c r="P476" s="8">
        <f>E476/L476</f>
        <v>1</v>
      </c>
      <c r="Q476" t="s">
        <v>8308</v>
      </c>
      <c r="R476" t="s">
        <v>8314</v>
      </c>
      <c r="S476" s="13">
        <f t="shared" si="32"/>
        <v>42752.995706018519</v>
      </c>
      <c r="T476" s="13">
        <f t="shared" si="31"/>
        <v>42782.995706018519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30"/>
        <v>0</v>
      </c>
      <c r="Q477" t="s">
        <v>8308</v>
      </c>
      <c r="R477" t="s">
        <v>8314</v>
      </c>
      <c r="S477" s="13">
        <f t="shared" si="32"/>
        <v>42099.752812500003</v>
      </c>
      <c r="T477" s="13">
        <f t="shared" si="31"/>
        <v>42129.752812500003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30"/>
        <v>2.2302681818181819E-2</v>
      </c>
      <c r="P478" s="8">
        <f>E478/L478</f>
        <v>39.569274193548388</v>
      </c>
      <c r="Q478" t="s">
        <v>8308</v>
      </c>
      <c r="R478" t="s">
        <v>8314</v>
      </c>
      <c r="S478" s="13">
        <f t="shared" si="32"/>
        <v>41757.64167824074</v>
      </c>
      <c r="T478" s="13">
        <f t="shared" si="31"/>
        <v>41792.832638888889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30"/>
        <v>0</v>
      </c>
      <c r="Q479" t="s">
        <v>8308</v>
      </c>
      <c r="R479" t="s">
        <v>8314</v>
      </c>
      <c r="S479" s="13">
        <f t="shared" si="32"/>
        <v>40987.501550925925</v>
      </c>
      <c r="T479" s="13">
        <f t="shared" si="31"/>
        <v>41047.501550925925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30"/>
        <v>0</v>
      </c>
      <c r="Q480" t="s">
        <v>8308</v>
      </c>
      <c r="R480" t="s">
        <v>8314</v>
      </c>
      <c r="S480" s="13">
        <f t="shared" si="32"/>
        <v>42065.577650462961</v>
      </c>
      <c r="T480" s="13">
        <f t="shared" si="31"/>
        <v>42095.535983796297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30"/>
        <v>0.3256</v>
      </c>
      <c r="P481" s="8">
        <f t="shared" ref="P481:P488" si="33">E481/L481</f>
        <v>88.8</v>
      </c>
      <c r="Q481" t="s">
        <v>8308</v>
      </c>
      <c r="R481" t="s">
        <v>8314</v>
      </c>
      <c r="S481" s="13">
        <f t="shared" si="32"/>
        <v>41904.074479166666</v>
      </c>
      <c r="T481" s="13">
        <f t="shared" si="31"/>
        <v>41964.11614583333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30"/>
        <v>0.19409999999999999</v>
      </c>
      <c r="P482" s="8">
        <f t="shared" si="33"/>
        <v>55.457142857142856</v>
      </c>
      <c r="Q482" t="s">
        <v>8308</v>
      </c>
      <c r="R482" t="s">
        <v>8314</v>
      </c>
      <c r="S482" s="13">
        <f t="shared" si="32"/>
        <v>41465.16684027778</v>
      </c>
      <c r="T482" s="13">
        <f t="shared" si="31"/>
        <v>41495.16684027778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30"/>
        <v>6.0999999999999999E-2</v>
      </c>
      <c r="P483" s="8">
        <f t="shared" si="33"/>
        <v>87.142857142857139</v>
      </c>
      <c r="Q483" t="s">
        <v>8308</v>
      </c>
      <c r="R483" t="s">
        <v>8314</v>
      </c>
      <c r="S483" s="13">
        <f t="shared" si="32"/>
        <v>41162.33899305555</v>
      </c>
      <c r="T483" s="13">
        <f t="shared" si="31"/>
        <v>41192.33899305555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30"/>
        <v>1E-3</v>
      </c>
      <c r="P484" s="8">
        <f t="shared" si="33"/>
        <v>10</v>
      </c>
      <c r="Q484" t="s">
        <v>8308</v>
      </c>
      <c r="R484" t="s">
        <v>8314</v>
      </c>
      <c r="S484" s="13">
        <f t="shared" si="32"/>
        <v>42447.563541666663</v>
      </c>
      <c r="T484" s="13">
        <f t="shared" si="31"/>
        <v>42474.273611111108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30"/>
        <v>0.502</v>
      </c>
      <c r="P485" s="8">
        <f t="shared" si="33"/>
        <v>51.224489795918366</v>
      </c>
      <c r="Q485" t="s">
        <v>8308</v>
      </c>
      <c r="R485" t="s">
        <v>8314</v>
      </c>
      <c r="S485" s="13">
        <f t="shared" si="32"/>
        <v>41242.864259259259</v>
      </c>
      <c r="T485" s="13">
        <f t="shared" si="31"/>
        <v>41302.864259259259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30"/>
        <v>1.8625E-3</v>
      </c>
      <c r="P486" s="8">
        <f t="shared" si="33"/>
        <v>13.545454545454545</v>
      </c>
      <c r="Q486" t="s">
        <v>8308</v>
      </c>
      <c r="R486" t="s">
        <v>8314</v>
      </c>
      <c r="S486" s="13">
        <f t="shared" si="32"/>
        <v>42272.606157407405</v>
      </c>
      <c r="T486" s="13">
        <f t="shared" si="31"/>
        <v>42313.647824074076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30"/>
        <v>0.21906971229845085</v>
      </c>
      <c r="P487" s="8">
        <f t="shared" si="33"/>
        <v>66.520080000000007</v>
      </c>
      <c r="Q487" t="s">
        <v>8308</v>
      </c>
      <c r="R487" t="s">
        <v>8314</v>
      </c>
      <c r="S487" s="13">
        <f t="shared" si="32"/>
        <v>41381.172442129631</v>
      </c>
      <c r="T487" s="13">
        <f t="shared" si="31"/>
        <v>41411.172442129631</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30"/>
        <v>9.0909090909090904E-5</v>
      </c>
      <c r="P488" s="8">
        <f t="shared" si="33"/>
        <v>50</v>
      </c>
      <c r="Q488" t="s">
        <v>8308</v>
      </c>
      <c r="R488" t="s">
        <v>8314</v>
      </c>
      <c r="S488" s="13">
        <f t="shared" si="32"/>
        <v>41761.609247685185</v>
      </c>
      <c r="T488" s="13">
        <f t="shared" si="31"/>
        <v>41791.609247685185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30"/>
        <v>0</v>
      </c>
      <c r="Q489" t="s">
        <v>8308</v>
      </c>
      <c r="R489" t="s">
        <v>8314</v>
      </c>
      <c r="S489" s="13">
        <f t="shared" si="32"/>
        <v>42669.261504629627</v>
      </c>
      <c r="T489" s="13">
        <f t="shared" si="31"/>
        <v>42729.303171296291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30"/>
        <v>0</v>
      </c>
      <c r="Q490" t="s">
        <v>8308</v>
      </c>
      <c r="R490" t="s">
        <v>8314</v>
      </c>
      <c r="S490" s="13">
        <f t="shared" si="32"/>
        <v>42713.72106481481</v>
      </c>
      <c r="T490" s="13">
        <f t="shared" si="31"/>
        <v>42743.72106481481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30"/>
        <v>2.8667813379201833E-3</v>
      </c>
      <c r="P491" s="8">
        <f>E491/L491</f>
        <v>71.666666666666671</v>
      </c>
      <c r="Q491" t="s">
        <v>8308</v>
      </c>
      <c r="R491" t="s">
        <v>8314</v>
      </c>
      <c r="S491" s="13">
        <f t="shared" si="32"/>
        <v>40882.148333333331</v>
      </c>
      <c r="T491" s="13">
        <f t="shared" si="31"/>
        <v>40913.147916666661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30"/>
        <v>0</v>
      </c>
      <c r="Q492" t="s">
        <v>8308</v>
      </c>
      <c r="R492" t="s">
        <v>8314</v>
      </c>
      <c r="S492" s="13">
        <f t="shared" si="32"/>
        <v>41113.635243055549</v>
      </c>
      <c r="T492" s="13">
        <f t="shared" si="31"/>
        <v>41143.635243055549</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30"/>
        <v>0</v>
      </c>
      <c r="Q493" t="s">
        <v>8308</v>
      </c>
      <c r="R493" t="s">
        <v>8314</v>
      </c>
      <c r="S493" s="13">
        <f t="shared" si="32"/>
        <v>42366.649293981478</v>
      </c>
      <c r="T493" s="13">
        <f t="shared" si="31"/>
        <v>42396.649293981478</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30"/>
        <v>0</v>
      </c>
      <c r="Q494" t="s">
        <v>8308</v>
      </c>
      <c r="R494" t="s">
        <v>8314</v>
      </c>
      <c r="S494" s="13">
        <f t="shared" si="32"/>
        <v>42595.701736111114</v>
      </c>
      <c r="T494" s="13">
        <f t="shared" si="31"/>
        <v>42655.701736111114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30"/>
        <v>0</v>
      </c>
      <c r="Q495" t="s">
        <v>8308</v>
      </c>
      <c r="R495" t="s">
        <v>8314</v>
      </c>
      <c r="S495" s="13">
        <f t="shared" si="32"/>
        <v>42114.392800925925</v>
      </c>
      <c r="T495" s="13">
        <f t="shared" si="31"/>
        <v>42144.392800925925</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30"/>
        <v>1.5499999999999999E-3</v>
      </c>
      <c r="P496" s="8">
        <f>E496/L496</f>
        <v>10.333333333333334</v>
      </c>
      <c r="Q496" t="s">
        <v>8308</v>
      </c>
      <c r="R496" t="s">
        <v>8314</v>
      </c>
      <c r="S496" s="13">
        <f t="shared" si="32"/>
        <v>41799.49728009259</v>
      </c>
      <c r="T496" s="13">
        <f t="shared" si="31"/>
        <v>41822.791666666664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30"/>
        <v>0</v>
      </c>
      <c r="Q497" t="s">
        <v>8308</v>
      </c>
      <c r="R497" t="s">
        <v>8314</v>
      </c>
      <c r="S497" s="13">
        <f t="shared" si="32"/>
        <v>42171.494270833333</v>
      </c>
      <c r="T497" s="13">
        <f t="shared" si="31"/>
        <v>42201.494270833333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30"/>
        <v>1.6666666666666667E-5</v>
      </c>
      <c r="P498" s="8">
        <f>E498/L498</f>
        <v>1</v>
      </c>
      <c r="Q498" t="s">
        <v>8308</v>
      </c>
      <c r="R498" t="s">
        <v>8314</v>
      </c>
      <c r="S498" s="13">
        <f t="shared" si="32"/>
        <v>41620.598078703704</v>
      </c>
      <c r="T498" s="13">
        <f t="shared" si="31"/>
        <v>41680.598078703704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30"/>
        <v>6.6964285714285711E-3</v>
      </c>
      <c r="P499" s="8">
        <f>E499/L499</f>
        <v>10</v>
      </c>
      <c r="Q499" t="s">
        <v>8308</v>
      </c>
      <c r="R499" t="s">
        <v>8314</v>
      </c>
      <c r="S499" s="13">
        <f t="shared" si="32"/>
        <v>41944.704456018517</v>
      </c>
      <c r="T499" s="13">
        <f t="shared" si="31"/>
        <v>41997.874999999993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30"/>
        <v>4.5985132395404561E-2</v>
      </c>
      <c r="P500" s="8">
        <f>E500/L500</f>
        <v>136.09090909090909</v>
      </c>
      <c r="Q500" t="s">
        <v>8308</v>
      </c>
      <c r="R500" t="s">
        <v>8314</v>
      </c>
      <c r="S500" s="13">
        <f t="shared" si="32"/>
        <v>40858.428807870368</v>
      </c>
      <c r="T500" s="13">
        <f t="shared" si="31"/>
        <v>40900.428807870368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30"/>
        <v>9.5500000000000002E-2</v>
      </c>
      <c r="P501" s="8">
        <f>E501/L501</f>
        <v>73.461538461538467</v>
      </c>
      <c r="Q501" t="s">
        <v>8308</v>
      </c>
      <c r="R501" t="s">
        <v>8314</v>
      </c>
      <c r="S501" s="13">
        <f t="shared" si="32"/>
        <v>40043.562129629623</v>
      </c>
      <c r="T501" s="13">
        <f t="shared" si="31"/>
        <v>40098.540972222218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30"/>
        <v>3.307692307692308E-2</v>
      </c>
      <c r="P502" s="8">
        <f>E502/L502</f>
        <v>53.75</v>
      </c>
      <c r="Q502" t="s">
        <v>8308</v>
      </c>
      <c r="R502" t="s">
        <v>8314</v>
      </c>
      <c r="S502" s="13">
        <f t="shared" si="32"/>
        <v>40247.552673611106</v>
      </c>
      <c r="T502" s="13">
        <f t="shared" si="31"/>
        <v>40306.594444444439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30"/>
        <v>0</v>
      </c>
      <c r="Q503" t="s">
        <v>8308</v>
      </c>
      <c r="R503" t="s">
        <v>8314</v>
      </c>
      <c r="S503" s="13">
        <f t="shared" si="32"/>
        <v>40702.901053240741</v>
      </c>
      <c r="T503" s="13">
        <f t="shared" si="31"/>
        <v>40732.901053240741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30"/>
        <v>1.15E-2</v>
      </c>
      <c r="P504" s="8">
        <f t="shared" ref="P504:P511" si="34">E504/L504</f>
        <v>57.5</v>
      </c>
      <c r="Q504" t="s">
        <v>8308</v>
      </c>
      <c r="R504" t="s">
        <v>8314</v>
      </c>
      <c r="S504" s="13">
        <f t="shared" si="32"/>
        <v>40956.220196759255</v>
      </c>
      <c r="T504" s="13">
        <f t="shared" si="31"/>
        <v>40986.178530092591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30"/>
        <v>1.7538461538461537E-2</v>
      </c>
      <c r="P505" s="8">
        <f t="shared" si="34"/>
        <v>12.666666666666666</v>
      </c>
      <c r="Q505" t="s">
        <v>8308</v>
      </c>
      <c r="R505" t="s">
        <v>8314</v>
      </c>
      <c r="S505" s="13">
        <f t="shared" si="32"/>
        <v>41991.193321759252</v>
      </c>
      <c r="T505" s="13">
        <f t="shared" si="31"/>
        <v>42021.193321759252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30"/>
        <v>1.3673469387755101E-2</v>
      </c>
      <c r="P506" s="8">
        <f t="shared" si="34"/>
        <v>67</v>
      </c>
      <c r="Q506" t="s">
        <v>8308</v>
      </c>
      <c r="R506" t="s">
        <v>8314</v>
      </c>
      <c r="S506" s="13">
        <f t="shared" si="32"/>
        <v>40949.650312499994</v>
      </c>
      <c r="T506" s="13">
        <f t="shared" si="31"/>
        <v>41009.60864583333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30"/>
        <v>4.3333333333333331E-3</v>
      </c>
      <c r="P507" s="8">
        <f t="shared" si="34"/>
        <v>3.7142857142857144</v>
      </c>
      <c r="Q507" t="s">
        <v>8308</v>
      </c>
      <c r="R507" t="s">
        <v>8314</v>
      </c>
      <c r="S507" s="13">
        <f t="shared" si="32"/>
        <v>42317.764884259253</v>
      </c>
      <c r="T507" s="13">
        <f t="shared" si="31"/>
        <v>42362.764884259253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30"/>
        <v>1.25E-3</v>
      </c>
      <c r="P508" s="8">
        <f t="shared" si="34"/>
        <v>250</v>
      </c>
      <c r="Q508" t="s">
        <v>8308</v>
      </c>
      <c r="R508" t="s">
        <v>8314</v>
      </c>
      <c r="S508" s="13">
        <f t="shared" si="32"/>
        <v>41466.218981481477</v>
      </c>
      <c r="T508" s="13">
        <f t="shared" si="31"/>
        <v>41496.218981481477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30"/>
        <v>3.2000000000000001E-2</v>
      </c>
      <c r="P509" s="8">
        <f t="shared" si="34"/>
        <v>64</v>
      </c>
      <c r="Q509" t="s">
        <v>8308</v>
      </c>
      <c r="R509" t="s">
        <v>8314</v>
      </c>
      <c r="S509" s="13">
        <f t="shared" si="32"/>
        <v>41156.625659722216</v>
      </c>
      <c r="T509" s="13">
        <f t="shared" si="31"/>
        <v>41201.625659722216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30"/>
        <v>8.0000000000000002E-3</v>
      </c>
      <c r="P510" s="8">
        <f t="shared" si="34"/>
        <v>133.33333333333334</v>
      </c>
      <c r="Q510" t="s">
        <v>8308</v>
      </c>
      <c r="R510" t="s">
        <v>8314</v>
      </c>
      <c r="S510" s="13">
        <f t="shared" si="32"/>
        <v>40994.690983796296</v>
      </c>
      <c r="T510" s="13">
        <f t="shared" si="31"/>
        <v>41054.259722222218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30"/>
        <v>2E-3</v>
      </c>
      <c r="P511" s="8">
        <f t="shared" si="34"/>
        <v>10</v>
      </c>
      <c r="Q511" t="s">
        <v>8308</v>
      </c>
      <c r="R511" t="s">
        <v>8314</v>
      </c>
      <c r="S511" s="13">
        <f t="shared" si="32"/>
        <v>42153.298263888886</v>
      </c>
      <c r="T511" s="13">
        <f t="shared" si="31"/>
        <v>42183.298263888886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30"/>
        <v>0</v>
      </c>
      <c r="Q512" t="s">
        <v>8308</v>
      </c>
      <c r="R512" t="s">
        <v>8314</v>
      </c>
      <c r="S512" s="13">
        <f t="shared" si="32"/>
        <v>42399.843043981477</v>
      </c>
      <c r="T512" s="13">
        <f t="shared" si="31"/>
        <v>42429.843043981477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30"/>
        <v>0.03</v>
      </c>
      <c r="P513" s="8">
        <f>E513/L513</f>
        <v>30</v>
      </c>
      <c r="Q513" t="s">
        <v>8308</v>
      </c>
      <c r="R513" t="s">
        <v>8314</v>
      </c>
      <c r="S513" s="13">
        <f t="shared" si="32"/>
        <v>41339.96969907407</v>
      </c>
      <c r="T513" s="13">
        <f t="shared" si="31"/>
        <v>41369.928032407406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30"/>
        <v>1.3749999999999999E-3</v>
      </c>
      <c r="P514" s="8">
        <f>E514/L514</f>
        <v>5.5</v>
      </c>
      <c r="Q514" t="s">
        <v>8308</v>
      </c>
      <c r="R514" t="s">
        <v>8314</v>
      </c>
      <c r="S514" s="13">
        <f t="shared" si="32"/>
        <v>42649.408877314818</v>
      </c>
      <c r="T514" s="13">
        <f t="shared" si="31"/>
        <v>42694.450543981475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5">E515/D515</f>
        <v>0.13924</v>
      </c>
      <c r="P515" s="8">
        <f>E515/L515</f>
        <v>102.38235294117646</v>
      </c>
      <c r="Q515" t="s">
        <v>8308</v>
      </c>
      <c r="R515" t="s">
        <v>8314</v>
      </c>
      <c r="S515" s="13">
        <f t="shared" si="32"/>
        <v>42552.320659722223</v>
      </c>
      <c r="T515" s="13">
        <f t="shared" ref="T515:T578" si="36">(I515/86400)+25569+(-8/24)</f>
        <v>42596.958333333336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5"/>
        <v>3.3333333333333333E-2</v>
      </c>
      <c r="P516" s="8">
        <f>E516/L516</f>
        <v>16.666666666666668</v>
      </c>
      <c r="Q516" t="s">
        <v>8308</v>
      </c>
      <c r="R516" t="s">
        <v>8314</v>
      </c>
      <c r="S516" s="13">
        <f t="shared" ref="S516:S579" si="37">(J516/86400)+25569+(-8/24)</f>
        <v>41830.280636574069</v>
      </c>
      <c r="T516" s="13">
        <f t="shared" si="36"/>
        <v>41860.280636574069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5"/>
        <v>0.25413402061855672</v>
      </c>
      <c r="P517" s="8">
        <f>E517/L517</f>
        <v>725.02941176470586</v>
      </c>
      <c r="Q517" t="s">
        <v>8308</v>
      </c>
      <c r="R517" t="s">
        <v>8314</v>
      </c>
      <c r="S517" s="13">
        <f t="shared" si="37"/>
        <v>42327.157418981478</v>
      </c>
      <c r="T517" s="13">
        <f t="shared" si="36"/>
        <v>42367.157418981478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5"/>
        <v>0</v>
      </c>
      <c r="Q518" t="s">
        <v>8308</v>
      </c>
      <c r="R518" t="s">
        <v>8314</v>
      </c>
      <c r="S518" s="13">
        <f t="shared" si="37"/>
        <v>42091.445370370369</v>
      </c>
      <c r="T518" s="13">
        <f t="shared" si="36"/>
        <v>42151.445370370369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5"/>
        <v>1.3666666666666667E-2</v>
      </c>
      <c r="P519" s="8">
        <f>E519/L519</f>
        <v>68.333333333333329</v>
      </c>
      <c r="Q519" t="s">
        <v>8308</v>
      </c>
      <c r="R519" t="s">
        <v>8314</v>
      </c>
      <c r="S519" s="13">
        <f t="shared" si="37"/>
        <v>42738.281956018516</v>
      </c>
      <c r="T519" s="13">
        <f t="shared" si="36"/>
        <v>42768.281956018516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5"/>
        <v>0</v>
      </c>
      <c r="Q520" t="s">
        <v>8308</v>
      </c>
      <c r="R520" t="s">
        <v>8314</v>
      </c>
      <c r="S520" s="13">
        <f t="shared" si="37"/>
        <v>42223.282685185179</v>
      </c>
      <c r="T520" s="13">
        <f t="shared" si="36"/>
        <v>42253.281944444439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5"/>
        <v>0.22881426547787684</v>
      </c>
      <c r="P521" s="8">
        <f t="shared" ref="P521:P548" si="38">E521/L521</f>
        <v>39.228571428571428</v>
      </c>
      <c r="Q521" t="s">
        <v>8308</v>
      </c>
      <c r="R521" t="s">
        <v>8314</v>
      </c>
      <c r="S521" s="13">
        <f t="shared" si="37"/>
        <v>41218.058113425919</v>
      </c>
      <c r="T521" s="13">
        <f t="shared" si="36"/>
        <v>41248.058113425919</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5"/>
        <v>1.0209999999999999</v>
      </c>
      <c r="P522" s="8">
        <f t="shared" si="38"/>
        <v>150.14705882352942</v>
      </c>
      <c r="Q522" t="s">
        <v>8315</v>
      </c>
      <c r="R522" t="s">
        <v>8316</v>
      </c>
      <c r="S522" s="13">
        <f t="shared" si="37"/>
        <v>42318.368761574071</v>
      </c>
      <c r="T522" s="13">
        <f t="shared" si="36"/>
        <v>42348.368761574071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5"/>
        <v>1.0464</v>
      </c>
      <c r="P523" s="8">
        <f t="shared" si="38"/>
        <v>93.428571428571431</v>
      </c>
      <c r="Q523" t="s">
        <v>8315</v>
      </c>
      <c r="R523" t="s">
        <v>8316</v>
      </c>
      <c r="S523" s="13">
        <f t="shared" si="37"/>
        <v>42645.759479166663</v>
      </c>
      <c r="T523" s="13">
        <f t="shared" si="36"/>
        <v>42674.874305555553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5"/>
        <v>1.1466666666666667</v>
      </c>
      <c r="P524" s="8">
        <f t="shared" si="38"/>
        <v>110.96774193548387</v>
      </c>
      <c r="Q524" t="s">
        <v>8315</v>
      </c>
      <c r="R524" t="s">
        <v>8316</v>
      </c>
      <c r="S524" s="13">
        <f t="shared" si="37"/>
        <v>42429.707465277774</v>
      </c>
      <c r="T524" s="13">
        <f t="shared" si="36"/>
        <v>42449.665798611109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5"/>
        <v>1.206</v>
      </c>
      <c r="P525" s="8">
        <f t="shared" si="38"/>
        <v>71.785714285714292</v>
      </c>
      <c r="Q525" t="s">
        <v>8315</v>
      </c>
      <c r="R525" t="s">
        <v>8316</v>
      </c>
      <c r="S525" s="13">
        <f t="shared" si="37"/>
        <v>42237.799490740734</v>
      </c>
      <c r="T525" s="13">
        <f t="shared" si="36"/>
        <v>42267.799490740734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5"/>
        <v>1.0867285714285715</v>
      </c>
      <c r="P526" s="8">
        <f t="shared" si="38"/>
        <v>29.258076923076924</v>
      </c>
      <c r="Q526" t="s">
        <v>8315</v>
      </c>
      <c r="R526" t="s">
        <v>8316</v>
      </c>
      <c r="S526" s="13">
        <f t="shared" si="37"/>
        <v>42492.383900462963</v>
      </c>
      <c r="T526" s="13">
        <f t="shared" si="36"/>
        <v>42522.383900462963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5"/>
        <v>1</v>
      </c>
      <c r="P527" s="8">
        <f t="shared" si="38"/>
        <v>1000</v>
      </c>
      <c r="Q527" t="s">
        <v>8315</v>
      </c>
      <c r="R527" t="s">
        <v>8316</v>
      </c>
      <c r="S527" s="13">
        <f t="shared" si="37"/>
        <v>41850.067604166667</v>
      </c>
      <c r="T527" s="13">
        <f t="shared" si="36"/>
        <v>41895.067604166667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5"/>
        <v>1.1399999999999999</v>
      </c>
      <c r="P528" s="8">
        <f t="shared" si="38"/>
        <v>74.347826086956516</v>
      </c>
      <c r="Q528" t="s">
        <v>8315</v>
      </c>
      <c r="R528" t="s">
        <v>8316</v>
      </c>
      <c r="S528" s="13">
        <f t="shared" si="37"/>
        <v>42192.258611111109</v>
      </c>
      <c r="T528" s="13">
        <f t="shared" si="36"/>
        <v>42223.374999999993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5"/>
        <v>1.0085</v>
      </c>
      <c r="P529" s="8">
        <f t="shared" si="38"/>
        <v>63.829113924050631</v>
      </c>
      <c r="Q529" t="s">
        <v>8315</v>
      </c>
      <c r="R529" t="s">
        <v>8316</v>
      </c>
      <c r="S529" s="13">
        <f t="shared" si="37"/>
        <v>42752.872291666667</v>
      </c>
      <c r="T529" s="13">
        <f t="shared" si="36"/>
        <v>42783.336805555555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5"/>
        <v>1.1565217391304348</v>
      </c>
      <c r="P530" s="8">
        <f t="shared" si="38"/>
        <v>44.333333333333336</v>
      </c>
      <c r="Q530" t="s">
        <v>8315</v>
      </c>
      <c r="R530" t="s">
        <v>8316</v>
      </c>
      <c r="S530" s="13">
        <f t="shared" si="37"/>
        <v>42155.58688657407</v>
      </c>
      <c r="T530" s="13">
        <f t="shared" si="36"/>
        <v>42176.555555555555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5"/>
        <v>1.3041666666666667</v>
      </c>
      <c r="P531" s="8">
        <f t="shared" si="38"/>
        <v>86.944444444444443</v>
      </c>
      <c r="Q531" t="s">
        <v>8315</v>
      </c>
      <c r="R531" t="s">
        <v>8316</v>
      </c>
      <c r="S531" s="13">
        <f t="shared" si="37"/>
        <v>42724.697847222218</v>
      </c>
      <c r="T531" s="13">
        <f t="shared" si="36"/>
        <v>42745.874999999993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5"/>
        <v>1.0778267254038179</v>
      </c>
      <c r="P532" s="8">
        <f t="shared" si="38"/>
        <v>126.55172413793103</v>
      </c>
      <c r="Q532" t="s">
        <v>8315</v>
      </c>
      <c r="R532" t="s">
        <v>8316</v>
      </c>
      <c r="S532" s="13">
        <f t="shared" si="37"/>
        <v>42157.257731481477</v>
      </c>
      <c r="T532" s="13">
        <f t="shared" si="36"/>
        <v>42178.749999999993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5"/>
        <v>1</v>
      </c>
      <c r="P533" s="8">
        <f t="shared" si="38"/>
        <v>129.03225806451613</v>
      </c>
      <c r="Q533" t="s">
        <v>8315</v>
      </c>
      <c r="R533" t="s">
        <v>8316</v>
      </c>
      <c r="S533" s="13">
        <f t="shared" si="37"/>
        <v>42675.731817129628</v>
      </c>
      <c r="T533" s="13">
        <f t="shared" si="36"/>
        <v>42720.957638888889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5"/>
        <v>1.2324999999999999</v>
      </c>
      <c r="P534" s="8">
        <f t="shared" si="38"/>
        <v>71.242774566473983</v>
      </c>
      <c r="Q534" t="s">
        <v>8315</v>
      </c>
      <c r="R534" t="s">
        <v>8316</v>
      </c>
      <c r="S534" s="13">
        <f t="shared" si="37"/>
        <v>42472.673703703702</v>
      </c>
      <c r="T534" s="13">
        <f t="shared" si="36"/>
        <v>42502.673703703702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5"/>
        <v>1.002</v>
      </c>
      <c r="P535" s="8">
        <f t="shared" si="38"/>
        <v>117.88235294117646</v>
      </c>
      <c r="Q535" t="s">
        <v>8315</v>
      </c>
      <c r="R535" t="s">
        <v>8316</v>
      </c>
      <c r="S535" s="13">
        <f t="shared" si="37"/>
        <v>42482.101446759254</v>
      </c>
      <c r="T535" s="13">
        <f t="shared" si="36"/>
        <v>42506.101446759254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5"/>
        <v>1.0466666666666666</v>
      </c>
      <c r="P536" s="8">
        <f t="shared" si="38"/>
        <v>327.08333333333331</v>
      </c>
      <c r="Q536" t="s">
        <v>8315</v>
      </c>
      <c r="R536" t="s">
        <v>8316</v>
      </c>
      <c r="S536" s="13">
        <f t="shared" si="37"/>
        <v>42270.477662037032</v>
      </c>
      <c r="T536" s="13">
        <f t="shared" si="36"/>
        <v>42309.624999999993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5"/>
        <v>1.0249999999999999</v>
      </c>
      <c r="P537" s="8">
        <f t="shared" si="38"/>
        <v>34.745762711864408</v>
      </c>
      <c r="Q537" t="s">
        <v>8315</v>
      </c>
      <c r="R537" t="s">
        <v>8316</v>
      </c>
      <c r="S537" s="13">
        <f t="shared" si="37"/>
        <v>42711.211863425924</v>
      </c>
      <c r="T537" s="13">
        <f t="shared" si="36"/>
        <v>42741.211863425924</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5"/>
        <v>1.1825757575757576</v>
      </c>
      <c r="P538" s="8">
        <f t="shared" si="38"/>
        <v>100.06410256410257</v>
      </c>
      <c r="Q538" t="s">
        <v>8315</v>
      </c>
      <c r="R538" t="s">
        <v>8316</v>
      </c>
      <c r="S538" s="13">
        <f t="shared" si="37"/>
        <v>42179.011655092589</v>
      </c>
      <c r="T538" s="13">
        <f t="shared" si="36"/>
        <v>42219.416666666664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5"/>
        <v>1.2050000000000001</v>
      </c>
      <c r="P539" s="8">
        <f t="shared" si="38"/>
        <v>40.847457627118644</v>
      </c>
      <c r="Q539" t="s">
        <v>8315</v>
      </c>
      <c r="R539" t="s">
        <v>8316</v>
      </c>
      <c r="S539" s="13">
        <f t="shared" si="37"/>
        <v>42282.435081018521</v>
      </c>
      <c r="T539" s="13">
        <f t="shared" si="36"/>
        <v>42312.476747685178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5"/>
        <v>3.0242</v>
      </c>
      <c r="P540" s="8">
        <f t="shared" si="38"/>
        <v>252.01666666666668</v>
      </c>
      <c r="Q540" t="s">
        <v>8315</v>
      </c>
      <c r="R540" t="s">
        <v>8316</v>
      </c>
      <c r="S540" s="13">
        <f t="shared" si="37"/>
        <v>42473.461377314808</v>
      </c>
      <c r="T540" s="13">
        <f t="shared" si="36"/>
        <v>42503.461377314808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5"/>
        <v>1.00644</v>
      </c>
      <c r="P541" s="8">
        <f t="shared" si="38"/>
        <v>25.161000000000001</v>
      </c>
      <c r="Q541" t="s">
        <v>8315</v>
      </c>
      <c r="R541" t="s">
        <v>8316</v>
      </c>
      <c r="S541" s="13">
        <f t="shared" si="37"/>
        <v>42534.716516203705</v>
      </c>
      <c r="T541" s="13">
        <f t="shared" si="36"/>
        <v>42555.716516203705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5"/>
        <v>6.666666666666667E-5</v>
      </c>
      <c r="P542" s="8">
        <f t="shared" si="38"/>
        <v>1</v>
      </c>
      <c r="Q542" t="s">
        <v>8317</v>
      </c>
      <c r="R542" t="s">
        <v>8318</v>
      </c>
      <c r="S542" s="13">
        <f t="shared" si="37"/>
        <v>42009.483865740738</v>
      </c>
      <c r="T542" s="13">
        <f t="shared" si="36"/>
        <v>42039.483865740738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5"/>
        <v>5.5555555555555558E-3</v>
      </c>
      <c r="P543" s="8">
        <f t="shared" si="38"/>
        <v>25</v>
      </c>
      <c r="Q543" t="s">
        <v>8317</v>
      </c>
      <c r="R543" t="s">
        <v>8318</v>
      </c>
      <c r="S543" s="13">
        <f t="shared" si="37"/>
        <v>42275.713356481479</v>
      </c>
      <c r="T543" s="13">
        <f t="shared" si="36"/>
        <v>42305.713356481479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5"/>
        <v>3.9999999999999998E-6</v>
      </c>
      <c r="P544" s="8">
        <f t="shared" si="38"/>
        <v>1</v>
      </c>
      <c r="Q544" t="s">
        <v>8317</v>
      </c>
      <c r="R544" t="s">
        <v>8318</v>
      </c>
      <c r="S544" s="13">
        <f t="shared" si="37"/>
        <v>42433.404120370367</v>
      </c>
      <c r="T544" s="13">
        <f t="shared" si="36"/>
        <v>42493.362453703703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5"/>
        <v>3.1818181818181819E-3</v>
      </c>
      <c r="P545" s="8">
        <f t="shared" si="38"/>
        <v>35</v>
      </c>
      <c r="Q545" t="s">
        <v>8317</v>
      </c>
      <c r="R545" t="s">
        <v>8318</v>
      </c>
      <c r="S545" s="13">
        <f t="shared" si="37"/>
        <v>41913.75881944444</v>
      </c>
      <c r="T545" s="13">
        <f t="shared" si="36"/>
        <v>41943.75881944444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5"/>
        <v>1.2E-2</v>
      </c>
      <c r="P546" s="8">
        <f t="shared" si="38"/>
        <v>3</v>
      </c>
      <c r="Q546" t="s">
        <v>8317</v>
      </c>
      <c r="R546" t="s">
        <v>8318</v>
      </c>
      <c r="S546" s="13">
        <f t="shared" si="37"/>
        <v>42525.323611111111</v>
      </c>
      <c r="T546" s="13">
        <f t="shared" si="36"/>
        <v>42555.323611111111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5"/>
        <v>0.27383999999999997</v>
      </c>
      <c r="P547" s="8">
        <f t="shared" si="38"/>
        <v>402.70588235294116</v>
      </c>
      <c r="Q547" t="s">
        <v>8317</v>
      </c>
      <c r="R547" t="s">
        <v>8318</v>
      </c>
      <c r="S547" s="13">
        <f t="shared" si="37"/>
        <v>42283.25913194444</v>
      </c>
      <c r="T547" s="13">
        <f t="shared" si="36"/>
        <v>42323.300798611112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5"/>
        <v>8.6666666666666663E-4</v>
      </c>
      <c r="P548" s="8">
        <f t="shared" si="38"/>
        <v>26</v>
      </c>
      <c r="Q548" t="s">
        <v>8317</v>
      </c>
      <c r="R548" t="s">
        <v>8318</v>
      </c>
      <c r="S548" s="13">
        <f t="shared" si="37"/>
        <v>42249.334664351853</v>
      </c>
      <c r="T548" s="13">
        <f t="shared" si="36"/>
        <v>42294.334664351853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5"/>
        <v>0</v>
      </c>
      <c r="Q549" t="s">
        <v>8317</v>
      </c>
      <c r="R549" t="s">
        <v>8318</v>
      </c>
      <c r="S549" s="13">
        <f t="shared" si="37"/>
        <v>42380.363009259258</v>
      </c>
      <c r="T549" s="13">
        <f t="shared" si="36"/>
        <v>42410.363009259258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5"/>
        <v>8.9999999999999998E-4</v>
      </c>
      <c r="P550" s="8">
        <f>E550/L550</f>
        <v>9</v>
      </c>
      <c r="Q550" t="s">
        <v>8317</v>
      </c>
      <c r="R550" t="s">
        <v>8318</v>
      </c>
      <c r="S550" s="13">
        <f t="shared" si="37"/>
        <v>42276.57</v>
      </c>
      <c r="T550" s="13">
        <f t="shared" si="36"/>
        <v>42306.57</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5"/>
        <v>2.7199999999999998E-2</v>
      </c>
      <c r="P551" s="8">
        <f>E551/L551</f>
        <v>8.5</v>
      </c>
      <c r="Q551" t="s">
        <v>8317</v>
      </c>
      <c r="R551" t="s">
        <v>8318</v>
      </c>
      <c r="S551" s="13">
        <f t="shared" si="37"/>
        <v>42163.303495370368</v>
      </c>
      <c r="T551" s="13">
        <f t="shared" si="36"/>
        <v>42193.303495370368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5"/>
        <v>7.0000000000000001E-3</v>
      </c>
      <c r="P552" s="8">
        <f>E552/L552</f>
        <v>8.75</v>
      </c>
      <c r="Q552" t="s">
        <v>8317</v>
      </c>
      <c r="R552" t="s">
        <v>8318</v>
      </c>
      <c r="S552" s="13">
        <f t="shared" si="37"/>
        <v>42753.34542824074</v>
      </c>
      <c r="T552" s="13">
        <f t="shared" si="36"/>
        <v>42765.874999999993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5"/>
        <v>5.0413333333333331E-2</v>
      </c>
      <c r="P553" s="8">
        <f>E553/L553</f>
        <v>135.03571428571428</v>
      </c>
      <c r="Q553" t="s">
        <v>8317</v>
      </c>
      <c r="R553" t="s">
        <v>8318</v>
      </c>
      <c r="S553" s="13">
        <f t="shared" si="37"/>
        <v>42172.942407407405</v>
      </c>
      <c r="T553" s="13">
        <f t="shared" si="36"/>
        <v>42217.411805555552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5"/>
        <v>0</v>
      </c>
      <c r="Q554" t="s">
        <v>8317</v>
      </c>
      <c r="R554" t="s">
        <v>8318</v>
      </c>
      <c r="S554" s="13">
        <f t="shared" si="37"/>
        <v>42318.283518518518</v>
      </c>
      <c r="T554" s="13">
        <f t="shared" si="36"/>
        <v>42378.283518518518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5"/>
        <v>4.9199999999999999E-3</v>
      </c>
      <c r="P555" s="8">
        <f>E555/L555</f>
        <v>20.5</v>
      </c>
      <c r="Q555" t="s">
        <v>8317</v>
      </c>
      <c r="R555" t="s">
        <v>8318</v>
      </c>
      <c r="S555" s="13">
        <f t="shared" si="37"/>
        <v>41927.386469907404</v>
      </c>
      <c r="T555" s="13">
        <f t="shared" si="36"/>
        <v>41957.428136574068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5"/>
        <v>0.36589147286821705</v>
      </c>
      <c r="P556" s="8">
        <f>E556/L556</f>
        <v>64.36363636363636</v>
      </c>
      <c r="Q556" t="s">
        <v>8317</v>
      </c>
      <c r="R556" t="s">
        <v>8318</v>
      </c>
      <c r="S556" s="13">
        <f t="shared" si="37"/>
        <v>41901.351527777777</v>
      </c>
      <c r="T556" s="13">
        <f t="shared" si="36"/>
        <v>41931.351527777777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5"/>
        <v>0</v>
      </c>
      <c r="Q557" t="s">
        <v>8317</v>
      </c>
      <c r="R557" t="s">
        <v>8318</v>
      </c>
      <c r="S557" s="13">
        <f t="shared" si="37"/>
        <v>42503.020173611112</v>
      </c>
      <c r="T557" s="13">
        <f t="shared" si="36"/>
        <v>42533.020173611112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5"/>
        <v>2.5000000000000001E-2</v>
      </c>
      <c r="P558" s="8">
        <f>E558/L558</f>
        <v>200</v>
      </c>
      <c r="Q558" t="s">
        <v>8317</v>
      </c>
      <c r="R558" t="s">
        <v>8318</v>
      </c>
      <c r="S558" s="13">
        <f t="shared" si="37"/>
        <v>42345.526817129627</v>
      </c>
      <c r="T558" s="13">
        <f t="shared" si="36"/>
        <v>42375.526817129627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5"/>
        <v>9.1066666666666674E-3</v>
      </c>
      <c r="P559" s="8">
        <f>E559/L559</f>
        <v>68.3</v>
      </c>
      <c r="Q559" t="s">
        <v>8317</v>
      </c>
      <c r="R559" t="s">
        <v>8318</v>
      </c>
      <c r="S559" s="13">
        <f t="shared" si="37"/>
        <v>42676.608831018515</v>
      </c>
      <c r="T559" s="13">
        <f t="shared" si="36"/>
        <v>42706.650497685179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5"/>
        <v>0</v>
      </c>
      <c r="Q560" t="s">
        <v>8317</v>
      </c>
      <c r="R560" t="s">
        <v>8318</v>
      </c>
      <c r="S560" s="13">
        <f t="shared" si="37"/>
        <v>42057.549826388888</v>
      </c>
      <c r="T560" s="13">
        <f t="shared" si="36"/>
        <v>42087.508159722223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5"/>
        <v>2.0833333333333335E-4</v>
      </c>
      <c r="P561" s="8">
        <f>E561/L561</f>
        <v>50</v>
      </c>
      <c r="Q561" t="s">
        <v>8317</v>
      </c>
      <c r="R561" t="s">
        <v>8318</v>
      </c>
      <c r="S561" s="13">
        <f t="shared" si="37"/>
        <v>42320.949768518512</v>
      </c>
      <c r="T561" s="13">
        <f t="shared" si="36"/>
        <v>42350.949768518512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5"/>
        <v>1.2E-4</v>
      </c>
      <c r="P562" s="8">
        <f>E562/L562</f>
        <v>4</v>
      </c>
      <c r="Q562" t="s">
        <v>8317</v>
      </c>
      <c r="R562" t="s">
        <v>8318</v>
      </c>
      <c r="S562" s="13">
        <f t="shared" si="37"/>
        <v>41960.438020833331</v>
      </c>
      <c r="T562" s="13">
        <f t="shared" si="36"/>
        <v>41990.438020833331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5"/>
        <v>3.6666666666666666E-3</v>
      </c>
      <c r="P563" s="8">
        <f>E563/L563</f>
        <v>27.5</v>
      </c>
      <c r="Q563" t="s">
        <v>8317</v>
      </c>
      <c r="R563" t="s">
        <v>8318</v>
      </c>
      <c r="S563" s="13">
        <f t="shared" si="37"/>
        <v>42268.325381944444</v>
      </c>
      <c r="T563" s="13">
        <f t="shared" si="36"/>
        <v>42303.325381944444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5"/>
        <v>0</v>
      </c>
      <c r="Q564" t="s">
        <v>8317</v>
      </c>
      <c r="R564" t="s">
        <v>8318</v>
      </c>
      <c r="S564" s="13">
        <f t="shared" si="37"/>
        <v>42692.055729166663</v>
      </c>
      <c r="T564" s="13">
        <f t="shared" si="36"/>
        <v>42722.055729166663</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5"/>
        <v>9.0666666666666662E-4</v>
      </c>
      <c r="P565" s="8">
        <f>E565/L565</f>
        <v>34</v>
      </c>
      <c r="Q565" t="s">
        <v>8317</v>
      </c>
      <c r="R565" t="s">
        <v>8318</v>
      </c>
      <c r="S565" s="13">
        <f t="shared" si="37"/>
        <v>42021.736655092587</v>
      </c>
      <c r="T565" s="13">
        <f t="shared" si="36"/>
        <v>42051.736655092587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5"/>
        <v>5.5555555555555558E-5</v>
      </c>
      <c r="P566" s="8">
        <f>E566/L566</f>
        <v>1</v>
      </c>
      <c r="Q566" t="s">
        <v>8317</v>
      </c>
      <c r="R566" t="s">
        <v>8318</v>
      </c>
      <c r="S566" s="13">
        <f t="shared" si="37"/>
        <v>42411.609664351847</v>
      </c>
      <c r="T566" s="13">
        <f t="shared" si="36"/>
        <v>42441.609664351847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5"/>
        <v>0</v>
      </c>
      <c r="Q567" t="s">
        <v>8317</v>
      </c>
      <c r="R567" t="s">
        <v>8318</v>
      </c>
      <c r="S567" s="13">
        <f t="shared" si="37"/>
        <v>42165.451956018514</v>
      </c>
      <c r="T567" s="13">
        <f t="shared" si="36"/>
        <v>42195.451956018514</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5"/>
        <v>2.0000000000000001E-4</v>
      </c>
      <c r="P568" s="8">
        <f>E568/L568</f>
        <v>1</v>
      </c>
      <c r="Q568" t="s">
        <v>8317</v>
      </c>
      <c r="R568" t="s">
        <v>8318</v>
      </c>
      <c r="S568" s="13">
        <f t="shared" si="37"/>
        <v>42535.351076388884</v>
      </c>
      <c r="T568" s="13">
        <f t="shared" si="36"/>
        <v>42565.351076388884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5"/>
        <v>0</v>
      </c>
      <c r="Q569" t="s">
        <v>8317</v>
      </c>
      <c r="R569" t="s">
        <v>8318</v>
      </c>
      <c r="S569" s="13">
        <f t="shared" si="37"/>
        <v>41975.509189814817</v>
      </c>
      <c r="T569" s="13">
        <f t="shared" si="36"/>
        <v>42005.509189814817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5"/>
        <v>0.01</v>
      </c>
      <c r="P570" s="8">
        <f>E570/L570</f>
        <v>49</v>
      </c>
      <c r="Q570" t="s">
        <v>8317</v>
      </c>
      <c r="R570" t="s">
        <v>8318</v>
      </c>
      <c r="S570" s="13">
        <f t="shared" si="37"/>
        <v>42348.588229166664</v>
      </c>
      <c r="T570" s="13">
        <f t="shared" si="36"/>
        <v>42385.124999999993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5"/>
        <v>8.0000000000000002E-3</v>
      </c>
      <c r="P571" s="8">
        <f>E571/L571</f>
        <v>20</v>
      </c>
      <c r="Q571" t="s">
        <v>8317</v>
      </c>
      <c r="R571" t="s">
        <v>8318</v>
      </c>
      <c r="S571" s="13">
        <f t="shared" si="37"/>
        <v>42340.514027777775</v>
      </c>
      <c r="T571" s="13">
        <f t="shared" si="36"/>
        <v>42370.514027777775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5"/>
        <v>1.6705882352941177E-3</v>
      </c>
      <c r="P572" s="8">
        <f>E572/L572</f>
        <v>142</v>
      </c>
      <c r="Q572" t="s">
        <v>8317</v>
      </c>
      <c r="R572" t="s">
        <v>8318</v>
      </c>
      <c r="S572" s="13">
        <f t="shared" si="37"/>
        <v>42388.464918981474</v>
      </c>
      <c r="T572" s="13">
        <f t="shared" si="36"/>
        <v>42418.464918981474</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5"/>
        <v>4.2399999999999998E-3</v>
      </c>
      <c r="P573" s="8">
        <f>E573/L573</f>
        <v>53</v>
      </c>
      <c r="Q573" t="s">
        <v>8317</v>
      </c>
      <c r="R573" t="s">
        <v>8318</v>
      </c>
      <c r="S573" s="13">
        <f t="shared" si="37"/>
        <v>42192.482905092591</v>
      </c>
      <c r="T573" s="13">
        <f t="shared" si="36"/>
        <v>42211.832638888889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5"/>
        <v>0</v>
      </c>
      <c r="Q574" t="s">
        <v>8317</v>
      </c>
      <c r="R574" t="s">
        <v>8318</v>
      </c>
      <c r="S574" s="13">
        <f t="shared" si="37"/>
        <v>42282.382962962962</v>
      </c>
      <c r="T574" s="13">
        <f t="shared" si="36"/>
        <v>42312.424629629626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5"/>
        <v>3.892538925389254E-3</v>
      </c>
      <c r="P575" s="8">
        <f t="shared" ref="P575:P582" si="39">E575/L575</f>
        <v>38.444444444444443</v>
      </c>
      <c r="Q575" t="s">
        <v>8317</v>
      </c>
      <c r="R575" t="s">
        <v>8318</v>
      </c>
      <c r="S575" s="13">
        <f t="shared" si="37"/>
        <v>41962.716793981475</v>
      </c>
      <c r="T575" s="13">
        <f t="shared" si="36"/>
        <v>42021.716666666667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5"/>
        <v>7.1556350626118068E-3</v>
      </c>
      <c r="P576" s="8">
        <f t="shared" si="39"/>
        <v>20</v>
      </c>
      <c r="Q576" t="s">
        <v>8317</v>
      </c>
      <c r="R576" t="s">
        <v>8318</v>
      </c>
      <c r="S576" s="13">
        <f t="shared" si="37"/>
        <v>42632.110034722216</v>
      </c>
      <c r="T576" s="13">
        <f t="shared" si="36"/>
        <v>42662.110034722216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5"/>
        <v>4.3166666666666666E-3</v>
      </c>
      <c r="P577" s="8">
        <f t="shared" si="39"/>
        <v>64.75</v>
      </c>
      <c r="Q577" t="s">
        <v>8317</v>
      </c>
      <c r="R577" t="s">
        <v>8318</v>
      </c>
      <c r="S577" s="13">
        <f t="shared" si="37"/>
        <v>42138.359293981477</v>
      </c>
      <c r="T577" s="13">
        <f t="shared" si="36"/>
        <v>42168.359293981477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5"/>
        <v>1.2500000000000001E-5</v>
      </c>
      <c r="P578" s="8">
        <f t="shared" si="39"/>
        <v>1</v>
      </c>
      <c r="Q578" t="s">
        <v>8317</v>
      </c>
      <c r="R578" t="s">
        <v>8318</v>
      </c>
      <c r="S578" s="13">
        <f t="shared" si="37"/>
        <v>42031.138333333329</v>
      </c>
      <c r="T578" s="13">
        <f t="shared" si="36"/>
        <v>42091.096666666665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40">E579/D579</f>
        <v>2E-3</v>
      </c>
      <c r="P579" s="8">
        <f t="shared" si="39"/>
        <v>10</v>
      </c>
      <c r="Q579" t="s">
        <v>8317</v>
      </c>
      <c r="R579" t="s">
        <v>8318</v>
      </c>
      <c r="S579" s="13">
        <f t="shared" si="37"/>
        <v>42450.255810185183</v>
      </c>
      <c r="T579" s="13">
        <f t="shared" ref="T579:T642" si="41">(I579/86400)+25569+(-8/24)</f>
        <v>42510.255810185183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40"/>
        <v>1.12E-4</v>
      </c>
      <c r="P580" s="8">
        <f t="shared" si="39"/>
        <v>2</v>
      </c>
      <c r="Q580" t="s">
        <v>8317</v>
      </c>
      <c r="R580" t="s">
        <v>8318</v>
      </c>
      <c r="S580" s="13">
        <f t="shared" ref="S580:S643" si="42">(J580/86400)+25569+(-8/24)</f>
        <v>42230.245289351849</v>
      </c>
      <c r="T580" s="13">
        <f t="shared" si="41"/>
        <v>42254.245289351849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40"/>
        <v>1.4583333333333334E-2</v>
      </c>
      <c r="P581" s="8">
        <f t="shared" si="39"/>
        <v>35</v>
      </c>
      <c r="Q581" t="s">
        <v>8317</v>
      </c>
      <c r="R581" t="s">
        <v>8318</v>
      </c>
      <c r="S581" s="13">
        <f t="shared" si="42"/>
        <v>41968.518784722219</v>
      </c>
      <c r="T581" s="13">
        <f t="shared" si="41"/>
        <v>41998.518784722219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40"/>
        <v>3.3333333333333332E-4</v>
      </c>
      <c r="P582" s="8">
        <f t="shared" si="39"/>
        <v>1</v>
      </c>
      <c r="Q582" t="s">
        <v>8317</v>
      </c>
      <c r="R582" t="s">
        <v>8318</v>
      </c>
      <c r="S582" s="13">
        <f t="shared" si="42"/>
        <v>42605.574849537035</v>
      </c>
      <c r="T582" s="13">
        <f t="shared" si="41"/>
        <v>42635.574849537035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40"/>
        <v>0</v>
      </c>
      <c r="Q583" t="s">
        <v>8317</v>
      </c>
      <c r="R583" t="s">
        <v>8318</v>
      </c>
      <c r="S583" s="13">
        <f t="shared" si="42"/>
        <v>42187.679444444446</v>
      </c>
      <c r="T583" s="13">
        <f t="shared" si="41"/>
        <v>42217.679444444446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40"/>
        <v>0</v>
      </c>
      <c r="Q584" t="s">
        <v>8317</v>
      </c>
      <c r="R584" t="s">
        <v>8318</v>
      </c>
      <c r="S584" s="13">
        <f t="shared" si="42"/>
        <v>42055.406469907401</v>
      </c>
      <c r="T584" s="13">
        <f t="shared" si="41"/>
        <v>42078.416666666664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40"/>
        <v>1.1111111111111112E-4</v>
      </c>
      <c r="P585" s="8">
        <f>E585/L585</f>
        <v>1</v>
      </c>
      <c r="Q585" t="s">
        <v>8317</v>
      </c>
      <c r="R585" t="s">
        <v>8318</v>
      </c>
      <c r="S585" s="13">
        <f t="shared" si="42"/>
        <v>42052.605173611104</v>
      </c>
      <c r="T585" s="13">
        <f t="shared" si="41"/>
        <v>42082.563506944447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40"/>
        <v>0.01</v>
      </c>
      <c r="P586" s="8">
        <f>E586/L586</f>
        <v>5</v>
      </c>
      <c r="Q586" t="s">
        <v>8317</v>
      </c>
      <c r="R586" t="s">
        <v>8318</v>
      </c>
      <c r="S586" s="13">
        <f t="shared" si="42"/>
        <v>42049.383287037032</v>
      </c>
      <c r="T586" s="13">
        <f t="shared" si="41"/>
        <v>42079.341620370367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40"/>
        <v>0</v>
      </c>
      <c r="Q587" t="s">
        <v>8317</v>
      </c>
      <c r="R587" t="s">
        <v>8318</v>
      </c>
      <c r="S587" s="13">
        <f t="shared" si="42"/>
        <v>42283.057604166665</v>
      </c>
      <c r="T587" s="13">
        <f t="shared" si="41"/>
        <v>42338.666666666664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40"/>
        <v>5.5999999999999999E-3</v>
      </c>
      <c r="P588" s="8">
        <f t="shared" ref="P588:P603" si="43">E588/L588</f>
        <v>14</v>
      </c>
      <c r="Q588" t="s">
        <v>8317</v>
      </c>
      <c r="R588" t="s">
        <v>8318</v>
      </c>
      <c r="S588" s="13">
        <f t="shared" si="42"/>
        <v>42020.520914351851</v>
      </c>
      <c r="T588" s="13">
        <f t="shared" si="41"/>
        <v>42050.520914351851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40"/>
        <v>9.0833333333333335E-2</v>
      </c>
      <c r="P589" s="8">
        <f t="shared" si="43"/>
        <v>389.28571428571428</v>
      </c>
      <c r="Q589" t="s">
        <v>8317</v>
      </c>
      <c r="R589" t="s">
        <v>8318</v>
      </c>
      <c r="S589" s="13">
        <f t="shared" si="42"/>
        <v>42080.423993055556</v>
      </c>
      <c r="T589" s="13">
        <f t="shared" si="41"/>
        <v>42110.423993055556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40"/>
        <v>3.3444444444444443E-2</v>
      </c>
      <c r="P590" s="8">
        <f t="shared" si="43"/>
        <v>150.5</v>
      </c>
      <c r="Q590" t="s">
        <v>8317</v>
      </c>
      <c r="R590" t="s">
        <v>8318</v>
      </c>
      <c r="S590" s="13">
        <f t="shared" si="42"/>
        <v>42631.436180555553</v>
      </c>
      <c r="T590" s="13">
        <f t="shared" si="41"/>
        <v>42691.477847222217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40"/>
        <v>1.3333333333333334E-4</v>
      </c>
      <c r="P591" s="8">
        <f t="shared" si="43"/>
        <v>1</v>
      </c>
      <c r="Q591" t="s">
        <v>8317</v>
      </c>
      <c r="R591" t="s">
        <v>8318</v>
      </c>
      <c r="S591" s="13">
        <f t="shared" si="42"/>
        <v>42178.281238425923</v>
      </c>
      <c r="T591" s="13">
        <f t="shared" si="41"/>
        <v>42193.281238425923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40"/>
        <v>4.4600000000000001E-2</v>
      </c>
      <c r="P592" s="8">
        <f t="shared" si="43"/>
        <v>24.777777777777779</v>
      </c>
      <c r="Q592" t="s">
        <v>8317</v>
      </c>
      <c r="R592" t="s">
        <v>8318</v>
      </c>
      <c r="S592" s="13">
        <f t="shared" si="42"/>
        <v>42377.22142361111</v>
      </c>
      <c r="T592" s="13">
        <f t="shared" si="41"/>
        <v>42408.209027777775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40"/>
        <v>6.0999999999999997E-4</v>
      </c>
      <c r="P593" s="8">
        <f t="shared" si="43"/>
        <v>30.5</v>
      </c>
      <c r="Q593" t="s">
        <v>8317</v>
      </c>
      <c r="R593" t="s">
        <v>8318</v>
      </c>
      <c r="S593" s="13">
        <f t="shared" si="42"/>
        <v>42177.209837962961</v>
      </c>
      <c r="T593" s="13">
        <f t="shared" si="41"/>
        <v>42207.209837962961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40"/>
        <v>3.3333333333333333E-2</v>
      </c>
      <c r="P594" s="8">
        <f t="shared" si="43"/>
        <v>250</v>
      </c>
      <c r="Q594" t="s">
        <v>8317</v>
      </c>
      <c r="R594" t="s">
        <v>8318</v>
      </c>
      <c r="S594" s="13">
        <f t="shared" si="42"/>
        <v>41945.898842592593</v>
      </c>
      <c r="T594" s="13">
        <f t="shared" si="41"/>
        <v>41975.898842592585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40"/>
        <v>0.23</v>
      </c>
      <c r="P595" s="8">
        <f t="shared" si="43"/>
        <v>16.428571428571427</v>
      </c>
      <c r="Q595" t="s">
        <v>8317</v>
      </c>
      <c r="R595" t="s">
        <v>8318</v>
      </c>
      <c r="S595" s="13">
        <f t="shared" si="42"/>
        <v>42070.344270833331</v>
      </c>
      <c r="T595" s="13">
        <f t="shared" si="41"/>
        <v>42100.302604166667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40"/>
        <v>1.0399999999999999E-3</v>
      </c>
      <c r="P596" s="8">
        <f t="shared" si="43"/>
        <v>13</v>
      </c>
      <c r="Q596" t="s">
        <v>8317</v>
      </c>
      <c r="R596" t="s">
        <v>8318</v>
      </c>
      <c r="S596" s="13">
        <f t="shared" si="42"/>
        <v>42446.446828703702</v>
      </c>
      <c r="T596" s="13">
        <f t="shared" si="41"/>
        <v>42476.446828703702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40"/>
        <v>4.2599999999999999E-3</v>
      </c>
      <c r="P597" s="8">
        <f t="shared" si="43"/>
        <v>53.25</v>
      </c>
      <c r="Q597" t="s">
        <v>8317</v>
      </c>
      <c r="R597" t="s">
        <v>8318</v>
      </c>
      <c r="S597" s="13">
        <f t="shared" si="42"/>
        <v>42082.736550925925</v>
      </c>
      <c r="T597" s="13">
        <f t="shared" si="41"/>
        <v>42127.736550925925</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40"/>
        <v>2.9999999999999997E-4</v>
      </c>
      <c r="P598" s="8">
        <f t="shared" si="43"/>
        <v>3</v>
      </c>
      <c r="Q598" t="s">
        <v>8317</v>
      </c>
      <c r="R598" t="s">
        <v>8318</v>
      </c>
      <c r="S598" s="13">
        <f t="shared" si="42"/>
        <v>42646.563564814809</v>
      </c>
      <c r="T598" s="13">
        <f t="shared" si="41"/>
        <v>42676.563564814809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40"/>
        <v>2.6666666666666666E-3</v>
      </c>
      <c r="P599" s="8">
        <f t="shared" si="43"/>
        <v>10</v>
      </c>
      <c r="Q599" t="s">
        <v>8317</v>
      </c>
      <c r="R599" t="s">
        <v>8318</v>
      </c>
      <c r="S599" s="13">
        <f t="shared" si="42"/>
        <v>42545.371932870366</v>
      </c>
      <c r="T599" s="13">
        <f t="shared" si="41"/>
        <v>42582.333333333336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40"/>
        <v>0.34</v>
      </c>
      <c r="P600" s="8">
        <f t="shared" si="43"/>
        <v>121.42857142857143</v>
      </c>
      <c r="Q600" t="s">
        <v>8317</v>
      </c>
      <c r="R600" t="s">
        <v>8318</v>
      </c>
      <c r="S600" s="13">
        <f t="shared" si="42"/>
        <v>41947.668761574074</v>
      </c>
      <c r="T600" s="13">
        <f t="shared" si="41"/>
        <v>41977.668761574074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40"/>
        <v>6.2E-4</v>
      </c>
      <c r="P601" s="8">
        <f t="shared" si="43"/>
        <v>15.5</v>
      </c>
      <c r="Q601" t="s">
        <v>8317</v>
      </c>
      <c r="R601" t="s">
        <v>8318</v>
      </c>
      <c r="S601" s="13">
        <f t="shared" si="42"/>
        <v>42047.479189814818</v>
      </c>
      <c r="T601" s="13">
        <f t="shared" si="41"/>
        <v>42071.302777777775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40"/>
        <v>0.02</v>
      </c>
      <c r="P602" s="8">
        <f t="shared" si="43"/>
        <v>100</v>
      </c>
      <c r="Q602" t="s">
        <v>8317</v>
      </c>
      <c r="R602" t="s">
        <v>8318</v>
      </c>
      <c r="S602" s="13">
        <f t="shared" si="42"/>
        <v>42073.464837962958</v>
      </c>
      <c r="T602" s="13">
        <f t="shared" si="41"/>
        <v>42133.464837962958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40"/>
        <v>1.4E-2</v>
      </c>
      <c r="P603" s="8">
        <f t="shared" si="43"/>
        <v>23.333333333333332</v>
      </c>
      <c r="Q603" t="s">
        <v>8317</v>
      </c>
      <c r="R603" t="s">
        <v>8318</v>
      </c>
      <c r="S603" s="13">
        <f t="shared" si="42"/>
        <v>41969.52475694444</v>
      </c>
      <c r="T603" s="13">
        <f t="shared" si="41"/>
        <v>41999.52475694444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40"/>
        <v>0</v>
      </c>
      <c r="Q604" t="s">
        <v>8317</v>
      </c>
      <c r="R604" t="s">
        <v>8318</v>
      </c>
      <c r="S604" s="13">
        <f t="shared" si="42"/>
        <v>42143.460821759254</v>
      </c>
      <c r="T604" s="13">
        <f t="shared" si="41"/>
        <v>42173.460821759254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40"/>
        <v>3.9334666666666664E-2</v>
      </c>
      <c r="P605" s="8">
        <f>E605/L605</f>
        <v>45.386153846153846</v>
      </c>
      <c r="Q605" t="s">
        <v>8317</v>
      </c>
      <c r="R605" t="s">
        <v>8318</v>
      </c>
      <c r="S605" s="13">
        <f t="shared" si="42"/>
        <v>41835.305821759255</v>
      </c>
      <c r="T605" s="13">
        <f t="shared" si="41"/>
        <v>41865.305821759255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40"/>
        <v>0</v>
      </c>
      <c r="Q606" t="s">
        <v>8317</v>
      </c>
      <c r="R606" t="s">
        <v>8318</v>
      </c>
      <c r="S606" s="13">
        <f t="shared" si="42"/>
        <v>41848.702037037037</v>
      </c>
      <c r="T606" s="13">
        <f t="shared" si="41"/>
        <v>41878.702037037037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40"/>
        <v>2.6200000000000001E-2</v>
      </c>
      <c r="P607" s="8">
        <f>E607/L607</f>
        <v>16.375</v>
      </c>
      <c r="Q607" t="s">
        <v>8317</v>
      </c>
      <c r="R607" t="s">
        <v>8318</v>
      </c>
      <c r="S607" s="13">
        <f t="shared" si="42"/>
        <v>42194.024398148147</v>
      </c>
      <c r="T607" s="13">
        <f t="shared" si="41"/>
        <v>42239.024398148147</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40"/>
        <v>2E-3</v>
      </c>
      <c r="P608" s="8">
        <f>E608/L608</f>
        <v>10</v>
      </c>
      <c r="Q608" t="s">
        <v>8317</v>
      </c>
      <c r="R608" t="s">
        <v>8318</v>
      </c>
      <c r="S608" s="13">
        <f t="shared" si="42"/>
        <v>42102.317233796297</v>
      </c>
      <c r="T608" s="13">
        <f t="shared" si="41"/>
        <v>42148.291666666664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40"/>
        <v>0</v>
      </c>
      <c r="Q609" t="s">
        <v>8317</v>
      </c>
      <c r="R609" t="s">
        <v>8318</v>
      </c>
      <c r="S609" s="13">
        <f t="shared" si="42"/>
        <v>42300.492314814815</v>
      </c>
      <c r="T609" s="13">
        <f t="shared" si="41"/>
        <v>42330.53398148148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40"/>
        <v>9.7400000000000004E-3</v>
      </c>
      <c r="P610" s="8">
        <f>E610/L610</f>
        <v>292.2</v>
      </c>
      <c r="Q610" t="s">
        <v>8317</v>
      </c>
      <c r="R610" t="s">
        <v>8318</v>
      </c>
      <c r="S610" s="13">
        <f t="shared" si="42"/>
        <v>42140.587731481479</v>
      </c>
      <c r="T610" s="13">
        <f t="shared" si="41"/>
        <v>42170.587731481479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40"/>
        <v>6.41025641025641E-3</v>
      </c>
      <c r="P611" s="8">
        <f>E611/L611</f>
        <v>5</v>
      </c>
      <c r="Q611" t="s">
        <v>8317</v>
      </c>
      <c r="R611" t="s">
        <v>8318</v>
      </c>
      <c r="S611" s="13">
        <f t="shared" si="42"/>
        <v>42306.700740740744</v>
      </c>
      <c r="T611" s="13">
        <f t="shared" si="41"/>
        <v>42336.742407407401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40"/>
        <v>0</v>
      </c>
      <c r="Q612" t="s">
        <v>8317</v>
      </c>
      <c r="R612" t="s">
        <v>8318</v>
      </c>
      <c r="S612" s="13">
        <f t="shared" si="42"/>
        <v>42086.497523148144</v>
      </c>
      <c r="T612" s="13">
        <f t="shared" si="41"/>
        <v>42116.497523148144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40"/>
        <v>0</v>
      </c>
      <c r="Q613" t="s">
        <v>8317</v>
      </c>
      <c r="R613" t="s">
        <v>8318</v>
      </c>
      <c r="S613" s="13">
        <f t="shared" si="42"/>
        <v>42328.227280092593</v>
      </c>
      <c r="T613" s="13">
        <f t="shared" si="41"/>
        <v>42388.227280092593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40"/>
        <v>0</v>
      </c>
      <c r="Q614" t="s">
        <v>8317</v>
      </c>
      <c r="R614" t="s">
        <v>8318</v>
      </c>
      <c r="S614" s="13">
        <f t="shared" si="42"/>
        <v>42584.698449074072</v>
      </c>
      <c r="T614" s="13">
        <f t="shared" si="41"/>
        <v>42614.698449074072</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40"/>
        <v>0.21363333333333334</v>
      </c>
      <c r="P615" s="8">
        <f>E615/L615</f>
        <v>105.93388429752066</v>
      </c>
      <c r="Q615" t="s">
        <v>8317</v>
      </c>
      <c r="R615" t="s">
        <v>8318</v>
      </c>
      <c r="S615" s="13">
        <f t="shared" si="42"/>
        <v>42247.163425925923</v>
      </c>
      <c r="T615" s="13">
        <f t="shared" si="41"/>
        <v>42277.874305555553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40"/>
        <v>0</v>
      </c>
      <c r="Q616" t="s">
        <v>8317</v>
      </c>
      <c r="R616" t="s">
        <v>8318</v>
      </c>
      <c r="S616" s="13">
        <f t="shared" si="42"/>
        <v>42514.728472222218</v>
      </c>
      <c r="T616" s="13">
        <f t="shared" si="41"/>
        <v>42544.728472222218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40"/>
        <v>0</v>
      </c>
      <c r="Q617" t="s">
        <v>8317</v>
      </c>
      <c r="R617" t="s">
        <v>8318</v>
      </c>
      <c r="S617" s="13">
        <f t="shared" si="42"/>
        <v>42241.788877314808</v>
      </c>
      <c r="T617" s="13">
        <f t="shared" si="41"/>
        <v>42271.788877314808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40"/>
        <v>0</v>
      </c>
      <c r="Q618" t="s">
        <v>8317</v>
      </c>
      <c r="R618" t="s">
        <v>8318</v>
      </c>
      <c r="S618" s="13">
        <f t="shared" si="42"/>
        <v>42761.042905092589</v>
      </c>
      <c r="T618" s="13">
        <f t="shared" si="41"/>
        <v>42791.042905092589</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40"/>
        <v>0.03</v>
      </c>
      <c r="P619" s="8">
        <f>E619/L619</f>
        <v>20</v>
      </c>
      <c r="Q619" t="s">
        <v>8317</v>
      </c>
      <c r="R619" t="s">
        <v>8318</v>
      </c>
      <c r="S619" s="13">
        <f t="shared" si="42"/>
        <v>42087.009756944441</v>
      </c>
      <c r="T619" s="13">
        <f t="shared" si="41"/>
        <v>42132.009756944441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40"/>
        <v>0</v>
      </c>
      <c r="Q620" t="s">
        <v>8317</v>
      </c>
      <c r="R620" t="s">
        <v>8318</v>
      </c>
      <c r="S620" s="13">
        <f t="shared" si="42"/>
        <v>42317.47688657407</v>
      </c>
      <c r="T620" s="13">
        <f t="shared" si="41"/>
        <v>42347.47688657407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40"/>
        <v>3.9999999999999998E-7</v>
      </c>
      <c r="P621" s="8">
        <f>E621/L621</f>
        <v>1</v>
      </c>
      <c r="Q621" t="s">
        <v>8317</v>
      </c>
      <c r="R621" t="s">
        <v>8318</v>
      </c>
      <c r="S621" s="13">
        <f t="shared" si="42"/>
        <v>41908.317013888889</v>
      </c>
      <c r="T621" s="13">
        <f t="shared" si="41"/>
        <v>41968.358680555553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40"/>
        <v>0.01</v>
      </c>
      <c r="P622" s="8">
        <f>E622/L622</f>
        <v>300</v>
      </c>
      <c r="Q622" t="s">
        <v>8317</v>
      </c>
      <c r="R622" t="s">
        <v>8318</v>
      </c>
      <c r="S622" s="13">
        <f t="shared" si="42"/>
        <v>41831.383541666662</v>
      </c>
      <c r="T622" s="13">
        <f t="shared" si="41"/>
        <v>41876.383541666662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40"/>
        <v>1.044E-2</v>
      </c>
      <c r="P623" s="8">
        <f>E623/L623</f>
        <v>87</v>
      </c>
      <c r="Q623" t="s">
        <v>8317</v>
      </c>
      <c r="R623" t="s">
        <v>8318</v>
      </c>
      <c r="S623" s="13">
        <f t="shared" si="42"/>
        <v>42528.654363425921</v>
      </c>
      <c r="T623" s="13">
        <f t="shared" si="41"/>
        <v>42558.654363425921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40"/>
        <v>5.6833333333333333E-2</v>
      </c>
      <c r="P624" s="8">
        <f>E624/L624</f>
        <v>37.888888888888886</v>
      </c>
      <c r="Q624" t="s">
        <v>8317</v>
      </c>
      <c r="R624" t="s">
        <v>8318</v>
      </c>
      <c r="S624" s="13">
        <f t="shared" si="42"/>
        <v>42532.441412037035</v>
      </c>
      <c r="T624" s="13">
        <f t="shared" si="41"/>
        <v>42552.441412037035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40"/>
        <v>0</v>
      </c>
      <c r="Q625" t="s">
        <v>8317</v>
      </c>
      <c r="R625" t="s">
        <v>8318</v>
      </c>
      <c r="S625" s="13">
        <f t="shared" si="42"/>
        <v>42121.675891203697</v>
      </c>
      <c r="T625" s="13">
        <f t="shared" si="41"/>
        <v>42151.675891203697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40"/>
        <v>0</v>
      </c>
      <c r="Q626" t="s">
        <v>8317</v>
      </c>
      <c r="R626" t="s">
        <v>8318</v>
      </c>
      <c r="S626" s="13">
        <f t="shared" si="42"/>
        <v>42108.65556712963</v>
      </c>
      <c r="T626" s="13">
        <f t="shared" si="41"/>
        <v>42138.65556712963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40"/>
        <v>0</v>
      </c>
      <c r="Q627" t="s">
        <v>8317</v>
      </c>
      <c r="R627" t="s">
        <v>8318</v>
      </c>
      <c r="S627" s="13">
        <f t="shared" si="42"/>
        <v>42790.562233796292</v>
      </c>
      <c r="T627" s="13">
        <f t="shared" si="41"/>
        <v>42820.520567129628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40"/>
        <v>0.17380000000000001</v>
      </c>
      <c r="P628" s="8">
        <f>E628/L628</f>
        <v>111.41025641025641</v>
      </c>
      <c r="Q628" t="s">
        <v>8317</v>
      </c>
      <c r="R628" t="s">
        <v>8318</v>
      </c>
      <c r="S628" s="13">
        <f t="shared" si="42"/>
        <v>42198.226145833331</v>
      </c>
      <c r="T628" s="13">
        <f t="shared" si="41"/>
        <v>42231.223611111105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40"/>
        <v>2.0000000000000001E-4</v>
      </c>
      <c r="P629" s="8">
        <f>E629/L629</f>
        <v>90</v>
      </c>
      <c r="Q629" t="s">
        <v>8317</v>
      </c>
      <c r="R629" t="s">
        <v>8318</v>
      </c>
      <c r="S629" s="13">
        <f t="shared" si="42"/>
        <v>42383.973506944443</v>
      </c>
      <c r="T629" s="13">
        <f t="shared" si="41"/>
        <v>42443.624999999993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40"/>
        <v>0</v>
      </c>
      <c r="Q630" t="s">
        <v>8317</v>
      </c>
      <c r="R630" t="s">
        <v>8318</v>
      </c>
      <c r="S630" s="13">
        <f t="shared" si="42"/>
        <v>41803.359456018516</v>
      </c>
      <c r="T630" s="13">
        <f t="shared" si="41"/>
        <v>41833.359456018516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40"/>
        <v>1.75E-3</v>
      </c>
      <c r="P631" s="8">
        <f>E631/L631</f>
        <v>116.66666666666667</v>
      </c>
      <c r="Q631" t="s">
        <v>8317</v>
      </c>
      <c r="R631" t="s">
        <v>8318</v>
      </c>
      <c r="S631" s="13">
        <f t="shared" si="42"/>
        <v>42474.304490740738</v>
      </c>
      <c r="T631" s="13">
        <f t="shared" si="41"/>
        <v>42504.304490740738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40"/>
        <v>8.3340278356529708E-4</v>
      </c>
      <c r="P632" s="8">
        <f>E632/L632</f>
        <v>10</v>
      </c>
      <c r="Q632" t="s">
        <v>8317</v>
      </c>
      <c r="R632" t="s">
        <v>8318</v>
      </c>
      <c r="S632" s="13">
        <f t="shared" si="42"/>
        <v>42223.286122685182</v>
      </c>
      <c r="T632" s="13">
        <f t="shared" si="41"/>
        <v>42252.881944444445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40"/>
        <v>1.38E-2</v>
      </c>
      <c r="P633" s="8">
        <f>E633/L633</f>
        <v>76.666666666666671</v>
      </c>
      <c r="Q633" t="s">
        <v>8317</v>
      </c>
      <c r="R633" t="s">
        <v>8318</v>
      </c>
      <c r="S633" s="13">
        <f t="shared" si="42"/>
        <v>42489.438993055555</v>
      </c>
      <c r="T633" s="13">
        <f t="shared" si="41"/>
        <v>42518.438993055555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40"/>
        <v>0</v>
      </c>
      <c r="Q634" t="s">
        <v>8317</v>
      </c>
      <c r="R634" t="s">
        <v>8318</v>
      </c>
      <c r="S634" s="13">
        <f t="shared" si="42"/>
        <v>42303.325983796291</v>
      </c>
      <c r="T634" s="13">
        <f t="shared" si="41"/>
        <v>42333.367650462962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40"/>
        <v>0.1245</v>
      </c>
      <c r="P635" s="8">
        <f>E635/L635</f>
        <v>49.8</v>
      </c>
      <c r="Q635" t="s">
        <v>8317</v>
      </c>
      <c r="R635" t="s">
        <v>8318</v>
      </c>
      <c r="S635" s="13">
        <f t="shared" si="42"/>
        <v>42506.965995370367</v>
      </c>
      <c r="T635" s="13">
        <f t="shared" si="41"/>
        <v>42538.624999999993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40"/>
        <v>2.0000000000000001E-4</v>
      </c>
      <c r="P636" s="8">
        <f>E636/L636</f>
        <v>1</v>
      </c>
      <c r="Q636" t="s">
        <v>8317</v>
      </c>
      <c r="R636" t="s">
        <v>8318</v>
      </c>
      <c r="S636" s="13">
        <f t="shared" si="42"/>
        <v>42031.595243055555</v>
      </c>
      <c r="T636" s="13">
        <f t="shared" si="41"/>
        <v>42061.595243055555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40"/>
        <v>8.0000000000000007E-5</v>
      </c>
      <c r="P637" s="8">
        <f>E637/L637</f>
        <v>2</v>
      </c>
      <c r="Q637" t="s">
        <v>8317</v>
      </c>
      <c r="R637" t="s">
        <v>8318</v>
      </c>
      <c r="S637" s="13">
        <f t="shared" si="42"/>
        <v>42075.758819444447</v>
      </c>
      <c r="T637" s="13">
        <f t="shared" si="41"/>
        <v>42105.758819444447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40"/>
        <v>2E-3</v>
      </c>
      <c r="P638" s="8">
        <f>E638/L638</f>
        <v>4</v>
      </c>
      <c r="Q638" t="s">
        <v>8317</v>
      </c>
      <c r="R638" t="s">
        <v>8318</v>
      </c>
      <c r="S638" s="13">
        <f t="shared" si="42"/>
        <v>42131.122106481482</v>
      </c>
      <c r="T638" s="13">
        <f t="shared" si="41"/>
        <v>42161.115972222215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40"/>
        <v>0</v>
      </c>
      <c r="Q639" t="s">
        <v>8317</v>
      </c>
      <c r="R639" t="s">
        <v>8318</v>
      </c>
      <c r="S639" s="13">
        <f t="shared" si="42"/>
        <v>42762.62868055555</v>
      </c>
      <c r="T639" s="13">
        <f t="shared" si="41"/>
        <v>42791.62777777778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40"/>
        <v>9.0000000000000006E-5</v>
      </c>
      <c r="P640" s="8">
        <f t="shared" ref="P640:P687" si="44">E640/L640</f>
        <v>3</v>
      </c>
      <c r="Q640" t="s">
        <v>8317</v>
      </c>
      <c r="R640" t="s">
        <v>8318</v>
      </c>
      <c r="S640" s="13">
        <f t="shared" si="42"/>
        <v>42759.259976851848</v>
      </c>
      <c r="T640" s="13">
        <f t="shared" si="41"/>
        <v>42819.218310185184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40"/>
        <v>9.9999999999999995E-7</v>
      </c>
      <c r="P641" s="8">
        <f t="shared" si="44"/>
        <v>1</v>
      </c>
      <c r="Q641" t="s">
        <v>8317</v>
      </c>
      <c r="R641" t="s">
        <v>8318</v>
      </c>
      <c r="S641" s="13">
        <f t="shared" si="42"/>
        <v>41865.249942129631</v>
      </c>
      <c r="T641" s="13">
        <f t="shared" si="41"/>
        <v>41925.249942129631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40"/>
        <v>1.4428571428571428</v>
      </c>
      <c r="P642" s="8">
        <f t="shared" si="44"/>
        <v>50.5</v>
      </c>
      <c r="Q642" t="s">
        <v>8317</v>
      </c>
      <c r="R642" t="s">
        <v>8319</v>
      </c>
      <c r="S642" s="13">
        <f t="shared" si="42"/>
        <v>42683.086979166663</v>
      </c>
      <c r="T642" s="13">
        <f t="shared" si="41"/>
        <v>42698.624999999993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5">E643/D643</f>
        <v>1.1916249999999999</v>
      </c>
      <c r="P643" s="8">
        <f t="shared" si="44"/>
        <v>151.31746031746033</v>
      </c>
      <c r="Q643" t="s">
        <v>8317</v>
      </c>
      <c r="R643" t="s">
        <v>8319</v>
      </c>
      <c r="S643" s="13">
        <f t="shared" si="42"/>
        <v>42199.236666666664</v>
      </c>
      <c r="T643" s="13">
        <f t="shared" ref="T643:T706" si="46">(I643/86400)+25569+(-8/24)</f>
        <v>42229.236666666664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5"/>
        <v>14.604850000000001</v>
      </c>
      <c r="P644" s="8">
        <f t="shared" si="44"/>
        <v>134.3592456301748</v>
      </c>
      <c r="Q644" t="s">
        <v>8317</v>
      </c>
      <c r="R644" t="s">
        <v>8319</v>
      </c>
      <c r="S644" s="13">
        <f t="shared" ref="S644:S707" si="47">(J644/86400)+25569+(-8/24)</f>
        <v>42199.317986111106</v>
      </c>
      <c r="T644" s="13">
        <f t="shared" si="46"/>
        <v>42235.317986111106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5"/>
        <v>1.0580799999999999</v>
      </c>
      <c r="P645" s="8">
        <f t="shared" si="44"/>
        <v>174.02631578947367</v>
      </c>
      <c r="Q645" t="s">
        <v>8317</v>
      </c>
      <c r="R645" t="s">
        <v>8319</v>
      </c>
      <c r="S645" s="13">
        <f t="shared" si="47"/>
        <v>42100.30873842592</v>
      </c>
      <c r="T645" s="13">
        <f t="shared" si="46"/>
        <v>42155.30873842592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5"/>
        <v>3.0011791999999997</v>
      </c>
      <c r="P646" s="8">
        <f t="shared" si="44"/>
        <v>73.486268364348675</v>
      </c>
      <c r="Q646" t="s">
        <v>8317</v>
      </c>
      <c r="R646" t="s">
        <v>8319</v>
      </c>
      <c r="S646" s="13">
        <f t="shared" si="47"/>
        <v>41898.332627314812</v>
      </c>
      <c r="T646" s="13">
        <f t="shared" si="46"/>
        <v>41940.708333333328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5"/>
        <v>2.7869999999999999</v>
      </c>
      <c r="P647" s="8">
        <f t="shared" si="44"/>
        <v>23.518987341772153</v>
      </c>
      <c r="Q647" t="s">
        <v>8317</v>
      </c>
      <c r="R647" t="s">
        <v>8319</v>
      </c>
      <c r="S647" s="13">
        <f t="shared" si="47"/>
        <v>42563.692986111106</v>
      </c>
      <c r="T647" s="13">
        <f t="shared" si="46"/>
        <v>42593.692986111106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5"/>
        <v>1.3187625000000001</v>
      </c>
      <c r="P648" s="8">
        <f t="shared" si="44"/>
        <v>39.074444444444445</v>
      </c>
      <c r="Q648" t="s">
        <v>8317</v>
      </c>
      <c r="R648" t="s">
        <v>8319</v>
      </c>
      <c r="S648" s="13">
        <f t="shared" si="47"/>
        <v>41832.519293981481</v>
      </c>
      <c r="T648" s="13">
        <f t="shared" si="46"/>
        <v>41862.519293981481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5"/>
        <v>1.0705</v>
      </c>
      <c r="P649" s="8">
        <f t="shared" si="44"/>
        <v>125.94117647058823</v>
      </c>
      <c r="Q649" t="s">
        <v>8317</v>
      </c>
      <c r="R649" t="s">
        <v>8319</v>
      </c>
      <c r="S649" s="13">
        <f t="shared" si="47"/>
        <v>42416.434594907405</v>
      </c>
      <c r="T649" s="13">
        <f t="shared" si="46"/>
        <v>42446.392928240741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5"/>
        <v>1.2682285714285715</v>
      </c>
      <c r="P650" s="8">
        <f t="shared" si="44"/>
        <v>1644</v>
      </c>
      <c r="Q650" t="s">
        <v>8317</v>
      </c>
      <c r="R650" t="s">
        <v>8319</v>
      </c>
      <c r="S650" s="13">
        <f t="shared" si="47"/>
        <v>41891.360046296293</v>
      </c>
      <c r="T650" s="13">
        <f t="shared" si="46"/>
        <v>41926.360046296293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5"/>
        <v>1.3996</v>
      </c>
      <c r="P651" s="8">
        <f t="shared" si="44"/>
        <v>42.670731707317074</v>
      </c>
      <c r="Q651" t="s">
        <v>8317</v>
      </c>
      <c r="R651" t="s">
        <v>8319</v>
      </c>
      <c r="S651" s="13">
        <f t="shared" si="47"/>
        <v>41877.578854166662</v>
      </c>
      <c r="T651" s="13">
        <f t="shared" si="46"/>
        <v>41898.578854166662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5"/>
        <v>1.1240000000000001</v>
      </c>
      <c r="P652" s="8">
        <f t="shared" si="44"/>
        <v>35.125</v>
      </c>
      <c r="Q652" t="s">
        <v>8317</v>
      </c>
      <c r="R652" t="s">
        <v>8319</v>
      </c>
      <c r="S652" s="13">
        <f t="shared" si="47"/>
        <v>41931.703518518516</v>
      </c>
      <c r="T652" s="13">
        <f t="shared" si="46"/>
        <v>41991.745185185187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5"/>
        <v>1.00528</v>
      </c>
      <c r="P653" s="8">
        <f t="shared" si="44"/>
        <v>239.35238095238094</v>
      </c>
      <c r="Q653" t="s">
        <v>8317</v>
      </c>
      <c r="R653" t="s">
        <v>8319</v>
      </c>
      <c r="S653" s="13">
        <f t="shared" si="47"/>
        <v>41955.684155092589</v>
      </c>
      <c r="T653" s="13">
        <f t="shared" si="46"/>
        <v>41985.684155092589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5"/>
        <v>1.0046666666666666</v>
      </c>
      <c r="P654" s="8">
        <f t="shared" si="44"/>
        <v>107.64285714285714</v>
      </c>
      <c r="Q654" t="s">
        <v>8317</v>
      </c>
      <c r="R654" t="s">
        <v>8319</v>
      </c>
      <c r="S654" s="13">
        <f t="shared" si="47"/>
        <v>42675.357060185182</v>
      </c>
      <c r="T654" s="13">
        <f t="shared" si="46"/>
        <v>42705.398726851847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5"/>
        <v>1.4144600000000001</v>
      </c>
      <c r="P655" s="8">
        <f t="shared" si="44"/>
        <v>95.830623306233065</v>
      </c>
      <c r="Q655" t="s">
        <v>8317</v>
      </c>
      <c r="R655" t="s">
        <v>8319</v>
      </c>
      <c r="S655" s="13">
        <f t="shared" si="47"/>
        <v>42199.285185185181</v>
      </c>
      <c r="T655" s="13">
        <f t="shared" si="46"/>
        <v>42236.285185185181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5"/>
        <v>2.6729166666666666</v>
      </c>
      <c r="P656" s="8">
        <f t="shared" si="44"/>
        <v>31.663376110562684</v>
      </c>
      <c r="Q656" t="s">
        <v>8317</v>
      </c>
      <c r="R656" t="s">
        <v>8319</v>
      </c>
      <c r="S656" s="13">
        <f t="shared" si="47"/>
        <v>42163.623993055553</v>
      </c>
      <c r="T656" s="13">
        <f t="shared" si="46"/>
        <v>42193.623993055553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5"/>
        <v>1.4688749999999999</v>
      </c>
      <c r="P657" s="8">
        <f t="shared" si="44"/>
        <v>42.886861313868614</v>
      </c>
      <c r="Q657" t="s">
        <v>8317</v>
      </c>
      <c r="R657" t="s">
        <v>8319</v>
      </c>
      <c r="S657" s="13">
        <f t="shared" si="47"/>
        <v>42045.623981481483</v>
      </c>
      <c r="T657" s="13">
        <f t="shared" si="46"/>
        <v>42075.582314814812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5"/>
        <v>2.1356000000000002</v>
      </c>
      <c r="P658" s="8">
        <f t="shared" si="44"/>
        <v>122.73563218390805</v>
      </c>
      <c r="Q658" t="s">
        <v>8317</v>
      </c>
      <c r="R658" t="s">
        <v>8319</v>
      </c>
      <c r="S658" s="13">
        <f t="shared" si="47"/>
        <v>42417.471284722218</v>
      </c>
      <c r="T658" s="13">
        <f t="shared" si="46"/>
        <v>42477.429618055554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5"/>
        <v>1.2569999999999999</v>
      </c>
      <c r="P659" s="8">
        <f t="shared" si="44"/>
        <v>190.45454545454547</v>
      </c>
      <c r="Q659" t="s">
        <v>8317</v>
      </c>
      <c r="R659" t="s">
        <v>8319</v>
      </c>
      <c r="S659" s="13">
        <f t="shared" si="47"/>
        <v>42331.512407407405</v>
      </c>
      <c r="T659" s="13">
        <f t="shared" si="46"/>
        <v>42361.512407407405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5"/>
        <v>1.0446206037108834</v>
      </c>
      <c r="P660" s="8">
        <f t="shared" si="44"/>
        <v>109.33695652173913</v>
      </c>
      <c r="Q660" t="s">
        <v>8317</v>
      </c>
      <c r="R660" t="s">
        <v>8319</v>
      </c>
      <c r="S660" s="13">
        <f t="shared" si="47"/>
        <v>42178.827418981477</v>
      </c>
      <c r="T660" s="13">
        <f t="shared" si="46"/>
        <v>42211.416666666664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5"/>
        <v>1.0056666666666667</v>
      </c>
      <c r="P661" s="8">
        <f t="shared" si="44"/>
        <v>143.66666666666666</v>
      </c>
      <c r="Q661" t="s">
        <v>8317</v>
      </c>
      <c r="R661" t="s">
        <v>8319</v>
      </c>
      <c r="S661" s="13">
        <f t="shared" si="47"/>
        <v>42209.260358796295</v>
      </c>
      <c r="T661" s="13">
        <f t="shared" si="46"/>
        <v>42239.260358796295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5"/>
        <v>3.058E-2</v>
      </c>
      <c r="P662" s="8">
        <f t="shared" si="44"/>
        <v>84.944444444444443</v>
      </c>
      <c r="Q662" t="s">
        <v>8317</v>
      </c>
      <c r="R662" t="s">
        <v>8319</v>
      </c>
      <c r="S662" s="13">
        <f t="shared" si="47"/>
        <v>41922.408321759256</v>
      </c>
      <c r="T662" s="13">
        <f t="shared" si="46"/>
        <v>41952.44998842592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5"/>
        <v>9.4999999999999998E-3</v>
      </c>
      <c r="P663" s="8">
        <f t="shared" si="44"/>
        <v>10.555555555555555</v>
      </c>
      <c r="Q663" t="s">
        <v>8317</v>
      </c>
      <c r="R663" t="s">
        <v>8319</v>
      </c>
      <c r="S663" s="13">
        <f t="shared" si="47"/>
        <v>42636.312025462961</v>
      </c>
      <c r="T663" s="13">
        <f t="shared" si="46"/>
        <v>42666.312025462961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5"/>
        <v>4.0000000000000001E-3</v>
      </c>
      <c r="P664" s="8">
        <f t="shared" si="44"/>
        <v>39</v>
      </c>
      <c r="Q664" t="s">
        <v>8317</v>
      </c>
      <c r="R664" t="s">
        <v>8319</v>
      </c>
      <c r="S664" s="13">
        <f t="shared" si="47"/>
        <v>41990.104710648149</v>
      </c>
      <c r="T664" s="13">
        <f t="shared" si="46"/>
        <v>42020.104710648149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5"/>
        <v>3.5000000000000001E-3</v>
      </c>
      <c r="P665" s="8">
        <f t="shared" si="44"/>
        <v>100</v>
      </c>
      <c r="Q665" t="s">
        <v>8317</v>
      </c>
      <c r="R665" t="s">
        <v>8319</v>
      </c>
      <c r="S665" s="13">
        <f t="shared" si="47"/>
        <v>42173.509907407402</v>
      </c>
      <c r="T665" s="13">
        <f t="shared" si="46"/>
        <v>42203.509907407402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5"/>
        <v>7.5333333333333335E-2</v>
      </c>
      <c r="P666" s="8">
        <f t="shared" si="44"/>
        <v>31.172413793103448</v>
      </c>
      <c r="Q666" t="s">
        <v>8317</v>
      </c>
      <c r="R666" t="s">
        <v>8319</v>
      </c>
      <c r="S666" s="13">
        <f t="shared" si="47"/>
        <v>42077.333043981482</v>
      </c>
      <c r="T666" s="13">
        <f t="shared" si="46"/>
        <v>42107.333043981482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5"/>
        <v>0.18640000000000001</v>
      </c>
      <c r="P667" s="8">
        <f t="shared" si="44"/>
        <v>155.33333333333334</v>
      </c>
      <c r="Q667" t="s">
        <v>8317</v>
      </c>
      <c r="R667" t="s">
        <v>8319</v>
      </c>
      <c r="S667" s="13">
        <f t="shared" si="47"/>
        <v>42688.378020833326</v>
      </c>
      <c r="T667" s="13">
        <f t="shared" si="46"/>
        <v>42748.378020833326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5"/>
        <v>4.0000000000000003E-5</v>
      </c>
      <c r="P668" s="8">
        <f t="shared" si="44"/>
        <v>2</v>
      </c>
      <c r="Q668" t="s">
        <v>8317</v>
      </c>
      <c r="R668" t="s">
        <v>8319</v>
      </c>
      <c r="S668" s="13">
        <f t="shared" si="47"/>
        <v>41838.498819444438</v>
      </c>
      <c r="T668" s="13">
        <f t="shared" si="46"/>
        <v>41868.498819444438</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5"/>
        <v>0.1002</v>
      </c>
      <c r="P669" s="8">
        <f t="shared" si="44"/>
        <v>178.92857142857142</v>
      </c>
      <c r="Q669" t="s">
        <v>8317</v>
      </c>
      <c r="R669" t="s">
        <v>8319</v>
      </c>
      <c r="S669" s="13">
        <f t="shared" si="47"/>
        <v>42632.040081018517</v>
      </c>
      <c r="T669" s="13">
        <f t="shared" si="46"/>
        <v>42672.040081018517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5"/>
        <v>4.5600000000000002E-2</v>
      </c>
      <c r="P670" s="8">
        <f t="shared" si="44"/>
        <v>27.36</v>
      </c>
      <c r="Q670" t="s">
        <v>8317</v>
      </c>
      <c r="R670" t="s">
        <v>8319</v>
      </c>
      <c r="S670" s="13">
        <f t="shared" si="47"/>
        <v>42090.497939814813</v>
      </c>
      <c r="T670" s="13">
        <f t="shared" si="46"/>
        <v>42135.497939814813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5"/>
        <v>0.21507499999999999</v>
      </c>
      <c r="P671" s="8">
        <f t="shared" si="44"/>
        <v>1536.25</v>
      </c>
      <c r="Q671" t="s">
        <v>8317</v>
      </c>
      <c r="R671" t="s">
        <v>8319</v>
      </c>
      <c r="S671" s="13">
        <f t="shared" si="47"/>
        <v>42527.292337962957</v>
      </c>
      <c r="T671" s="13">
        <f t="shared" si="46"/>
        <v>42557.292337962957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5"/>
        <v>0.29276666666666668</v>
      </c>
      <c r="P672" s="8">
        <f t="shared" si="44"/>
        <v>84.99677419354839</v>
      </c>
      <c r="Q672" t="s">
        <v>8317</v>
      </c>
      <c r="R672" t="s">
        <v>8319</v>
      </c>
      <c r="S672" s="13">
        <f t="shared" si="47"/>
        <v>42506.376388888886</v>
      </c>
      <c r="T672" s="13">
        <f t="shared" si="46"/>
        <v>42540.006944444445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5"/>
        <v>0.39426666666666665</v>
      </c>
      <c r="P673" s="8">
        <f t="shared" si="44"/>
        <v>788.5333333333333</v>
      </c>
      <c r="Q673" t="s">
        <v>8317</v>
      </c>
      <c r="R673" t="s">
        <v>8319</v>
      </c>
      <c r="S673" s="13">
        <f t="shared" si="47"/>
        <v>41984.359398148146</v>
      </c>
      <c r="T673" s="13">
        <f t="shared" si="46"/>
        <v>42017.833333333336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5"/>
        <v>0.21628</v>
      </c>
      <c r="P674" s="8">
        <f t="shared" si="44"/>
        <v>50.29767441860465</v>
      </c>
      <c r="Q674" t="s">
        <v>8317</v>
      </c>
      <c r="R674" t="s">
        <v>8319</v>
      </c>
      <c r="S674" s="13">
        <f t="shared" si="47"/>
        <v>41973.886157407404</v>
      </c>
      <c r="T674" s="13">
        <f t="shared" si="46"/>
        <v>42004.874305555553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5"/>
        <v>2.0500000000000002E-3</v>
      </c>
      <c r="P675" s="8">
        <f t="shared" si="44"/>
        <v>68.333333333333329</v>
      </c>
      <c r="Q675" t="s">
        <v>8317</v>
      </c>
      <c r="R675" t="s">
        <v>8319</v>
      </c>
      <c r="S675" s="13">
        <f t="shared" si="47"/>
        <v>41838.5071412037</v>
      </c>
      <c r="T675" s="13">
        <f t="shared" si="46"/>
        <v>41883.5071412037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5"/>
        <v>2.9999999999999997E-4</v>
      </c>
      <c r="P676" s="8">
        <f t="shared" si="44"/>
        <v>7.5</v>
      </c>
      <c r="Q676" t="s">
        <v>8317</v>
      </c>
      <c r="R676" t="s">
        <v>8319</v>
      </c>
      <c r="S676" s="13">
        <f t="shared" si="47"/>
        <v>41802.782719907402</v>
      </c>
      <c r="T676" s="13">
        <f t="shared" si="46"/>
        <v>41862.782719907402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5"/>
        <v>0.14849999999999999</v>
      </c>
      <c r="P677" s="8">
        <f t="shared" si="44"/>
        <v>34.269230769230766</v>
      </c>
      <c r="Q677" t="s">
        <v>8317</v>
      </c>
      <c r="R677" t="s">
        <v>8319</v>
      </c>
      <c r="S677" s="13">
        <f t="shared" si="47"/>
        <v>41975.597268518519</v>
      </c>
      <c r="T677" s="13">
        <f t="shared" si="46"/>
        <v>42004.957638888889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5"/>
        <v>1.4710000000000001E-2</v>
      </c>
      <c r="P678" s="8">
        <f t="shared" si="44"/>
        <v>61.291666666666664</v>
      </c>
      <c r="Q678" t="s">
        <v>8317</v>
      </c>
      <c r="R678" t="s">
        <v>8319</v>
      </c>
      <c r="S678" s="13">
        <f t="shared" si="47"/>
        <v>42012.434965277775</v>
      </c>
      <c r="T678" s="13">
        <f t="shared" si="46"/>
        <v>42042.434965277775</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5"/>
        <v>0.25584000000000001</v>
      </c>
      <c r="P679" s="8">
        <f t="shared" si="44"/>
        <v>133.25</v>
      </c>
      <c r="Q679" t="s">
        <v>8317</v>
      </c>
      <c r="R679" t="s">
        <v>8319</v>
      </c>
      <c r="S679" s="13">
        <f t="shared" si="47"/>
        <v>42504.070543981477</v>
      </c>
      <c r="T679" s="13">
        <f t="shared" si="46"/>
        <v>42549.070543981477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5"/>
        <v>3.8206896551724136E-2</v>
      </c>
      <c r="P680" s="8">
        <f t="shared" si="44"/>
        <v>65.17647058823529</v>
      </c>
      <c r="Q680" t="s">
        <v>8317</v>
      </c>
      <c r="R680" t="s">
        <v>8319</v>
      </c>
      <c r="S680" s="13">
        <f t="shared" si="47"/>
        <v>42481.043263888881</v>
      </c>
      <c r="T680" s="13">
        <f t="shared" si="46"/>
        <v>42511.043263888881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5"/>
        <v>0.15485964912280703</v>
      </c>
      <c r="P681" s="8">
        <f t="shared" si="44"/>
        <v>93.90425531914893</v>
      </c>
      <c r="Q681" t="s">
        <v>8317</v>
      </c>
      <c r="R681" t="s">
        <v>8319</v>
      </c>
      <c r="S681" s="13">
        <f t="shared" si="47"/>
        <v>42556.362372685187</v>
      </c>
      <c r="T681" s="13">
        <f t="shared" si="46"/>
        <v>42616.362372685187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5"/>
        <v>0.25912000000000002</v>
      </c>
      <c r="P682" s="8">
        <f t="shared" si="44"/>
        <v>150.65116279069767</v>
      </c>
      <c r="Q682" t="s">
        <v>8317</v>
      </c>
      <c r="R682" t="s">
        <v>8319</v>
      </c>
      <c r="S682" s="13">
        <f t="shared" si="47"/>
        <v>41864.168182870366</v>
      </c>
      <c r="T682" s="13">
        <f t="shared" si="46"/>
        <v>41899.168182870366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5"/>
        <v>4.0000000000000002E-4</v>
      </c>
      <c r="P683" s="8">
        <f t="shared" si="44"/>
        <v>1</v>
      </c>
      <c r="Q683" t="s">
        <v>8317</v>
      </c>
      <c r="R683" t="s">
        <v>8319</v>
      </c>
      <c r="S683" s="13">
        <f t="shared" si="47"/>
        <v>42639.472268518519</v>
      </c>
      <c r="T683" s="13">
        <f t="shared" si="46"/>
        <v>42669.472268518519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5"/>
        <v>1.06E-3</v>
      </c>
      <c r="P684" s="8">
        <f t="shared" si="44"/>
        <v>13.25</v>
      </c>
      <c r="Q684" t="s">
        <v>8317</v>
      </c>
      <c r="R684" t="s">
        <v>8319</v>
      </c>
      <c r="S684" s="13">
        <f t="shared" si="47"/>
        <v>42778.431967592587</v>
      </c>
      <c r="T684" s="13">
        <f t="shared" si="46"/>
        <v>42808.390300925923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5"/>
        <v>8.5142857142857138E-3</v>
      </c>
      <c r="P685" s="8">
        <f t="shared" si="44"/>
        <v>99.333333333333329</v>
      </c>
      <c r="Q685" t="s">
        <v>8317</v>
      </c>
      <c r="R685" t="s">
        <v>8319</v>
      </c>
      <c r="S685" s="13">
        <f t="shared" si="47"/>
        <v>42634.566712962966</v>
      </c>
      <c r="T685" s="13">
        <f t="shared" si="46"/>
        <v>42674.566712962966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5"/>
        <v>7.4837500000000001E-2</v>
      </c>
      <c r="P686" s="8">
        <f t="shared" si="44"/>
        <v>177.39259259259259</v>
      </c>
      <c r="Q686" t="s">
        <v>8317</v>
      </c>
      <c r="R686" t="s">
        <v>8319</v>
      </c>
      <c r="S686" s="13">
        <f t="shared" si="47"/>
        <v>41809.13994212963</v>
      </c>
      <c r="T686" s="13">
        <f t="shared" si="46"/>
        <v>41844.791666666664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5"/>
        <v>0.27650000000000002</v>
      </c>
      <c r="P687" s="8">
        <f t="shared" si="44"/>
        <v>55.3</v>
      </c>
      <c r="Q687" t="s">
        <v>8317</v>
      </c>
      <c r="R687" t="s">
        <v>8319</v>
      </c>
      <c r="S687" s="13">
        <f t="shared" si="47"/>
        <v>41971.533240740733</v>
      </c>
      <c r="T687" s="13">
        <f t="shared" si="46"/>
        <v>42016.533240740733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5"/>
        <v>0</v>
      </c>
      <c r="Q688" t="s">
        <v>8317</v>
      </c>
      <c r="R688" t="s">
        <v>8319</v>
      </c>
      <c r="S688" s="13">
        <f t="shared" si="47"/>
        <v>42189.339930555558</v>
      </c>
      <c r="T688" s="13">
        <f t="shared" si="46"/>
        <v>42219.339930555558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5"/>
        <v>3.5499999999999997E-2</v>
      </c>
      <c r="P689" s="8">
        <f t="shared" ref="P689:P707" si="48">E689/L689</f>
        <v>591.66666666666663</v>
      </c>
      <c r="Q689" t="s">
        <v>8317</v>
      </c>
      <c r="R689" t="s">
        <v>8319</v>
      </c>
      <c r="S689" s="13">
        <f t="shared" si="47"/>
        <v>42711.417280092595</v>
      </c>
      <c r="T689" s="13">
        <f t="shared" si="46"/>
        <v>42771.417280092595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5"/>
        <v>0.72989999999999999</v>
      </c>
      <c r="P690" s="8">
        <f t="shared" si="48"/>
        <v>405.5</v>
      </c>
      <c r="Q690" t="s">
        <v>8317</v>
      </c>
      <c r="R690" t="s">
        <v>8319</v>
      </c>
      <c r="S690" s="13">
        <f t="shared" si="47"/>
        <v>42261.771446759252</v>
      </c>
      <c r="T690" s="13">
        <f t="shared" si="46"/>
        <v>42291.771446759252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5"/>
        <v>0.57648750000000004</v>
      </c>
      <c r="P691" s="8">
        <f t="shared" si="48"/>
        <v>343.14732142857144</v>
      </c>
      <c r="Q691" t="s">
        <v>8317</v>
      </c>
      <c r="R691" t="s">
        <v>8319</v>
      </c>
      <c r="S691" s="13">
        <f t="shared" si="47"/>
        <v>42675.334456018514</v>
      </c>
      <c r="T691" s="13">
        <f t="shared" si="46"/>
        <v>42711.874305555553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5"/>
        <v>0.1234</v>
      </c>
      <c r="P692" s="8">
        <f t="shared" si="48"/>
        <v>72.588235294117652</v>
      </c>
      <c r="Q692" t="s">
        <v>8317</v>
      </c>
      <c r="R692" t="s">
        <v>8319</v>
      </c>
      <c r="S692" s="13">
        <f t="shared" si="47"/>
        <v>42579.301400462959</v>
      </c>
      <c r="T692" s="13">
        <f t="shared" si="46"/>
        <v>42621.916666666664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5"/>
        <v>5.1999999999999998E-3</v>
      </c>
      <c r="P693" s="8">
        <f t="shared" si="48"/>
        <v>26</v>
      </c>
      <c r="Q693" t="s">
        <v>8317</v>
      </c>
      <c r="R693" t="s">
        <v>8319</v>
      </c>
      <c r="S693" s="13">
        <f t="shared" si="47"/>
        <v>42157.694976851846</v>
      </c>
      <c r="T693" s="13">
        <f t="shared" si="46"/>
        <v>42185.694976851846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5"/>
        <v>6.5299999999999997E-2</v>
      </c>
      <c r="P694" s="8">
        <f t="shared" si="48"/>
        <v>6.4975124378109452</v>
      </c>
      <c r="Q694" t="s">
        <v>8317</v>
      </c>
      <c r="R694" t="s">
        <v>8319</v>
      </c>
      <c r="S694" s="13">
        <f t="shared" si="47"/>
        <v>42696.042395833334</v>
      </c>
      <c r="T694" s="13">
        <f t="shared" si="46"/>
        <v>42726.042395833334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5"/>
        <v>0.35338000000000003</v>
      </c>
      <c r="P695" s="8">
        <f t="shared" si="48"/>
        <v>119.38513513513513</v>
      </c>
      <c r="Q695" t="s">
        <v>8317</v>
      </c>
      <c r="R695" t="s">
        <v>8319</v>
      </c>
      <c r="S695" s="13">
        <f t="shared" si="47"/>
        <v>42094.474849537037</v>
      </c>
      <c r="T695" s="13">
        <f t="shared" si="46"/>
        <v>42124.474849537037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5"/>
        <v>3.933333333333333E-3</v>
      </c>
      <c r="P696" s="8">
        <f t="shared" si="48"/>
        <v>84.285714285714292</v>
      </c>
      <c r="Q696" t="s">
        <v>8317</v>
      </c>
      <c r="R696" t="s">
        <v>8319</v>
      </c>
      <c r="S696" s="13">
        <f t="shared" si="47"/>
        <v>42737.330543981479</v>
      </c>
      <c r="T696" s="13">
        <f t="shared" si="46"/>
        <v>42767.330543981479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5"/>
        <v>1.06E-2</v>
      </c>
      <c r="P697" s="8">
        <f t="shared" si="48"/>
        <v>90.857142857142861</v>
      </c>
      <c r="Q697" t="s">
        <v>8317</v>
      </c>
      <c r="R697" t="s">
        <v>8319</v>
      </c>
      <c r="S697" s="13">
        <f t="shared" si="47"/>
        <v>41913.187731481477</v>
      </c>
      <c r="T697" s="13">
        <f t="shared" si="46"/>
        <v>41943.187731481477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5"/>
        <v>5.7142857142857145E-6</v>
      </c>
      <c r="P698" s="8">
        <f t="shared" si="48"/>
        <v>1</v>
      </c>
      <c r="Q698" t="s">
        <v>8317</v>
      </c>
      <c r="R698" t="s">
        <v>8319</v>
      </c>
      <c r="S698" s="13">
        <f t="shared" si="47"/>
        <v>41815.593773148146</v>
      </c>
      <c r="T698" s="13">
        <f t="shared" si="46"/>
        <v>41845.593773148146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5"/>
        <v>0.46379999999999999</v>
      </c>
      <c r="P699" s="8">
        <f t="shared" si="48"/>
        <v>20.342105263157894</v>
      </c>
      <c r="Q699" t="s">
        <v>8317</v>
      </c>
      <c r="R699" t="s">
        <v>8319</v>
      </c>
      <c r="S699" s="13">
        <f t="shared" si="47"/>
        <v>42388.189687500002</v>
      </c>
      <c r="T699" s="13">
        <f t="shared" si="46"/>
        <v>42403.189687500002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5"/>
        <v>0.15390000000000001</v>
      </c>
      <c r="P700" s="8">
        <f t="shared" si="48"/>
        <v>530.68965517241384</v>
      </c>
      <c r="Q700" t="s">
        <v>8317</v>
      </c>
      <c r="R700" t="s">
        <v>8319</v>
      </c>
      <c r="S700" s="13">
        <f t="shared" si="47"/>
        <v>41866.597743055558</v>
      </c>
      <c r="T700" s="13">
        <f t="shared" si="46"/>
        <v>41899.75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5"/>
        <v>0.824221076923077</v>
      </c>
      <c r="P701" s="8">
        <f t="shared" si="48"/>
        <v>120.39184269662923</v>
      </c>
      <c r="Q701" t="s">
        <v>8317</v>
      </c>
      <c r="R701" t="s">
        <v>8319</v>
      </c>
      <c r="S701" s="13">
        <f t="shared" si="47"/>
        <v>41563.152175925927</v>
      </c>
      <c r="T701" s="13">
        <f t="shared" si="46"/>
        <v>41600.333333333328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5"/>
        <v>2.6866666666666667E-2</v>
      </c>
      <c r="P702" s="8">
        <f t="shared" si="48"/>
        <v>13</v>
      </c>
      <c r="Q702" t="s">
        <v>8317</v>
      </c>
      <c r="R702" t="s">
        <v>8319</v>
      </c>
      <c r="S702" s="13">
        <f t="shared" si="47"/>
        <v>42715.355104166665</v>
      </c>
      <c r="T702" s="13">
        <f t="shared" si="46"/>
        <v>42745.355104166665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5"/>
        <v>0.26600000000000001</v>
      </c>
      <c r="P703" s="8">
        <f t="shared" si="48"/>
        <v>291.33333333333331</v>
      </c>
      <c r="Q703" t="s">
        <v>8317</v>
      </c>
      <c r="R703" t="s">
        <v>8319</v>
      </c>
      <c r="S703" s="13">
        <f t="shared" si="47"/>
        <v>41813.329629629625</v>
      </c>
      <c r="T703" s="13">
        <f t="shared" si="46"/>
        <v>41843.329629629625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5"/>
        <v>0.30813400000000002</v>
      </c>
      <c r="P704" s="8">
        <f t="shared" si="48"/>
        <v>124.9191891891892</v>
      </c>
      <c r="Q704" t="s">
        <v>8317</v>
      </c>
      <c r="R704" t="s">
        <v>8319</v>
      </c>
      <c r="S704" s="13">
        <f t="shared" si="47"/>
        <v>42668.393368055556</v>
      </c>
      <c r="T704" s="13">
        <f t="shared" si="46"/>
        <v>42698.435034722221</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5"/>
        <v>5.5800000000000002E-2</v>
      </c>
      <c r="P705" s="8">
        <f t="shared" si="48"/>
        <v>119.57142857142857</v>
      </c>
      <c r="Q705" t="s">
        <v>8317</v>
      </c>
      <c r="R705" t="s">
        <v>8319</v>
      </c>
      <c r="S705" s="13">
        <f t="shared" si="47"/>
        <v>42711.617465277777</v>
      </c>
      <c r="T705" s="13">
        <f t="shared" si="46"/>
        <v>42766.647222222215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5"/>
        <v>8.7454545454545458E-3</v>
      </c>
      <c r="P706" s="8">
        <f t="shared" si="48"/>
        <v>120.25</v>
      </c>
      <c r="Q706" t="s">
        <v>8317</v>
      </c>
      <c r="R706" t="s">
        <v>8319</v>
      </c>
      <c r="S706" s="13">
        <f t="shared" si="47"/>
        <v>42725.859583333331</v>
      </c>
      <c r="T706" s="13">
        <f t="shared" si="46"/>
        <v>42785.859583333331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9">E707/D707</f>
        <v>9.7699999999999992E-3</v>
      </c>
      <c r="P707" s="8">
        <f t="shared" si="48"/>
        <v>195.4</v>
      </c>
      <c r="Q707" t="s">
        <v>8317</v>
      </c>
      <c r="R707" t="s">
        <v>8319</v>
      </c>
      <c r="S707" s="13">
        <f t="shared" si="47"/>
        <v>42726.158310185179</v>
      </c>
      <c r="T707" s="13">
        <f t="shared" ref="T707:T770" si="50">(I707/86400)+25569+(-8/24)</f>
        <v>42756.158310185179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9"/>
        <v>0</v>
      </c>
      <c r="Q708" t="s">
        <v>8317</v>
      </c>
      <c r="R708" t="s">
        <v>8319</v>
      </c>
      <c r="S708" s="13">
        <f t="shared" ref="S708:S771" si="51">(J708/86400)+25569+(-8/24)</f>
        <v>42676.661840277775</v>
      </c>
      <c r="T708" s="13">
        <f t="shared" si="50"/>
        <v>42718.443749999999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9"/>
        <v>0.78927352941176465</v>
      </c>
      <c r="P709" s="8">
        <f>E709/L709</f>
        <v>117.69868421052631</v>
      </c>
      <c r="Q709" t="s">
        <v>8317</v>
      </c>
      <c r="R709" t="s">
        <v>8319</v>
      </c>
      <c r="S709" s="13">
        <f t="shared" si="51"/>
        <v>42696.33017361111</v>
      </c>
      <c r="T709" s="13">
        <f t="shared" si="50"/>
        <v>42736.33017361111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9"/>
        <v>0.22092500000000001</v>
      </c>
      <c r="P710" s="8">
        <f>E710/L710</f>
        <v>23.948509485094849</v>
      </c>
      <c r="Q710" t="s">
        <v>8317</v>
      </c>
      <c r="R710" t="s">
        <v>8319</v>
      </c>
      <c r="S710" s="13">
        <f t="shared" si="51"/>
        <v>41835.247685185182</v>
      </c>
      <c r="T710" s="13">
        <f t="shared" si="50"/>
        <v>41895.247685185182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9"/>
        <v>4.0666666666666663E-3</v>
      </c>
      <c r="P711" s="8">
        <f>E711/L711</f>
        <v>30.5</v>
      </c>
      <c r="Q711" t="s">
        <v>8317</v>
      </c>
      <c r="R711" t="s">
        <v>8319</v>
      </c>
      <c r="S711" s="13">
        <f t="shared" si="51"/>
        <v>41947.707858796297</v>
      </c>
      <c r="T711" s="13">
        <f t="shared" si="50"/>
        <v>41977.707858796297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9"/>
        <v>0</v>
      </c>
      <c r="Q712" t="s">
        <v>8317</v>
      </c>
      <c r="R712" t="s">
        <v>8319</v>
      </c>
      <c r="S712" s="13">
        <f t="shared" si="51"/>
        <v>41837.651643518519</v>
      </c>
      <c r="T712" s="13">
        <f t="shared" si="50"/>
        <v>41870.697222222218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9"/>
        <v>0.33790999999999999</v>
      </c>
      <c r="P713" s="8">
        <f t="shared" ref="P713:P761" si="52">E713/L713</f>
        <v>99.973372781065095</v>
      </c>
      <c r="Q713" t="s">
        <v>8317</v>
      </c>
      <c r="R713" t="s">
        <v>8319</v>
      </c>
      <c r="S713" s="13">
        <f t="shared" si="51"/>
        <v>42678.125787037039</v>
      </c>
      <c r="T713" s="13">
        <f t="shared" si="50"/>
        <v>42718.167453703696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9"/>
        <v>2.1649484536082476E-3</v>
      </c>
      <c r="P714" s="8">
        <f t="shared" si="52"/>
        <v>26.25</v>
      </c>
      <c r="Q714" t="s">
        <v>8317</v>
      </c>
      <c r="R714" t="s">
        <v>8319</v>
      </c>
      <c r="S714" s="13">
        <f t="shared" si="51"/>
        <v>42384.347592592589</v>
      </c>
      <c r="T714" s="13">
        <f t="shared" si="50"/>
        <v>42414.347592592589</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9"/>
        <v>7.9600000000000001E-3</v>
      </c>
      <c r="P715" s="8">
        <f t="shared" si="52"/>
        <v>199</v>
      </c>
      <c r="Q715" t="s">
        <v>8317</v>
      </c>
      <c r="R715" t="s">
        <v>8319</v>
      </c>
      <c r="S715" s="13">
        <f t="shared" si="51"/>
        <v>42496.195972222216</v>
      </c>
      <c r="T715" s="13">
        <f t="shared" si="50"/>
        <v>42526.195972222216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9"/>
        <v>0.14993333333333334</v>
      </c>
      <c r="P716" s="8">
        <f t="shared" si="52"/>
        <v>80.321428571428569</v>
      </c>
      <c r="Q716" t="s">
        <v>8317</v>
      </c>
      <c r="R716" t="s">
        <v>8319</v>
      </c>
      <c r="S716" s="13">
        <f t="shared" si="51"/>
        <v>42734.454652777778</v>
      </c>
      <c r="T716" s="13">
        <f t="shared" si="50"/>
        <v>42794.454652777778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9"/>
        <v>5.0509090909090906E-2</v>
      </c>
      <c r="P717" s="8">
        <f t="shared" si="52"/>
        <v>115.75</v>
      </c>
      <c r="Q717" t="s">
        <v>8317</v>
      </c>
      <c r="R717" t="s">
        <v>8319</v>
      </c>
      <c r="S717" s="13">
        <f t="shared" si="51"/>
        <v>42272.7574074074</v>
      </c>
      <c r="T717" s="13">
        <f t="shared" si="50"/>
        <v>42312.799074074072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9"/>
        <v>0.10214285714285715</v>
      </c>
      <c r="P718" s="8">
        <f t="shared" si="52"/>
        <v>44.6875</v>
      </c>
      <c r="Q718" t="s">
        <v>8317</v>
      </c>
      <c r="R718" t="s">
        <v>8319</v>
      </c>
      <c r="S718" s="13">
        <f t="shared" si="51"/>
        <v>41940.325312499997</v>
      </c>
      <c r="T718" s="13">
        <f t="shared" si="50"/>
        <v>41973.666666666664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9"/>
        <v>3.0500000000000002E-3</v>
      </c>
      <c r="P719" s="8">
        <f t="shared" si="52"/>
        <v>76.25</v>
      </c>
      <c r="Q719" t="s">
        <v>8317</v>
      </c>
      <c r="R719" t="s">
        <v>8319</v>
      </c>
      <c r="S719" s="13">
        <f t="shared" si="51"/>
        <v>41857.520856481475</v>
      </c>
      <c r="T719" s="13">
        <f t="shared" si="50"/>
        <v>41887.520856481475</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9"/>
        <v>7.4999999999999997E-3</v>
      </c>
      <c r="P720" s="8">
        <f t="shared" si="52"/>
        <v>22.5</v>
      </c>
      <c r="Q720" t="s">
        <v>8317</v>
      </c>
      <c r="R720" t="s">
        <v>8319</v>
      </c>
      <c r="S720" s="13">
        <f t="shared" si="51"/>
        <v>42752.512118055551</v>
      </c>
      <c r="T720" s="13">
        <f t="shared" si="50"/>
        <v>42783.915972222218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9"/>
        <v>1.2933333333333333E-2</v>
      </c>
      <c r="P721" s="8">
        <f t="shared" si="52"/>
        <v>19.399999999999999</v>
      </c>
      <c r="Q721" t="s">
        <v>8317</v>
      </c>
      <c r="R721" t="s">
        <v>8319</v>
      </c>
      <c r="S721" s="13">
        <f t="shared" si="51"/>
        <v>42408.70689814815</v>
      </c>
      <c r="T721" s="13">
        <f t="shared" si="50"/>
        <v>42422.70689814815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9"/>
        <v>1.4394736842105262</v>
      </c>
      <c r="P722" s="8">
        <f t="shared" si="52"/>
        <v>66.707317073170728</v>
      </c>
      <c r="Q722" t="s">
        <v>8320</v>
      </c>
      <c r="R722" t="s">
        <v>8321</v>
      </c>
      <c r="S722" s="13">
        <f t="shared" si="51"/>
        <v>40909.315868055557</v>
      </c>
      <c r="T722" s="13">
        <f t="shared" si="50"/>
        <v>40937.315868055557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9"/>
        <v>1.2210975609756098</v>
      </c>
      <c r="P723" s="8">
        <f t="shared" si="52"/>
        <v>84.142857142857139</v>
      </c>
      <c r="Q723" t="s">
        <v>8320</v>
      </c>
      <c r="R723" t="s">
        <v>8321</v>
      </c>
      <c r="S723" s="13">
        <f t="shared" si="51"/>
        <v>41807.238506944443</v>
      </c>
      <c r="T723" s="13">
        <f t="shared" si="50"/>
        <v>41852.238506944443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9"/>
        <v>1.3202400000000001</v>
      </c>
      <c r="P724" s="8">
        <f t="shared" si="52"/>
        <v>215.72549019607843</v>
      </c>
      <c r="Q724" t="s">
        <v>8320</v>
      </c>
      <c r="R724" t="s">
        <v>8321</v>
      </c>
      <c r="S724" s="13">
        <f t="shared" si="51"/>
        <v>40977.471967592588</v>
      </c>
      <c r="T724" s="13">
        <f t="shared" si="50"/>
        <v>41007.430300925924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9"/>
        <v>1.0938000000000001</v>
      </c>
      <c r="P725" s="8">
        <f t="shared" si="52"/>
        <v>54.69</v>
      </c>
      <c r="Q725" t="s">
        <v>8320</v>
      </c>
      <c r="R725" t="s">
        <v>8321</v>
      </c>
      <c r="S725" s="13">
        <f t="shared" si="51"/>
        <v>42184.483206018514</v>
      </c>
      <c r="T725" s="13">
        <f t="shared" si="50"/>
        <v>42214.832638888889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9"/>
        <v>1.0547157142857144</v>
      </c>
      <c r="P726" s="8">
        <f t="shared" si="52"/>
        <v>51.62944055944056</v>
      </c>
      <c r="Q726" t="s">
        <v>8320</v>
      </c>
      <c r="R726" t="s">
        <v>8321</v>
      </c>
      <c r="S726" s="13">
        <f t="shared" si="51"/>
        <v>40694.305127314808</v>
      </c>
      <c r="T726" s="13">
        <f t="shared" si="50"/>
        <v>40724.305127314808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9"/>
        <v>1.0035000000000001</v>
      </c>
      <c r="P727" s="8">
        <f t="shared" si="52"/>
        <v>143.35714285714286</v>
      </c>
      <c r="Q727" t="s">
        <v>8320</v>
      </c>
      <c r="R727" t="s">
        <v>8321</v>
      </c>
      <c r="S727" s="13">
        <f t="shared" si="51"/>
        <v>42321.292962962958</v>
      </c>
      <c r="T727" s="13">
        <f t="shared" si="50"/>
        <v>42351.292962962958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9"/>
        <v>1.014</v>
      </c>
      <c r="P728" s="8">
        <f t="shared" si="52"/>
        <v>72.428571428571431</v>
      </c>
      <c r="Q728" t="s">
        <v>8320</v>
      </c>
      <c r="R728" t="s">
        <v>8321</v>
      </c>
      <c r="S728" s="13">
        <f t="shared" si="51"/>
        <v>41345.709340277775</v>
      </c>
      <c r="T728" s="13">
        <f t="shared" si="50"/>
        <v>41375.709340277775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9"/>
        <v>1.5551428571428572</v>
      </c>
      <c r="P729" s="8">
        <f t="shared" si="52"/>
        <v>36.530201342281877</v>
      </c>
      <c r="Q729" t="s">
        <v>8320</v>
      </c>
      <c r="R729" t="s">
        <v>8321</v>
      </c>
      <c r="S729" s="13">
        <f t="shared" si="51"/>
        <v>41246.686909722222</v>
      </c>
      <c r="T729" s="13">
        <f t="shared" si="50"/>
        <v>41288.555555555555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9"/>
        <v>1.05566</v>
      </c>
      <c r="P730" s="8">
        <f t="shared" si="52"/>
        <v>60.903461538461535</v>
      </c>
      <c r="Q730" t="s">
        <v>8320</v>
      </c>
      <c r="R730" t="s">
        <v>8321</v>
      </c>
      <c r="S730" s="13">
        <f t="shared" si="51"/>
        <v>40731.504131944443</v>
      </c>
      <c r="T730" s="13">
        <f t="shared" si="50"/>
        <v>40776.504131944443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9"/>
        <v>1.3065</v>
      </c>
      <c r="P731" s="8">
        <f t="shared" si="52"/>
        <v>43.55</v>
      </c>
      <c r="Q731" t="s">
        <v>8320</v>
      </c>
      <c r="R731" t="s">
        <v>8321</v>
      </c>
      <c r="S731" s="13">
        <f t="shared" si="51"/>
        <v>41110.85255787037</v>
      </c>
      <c r="T731" s="13">
        <f t="shared" si="50"/>
        <v>41170.85255787037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9"/>
        <v>1.3219000000000001</v>
      </c>
      <c r="P732" s="8">
        <f t="shared" si="52"/>
        <v>99.766037735849054</v>
      </c>
      <c r="Q732" t="s">
        <v>8320</v>
      </c>
      <c r="R732" t="s">
        <v>8321</v>
      </c>
      <c r="S732" s="13">
        <f t="shared" si="51"/>
        <v>40854.411932870367</v>
      </c>
      <c r="T732" s="13">
        <f t="shared" si="50"/>
        <v>40884.411932870367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9"/>
        <v>1.26</v>
      </c>
      <c r="P733" s="8">
        <f t="shared" si="52"/>
        <v>88.732394366197184</v>
      </c>
      <c r="Q733" t="s">
        <v>8320</v>
      </c>
      <c r="R733" t="s">
        <v>8321</v>
      </c>
      <c r="S733" s="13">
        <f t="shared" si="51"/>
        <v>40879.462349537032</v>
      </c>
      <c r="T733" s="13">
        <f t="shared" si="50"/>
        <v>40929.916666666664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9"/>
        <v>1.6</v>
      </c>
      <c r="P734" s="8">
        <f t="shared" si="52"/>
        <v>4.9230769230769234</v>
      </c>
      <c r="Q734" t="s">
        <v>8320</v>
      </c>
      <c r="R734" t="s">
        <v>8321</v>
      </c>
      <c r="S734" s="13">
        <f t="shared" si="51"/>
        <v>41486.09098379629</v>
      </c>
      <c r="T734" s="13">
        <f t="shared" si="50"/>
        <v>41546.09098379629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9"/>
        <v>1.2048000000000001</v>
      </c>
      <c r="P735" s="8">
        <f t="shared" si="52"/>
        <v>17.822485207100591</v>
      </c>
      <c r="Q735" t="s">
        <v>8320</v>
      </c>
      <c r="R735" t="s">
        <v>8321</v>
      </c>
      <c r="S735" s="13">
        <f t="shared" si="51"/>
        <v>41598.086712962962</v>
      </c>
      <c r="T735" s="13">
        <f t="shared" si="50"/>
        <v>41628.086712962962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9"/>
        <v>1.2552941176470589</v>
      </c>
      <c r="P736" s="8">
        <f t="shared" si="52"/>
        <v>187.19298245614036</v>
      </c>
      <c r="Q736" t="s">
        <v>8320</v>
      </c>
      <c r="R736" t="s">
        <v>8321</v>
      </c>
      <c r="S736" s="13">
        <f t="shared" si="51"/>
        <v>42101.831249999996</v>
      </c>
      <c r="T736" s="13">
        <f t="shared" si="50"/>
        <v>42132.874999999993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9"/>
        <v>1.1440638297872341</v>
      </c>
      <c r="P737" s="8">
        <f t="shared" si="52"/>
        <v>234.80786026200875</v>
      </c>
      <c r="Q737" t="s">
        <v>8320</v>
      </c>
      <c r="R737" t="s">
        <v>8321</v>
      </c>
      <c r="S737" s="13">
        <f t="shared" si="51"/>
        <v>41945.696134259255</v>
      </c>
      <c r="T737" s="13">
        <f t="shared" si="50"/>
        <v>41976.693749999999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9"/>
        <v>3.151388888888889</v>
      </c>
      <c r="P738" s="8">
        <f t="shared" si="52"/>
        <v>105.04629629629629</v>
      </c>
      <c r="Q738" t="s">
        <v>8320</v>
      </c>
      <c r="R738" t="s">
        <v>8321</v>
      </c>
      <c r="S738" s="13">
        <f t="shared" si="51"/>
        <v>41579.400925925926</v>
      </c>
      <c r="T738" s="13">
        <f t="shared" si="50"/>
        <v>41598.874305555553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9"/>
        <v>1.224</v>
      </c>
      <c r="P739" s="8">
        <f t="shared" si="52"/>
        <v>56.666666666666664</v>
      </c>
      <c r="Q739" t="s">
        <v>8320</v>
      </c>
      <c r="R739" t="s">
        <v>8321</v>
      </c>
      <c r="S739" s="13">
        <f t="shared" si="51"/>
        <v>41666.941979166666</v>
      </c>
      <c r="T739" s="13">
        <f t="shared" si="50"/>
        <v>41684.5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9"/>
        <v>1.0673333333333332</v>
      </c>
      <c r="P740" s="8">
        <f t="shared" si="52"/>
        <v>39.048780487804876</v>
      </c>
      <c r="Q740" t="s">
        <v>8320</v>
      </c>
      <c r="R740" t="s">
        <v>8321</v>
      </c>
      <c r="S740" s="13">
        <f t="shared" si="51"/>
        <v>41943.27076388889</v>
      </c>
      <c r="T740" s="13">
        <f t="shared" si="50"/>
        <v>41973.874305555553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9"/>
        <v>1.5833333333333333</v>
      </c>
      <c r="P741" s="8">
        <f t="shared" si="52"/>
        <v>68.345323741007192</v>
      </c>
      <c r="Q741" t="s">
        <v>8320</v>
      </c>
      <c r="R741" t="s">
        <v>8321</v>
      </c>
      <c r="S741" s="13">
        <f t="shared" si="51"/>
        <v>41829.169317129628</v>
      </c>
      <c r="T741" s="13">
        <f t="shared" si="50"/>
        <v>41862.169317129628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9"/>
        <v>1.0740000000000001</v>
      </c>
      <c r="P742" s="8">
        <f t="shared" si="52"/>
        <v>169.57894736842104</v>
      </c>
      <c r="Q742" t="s">
        <v>8320</v>
      </c>
      <c r="R742" t="s">
        <v>8321</v>
      </c>
      <c r="S742" s="13">
        <f t="shared" si="51"/>
        <v>42161.81344907407</v>
      </c>
      <c r="T742" s="13">
        <f t="shared" si="50"/>
        <v>42175.81344907407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9"/>
        <v>1.0226</v>
      </c>
      <c r="P743" s="8">
        <f t="shared" si="52"/>
        <v>141.42340425531913</v>
      </c>
      <c r="Q743" t="s">
        <v>8320</v>
      </c>
      <c r="R743" t="s">
        <v>8321</v>
      </c>
      <c r="S743" s="13">
        <f t="shared" si="51"/>
        <v>41401.314884259256</v>
      </c>
      <c r="T743" s="13">
        <f t="shared" si="50"/>
        <v>41436.314884259256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9"/>
        <v>1.1071428571428572</v>
      </c>
      <c r="P744" s="8">
        <f t="shared" si="52"/>
        <v>67.391304347826093</v>
      </c>
      <c r="Q744" t="s">
        <v>8320</v>
      </c>
      <c r="R744" t="s">
        <v>8321</v>
      </c>
      <c r="S744" s="13">
        <f t="shared" si="51"/>
        <v>41689.584629629629</v>
      </c>
      <c r="T744" s="13">
        <f t="shared" si="50"/>
        <v>41719.542962962958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9"/>
        <v>1.48</v>
      </c>
      <c r="P745" s="8">
        <f t="shared" si="52"/>
        <v>54.266666666666666</v>
      </c>
      <c r="Q745" t="s">
        <v>8320</v>
      </c>
      <c r="R745" t="s">
        <v>8321</v>
      </c>
      <c r="S745" s="13">
        <f t="shared" si="51"/>
        <v>40990.375983796293</v>
      </c>
      <c r="T745" s="13">
        <f t="shared" si="50"/>
        <v>41015.541666666664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9"/>
        <v>1.0232000000000001</v>
      </c>
      <c r="P746" s="8">
        <f t="shared" si="52"/>
        <v>82.516129032258064</v>
      </c>
      <c r="Q746" t="s">
        <v>8320</v>
      </c>
      <c r="R746" t="s">
        <v>8321</v>
      </c>
      <c r="S746" s="13">
        <f t="shared" si="51"/>
        <v>41226.623877314814</v>
      </c>
      <c r="T746" s="13">
        <f t="shared" si="50"/>
        <v>41256.623877314814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9"/>
        <v>1.7909909909909909</v>
      </c>
      <c r="P747" s="8">
        <f t="shared" si="52"/>
        <v>53.729729729729726</v>
      </c>
      <c r="Q747" t="s">
        <v>8320</v>
      </c>
      <c r="R747" t="s">
        <v>8321</v>
      </c>
      <c r="S747" s="13">
        <f t="shared" si="51"/>
        <v>41367.238946759258</v>
      </c>
      <c r="T747" s="13">
        <f t="shared" si="50"/>
        <v>41397.238946759258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9"/>
        <v>1.1108135252761968</v>
      </c>
      <c r="P748" s="8">
        <f t="shared" si="52"/>
        <v>34.206185567010309</v>
      </c>
      <c r="Q748" t="s">
        <v>8320</v>
      </c>
      <c r="R748" t="s">
        <v>8321</v>
      </c>
      <c r="S748" s="13">
        <f t="shared" si="51"/>
        <v>41156.709594907406</v>
      </c>
      <c r="T748" s="13">
        <f t="shared" si="50"/>
        <v>41174.832638888889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9"/>
        <v>1.0004285714285714</v>
      </c>
      <c r="P749" s="8">
        <f t="shared" si="52"/>
        <v>127.32727272727273</v>
      </c>
      <c r="Q749" t="s">
        <v>8320</v>
      </c>
      <c r="R749" t="s">
        <v>8321</v>
      </c>
      <c r="S749" s="13">
        <f t="shared" si="51"/>
        <v>41988.215497685182</v>
      </c>
      <c r="T749" s="13">
        <f t="shared" si="50"/>
        <v>42019.120833333327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9"/>
        <v>1.0024999999999999</v>
      </c>
      <c r="P750" s="8">
        <f t="shared" si="52"/>
        <v>45.56818181818182</v>
      </c>
      <c r="Q750" t="s">
        <v>8320</v>
      </c>
      <c r="R750" t="s">
        <v>8321</v>
      </c>
      <c r="S750" s="13">
        <f t="shared" si="51"/>
        <v>41831.513495370367</v>
      </c>
      <c r="T750" s="13">
        <f t="shared" si="50"/>
        <v>41861.513495370367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9"/>
        <v>1.0556000000000001</v>
      </c>
      <c r="P751" s="8">
        <f t="shared" si="52"/>
        <v>95.963636363636368</v>
      </c>
      <c r="Q751" t="s">
        <v>8320</v>
      </c>
      <c r="R751" t="s">
        <v>8321</v>
      </c>
      <c r="S751" s="13">
        <f t="shared" si="51"/>
        <v>42733.607986111114</v>
      </c>
      <c r="T751" s="13">
        <f t="shared" si="50"/>
        <v>42763.607986111114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9"/>
        <v>1.0258775877587758</v>
      </c>
      <c r="P752" s="8">
        <f t="shared" si="52"/>
        <v>77.271186440677965</v>
      </c>
      <c r="Q752" t="s">
        <v>8320</v>
      </c>
      <c r="R752" t="s">
        <v>8321</v>
      </c>
      <c r="S752" s="13">
        <f t="shared" si="51"/>
        <v>41299.544814814813</v>
      </c>
      <c r="T752" s="13">
        <f t="shared" si="50"/>
        <v>41329.544814814813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9"/>
        <v>1.1850000000000001</v>
      </c>
      <c r="P753" s="8">
        <f t="shared" si="52"/>
        <v>57.338709677419352</v>
      </c>
      <c r="Q753" t="s">
        <v>8320</v>
      </c>
      <c r="R753" t="s">
        <v>8321</v>
      </c>
      <c r="S753" s="13">
        <f t="shared" si="51"/>
        <v>40713.297164351847</v>
      </c>
      <c r="T753" s="13">
        <f t="shared" si="50"/>
        <v>40759.297164351847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9"/>
        <v>1.117</v>
      </c>
      <c r="P754" s="8">
        <f t="shared" si="52"/>
        <v>53.19047619047619</v>
      </c>
      <c r="Q754" t="s">
        <v>8320</v>
      </c>
      <c r="R754" t="s">
        <v>8321</v>
      </c>
      <c r="S754" s="13">
        <f t="shared" si="51"/>
        <v>42639.088159722225</v>
      </c>
      <c r="T754" s="13">
        <f t="shared" si="50"/>
        <v>42659.124999999993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9"/>
        <v>1.28</v>
      </c>
      <c r="P755" s="8">
        <f t="shared" si="52"/>
        <v>492.30769230769232</v>
      </c>
      <c r="Q755" t="s">
        <v>8320</v>
      </c>
      <c r="R755" t="s">
        <v>8321</v>
      </c>
      <c r="S755" s="13">
        <f t="shared" si="51"/>
        <v>42019.256840277776</v>
      </c>
      <c r="T755" s="13">
        <f t="shared" si="50"/>
        <v>42049.256840277776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9"/>
        <v>1.0375000000000001</v>
      </c>
      <c r="P756" s="8">
        <f t="shared" si="52"/>
        <v>42.346938775510203</v>
      </c>
      <c r="Q756" t="s">
        <v>8320</v>
      </c>
      <c r="R756" t="s">
        <v>8321</v>
      </c>
      <c r="S756" s="13">
        <f t="shared" si="51"/>
        <v>41249.41575231481</v>
      </c>
      <c r="T756" s="13">
        <f t="shared" si="50"/>
        <v>41279.41575231481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9"/>
        <v>1.0190760000000001</v>
      </c>
      <c r="P757" s="8">
        <f t="shared" si="52"/>
        <v>37.466029411764708</v>
      </c>
      <c r="Q757" t="s">
        <v>8320</v>
      </c>
      <c r="R757" t="s">
        <v>8321</v>
      </c>
      <c r="S757" s="13">
        <f t="shared" si="51"/>
        <v>41383.271724537037</v>
      </c>
      <c r="T757" s="13">
        <f t="shared" si="50"/>
        <v>41413.695138888885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9"/>
        <v>1.177142857142857</v>
      </c>
      <c r="P758" s="8">
        <f t="shared" si="52"/>
        <v>37.454545454545453</v>
      </c>
      <c r="Q758" t="s">
        <v>8320</v>
      </c>
      <c r="R758" t="s">
        <v>8321</v>
      </c>
      <c r="S758" s="13">
        <f t="shared" si="51"/>
        <v>40590.433553240735</v>
      </c>
      <c r="T758" s="13">
        <f t="shared" si="50"/>
        <v>40651.391886574071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9"/>
        <v>2.38</v>
      </c>
      <c r="P759" s="8">
        <f t="shared" si="52"/>
        <v>33.055555555555557</v>
      </c>
      <c r="Q759" t="s">
        <v>8320</v>
      </c>
      <c r="R759" t="s">
        <v>8321</v>
      </c>
      <c r="S759" s="13">
        <f t="shared" si="51"/>
        <v>41234.721226851849</v>
      </c>
      <c r="T759" s="13">
        <f t="shared" si="50"/>
        <v>41248.721226851849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9"/>
        <v>1.02</v>
      </c>
      <c r="P760" s="8">
        <f t="shared" si="52"/>
        <v>134.21052631578948</v>
      </c>
      <c r="Q760" t="s">
        <v>8320</v>
      </c>
      <c r="R760" t="s">
        <v>8321</v>
      </c>
      <c r="S760" s="13">
        <f t="shared" si="51"/>
        <v>40429.503101851849</v>
      </c>
      <c r="T760" s="13">
        <f t="shared" si="50"/>
        <v>40459.503101851849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9"/>
        <v>1.0192000000000001</v>
      </c>
      <c r="P761" s="8">
        <f t="shared" si="52"/>
        <v>51.474747474747474</v>
      </c>
      <c r="Q761" t="s">
        <v>8320</v>
      </c>
      <c r="R761" t="s">
        <v>8321</v>
      </c>
      <c r="S761" s="13">
        <f t="shared" si="51"/>
        <v>41788.996979166666</v>
      </c>
      <c r="T761" s="13">
        <f t="shared" si="50"/>
        <v>41828.996979166666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9"/>
        <v>0</v>
      </c>
      <c r="Q762" t="s">
        <v>8320</v>
      </c>
      <c r="R762" t="s">
        <v>8322</v>
      </c>
      <c r="S762" s="13">
        <f t="shared" si="51"/>
        <v>42670.430706018517</v>
      </c>
      <c r="T762" s="13">
        <f t="shared" si="50"/>
        <v>42700.472372685188</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9"/>
        <v>4.7E-2</v>
      </c>
      <c r="P763" s="8">
        <f>E763/L763</f>
        <v>39.166666666666664</v>
      </c>
      <c r="Q763" t="s">
        <v>8320</v>
      </c>
      <c r="R763" t="s">
        <v>8322</v>
      </c>
      <c r="S763" s="13">
        <f t="shared" si="51"/>
        <v>41642.418124999997</v>
      </c>
      <c r="T763" s="13">
        <f t="shared" si="50"/>
        <v>41672.418124999997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9"/>
        <v>0</v>
      </c>
      <c r="Q764" t="s">
        <v>8320</v>
      </c>
      <c r="R764" t="s">
        <v>8322</v>
      </c>
      <c r="S764" s="13">
        <f t="shared" si="51"/>
        <v>42690.52511574074</v>
      </c>
      <c r="T764" s="13">
        <f t="shared" si="50"/>
        <v>42707.916666666664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9"/>
        <v>1.1655011655011655E-3</v>
      </c>
      <c r="P765" s="8">
        <f>E765/L765</f>
        <v>5</v>
      </c>
      <c r="Q765" t="s">
        <v>8320</v>
      </c>
      <c r="R765" t="s">
        <v>8322</v>
      </c>
      <c r="S765" s="13">
        <f t="shared" si="51"/>
        <v>41471.113518518519</v>
      </c>
      <c r="T765" s="13">
        <f t="shared" si="50"/>
        <v>41501.113518518519</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9"/>
        <v>0</v>
      </c>
      <c r="Q766" t="s">
        <v>8320</v>
      </c>
      <c r="R766" t="s">
        <v>8322</v>
      </c>
      <c r="S766" s="13">
        <f t="shared" si="51"/>
        <v>42226.839826388888</v>
      </c>
      <c r="T766" s="13">
        <f t="shared" si="50"/>
        <v>42256.839826388888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9"/>
        <v>0.36014285714285715</v>
      </c>
      <c r="P767" s="8">
        <f>E767/L767</f>
        <v>57.295454545454547</v>
      </c>
      <c r="Q767" t="s">
        <v>8320</v>
      </c>
      <c r="R767" t="s">
        <v>8322</v>
      </c>
      <c r="S767" s="13">
        <f t="shared" si="51"/>
        <v>41901.209305555552</v>
      </c>
      <c r="T767" s="13">
        <f t="shared" si="50"/>
        <v>41931.209305555552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9"/>
        <v>0</v>
      </c>
      <c r="Q768" t="s">
        <v>8320</v>
      </c>
      <c r="R768" t="s">
        <v>8322</v>
      </c>
      <c r="S768" s="13">
        <f t="shared" si="51"/>
        <v>42021.45003472222</v>
      </c>
      <c r="T768" s="13">
        <f t="shared" si="50"/>
        <v>42051.45003472222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9"/>
        <v>3.5400000000000001E-2</v>
      </c>
      <c r="P769" s="8">
        <f>E769/L769</f>
        <v>59</v>
      </c>
      <c r="Q769" t="s">
        <v>8320</v>
      </c>
      <c r="R769" t="s">
        <v>8322</v>
      </c>
      <c r="S769" s="13">
        <f t="shared" si="51"/>
        <v>42114.810300925928</v>
      </c>
      <c r="T769" s="13">
        <f t="shared" si="50"/>
        <v>42144.810300925928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9"/>
        <v>0</v>
      </c>
      <c r="Q770" t="s">
        <v>8320</v>
      </c>
      <c r="R770" t="s">
        <v>8322</v>
      </c>
      <c r="S770" s="13">
        <f t="shared" si="51"/>
        <v>41593.873726851853</v>
      </c>
      <c r="T770" s="13">
        <f t="shared" si="50"/>
        <v>41623.873726851853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53">E771/D771</f>
        <v>0.41399999999999998</v>
      </c>
      <c r="P771" s="8">
        <f>E771/L771</f>
        <v>31.846153846153847</v>
      </c>
      <c r="Q771" t="s">
        <v>8320</v>
      </c>
      <c r="R771" t="s">
        <v>8322</v>
      </c>
      <c r="S771" s="13">
        <f t="shared" si="51"/>
        <v>41604.663124999999</v>
      </c>
      <c r="T771" s="13">
        <f t="shared" ref="T771:T834" si="54">(I771/86400)+25569+(-8/24)</f>
        <v>41634.663124999999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53"/>
        <v>0</v>
      </c>
      <c r="Q772" t="s">
        <v>8320</v>
      </c>
      <c r="R772" t="s">
        <v>8322</v>
      </c>
      <c r="S772" s="13">
        <f t="shared" ref="S772:S835" si="55">(J772/86400)+25569+(-8/24)</f>
        <v>41289.666307870364</v>
      </c>
      <c r="T772" s="13">
        <f t="shared" si="54"/>
        <v>41329.666307870364</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53"/>
        <v>2.631578947368421E-4</v>
      </c>
      <c r="P773" s="8">
        <f t="shared" ref="P773:P836" si="56">E773/L773</f>
        <v>10</v>
      </c>
      <c r="Q773" t="s">
        <v>8320</v>
      </c>
      <c r="R773" t="s">
        <v>8322</v>
      </c>
      <c r="S773" s="13">
        <f t="shared" si="55"/>
        <v>42349.490763888891</v>
      </c>
      <c r="T773" s="13">
        <f t="shared" si="54"/>
        <v>42399.490763888891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53"/>
        <v>3.3333333333333333E-2</v>
      </c>
      <c r="P774" s="8">
        <f t="shared" si="56"/>
        <v>50</v>
      </c>
      <c r="Q774" t="s">
        <v>8320</v>
      </c>
      <c r="R774" t="s">
        <v>8322</v>
      </c>
      <c r="S774" s="13">
        <f t="shared" si="55"/>
        <v>40067.723599537036</v>
      </c>
      <c r="T774" s="13">
        <f t="shared" si="54"/>
        <v>40117.832638888889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53"/>
        <v>8.5129023676509714E-3</v>
      </c>
      <c r="P775" s="8">
        <f t="shared" si="56"/>
        <v>16</v>
      </c>
      <c r="Q775" t="s">
        <v>8320</v>
      </c>
      <c r="R775" t="s">
        <v>8322</v>
      </c>
      <c r="S775" s="13">
        <f t="shared" si="55"/>
        <v>42100.402604166666</v>
      </c>
      <c r="T775" s="13">
        <f t="shared" si="54"/>
        <v>42134.625694444439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53"/>
        <v>0.70199999999999996</v>
      </c>
      <c r="P776" s="8">
        <f t="shared" si="56"/>
        <v>39</v>
      </c>
      <c r="Q776" t="s">
        <v>8320</v>
      </c>
      <c r="R776" t="s">
        <v>8322</v>
      </c>
      <c r="S776" s="13">
        <f t="shared" si="55"/>
        <v>41663.446967592587</v>
      </c>
      <c r="T776" s="13">
        <f t="shared" si="54"/>
        <v>41693.446967592587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53"/>
        <v>1.7000000000000001E-2</v>
      </c>
      <c r="P777" s="8">
        <f t="shared" si="56"/>
        <v>34</v>
      </c>
      <c r="Q777" t="s">
        <v>8320</v>
      </c>
      <c r="R777" t="s">
        <v>8322</v>
      </c>
      <c r="S777" s="13">
        <f t="shared" si="55"/>
        <v>40862.726793981477</v>
      </c>
      <c r="T777" s="13">
        <f t="shared" si="54"/>
        <v>40892.726793981477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53"/>
        <v>0.51400000000000001</v>
      </c>
      <c r="P778" s="8">
        <f t="shared" si="56"/>
        <v>63.122807017543863</v>
      </c>
      <c r="Q778" t="s">
        <v>8320</v>
      </c>
      <c r="R778" t="s">
        <v>8322</v>
      </c>
      <c r="S778" s="13">
        <f t="shared" si="55"/>
        <v>42250.352372685178</v>
      </c>
      <c r="T778" s="13">
        <f t="shared" si="54"/>
        <v>42287.874999999993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53"/>
        <v>7.0000000000000001E-3</v>
      </c>
      <c r="P779" s="8">
        <f t="shared" si="56"/>
        <v>7</v>
      </c>
      <c r="Q779" t="s">
        <v>8320</v>
      </c>
      <c r="R779" t="s">
        <v>8322</v>
      </c>
      <c r="S779" s="13">
        <f t="shared" si="55"/>
        <v>41456.647881944438</v>
      </c>
      <c r="T779" s="13">
        <f t="shared" si="54"/>
        <v>41486.647881944438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53"/>
        <v>4.0000000000000001E-3</v>
      </c>
      <c r="P780" s="8">
        <f t="shared" si="56"/>
        <v>2</v>
      </c>
      <c r="Q780" t="s">
        <v>8320</v>
      </c>
      <c r="R780" t="s">
        <v>8322</v>
      </c>
      <c r="S780" s="13">
        <f t="shared" si="55"/>
        <v>41729.368981481479</v>
      </c>
      <c r="T780" s="13">
        <f t="shared" si="54"/>
        <v>41759.368981481479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53"/>
        <v>2.6666666666666668E-2</v>
      </c>
      <c r="P781" s="8">
        <f t="shared" si="56"/>
        <v>66.666666666666671</v>
      </c>
      <c r="Q781" t="s">
        <v>8320</v>
      </c>
      <c r="R781" t="s">
        <v>8322</v>
      </c>
      <c r="S781" s="13">
        <f t="shared" si="55"/>
        <v>40436.350752314815</v>
      </c>
      <c r="T781" s="13">
        <f t="shared" si="54"/>
        <v>40465.833333333328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53"/>
        <v>1.04</v>
      </c>
      <c r="P782" s="8">
        <f t="shared" si="56"/>
        <v>38.518518518518519</v>
      </c>
      <c r="Q782" t="s">
        <v>8323</v>
      </c>
      <c r="R782" t="s">
        <v>8324</v>
      </c>
      <c r="S782" s="13">
        <f t="shared" si="55"/>
        <v>40636.340567129628</v>
      </c>
      <c r="T782" s="13">
        <f t="shared" si="54"/>
        <v>40666.340567129628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53"/>
        <v>1.3315375</v>
      </c>
      <c r="P783" s="8">
        <f t="shared" si="56"/>
        <v>42.609200000000001</v>
      </c>
      <c r="Q783" t="s">
        <v>8323</v>
      </c>
      <c r="R783" t="s">
        <v>8324</v>
      </c>
      <c r="S783" s="13">
        <f t="shared" si="55"/>
        <v>41402.667523148142</v>
      </c>
      <c r="T783" s="13">
        <f t="shared" si="54"/>
        <v>41432.667523148142</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53"/>
        <v>1</v>
      </c>
      <c r="P784" s="8">
        <f t="shared" si="56"/>
        <v>50</v>
      </c>
      <c r="Q784" t="s">
        <v>8323</v>
      </c>
      <c r="R784" t="s">
        <v>8324</v>
      </c>
      <c r="S784" s="13">
        <f t="shared" si="55"/>
        <v>41116.424791666665</v>
      </c>
      <c r="T784" s="13">
        <f t="shared" si="54"/>
        <v>41146.424791666665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53"/>
        <v>1.4813333333333334</v>
      </c>
      <c r="P785" s="8">
        <f t="shared" si="56"/>
        <v>63.485714285714288</v>
      </c>
      <c r="Q785" t="s">
        <v>8323</v>
      </c>
      <c r="R785" t="s">
        <v>8324</v>
      </c>
      <c r="S785" s="13">
        <f t="shared" si="55"/>
        <v>40987.440381944441</v>
      </c>
      <c r="T785" s="13">
        <f t="shared" si="54"/>
        <v>41026.583333333328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53"/>
        <v>1.0249999999999999</v>
      </c>
      <c r="P786" s="8">
        <f t="shared" si="56"/>
        <v>102.5</v>
      </c>
      <c r="Q786" t="s">
        <v>8323</v>
      </c>
      <c r="R786" t="s">
        <v>8324</v>
      </c>
      <c r="S786" s="13">
        <f t="shared" si="55"/>
        <v>41674.816192129627</v>
      </c>
      <c r="T786" s="13">
        <f t="shared" si="54"/>
        <v>41714.774525462963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53"/>
        <v>1.8062799999999999</v>
      </c>
      <c r="P787" s="8">
        <f t="shared" si="56"/>
        <v>31.142758620689655</v>
      </c>
      <c r="Q787" t="s">
        <v>8323</v>
      </c>
      <c r="R787" t="s">
        <v>8324</v>
      </c>
      <c r="S787" s="13">
        <f t="shared" si="55"/>
        <v>41303.26059027778</v>
      </c>
      <c r="T787" s="13">
        <f t="shared" si="54"/>
        <v>41333.26059027778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53"/>
        <v>1.4279999999999999</v>
      </c>
      <c r="P788" s="8">
        <f t="shared" si="56"/>
        <v>162.27272727272728</v>
      </c>
      <c r="Q788" t="s">
        <v>8323</v>
      </c>
      <c r="R788" t="s">
        <v>8324</v>
      </c>
      <c r="S788" s="13">
        <f t="shared" si="55"/>
        <v>40982.722615740735</v>
      </c>
      <c r="T788" s="13">
        <f t="shared" si="54"/>
        <v>41040.324305555558</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53"/>
        <v>1.1416666666666666</v>
      </c>
      <c r="P789" s="8">
        <f t="shared" si="56"/>
        <v>80.588235294117652</v>
      </c>
      <c r="Q789" t="s">
        <v>8323</v>
      </c>
      <c r="R789" t="s">
        <v>8324</v>
      </c>
      <c r="S789" s="13">
        <f t="shared" si="55"/>
        <v>41549.294282407405</v>
      </c>
      <c r="T789" s="13">
        <f t="shared" si="54"/>
        <v>41579.294282407405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53"/>
        <v>2.03505</v>
      </c>
      <c r="P790" s="8">
        <f t="shared" si="56"/>
        <v>59.85441176470588</v>
      </c>
      <c r="Q790" t="s">
        <v>8323</v>
      </c>
      <c r="R790" t="s">
        <v>8324</v>
      </c>
      <c r="S790" s="13">
        <f t="shared" si="55"/>
        <v>41058.673472222217</v>
      </c>
      <c r="T790" s="13">
        <f t="shared" si="54"/>
        <v>41096.832638888889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53"/>
        <v>1.0941176470588236</v>
      </c>
      <c r="P791" s="8">
        <f t="shared" si="56"/>
        <v>132.85714285714286</v>
      </c>
      <c r="Q791" t="s">
        <v>8323</v>
      </c>
      <c r="R791" t="s">
        <v>8324</v>
      </c>
      <c r="S791" s="13">
        <f t="shared" si="55"/>
        <v>41276.852777777771</v>
      </c>
      <c r="T791" s="13">
        <f t="shared" si="54"/>
        <v>41294.999305555553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53"/>
        <v>1.443746</v>
      </c>
      <c r="P792" s="8">
        <f t="shared" si="56"/>
        <v>92.547820512820508</v>
      </c>
      <c r="Q792" t="s">
        <v>8323</v>
      </c>
      <c r="R792" t="s">
        <v>8324</v>
      </c>
      <c r="S792" s="13">
        <f t="shared" si="55"/>
        <v>41275.714571759258</v>
      </c>
      <c r="T792" s="13">
        <f t="shared" si="54"/>
        <v>41305.714571759258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53"/>
        <v>1.0386666666666666</v>
      </c>
      <c r="P793" s="8">
        <f t="shared" si="56"/>
        <v>60.859375</v>
      </c>
      <c r="Q793" t="s">
        <v>8323</v>
      </c>
      <c r="R793" t="s">
        <v>8324</v>
      </c>
      <c r="S793" s="13">
        <f t="shared" si="55"/>
        <v>41557.447291666664</v>
      </c>
      <c r="T793" s="13">
        <f t="shared" si="54"/>
        <v>41590.915972222218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53"/>
        <v>1.0044440000000001</v>
      </c>
      <c r="P794" s="8">
        <f t="shared" si="56"/>
        <v>41.851833333333339</v>
      </c>
      <c r="Q794" t="s">
        <v>8323</v>
      </c>
      <c r="R794" t="s">
        <v>8324</v>
      </c>
      <c r="S794" s="13">
        <f t="shared" si="55"/>
        <v>41555.540312499994</v>
      </c>
      <c r="T794" s="13">
        <f t="shared" si="54"/>
        <v>41585.581979166665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53"/>
        <v>1.0277927272727272</v>
      </c>
      <c r="P795" s="8">
        <f t="shared" si="56"/>
        <v>88.325937499999995</v>
      </c>
      <c r="Q795" t="s">
        <v>8323</v>
      </c>
      <c r="R795" t="s">
        <v>8324</v>
      </c>
      <c r="S795" s="13">
        <f t="shared" si="55"/>
        <v>41442.407916666663</v>
      </c>
      <c r="T795" s="13">
        <f t="shared" si="54"/>
        <v>41457.874305555553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53"/>
        <v>1.0531250000000001</v>
      </c>
      <c r="P796" s="8">
        <f t="shared" si="56"/>
        <v>158.96226415094338</v>
      </c>
      <c r="Q796" t="s">
        <v>8323</v>
      </c>
      <c r="R796" t="s">
        <v>8324</v>
      </c>
      <c r="S796" s="13">
        <f t="shared" si="55"/>
        <v>40735.781678240739</v>
      </c>
      <c r="T796" s="13">
        <f t="shared" si="54"/>
        <v>40791.379166666666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53"/>
        <v>1.1178571428571429</v>
      </c>
      <c r="P797" s="8">
        <f t="shared" si="56"/>
        <v>85.054347826086953</v>
      </c>
      <c r="Q797" t="s">
        <v>8323</v>
      </c>
      <c r="R797" t="s">
        <v>8324</v>
      </c>
      <c r="S797" s="13">
        <f t="shared" si="55"/>
        <v>40963.279699074068</v>
      </c>
      <c r="T797" s="13">
        <f t="shared" si="54"/>
        <v>41005.874305555553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53"/>
        <v>1.0135000000000001</v>
      </c>
      <c r="P798" s="8">
        <f t="shared" si="56"/>
        <v>112.61111111111111</v>
      </c>
      <c r="Q798" t="s">
        <v>8323</v>
      </c>
      <c r="R798" t="s">
        <v>8324</v>
      </c>
      <c r="S798" s="13">
        <f t="shared" si="55"/>
        <v>41502.549594907403</v>
      </c>
      <c r="T798" s="13">
        <f t="shared" si="54"/>
        <v>41532.548611111109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53"/>
        <v>1.0753333333333333</v>
      </c>
      <c r="P799" s="8">
        <f t="shared" si="56"/>
        <v>45.436619718309856</v>
      </c>
      <c r="Q799" t="s">
        <v>8323</v>
      </c>
      <c r="R799" t="s">
        <v>8324</v>
      </c>
      <c r="S799" s="13">
        <f t="shared" si="55"/>
        <v>40996.660740740735</v>
      </c>
      <c r="T799" s="13">
        <f t="shared" si="54"/>
        <v>41027.833333333328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53"/>
        <v>1.1488571428571428</v>
      </c>
      <c r="P800" s="8">
        <f t="shared" si="56"/>
        <v>46.218390804597703</v>
      </c>
      <c r="Q800" t="s">
        <v>8323</v>
      </c>
      <c r="R800" t="s">
        <v>8324</v>
      </c>
      <c r="S800" s="13">
        <f t="shared" si="55"/>
        <v>41882.256793981483</v>
      </c>
      <c r="T800" s="13">
        <f t="shared" si="54"/>
        <v>41912.256793981483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53"/>
        <v>1.0002</v>
      </c>
      <c r="P801" s="8">
        <f t="shared" si="56"/>
        <v>178.60714285714286</v>
      </c>
      <c r="Q801" t="s">
        <v>8323</v>
      </c>
      <c r="R801" t="s">
        <v>8324</v>
      </c>
      <c r="S801" s="13">
        <f t="shared" si="55"/>
        <v>40996.333865740737</v>
      </c>
      <c r="T801" s="13">
        <f t="shared" si="54"/>
        <v>41026.333865740737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53"/>
        <v>1.5213333333333334</v>
      </c>
      <c r="P802" s="8">
        <f t="shared" si="56"/>
        <v>40.75</v>
      </c>
      <c r="Q802" t="s">
        <v>8323</v>
      </c>
      <c r="R802" t="s">
        <v>8324</v>
      </c>
      <c r="S802" s="13">
        <f t="shared" si="55"/>
        <v>41863.100162037037</v>
      </c>
      <c r="T802" s="13">
        <f t="shared" si="54"/>
        <v>41893.100162037037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53"/>
        <v>1.1152149999999998</v>
      </c>
      <c r="P803" s="8">
        <f t="shared" si="56"/>
        <v>43.733921568627444</v>
      </c>
      <c r="Q803" t="s">
        <v>8323</v>
      </c>
      <c r="R803" t="s">
        <v>8324</v>
      </c>
      <c r="S803" s="13">
        <f t="shared" si="55"/>
        <v>40695.462037037032</v>
      </c>
      <c r="T803" s="13">
        <f t="shared" si="54"/>
        <v>40725.462037037032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53"/>
        <v>1.0133333333333334</v>
      </c>
      <c r="P804" s="8">
        <f t="shared" si="56"/>
        <v>81.066666666666663</v>
      </c>
      <c r="Q804" t="s">
        <v>8323</v>
      </c>
      <c r="R804" t="s">
        <v>8324</v>
      </c>
      <c r="S804" s="13">
        <f t="shared" si="55"/>
        <v>41122.688935185179</v>
      </c>
      <c r="T804" s="13">
        <f t="shared" si="54"/>
        <v>41168.836805555555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53"/>
        <v>1.232608695652174</v>
      </c>
      <c r="P805" s="8">
        <f t="shared" si="56"/>
        <v>74.60526315789474</v>
      </c>
      <c r="Q805" t="s">
        <v>8323</v>
      </c>
      <c r="R805" t="s">
        <v>8324</v>
      </c>
      <c r="S805" s="13">
        <f t="shared" si="55"/>
        <v>40665.616643518515</v>
      </c>
      <c r="T805" s="13">
        <f t="shared" si="54"/>
        <v>40691.708333333328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53"/>
        <v>1</v>
      </c>
      <c r="P806" s="8">
        <f t="shared" si="56"/>
        <v>305.55555555555554</v>
      </c>
      <c r="Q806" t="s">
        <v>8323</v>
      </c>
      <c r="R806" t="s">
        <v>8324</v>
      </c>
      <c r="S806" s="13">
        <f t="shared" si="55"/>
        <v>40729.772291666661</v>
      </c>
      <c r="T806" s="13">
        <f t="shared" si="54"/>
        <v>40746.832638888889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53"/>
        <v>1.05</v>
      </c>
      <c r="P807" s="8">
        <f t="shared" si="56"/>
        <v>58.333333333333336</v>
      </c>
      <c r="Q807" t="s">
        <v>8323</v>
      </c>
      <c r="R807" t="s">
        <v>8324</v>
      </c>
      <c r="S807" s="13">
        <f t="shared" si="55"/>
        <v>40690.489722222221</v>
      </c>
      <c r="T807" s="13">
        <f t="shared" si="54"/>
        <v>40740.625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53"/>
        <v>1.0443750000000001</v>
      </c>
      <c r="P808" s="8">
        <f t="shared" si="56"/>
        <v>117.67605633802818</v>
      </c>
      <c r="Q808" t="s">
        <v>8323</v>
      </c>
      <c r="R808" t="s">
        <v>8324</v>
      </c>
      <c r="S808" s="13">
        <f t="shared" si="55"/>
        <v>40763.358090277776</v>
      </c>
      <c r="T808" s="13">
        <f t="shared" si="54"/>
        <v>40793.358090277776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53"/>
        <v>1.05125</v>
      </c>
      <c r="P809" s="8">
        <f t="shared" si="56"/>
        <v>73.771929824561397</v>
      </c>
      <c r="Q809" t="s">
        <v>8323</v>
      </c>
      <c r="R809" t="s">
        <v>8324</v>
      </c>
      <c r="S809" s="13">
        <f t="shared" si="55"/>
        <v>42759.295266203706</v>
      </c>
      <c r="T809" s="13">
        <f t="shared" si="54"/>
        <v>42794.749999999993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53"/>
        <v>1</v>
      </c>
      <c r="P810" s="8">
        <f t="shared" si="56"/>
        <v>104.65116279069767</v>
      </c>
      <c r="Q810" t="s">
        <v>8323</v>
      </c>
      <c r="R810" t="s">
        <v>8324</v>
      </c>
      <c r="S810" s="13">
        <f t="shared" si="55"/>
        <v>41961.767199074071</v>
      </c>
      <c r="T810" s="13">
        <f t="shared" si="54"/>
        <v>41994.874305555553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53"/>
        <v>1.03775</v>
      </c>
      <c r="P811" s="8">
        <f t="shared" si="56"/>
        <v>79.82692307692308</v>
      </c>
      <c r="Q811" t="s">
        <v>8323</v>
      </c>
      <c r="R811" t="s">
        <v>8324</v>
      </c>
      <c r="S811" s="13">
        <f t="shared" si="55"/>
        <v>41628.500347222223</v>
      </c>
      <c r="T811" s="13">
        <f t="shared" si="54"/>
        <v>41658.500347222223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53"/>
        <v>1.05</v>
      </c>
      <c r="P812" s="8">
        <f t="shared" si="56"/>
        <v>58.333333333333336</v>
      </c>
      <c r="Q812" t="s">
        <v>8323</v>
      </c>
      <c r="R812" t="s">
        <v>8324</v>
      </c>
      <c r="S812" s="13">
        <f t="shared" si="55"/>
        <v>41122.722939814812</v>
      </c>
      <c r="T812" s="13">
        <f t="shared" si="54"/>
        <v>41152.722939814812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53"/>
        <v>1.04</v>
      </c>
      <c r="P813" s="8">
        <f t="shared" si="56"/>
        <v>86.666666666666671</v>
      </c>
      <c r="Q813" t="s">
        <v>8323</v>
      </c>
      <c r="R813" t="s">
        <v>8324</v>
      </c>
      <c r="S813" s="13">
        <f t="shared" si="55"/>
        <v>41443.310208333329</v>
      </c>
      <c r="T813" s="13">
        <f t="shared" si="54"/>
        <v>41465.369444444441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53"/>
        <v>1.5183333333333333</v>
      </c>
      <c r="P814" s="8">
        <f t="shared" si="56"/>
        <v>27.606060606060606</v>
      </c>
      <c r="Q814" t="s">
        <v>8323</v>
      </c>
      <c r="R814" t="s">
        <v>8324</v>
      </c>
      <c r="S814" s="13">
        <f t="shared" si="55"/>
        <v>41281.684629629628</v>
      </c>
      <c r="T814" s="13">
        <f t="shared" si="54"/>
        <v>41334.248611111107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53"/>
        <v>1.59996</v>
      </c>
      <c r="P815" s="8">
        <f t="shared" si="56"/>
        <v>24.999375000000001</v>
      </c>
      <c r="Q815" t="s">
        <v>8323</v>
      </c>
      <c r="R815" t="s">
        <v>8324</v>
      </c>
      <c r="S815" s="13">
        <f t="shared" si="55"/>
        <v>41080.626909722218</v>
      </c>
      <c r="T815" s="13">
        <f t="shared" si="54"/>
        <v>41110.626909722218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53"/>
        <v>1.2729999999999999</v>
      </c>
      <c r="P816" s="8">
        <f t="shared" si="56"/>
        <v>45.464285714285715</v>
      </c>
      <c r="Q816" t="s">
        <v>8323</v>
      </c>
      <c r="R816" t="s">
        <v>8324</v>
      </c>
      <c r="S816" s="13">
        <f t="shared" si="55"/>
        <v>40679.409733796296</v>
      </c>
      <c r="T816" s="13">
        <f t="shared" si="54"/>
        <v>40694.419444444444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53"/>
        <v>1.07</v>
      </c>
      <c r="P817" s="8">
        <f t="shared" si="56"/>
        <v>99.534883720930239</v>
      </c>
      <c r="Q817" t="s">
        <v>8323</v>
      </c>
      <c r="R817" t="s">
        <v>8324</v>
      </c>
      <c r="S817" s="13">
        <f t="shared" si="55"/>
        <v>41914.58452546296</v>
      </c>
      <c r="T817" s="13">
        <f t="shared" si="54"/>
        <v>41944.58452546296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53"/>
        <v>1.1512214285714286</v>
      </c>
      <c r="P818" s="8">
        <f t="shared" si="56"/>
        <v>39.31</v>
      </c>
      <c r="Q818" t="s">
        <v>8323</v>
      </c>
      <c r="R818" t="s">
        <v>8324</v>
      </c>
      <c r="S818" s="13">
        <f t="shared" si="55"/>
        <v>41341.537534722222</v>
      </c>
      <c r="T818" s="13">
        <f t="shared" si="54"/>
        <v>41372.9375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53"/>
        <v>1.3711066666666665</v>
      </c>
      <c r="P819" s="8">
        <f t="shared" si="56"/>
        <v>89.419999999999987</v>
      </c>
      <c r="Q819" t="s">
        <v>8323</v>
      </c>
      <c r="R819" t="s">
        <v>8324</v>
      </c>
      <c r="S819" s="13">
        <f t="shared" si="55"/>
        <v>40925.266331018516</v>
      </c>
      <c r="T819" s="13">
        <f t="shared" si="54"/>
        <v>40978.874305555553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53"/>
        <v>1.5571428571428572</v>
      </c>
      <c r="P820" s="8">
        <f t="shared" si="56"/>
        <v>28.684210526315791</v>
      </c>
      <c r="Q820" t="s">
        <v>8323</v>
      </c>
      <c r="R820" t="s">
        <v>8324</v>
      </c>
      <c r="S820" s="13">
        <f t="shared" si="55"/>
        <v>41120.54954861111</v>
      </c>
      <c r="T820" s="13">
        <f t="shared" si="54"/>
        <v>41128.375694444439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53"/>
        <v>1.0874999999999999</v>
      </c>
      <c r="P821" s="8">
        <f t="shared" si="56"/>
        <v>31.071428571428573</v>
      </c>
      <c r="Q821" t="s">
        <v>8323</v>
      </c>
      <c r="R821" t="s">
        <v>8324</v>
      </c>
      <c r="S821" s="13">
        <f t="shared" si="55"/>
        <v>41619.664976851847</v>
      </c>
      <c r="T821" s="13">
        <f t="shared" si="54"/>
        <v>41628.863888888889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53"/>
        <v>1.3405</v>
      </c>
      <c r="P822" s="8">
        <f t="shared" si="56"/>
        <v>70.55263157894737</v>
      </c>
      <c r="Q822" t="s">
        <v>8323</v>
      </c>
      <c r="R822" t="s">
        <v>8324</v>
      </c>
      <c r="S822" s="13">
        <f t="shared" si="55"/>
        <v>41768.508587962962</v>
      </c>
      <c r="T822" s="13">
        <f t="shared" si="54"/>
        <v>41798.875</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53"/>
        <v>1</v>
      </c>
      <c r="P823" s="8">
        <f t="shared" si="56"/>
        <v>224.12820512820514</v>
      </c>
      <c r="Q823" t="s">
        <v>8323</v>
      </c>
      <c r="R823" t="s">
        <v>8324</v>
      </c>
      <c r="S823" s="13">
        <f t="shared" si="55"/>
        <v>42093.58871527778</v>
      </c>
      <c r="T823" s="13">
        <f t="shared" si="54"/>
        <v>42127.834027777775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53"/>
        <v>1.1916666666666667</v>
      </c>
      <c r="P824" s="8">
        <f t="shared" si="56"/>
        <v>51.811594202898547</v>
      </c>
      <c r="Q824" t="s">
        <v>8323</v>
      </c>
      <c r="R824" t="s">
        <v>8324</v>
      </c>
      <c r="S824" s="13">
        <f t="shared" si="55"/>
        <v>41157.614004629628</v>
      </c>
      <c r="T824" s="13">
        <f t="shared" si="54"/>
        <v>41187.614004629628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53"/>
        <v>1.7949999999999999</v>
      </c>
      <c r="P825" s="8">
        <f t="shared" si="56"/>
        <v>43.515151515151516</v>
      </c>
      <c r="Q825" t="s">
        <v>8323</v>
      </c>
      <c r="R825" t="s">
        <v>8324</v>
      </c>
      <c r="S825" s="13">
        <f t="shared" si="55"/>
        <v>42055.639490740738</v>
      </c>
      <c r="T825" s="13">
        <f t="shared" si="54"/>
        <v>42085.597824074073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53"/>
        <v>1.3438124999999999</v>
      </c>
      <c r="P826" s="8">
        <f t="shared" si="56"/>
        <v>39.816666666666663</v>
      </c>
      <c r="Q826" t="s">
        <v>8323</v>
      </c>
      <c r="R826" t="s">
        <v>8324</v>
      </c>
      <c r="S826" s="13">
        <f t="shared" si="55"/>
        <v>40249.908773148149</v>
      </c>
      <c r="T826" s="13">
        <f t="shared" si="54"/>
        <v>40285.957638888889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53"/>
        <v>1.0043200000000001</v>
      </c>
      <c r="P827" s="8">
        <f t="shared" si="56"/>
        <v>126.8080808080808</v>
      </c>
      <c r="Q827" t="s">
        <v>8323</v>
      </c>
      <c r="R827" t="s">
        <v>8324</v>
      </c>
      <c r="S827" s="13">
        <f t="shared" si="55"/>
        <v>41185.973194444443</v>
      </c>
      <c r="T827" s="13">
        <f t="shared" si="54"/>
        <v>41210.973194444443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53"/>
        <v>1.0145454545454546</v>
      </c>
      <c r="P828" s="8">
        <f t="shared" si="56"/>
        <v>113.87755102040816</v>
      </c>
      <c r="Q828" t="s">
        <v>8323</v>
      </c>
      <c r="R828" t="s">
        <v>8324</v>
      </c>
      <c r="S828" s="13">
        <f t="shared" si="55"/>
        <v>40972.705208333333</v>
      </c>
      <c r="T828" s="13">
        <f t="shared" si="54"/>
        <v>40993.663541666661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53"/>
        <v>1.0333333333333334</v>
      </c>
      <c r="P829" s="8">
        <f t="shared" si="56"/>
        <v>28.181818181818183</v>
      </c>
      <c r="Q829" t="s">
        <v>8323</v>
      </c>
      <c r="R829" t="s">
        <v>8324</v>
      </c>
      <c r="S829" s="13">
        <f t="shared" si="55"/>
        <v>40927.140127314815</v>
      </c>
      <c r="T829" s="13">
        <f t="shared" si="54"/>
        <v>40953.492361111108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53"/>
        <v>1.07</v>
      </c>
      <c r="P830" s="8">
        <f t="shared" si="56"/>
        <v>36.60526315789474</v>
      </c>
      <c r="Q830" t="s">
        <v>8323</v>
      </c>
      <c r="R830" t="s">
        <v>8324</v>
      </c>
      <c r="S830" s="13">
        <f t="shared" si="55"/>
        <v>41072.717384259253</v>
      </c>
      <c r="T830" s="13">
        <f t="shared" si="54"/>
        <v>41085.35</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53"/>
        <v>1.04</v>
      </c>
      <c r="P831" s="8">
        <f t="shared" si="56"/>
        <v>32.5</v>
      </c>
      <c r="Q831" t="s">
        <v>8323</v>
      </c>
      <c r="R831" t="s">
        <v>8324</v>
      </c>
      <c r="S831" s="13">
        <f t="shared" si="55"/>
        <v>42504.468055555553</v>
      </c>
      <c r="T831" s="13">
        <f t="shared" si="54"/>
        <v>42564.468055555553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53"/>
        <v>1.0783333333333334</v>
      </c>
      <c r="P832" s="8">
        <f t="shared" si="56"/>
        <v>60.65625</v>
      </c>
      <c r="Q832" t="s">
        <v>8323</v>
      </c>
      <c r="R832" t="s">
        <v>8324</v>
      </c>
      <c r="S832" s="13">
        <f t="shared" si="55"/>
        <v>41325.192418981482</v>
      </c>
      <c r="T832" s="13">
        <f t="shared" si="54"/>
        <v>41355.15075231481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53"/>
        <v>2.3333333333333335</v>
      </c>
      <c r="P833" s="8">
        <f t="shared" si="56"/>
        <v>175</v>
      </c>
      <c r="Q833" t="s">
        <v>8323</v>
      </c>
      <c r="R833" t="s">
        <v>8324</v>
      </c>
      <c r="S833" s="13">
        <f t="shared" si="55"/>
        <v>40996.313587962963</v>
      </c>
      <c r="T833" s="13">
        <f t="shared" si="54"/>
        <v>41026.313587962963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53"/>
        <v>1.0060706666666666</v>
      </c>
      <c r="P834" s="8">
        <f t="shared" si="56"/>
        <v>97.993896103896105</v>
      </c>
      <c r="Q834" t="s">
        <v>8323</v>
      </c>
      <c r="R834" t="s">
        <v>8324</v>
      </c>
      <c r="S834" s="13">
        <f t="shared" si="55"/>
        <v>40869.341840277775</v>
      </c>
      <c r="T834" s="13">
        <f t="shared" si="54"/>
        <v>40929.009027777771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7">E835/D835</f>
        <v>1.0166666666666666</v>
      </c>
      <c r="P835" s="8">
        <f t="shared" si="56"/>
        <v>148.78048780487805</v>
      </c>
      <c r="Q835" t="s">
        <v>8323</v>
      </c>
      <c r="R835" t="s">
        <v>8324</v>
      </c>
      <c r="S835" s="13">
        <f t="shared" si="55"/>
        <v>41718.544849537036</v>
      </c>
      <c r="T835" s="13">
        <f t="shared" ref="T835:T898" si="58">(I835/86400)+25569+(-8/24)</f>
        <v>41748.544849537036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7"/>
        <v>1.3101818181818181</v>
      </c>
      <c r="P836" s="8">
        <f t="shared" si="56"/>
        <v>96.08</v>
      </c>
      <c r="Q836" t="s">
        <v>8323</v>
      </c>
      <c r="R836" t="s">
        <v>8324</v>
      </c>
      <c r="S836" s="13">
        <f t="shared" ref="S836:S899" si="59">(J836/86400)+25569+(-8/24)</f>
        <v>41422.489490740736</v>
      </c>
      <c r="T836" s="13">
        <f t="shared" si="58"/>
        <v>41455.832638888889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7"/>
        <v>1.1725000000000001</v>
      </c>
      <c r="P837" s="8">
        <f t="shared" ref="P837:P876" si="60">E837/L837</f>
        <v>58.625</v>
      </c>
      <c r="Q837" t="s">
        <v>8323</v>
      </c>
      <c r="R837" t="s">
        <v>8324</v>
      </c>
      <c r="S837" s="13">
        <f t="shared" si="59"/>
        <v>41005.124513888884</v>
      </c>
      <c r="T837" s="13">
        <f t="shared" si="58"/>
        <v>41047.791666666664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7"/>
        <v>1.009304</v>
      </c>
      <c r="P838" s="8">
        <f t="shared" si="60"/>
        <v>109.70695652173914</v>
      </c>
      <c r="Q838" t="s">
        <v>8323</v>
      </c>
      <c r="R838" t="s">
        <v>8324</v>
      </c>
      <c r="S838" s="13">
        <f t="shared" si="59"/>
        <v>41523.723587962959</v>
      </c>
      <c r="T838" s="13">
        <f t="shared" si="58"/>
        <v>41553.723587962959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7"/>
        <v>1.218</v>
      </c>
      <c r="P839" s="8">
        <f t="shared" si="60"/>
        <v>49.112903225806448</v>
      </c>
      <c r="Q839" t="s">
        <v>8323</v>
      </c>
      <c r="R839" t="s">
        <v>8324</v>
      </c>
      <c r="S839" s="13">
        <f t="shared" si="59"/>
        <v>41730.66506944444</v>
      </c>
      <c r="T839" s="13">
        <f t="shared" si="58"/>
        <v>41760.66506944444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7"/>
        <v>1.454</v>
      </c>
      <c r="P840" s="8">
        <f t="shared" si="60"/>
        <v>47.672131147540981</v>
      </c>
      <c r="Q840" t="s">
        <v>8323</v>
      </c>
      <c r="R840" t="s">
        <v>8324</v>
      </c>
      <c r="S840" s="13">
        <f t="shared" si="59"/>
        <v>40895.564641203702</v>
      </c>
      <c r="T840" s="13">
        <f t="shared" si="58"/>
        <v>40925.564641203702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7"/>
        <v>1.166166</v>
      </c>
      <c r="P841" s="8">
        <f t="shared" si="60"/>
        <v>60.737812499999997</v>
      </c>
      <c r="Q841" t="s">
        <v>8323</v>
      </c>
      <c r="R841" t="s">
        <v>8324</v>
      </c>
      <c r="S841" s="13">
        <f t="shared" si="59"/>
        <v>41144.430046296293</v>
      </c>
      <c r="T841" s="13">
        <f t="shared" si="58"/>
        <v>41174.430046296293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7"/>
        <v>1.2041660000000001</v>
      </c>
      <c r="P842" s="8">
        <f t="shared" si="60"/>
        <v>63.37715789473684</v>
      </c>
      <c r="Q842" t="s">
        <v>8323</v>
      </c>
      <c r="R842" t="s">
        <v>8325</v>
      </c>
      <c r="S842" s="13">
        <f t="shared" si="59"/>
        <v>42606.893368055556</v>
      </c>
      <c r="T842" s="13">
        <f t="shared" si="58"/>
        <v>42636.893368055556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7"/>
        <v>1.0132000000000001</v>
      </c>
      <c r="P843" s="8">
        <f t="shared" si="60"/>
        <v>53.893617021276597</v>
      </c>
      <c r="Q843" t="s">
        <v>8323</v>
      </c>
      <c r="R843" t="s">
        <v>8325</v>
      </c>
      <c r="S843" s="13">
        <f t="shared" si="59"/>
        <v>41923.505358796298</v>
      </c>
      <c r="T843" s="13">
        <f t="shared" si="58"/>
        <v>41953.547025462962</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7"/>
        <v>1.0431999999999999</v>
      </c>
      <c r="P844" s="8">
        <f t="shared" si="60"/>
        <v>66.871794871794876</v>
      </c>
      <c r="Q844" t="s">
        <v>8323</v>
      </c>
      <c r="R844" t="s">
        <v>8325</v>
      </c>
      <c r="S844" s="13">
        <f t="shared" si="59"/>
        <v>41526.259062499994</v>
      </c>
      <c r="T844" s="13">
        <f t="shared" si="58"/>
        <v>41560.832638888889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7"/>
        <v>2.6713333333333331</v>
      </c>
      <c r="P845" s="8">
        <f t="shared" si="60"/>
        <v>63.102362204724407</v>
      </c>
      <c r="Q845" t="s">
        <v>8323</v>
      </c>
      <c r="R845" t="s">
        <v>8325</v>
      </c>
      <c r="S845" s="13">
        <f t="shared" si="59"/>
        <v>42694.924537037034</v>
      </c>
      <c r="T845" s="13">
        <f t="shared" si="58"/>
        <v>42711.999999999993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7"/>
        <v>1.9413333333333334</v>
      </c>
      <c r="P846" s="8">
        <f t="shared" si="60"/>
        <v>36.628930817610062</v>
      </c>
      <c r="Q846" t="s">
        <v>8323</v>
      </c>
      <c r="R846" t="s">
        <v>8325</v>
      </c>
      <c r="S846" s="13">
        <f t="shared" si="59"/>
        <v>41905.351296296292</v>
      </c>
      <c r="T846" s="13">
        <f t="shared" si="58"/>
        <v>41943.874305555553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7"/>
        <v>1.203802</v>
      </c>
      <c r="P847" s="8">
        <f t="shared" si="60"/>
        <v>34.005706214689269</v>
      </c>
      <c r="Q847" t="s">
        <v>8323</v>
      </c>
      <c r="R847" t="s">
        <v>8325</v>
      </c>
      <c r="S847" s="13">
        <f t="shared" si="59"/>
        <v>42577.872638888883</v>
      </c>
      <c r="T847" s="13">
        <f t="shared" si="58"/>
        <v>42617.832638888889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7"/>
        <v>1.2200090909090908</v>
      </c>
      <c r="P848" s="8">
        <f t="shared" si="60"/>
        <v>28.553404255319148</v>
      </c>
      <c r="Q848" t="s">
        <v>8323</v>
      </c>
      <c r="R848" t="s">
        <v>8325</v>
      </c>
      <c r="S848" s="13">
        <f t="shared" si="59"/>
        <v>41694.058506944442</v>
      </c>
      <c r="T848" s="13">
        <f t="shared" si="58"/>
        <v>41708.25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7"/>
        <v>1</v>
      </c>
      <c r="P849" s="8">
        <f t="shared" si="60"/>
        <v>10</v>
      </c>
      <c r="Q849" t="s">
        <v>8323</v>
      </c>
      <c r="R849" t="s">
        <v>8325</v>
      </c>
      <c r="S849" s="13">
        <f t="shared" si="59"/>
        <v>42165.464999999997</v>
      </c>
      <c r="T849" s="13">
        <f t="shared" si="58"/>
        <v>42195.464999999997</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7"/>
        <v>1</v>
      </c>
      <c r="P850" s="8">
        <f t="shared" si="60"/>
        <v>18.75</v>
      </c>
      <c r="Q850" t="s">
        <v>8323</v>
      </c>
      <c r="R850" t="s">
        <v>8325</v>
      </c>
      <c r="S850" s="13">
        <f t="shared" si="59"/>
        <v>42078.458715277775</v>
      </c>
      <c r="T850" s="13">
        <f t="shared" si="58"/>
        <v>42108.458715277775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7"/>
        <v>1.1990000000000001</v>
      </c>
      <c r="P851" s="8">
        <f t="shared" si="60"/>
        <v>41.704347826086959</v>
      </c>
      <c r="Q851" t="s">
        <v>8323</v>
      </c>
      <c r="R851" t="s">
        <v>8325</v>
      </c>
      <c r="S851" s="13">
        <f t="shared" si="59"/>
        <v>42050.81555555555</v>
      </c>
      <c r="T851" s="13">
        <f t="shared" si="58"/>
        <v>42078.773888888885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7"/>
        <v>1.55175</v>
      </c>
      <c r="P852" s="8">
        <f t="shared" si="60"/>
        <v>46.669172932330824</v>
      </c>
      <c r="Q852" t="s">
        <v>8323</v>
      </c>
      <c r="R852" t="s">
        <v>8325</v>
      </c>
      <c r="S852" s="13">
        <f t="shared" si="59"/>
        <v>42452.494409722225</v>
      </c>
      <c r="T852" s="13">
        <f t="shared" si="58"/>
        <v>42484.874305555553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7"/>
        <v>1.3045</v>
      </c>
      <c r="P853" s="8">
        <f t="shared" si="60"/>
        <v>37.271428571428572</v>
      </c>
      <c r="Q853" t="s">
        <v>8323</v>
      </c>
      <c r="R853" t="s">
        <v>8325</v>
      </c>
      <c r="S853" s="13">
        <f t="shared" si="59"/>
        <v>42522.546909722216</v>
      </c>
      <c r="T853" s="13">
        <f t="shared" si="58"/>
        <v>42582.489583333336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7"/>
        <v>1.0497142857142858</v>
      </c>
      <c r="P854" s="8">
        <f t="shared" si="60"/>
        <v>59.258064516129032</v>
      </c>
      <c r="Q854" t="s">
        <v>8323</v>
      </c>
      <c r="R854" t="s">
        <v>8325</v>
      </c>
      <c r="S854" s="13">
        <f t="shared" si="59"/>
        <v>42656.47216435185</v>
      </c>
      <c r="T854" s="13">
        <f t="shared" si="58"/>
        <v>42667.541666666664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7"/>
        <v>1</v>
      </c>
      <c r="P855" s="8">
        <f t="shared" si="60"/>
        <v>30</v>
      </c>
      <c r="Q855" t="s">
        <v>8323</v>
      </c>
      <c r="R855" t="s">
        <v>8325</v>
      </c>
      <c r="S855" s="13">
        <f t="shared" si="59"/>
        <v>42021.49894675926</v>
      </c>
      <c r="T855" s="13">
        <f t="shared" si="58"/>
        <v>42051.49894675926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7"/>
        <v>1.1822050359712231</v>
      </c>
      <c r="P856" s="8">
        <f t="shared" si="60"/>
        <v>65.8623246492986</v>
      </c>
      <c r="Q856" t="s">
        <v>8323</v>
      </c>
      <c r="R856" t="s">
        <v>8325</v>
      </c>
      <c r="S856" s="13">
        <f t="shared" si="59"/>
        <v>42701.879004629627</v>
      </c>
      <c r="T856" s="13">
        <f t="shared" si="58"/>
        <v>42731.879004629627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7"/>
        <v>1.0344827586206897</v>
      </c>
      <c r="P857" s="8">
        <f t="shared" si="60"/>
        <v>31.914893617021278</v>
      </c>
      <c r="Q857" t="s">
        <v>8323</v>
      </c>
      <c r="R857" t="s">
        <v>8325</v>
      </c>
      <c r="S857" s="13">
        <f t="shared" si="59"/>
        <v>42544.791863425919</v>
      </c>
      <c r="T857" s="13">
        <f t="shared" si="58"/>
        <v>42574.791863425919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7"/>
        <v>2.1800000000000002</v>
      </c>
      <c r="P858" s="8">
        <f t="shared" si="60"/>
        <v>19.464285714285715</v>
      </c>
      <c r="Q858" t="s">
        <v>8323</v>
      </c>
      <c r="R858" t="s">
        <v>8325</v>
      </c>
      <c r="S858" s="13">
        <f t="shared" si="59"/>
        <v>42608.978657407402</v>
      </c>
      <c r="T858" s="13">
        <f t="shared" si="58"/>
        <v>42668.458333333336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7"/>
        <v>1</v>
      </c>
      <c r="P859" s="8">
        <f t="shared" si="60"/>
        <v>50</v>
      </c>
      <c r="Q859" t="s">
        <v>8323</v>
      </c>
      <c r="R859" t="s">
        <v>8325</v>
      </c>
      <c r="S859" s="13">
        <f t="shared" si="59"/>
        <v>42291.248043981475</v>
      </c>
      <c r="T859" s="13">
        <f t="shared" si="58"/>
        <v>42333.289710648147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7"/>
        <v>1.4400583333333332</v>
      </c>
      <c r="P860" s="8">
        <f t="shared" si="60"/>
        <v>22.737763157894737</v>
      </c>
      <c r="Q860" t="s">
        <v>8323</v>
      </c>
      <c r="R860" t="s">
        <v>8325</v>
      </c>
      <c r="S860" s="13">
        <f t="shared" si="59"/>
        <v>42079.412245370368</v>
      </c>
      <c r="T860" s="13">
        <f t="shared" si="58"/>
        <v>42109.624305555553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7"/>
        <v>1.0467500000000001</v>
      </c>
      <c r="P861" s="8">
        <f t="shared" si="60"/>
        <v>42.724489795918366</v>
      </c>
      <c r="Q861" t="s">
        <v>8323</v>
      </c>
      <c r="R861" t="s">
        <v>8325</v>
      </c>
      <c r="S861" s="13">
        <f t="shared" si="59"/>
        <v>42128.486898148149</v>
      </c>
      <c r="T861" s="13">
        <f t="shared" si="58"/>
        <v>42158.666666666664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7"/>
        <v>0.18142857142857144</v>
      </c>
      <c r="P862" s="8">
        <f t="shared" si="60"/>
        <v>52.916666666666664</v>
      </c>
      <c r="Q862" t="s">
        <v>8323</v>
      </c>
      <c r="R862" t="s">
        <v>8326</v>
      </c>
      <c r="S862" s="13">
        <f t="shared" si="59"/>
        <v>41570.149456018517</v>
      </c>
      <c r="T862" s="13">
        <f t="shared" si="58"/>
        <v>41600.191122685181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7"/>
        <v>2.2444444444444444E-2</v>
      </c>
      <c r="P863" s="8">
        <f t="shared" si="60"/>
        <v>50.5</v>
      </c>
      <c r="Q863" t="s">
        <v>8323</v>
      </c>
      <c r="R863" t="s">
        <v>8326</v>
      </c>
      <c r="S863" s="13">
        <f t="shared" si="59"/>
        <v>42599.631990740738</v>
      </c>
      <c r="T863" s="13">
        <f t="shared" si="58"/>
        <v>42629.631990740738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7"/>
        <v>3.3999999999999998E-3</v>
      </c>
      <c r="P864" s="8">
        <f t="shared" si="60"/>
        <v>42.5</v>
      </c>
      <c r="Q864" t="s">
        <v>8323</v>
      </c>
      <c r="R864" t="s">
        <v>8326</v>
      </c>
      <c r="S864" s="13">
        <f t="shared" si="59"/>
        <v>41559.221620370365</v>
      </c>
      <c r="T864" s="13">
        <f t="shared" si="58"/>
        <v>41589.263287037036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7"/>
        <v>4.4999999999999998E-2</v>
      </c>
      <c r="P865" s="8">
        <f t="shared" si="60"/>
        <v>18</v>
      </c>
      <c r="Q865" t="s">
        <v>8323</v>
      </c>
      <c r="R865" t="s">
        <v>8326</v>
      </c>
      <c r="S865" s="13">
        <f t="shared" si="59"/>
        <v>40920.784328703703</v>
      </c>
      <c r="T865" s="13">
        <f t="shared" si="58"/>
        <v>40950.784328703703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7"/>
        <v>0.41538461538461541</v>
      </c>
      <c r="P866" s="8">
        <f t="shared" si="60"/>
        <v>34.177215189873415</v>
      </c>
      <c r="Q866" t="s">
        <v>8323</v>
      </c>
      <c r="R866" t="s">
        <v>8326</v>
      </c>
      <c r="S866" s="13">
        <f t="shared" si="59"/>
        <v>41540.773587962962</v>
      </c>
      <c r="T866" s="13">
        <f t="shared" si="58"/>
        <v>41563.082638888889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7"/>
        <v>2.0454545454545454E-2</v>
      </c>
      <c r="P867" s="8">
        <f t="shared" si="60"/>
        <v>22.5</v>
      </c>
      <c r="Q867" t="s">
        <v>8323</v>
      </c>
      <c r="R867" t="s">
        <v>8326</v>
      </c>
      <c r="S867" s="13">
        <f t="shared" si="59"/>
        <v>41230.439780092587</v>
      </c>
      <c r="T867" s="13">
        <f t="shared" si="58"/>
        <v>41290.439780092587</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7"/>
        <v>0.18285714285714286</v>
      </c>
      <c r="P868" s="8">
        <f t="shared" si="60"/>
        <v>58.18181818181818</v>
      </c>
      <c r="Q868" t="s">
        <v>8323</v>
      </c>
      <c r="R868" t="s">
        <v>8326</v>
      </c>
      <c r="S868" s="13">
        <f t="shared" si="59"/>
        <v>42025.304606481477</v>
      </c>
      <c r="T868" s="13">
        <f t="shared" si="58"/>
        <v>42063.298611111109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7"/>
        <v>0.2402</v>
      </c>
      <c r="P869" s="8">
        <f t="shared" si="60"/>
        <v>109.18181818181819</v>
      </c>
      <c r="Q869" t="s">
        <v>8323</v>
      </c>
      <c r="R869" t="s">
        <v>8326</v>
      </c>
      <c r="S869" s="13">
        <f t="shared" si="59"/>
        <v>40087.772060185183</v>
      </c>
      <c r="T869" s="13">
        <f t="shared" si="58"/>
        <v>40147.874305555553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7"/>
        <v>1.1111111111111111E-3</v>
      </c>
      <c r="P870" s="8">
        <f t="shared" si="60"/>
        <v>50</v>
      </c>
      <c r="Q870" t="s">
        <v>8323</v>
      </c>
      <c r="R870" t="s">
        <v>8326</v>
      </c>
      <c r="S870" s="13">
        <f t="shared" si="59"/>
        <v>41615.694421296292</v>
      </c>
      <c r="T870" s="13">
        <f t="shared" si="58"/>
        <v>41645.694421296292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7"/>
        <v>0.11818181818181818</v>
      </c>
      <c r="P871" s="8">
        <f t="shared" si="60"/>
        <v>346.66666666666669</v>
      </c>
      <c r="Q871" t="s">
        <v>8323</v>
      </c>
      <c r="R871" t="s">
        <v>8326</v>
      </c>
      <c r="S871" s="13">
        <f t="shared" si="59"/>
        <v>41342.512233796289</v>
      </c>
      <c r="T871" s="13">
        <f t="shared" si="58"/>
        <v>41372.470567129625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7"/>
        <v>3.0999999999999999E-3</v>
      </c>
      <c r="P872" s="8">
        <f t="shared" si="60"/>
        <v>12.4</v>
      </c>
      <c r="Q872" t="s">
        <v>8323</v>
      </c>
      <c r="R872" t="s">
        <v>8326</v>
      </c>
      <c r="S872" s="13">
        <f t="shared" si="59"/>
        <v>41487.688923611109</v>
      </c>
      <c r="T872" s="13">
        <f t="shared" si="58"/>
        <v>41517.688923611109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7"/>
        <v>5.4166666666666669E-2</v>
      </c>
      <c r="P873" s="8">
        <f t="shared" si="60"/>
        <v>27.083333333333332</v>
      </c>
      <c r="Q873" t="s">
        <v>8323</v>
      </c>
      <c r="R873" t="s">
        <v>8326</v>
      </c>
      <c r="S873" s="13">
        <f t="shared" si="59"/>
        <v>41577.227951388886</v>
      </c>
      <c r="T873" s="13">
        <f t="shared" si="58"/>
        <v>41607.269618055558</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7"/>
        <v>8.1250000000000003E-3</v>
      </c>
      <c r="P874" s="8">
        <f t="shared" si="60"/>
        <v>32.5</v>
      </c>
      <c r="Q874" t="s">
        <v>8323</v>
      </c>
      <c r="R874" t="s">
        <v>8326</v>
      </c>
      <c r="S874" s="13">
        <f t="shared" si="59"/>
        <v>40567.492210648146</v>
      </c>
      <c r="T874" s="13">
        <f t="shared" si="58"/>
        <v>40612.492210648146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7"/>
        <v>1.2857142857142857E-2</v>
      </c>
      <c r="P875" s="8">
        <f t="shared" si="60"/>
        <v>9</v>
      </c>
      <c r="Q875" t="s">
        <v>8323</v>
      </c>
      <c r="R875" t="s">
        <v>8326</v>
      </c>
      <c r="S875" s="13">
        <f t="shared" si="59"/>
        <v>41183.833796296291</v>
      </c>
      <c r="T875" s="13">
        <f t="shared" si="58"/>
        <v>41223.875462962962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7"/>
        <v>0.24333333333333335</v>
      </c>
      <c r="P876" s="8">
        <f t="shared" si="60"/>
        <v>34.761904761904759</v>
      </c>
      <c r="Q876" t="s">
        <v>8323</v>
      </c>
      <c r="R876" t="s">
        <v>8326</v>
      </c>
      <c r="S876" s="13">
        <f t="shared" si="59"/>
        <v>41368.250393518516</v>
      </c>
      <c r="T876" s="13">
        <f t="shared" si="58"/>
        <v>41398.250393518516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7"/>
        <v>0</v>
      </c>
      <c r="Q877" t="s">
        <v>8323</v>
      </c>
      <c r="R877" t="s">
        <v>8326</v>
      </c>
      <c r="S877" s="13">
        <f t="shared" si="59"/>
        <v>42248.390405092585</v>
      </c>
      <c r="T877" s="13">
        <f t="shared" si="58"/>
        <v>42268.390405092585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7"/>
        <v>0.40799492385786801</v>
      </c>
      <c r="P878" s="8">
        <f t="shared" ref="P878:P888" si="61">E878/L878</f>
        <v>28.577777777777779</v>
      </c>
      <c r="Q878" t="s">
        <v>8323</v>
      </c>
      <c r="R878" t="s">
        <v>8326</v>
      </c>
      <c r="S878" s="13">
        <f t="shared" si="59"/>
        <v>41276.163506944438</v>
      </c>
      <c r="T878" s="13">
        <f t="shared" si="58"/>
        <v>41309.163506944438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7"/>
        <v>0.67549999999999999</v>
      </c>
      <c r="P879" s="8">
        <f t="shared" si="61"/>
        <v>46.586206896551722</v>
      </c>
      <c r="Q879" t="s">
        <v>8323</v>
      </c>
      <c r="R879" t="s">
        <v>8326</v>
      </c>
      <c r="S879" s="13">
        <f t="shared" si="59"/>
        <v>41597.455555555549</v>
      </c>
      <c r="T879" s="13">
        <f t="shared" si="58"/>
        <v>41627.455555555549</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7"/>
        <v>1.2999999999999999E-2</v>
      </c>
      <c r="P880" s="8">
        <f t="shared" si="61"/>
        <v>32.5</v>
      </c>
      <c r="Q880" t="s">
        <v>8323</v>
      </c>
      <c r="R880" t="s">
        <v>8326</v>
      </c>
      <c r="S880" s="13">
        <f t="shared" si="59"/>
        <v>40504.899583333332</v>
      </c>
      <c r="T880" s="13">
        <f t="shared" si="58"/>
        <v>40534.899583333332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7"/>
        <v>0.30666666666666664</v>
      </c>
      <c r="P881" s="8">
        <f t="shared" si="61"/>
        <v>21.466666666666665</v>
      </c>
      <c r="Q881" t="s">
        <v>8323</v>
      </c>
      <c r="R881" t="s">
        <v>8326</v>
      </c>
      <c r="S881" s="13">
        <f t="shared" si="59"/>
        <v>41037.496585648143</v>
      </c>
      <c r="T881" s="13">
        <f t="shared" si="58"/>
        <v>41058.496585648143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7"/>
        <v>2.9894179894179893E-2</v>
      </c>
      <c r="P882" s="8">
        <f t="shared" si="61"/>
        <v>14.125</v>
      </c>
      <c r="Q882" t="s">
        <v>8323</v>
      </c>
      <c r="R882" t="s">
        <v>8327</v>
      </c>
      <c r="S882" s="13">
        <f t="shared" si="59"/>
        <v>41178.987708333334</v>
      </c>
      <c r="T882" s="13">
        <f t="shared" si="58"/>
        <v>41211.987708333334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7"/>
        <v>8.0000000000000002E-3</v>
      </c>
      <c r="P883" s="8">
        <f t="shared" si="61"/>
        <v>30</v>
      </c>
      <c r="Q883" t="s">
        <v>8323</v>
      </c>
      <c r="R883" t="s">
        <v>8327</v>
      </c>
      <c r="S883" s="13">
        <f t="shared" si="59"/>
        <v>40876.917662037034</v>
      </c>
      <c r="T883" s="13">
        <f t="shared" si="58"/>
        <v>40921.917662037034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7"/>
        <v>0.20133333333333334</v>
      </c>
      <c r="P884" s="8">
        <f t="shared" si="61"/>
        <v>21.571428571428573</v>
      </c>
      <c r="Q884" t="s">
        <v>8323</v>
      </c>
      <c r="R884" t="s">
        <v>8327</v>
      </c>
      <c r="S884" s="13">
        <f t="shared" si="59"/>
        <v>40759.527199074073</v>
      </c>
      <c r="T884" s="13">
        <f t="shared" si="58"/>
        <v>40792.527199074073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7"/>
        <v>0.4002</v>
      </c>
      <c r="P885" s="8">
        <f t="shared" si="61"/>
        <v>83.375</v>
      </c>
      <c r="Q885" t="s">
        <v>8323</v>
      </c>
      <c r="R885" t="s">
        <v>8327</v>
      </c>
      <c r="S885" s="13">
        <f t="shared" si="59"/>
        <v>42371.602256944439</v>
      </c>
      <c r="T885" s="13">
        <f t="shared" si="58"/>
        <v>42431.602256944439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7"/>
        <v>0.01</v>
      </c>
      <c r="P886" s="8">
        <f t="shared" si="61"/>
        <v>10</v>
      </c>
      <c r="Q886" t="s">
        <v>8323</v>
      </c>
      <c r="R886" t="s">
        <v>8327</v>
      </c>
      <c r="S886" s="13">
        <f t="shared" si="59"/>
        <v>40981.469282407408</v>
      </c>
      <c r="T886" s="13">
        <f t="shared" si="58"/>
        <v>41040.771527777775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7"/>
        <v>0.75</v>
      </c>
      <c r="P887" s="8">
        <f t="shared" si="61"/>
        <v>35.714285714285715</v>
      </c>
      <c r="Q887" t="s">
        <v>8323</v>
      </c>
      <c r="R887" t="s">
        <v>8327</v>
      </c>
      <c r="S887" s="13">
        <f t="shared" si="59"/>
        <v>42713.607766203706</v>
      </c>
      <c r="T887" s="13">
        <f t="shared" si="58"/>
        <v>42734.607766203706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7"/>
        <v>0.41</v>
      </c>
      <c r="P888" s="8">
        <f t="shared" si="61"/>
        <v>29.285714285714285</v>
      </c>
      <c r="Q888" t="s">
        <v>8323</v>
      </c>
      <c r="R888" t="s">
        <v>8327</v>
      </c>
      <c r="S888" s="13">
        <f t="shared" si="59"/>
        <v>42603.537187499998</v>
      </c>
      <c r="T888" s="13">
        <f t="shared" si="58"/>
        <v>42628.537187499998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7"/>
        <v>0</v>
      </c>
      <c r="Q889" t="s">
        <v>8323</v>
      </c>
      <c r="R889" t="s">
        <v>8327</v>
      </c>
      <c r="S889" s="13">
        <f t="shared" si="59"/>
        <v>41026.62563657407</v>
      </c>
      <c r="T889" s="13">
        <f t="shared" si="58"/>
        <v>41056.62563657407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7"/>
        <v>7.1999999999999995E-2</v>
      </c>
      <c r="P890" s="8">
        <f t="shared" ref="P890:P898" si="62">E890/L890</f>
        <v>18</v>
      </c>
      <c r="Q890" t="s">
        <v>8323</v>
      </c>
      <c r="R890" t="s">
        <v>8327</v>
      </c>
      <c r="S890" s="13">
        <f t="shared" si="59"/>
        <v>40751.419965277775</v>
      </c>
      <c r="T890" s="13">
        <f t="shared" si="58"/>
        <v>40786.916666666664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7"/>
        <v>9.4412800000000005E-2</v>
      </c>
      <c r="P891" s="8">
        <f t="shared" si="62"/>
        <v>73.760000000000005</v>
      </c>
      <c r="Q891" t="s">
        <v>8323</v>
      </c>
      <c r="R891" t="s">
        <v>8327</v>
      </c>
      <c r="S891" s="13">
        <f t="shared" si="59"/>
        <v>41887.450729166667</v>
      </c>
      <c r="T891" s="13">
        <f t="shared" si="58"/>
        <v>41917.450729166667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7"/>
        <v>4.1666666666666664E-2</v>
      </c>
      <c r="P892" s="8">
        <f t="shared" si="62"/>
        <v>31.25</v>
      </c>
      <c r="Q892" t="s">
        <v>8323</v>
      </c>
      <c r="R892" t="s">
        <v>8327</v>
      </c>
      <c r="S892" s="13">
        <f t="shared" si="59"/>
        <v>41569.365497685183</v>
      </c>
      <c r="T892" s="13">
        <f t="shared" si="58"/>
        <v>41599.407164351847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7"/>
        <v>3.2500000000000001E-2</v>
      </c>
      <c r="P893" s="8">
        <f t="shared" si="62"/>
        <v>28.888888888888889</v>
      </c>
      <c r="Q893" t="s">
        <v>8323</v>
      </c>
      <c r="R893" t="s">
        <v>8327</v>
      </c>
      <c r="S893" s="13">
        <f t="shared" si="59"/>
        <v>41841.698263888888</v>
      </c>
      <c r="T893" s="13">
        <f t="shared" si="58"/>
        <v>41871.698263888888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7"/>
        <v>0.40749999999999997</v>
      </c>
      <c r="P894" s="8">
        <f t="shared" si="62"/>
        <v>143.8235294117647</v>
      </c>
      <c r="Q894" t="s">
        <v>8323</v>
      </c>
      <c r="R894" t="s">
        <v>8327</v>
      </c>
      <c r="S894" s="13">
        <f t="shared" si="59"/>
        <v>40303.866701388884</v>
      </c>
      <c r="T894" s="13">
        <f t="shared" si="58"/>
        <v>40390.833333333328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7"/>
        <v>0.1</v>
      </c>
      <c r="P895" s="8">
        <f t="shared" si="62"/>
        <v>40</v>
      </c>
      <c r="Q895" t="s">
        <v>8323</v>
      </c>
      <c r="R895" t="s">
        <v>8327</v>
      </c>
      <c r="S895" s="13">
        <f t="shared" si="59"/>
        <v>42065.564386574071</v>
      </c>
      <c r="T895" s="13">
        <f t="shared" si="58"/>
        <v>42095.522719907407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7"/>
        <v>0.39169999999999999</v>
      </c>
      <c r="P896" s="8">
        <f t="shared" si="62"/>
        <v>147.81132075471697</v>
      </c>
      <c r="Q896" t="s">
        <v>8323</v>
      </c>
      <c r="R896" t="s">
        <v>8327</v>
      </c>
      <c r="S896" s="13">
        <f t="shared" si="59"/>
        <v>42496.648263888885</v>
      </c>
      <c r="T896" s="13">
        <f t="shared" si="58"/>
        <v>42526.648263888885</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7"/>
        <v>2.4375000000000001E-2</v>
      </c>
      <c r="P897" s="8">
        <f t="shared" si="62"/>
        <v>27.857142857142858</v>
      </c>
      <c r="Q897" t="s">
        <v>8323</v>
      </c>
      <c r="R897" t="s">
        <v>8327</v>
      </c>
      <c r="S897" s="13">
        <f t="shared" si="59"/>
        <v>40430.794317129628</v>
      </c>
      <c r="T897" s="13">
        <f t="shared" si="58"/>
        <v>40475.794317129628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7"/>
        <v>0.4</v>
      </c>
      <c r="P898" s="8">
        <f t="shared" si="62"/>
        <v>44.444444444444443</v>
      </c>
      <c r="Q898" t="s">
        <v>8323</v>
      </c>
      <c r="R898" t="s">
        <v>8327</v>
      </c>
      <c r="S898" s="13">
        <f t="shared" si="59"/>
        <v>42218.53965277777</v>
      </c>
      <c r="T898" s="13">
        <f t="shared" si="58"/>
        <v>42243.833333333336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63">E899/D899</f>
        <v>0</v>
      </c>
      <c r="Q899" t="s">
        <v>8323</v>
      </c>
      <c r="R899" t="s">
        <v>8327</v>
      </c>
      <c r="S899" s="13">
        <f t="shared" si="59"/>
        <v>41211.355416666665</v>
      </c>
      <c r="T899" s="13">
        <f t="shared" ref="T899:T962" si="64">(I899/86400)+25569+(-8/24)</f>
        <v>41241.39708333333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63"/>
        <v>2.8000000000000001E-2</v>
      </c>
      <c r="P900" s="8">
        <f>E900/L900</f>
        <v>35</v>
      </c>
      <c r="Q900" t="s">
        <v>8323</v>
      </c>
      <c r="R900" t="s">
        <v>8327</v>
      </c>
      <c r="S900" s="13">
        <f t="shared" ref="S900:S963" si="65">(J900/86400)+25569+(-8/24)</f>
        <v>40878.424884259257</v>
      </c>
      <c r="T900" s="13">
        <f t="shared" si="64"/>
        <v>40923.424884259257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63"/>
        <v>0.37333333333333335</v>
      </c>
      <c r="P901" s="8">
        <f>E901/L901</f>
        <v>35</v>
      </c>
      <c r="Q901" t="s">
        <v>8323</v>
      </c>
      <c r="R901" t="s">
        <v>8327</v>
      </c>
      <c r="S901" s="13">
        <f t="shared" si="65"/>
        <v>40645.765763888885</v>
      </c>
      <c r="T901" s="13">
        <f t="shared" si="64"/>
        <v>40690.765763888885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63"/>
        <v>4.1999999999999997E-3</v>
      </c>
      <c r="P902" s="8">
        <f>E902/L902</f>
        <v>10.5</v>
      </c>
      <c r="Q902" t="s">
        <v>8323</v>
      </c>
      <c r="R902" t="s">
        <v>8326</v>
      </c>
      <c r="S902" s="13">
        <f t="shared" si="65"/>
        <v>42429.516226851854</v>
      </c>
      <c r="T902" s="13">
        <f t="shared" si="64"/>
        <v>42459.474560185183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63"/>
        <v>0</v>
      </c>
      <c r="Q903" t="s">
        <v>8323</v>
      </c>
      <c r="R903" t="s">
        <v>8326</v>
      </c>
      <c r="S903" s="13">
        <f t="shared" si="65"/>
        <v>40291.478171296294</v>
      </c>
      <c r="T903" s="13">
        <f t="shared" si="64"/>
        <v>40337.46597222222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63"/>
        <v>3.0000000000000001E-3</v>
      </c>
      <c r="P904" s="8">
        <f>E904/L904</f>
        <v>30</v>
      </c>
      <c r="Q904" t="s">
        <v>8323</v>
      </c>
      <c r="R904" t="s">
        <v>8326</v>
      </c>
      <c r="S904" s="13">
        <f t="shared" si="65"/>
        <v>41829.632199074069</v>
      </c>
      <c r="T904" s="13">
        <f t="shared" si="64"/>
        <v>41881.3125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63"/>
        <v>3.2000000000000001E-2</v>
      </c>
      <c r="P905" s="8">
        <f>E905/L905</f>
        <v>40</v>
      </c>
      <c r="Q905" t="s">
        <v>8323</v>
      </c>
      <c r="R905" t="s">
        <v>8326</v>
      </c>
      <c r="S905" s="13">
        <f t="shared" si="65"/>
        <v>41149.462731481479</v>
      </c>
      <c r="T905" s="13">
        <f t="shared" si="64"/>
        <v>41174.767361111109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63"/>
        <v>3.0200000000000001E-3</v>
      </c>
      <c r="P906" s="8">
        <f>E906/L906</f>
        <v>50.333333333333336</v>
      </c>
      <c r="Q906" t="s">
        <v>8323</v>
      </c>
      <c r="R906" t="s">
        <v>8326</v>
      </c>
      <c r="S906" s="13">
        <f t="shared" si="65"/>
        <v>42341.74695601852</v>
      </c>
      <c r="T906" s="13">
        <f t="shared" si="64"/>
        <v>42371.74695601852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63"/>
        <v>3.0153846153846153E-2</v>
      </c>
      <c r="P907" s="8">
        <f>E907/L907</f>
        <v>32.666666666666664</v>
      </c>
      <c r="Q907" t="s">
        <v>8323</v>
      </c>
      <c r="R907" t="s">
        <v>8326</v>
      </c>
      <c r="S907" s="13">
        <f t="shared" si="65"/>
        <v>40506.906550925924</v>
      </c>
      <c r="T907" s="13">
        <f t="shared" si="64"/>
        <v>40566.906550925924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63"/>
        <v>0</v>
      </c>
      <c r="Q908" t="s">
        <v>8323</v>
      </c>
      <c r="R908" t="s">
        <v>8326</v>
      </c>
      <c r="S908" s="13">
        <f t="shared" si="65"/>
        <v>41680.856365740736</v>
      </c>
      <c r="T908" s="13">
        <f t="shared" si="64"/>
        <v>41710.814699074072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63"/>
        <v>0</v>
      </c>
      <c r="Q909" t="s">
        <v>8323</v>
      </c>
      <c r="R909" t="s">
        <v>8326</v>
      </c>
      <c r="S909" s="13">
        <f t="shared" si="65"/>
        <v>40766.8590625</v>
      </c>
      <c r="T909" s="13">
        <f t="shared" si="64"/>
        <v>40796.8590625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63"/>
        <v>0</v>
      </c>
      <c r="Q910" t="s">
        <v>8323</v>
      </c>
      <c r="R910" t="s">
        <v>8326</v>
      </c>
      <c r="S910" s="13">
        <f t="shared" si="65"/>
        <v>40340.468229166661</v>
      </c>
      <c r="T910" s="13">
        <f t="shared" si="64"/>
        <v>40385.874305555553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63"/>
        <v>3.2500000000000001E-2</v>
      </c>
      <c r="P911" s="8">
        <f>E911/L911</f>
        <v>65</v>
      </c>
      <c r="Q911" t="s">
        <v>8323</v>
      </c>
      <c r="R911" t="s">
        <v>8326</v>
      </c>
      <c r="S911" s="13">
        <f t="shared" si="65"/>
        <v>41081.356944444444</v>
      </c>
      <c r="T911" s="13">
        <f t="shared" si="64"/>
        <v>41112.833333333328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63"/>
        <v>0.22363636363636363</v>
      </c>
      <c r="P912" s="8">
        <f>E912/L912</f>
        <v>24.6</v>
      </c>
      <c r="Q912" t="s">
        <v>8323</v>
      </c>
      <c r="R912" t="s">
        <v>8326</v>
      </c>
      <c r="S912" s="13">
        <f t="shared" si="65"/>
        <v>42737.212025462963</v>
      </c>
      <c r="T912" s="13">
        <f t="shared" si="64"/>
        <v>42797.212025462963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63"/>
        <v>0</v>
      </c>
      <c r="Q913" t="s">
        <v>8323</v>
      </c>
      <c r="R913" t="s">
        <v>8326</v>
      </c>
      <c r="S913" s="13">
        <f t="shared" si="65"/>
        <v>41641.671817129631</v>
      </c>
      <c r="T913" s="13">
        <f t="shared" si="64"/>
        <v>41662.671817129631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63"/>
        <v>8.5714285714285719E-3</v>
      </c>
      <c r="P914" s="8">
        <f>E914/L914</f>
        <v>15</v>
      </c>
      <c r="Q914" t="s">
        <v>8323</v>
      </c>
      <c r="R914" t="s">
        <v>8326</v>
      </c>
      <c r="S914" s="13">
        <f t="shared" si="65"/>
        <v>41193.776006944441</v>
      </c>
      <c r="T914" s="13">
        <f t="shared" si="64"/>
        <v>41253.817673611113</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63"/>
        <v>6.6066666666666662E-2</v>
      </c>
      <c r="P915" s="8">
        <f>E915/L915</f>
        <v>82.583333333333329</v>
      </c>
      <c r="Q915" t="s">
        <v>8323</v>
      </c>
      <c r="R915" t="s">
        <v>8326</v>
      </c>
      <c r="S915" s="13">
        <f t="shared" si="65"/>
        <v>41003.805775462963</v>
      </c>
      <c r="T915" s="13">
        <f t="shared" si="64"/>
        <v>41033.805775462963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63"/>
        <v>0</v>
      </c>
      <c r="Q916" t="s">
        <v>8323</v>
      </c>
      <c r="R916" t="s">
        <v>8326</v>
      </c>
      <c r="S916" s="13">
        <f t="shared" si="65"/>
        <v>41116.429942129624</v>
      </c>
      <c r="T916" s="13">
        <f t="shared" si="64"/>
        <v>41146.429942129624</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63"/>
        <v>5.7692307692307696E-2</v>
      </c>
      <c r="P917" s="8">
        <f>E917/L917</f>
        <v>41.666666666666664</v>
      </c>
      <c r="Q917" t="s">
        <v>8323</v>
      </c>
      <c r="R917" t="s">
        <v>8326</v>
      </c>
      <c r="S917" s="13">
        <f t="shared" si="65"/>
        <v>40937.346226851849</v>
      </c>
      <c r="T917" s="13">
        <f t="shared" si="64"/>
        <v>40968.874305555553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63"/>
        <v>0</v>
      </c>
      <c r="Q918" t="s">
        <v>8323</v>
      </c>
      <c r="R918" t="s">
        <v>8326</v>
      </c>
      <c r="S918" s="13">
        <f t="shared" si="65"/>
        <v>40434.520069444443</v>
      </c>
      <c r="T918" s="13">
        <f t="shared" si="64"/>
        <v>40472.875</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63"/>
        <v>6.0000000000000001E-3</v>
      </c>
      <c r="P919" s="8">
        <f>E919/L919</f>
        <v>30</v>
      </c>
      <c r="Q919" t="s">
        <v>8323</v>
      </c>
      <c r="R919" t="s">
        <v>8326</v>
      </c>
      <c r="S919" s="13">
        <f t="shared" si="65"/>
        <v>41802.610300925924</v>
      </c>
      <c r="T919" s="13">
        <f t="shared" si="64"/>
        <v>41833.770833333328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63"/>
        <v>5.0256410256410255E-2</v>
      </c>
      <c r="P920" s="8">
        <f>E920/L920</f>
        <v>19.600000000000001</v>
      </c>
      <c r="Q920" t="s">
        <v>8323</v>
      </c>
      <c r="R920" t="s">
        <v>8326</v>
      </c>
      <c r="S920" s="13">
        <f t="shared" si="65"/>
        <v>41944.582881944443</v>
      </c>
      <c r="T920" s="13">
        <f t="shared" si="64"/>
        <v>41974.624548611107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63"/>
        <v>5.0000000000000001E-3</v>
      </c>
      <c r="P921" s="8">
        <f>E921/L921</f>
        <v>100</v>
      </c>
      <c r="Q921" t="s">
        <v>8323</v>
      </c>
      <c r="R921" t="s">
        <v>8326</v>
      </c>
      <c r="S921" s="13">
        <f t="shared" si="65"/>
        <v>41227.308391203704</v>
      </c>
      <c r="T921" s="13">
        <f t="shared" si="64"/>
        <v>41262.308391203704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63"/>
        <v>0</v>
      </c>
      <c r="Q922" t="s">
        <v>8323</v>
      </c>
      <c r="R922" t="s">
        <v>8326</v>
      </c>
      <c r="S922" s="13">
        <f t="shared" si="65"/>
        <v>41562.338217592587</v>
      </c>
      <c r="T922" s="13">
        <f t="shared" si="64"/>
        <v>41592.379884259259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63"/>
        <v>0.309</v>
      </c>
      <c r="P923" s="8">
        <f>E923/L923</f>
        <v>231.75</v>
      </c>
      <c r="Q923" t="s">
        <v>8323</v>
      </c>
      <c r="R923" t="s">
        <v>8326</v>
      </c>
      <c r="S923" s="13">
        <f t="shared" si="65"/>
        <v>40846.837685185186</v>
      </c>
      <c r="T923" s="13">
        <f t="shared" si="64"/>
        <v>40888.879351851851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63"/>
        <v>0.21037037037037037</v>
      </c>
      <c r="P924" s="8">
        <f>E924/L924</f>
        <v>189.33333333333334</v>
      </c>
      <c r="Q924" t="s">
        <v>8323</v>
      </c>
      <c r="R924" t="s">
        <v>8326</v>
      </c>
      <c r="S924" s="13">
        <f t="shared" si="65"/>
        <v>41878.19667824074</v>
      </c>
      <c r="T924" s="13">
        <f t="shared" si="64"/>
        <v>41913.19667824074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63"/>
        <v>2.1999999999999999E-2</v>
      </c>
      <c r="P925" s="8">
        <f>E925/L925</f>
        <v>55</v>
      </c>
      <c r="Q925" t="s">
        <v>8323</v>
      </c>
      <c r="R925" t="s">
        <v>8326</v>
      </c>
      <c r="S925" s="13">
        <f t="shared" si="65"/>
        <v>41934.626423611109</v>
      </c>
      <c r="T925" s="13">
        <f t="shared" si="64"/>
        <v>41964.668090277781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63"/>
        <v>0.109</v>
      </c>
      <c r="P926" s="8">
        <f>E926/L926</f>
        <v>21.8</v>
      </c>
      <c r="Q926" t="s">
        <v>8323</v>
      </c>
      <c r="R926" t="s">
        <v>8326</v>
      </c>
      <c r="S926" s="13">
        <f t="shared" si="65"/>
        <v>41288.609594907401</v>
      </c>
      <c r="T926" s="13">
        <f t="shared" si="64"/>
        <v>41318.609594907401</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63"/>
        <v>2.6666666666666668E-2</v>
      </c>
      <c r="P927" s="8">
        <f>E927/L927</f>
        <v>32</v>
      </c>
      <c r="Q927" t="s">
        <v>8323</v>
      </c>
      <c r="R927" t="s">
        <v>8326</v>
      </c>
      <c r="S927" s="13">
        <f t="shared" si="65"/>
        <v>41575.547581018516</v>
      </c>
      <c r="T927" s="13">
        <f t="shared" si="64"/>
        <v>41605.58924768518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63"/>
        <v>0</v>
      </c>
      <c r="Q928" t="s">
        <v>8323</v>
      </c>
      <c r="R928" t="s">
        <v>8326</v>
      </c>
      <c r="S928" s="13">
        <f t="shared" si="65"/>
        <v>40337.686689814815</v>
      </c>
      <c r="T928" s="13">
        <f t="shared" si="64"/>
        <v>40367.611111111109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63"/>
        <v>0</v>
      </c>
      <c r="Q929" t="s">
        <v>8323</v>
      </c>
      <c r="R929" t="s">
        <v>8326</v>
      </c>
      <c r="S929" s="13">
        <f t="shared" si="65"/>
        <v>41013.489525462959</v>
      </c>
      <c r="T929" s="13">
        <f t="shared" si="64"/>
        <v>41043.489525462959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63"/>
        <v>0.10862068965517241</v>
      </c>
      <c r="P930" s="8">
        <f>E930/L930</f>
        <v>56.25</v>
      </c>
      <c r="Q930" t="s">
        <v>8323</v>
      </c>
      <c r="R930" t="s">
        <v>8326</v>
      </c>
      <c r="S930" s="13">
        <f t="shared" si="65"/>
        <v>41180.529085648144</v>
      </c>
      <c r="T930" s="13">
        <f t="shared" si="64"/>
        <v>41230.666666666664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63"/>
        <v>0</v>
      </c>
      <c r="Q931" t="s">
        <v>8323</v>
      </c>
      <c r="R931" t="s">
        <v>8326</v>
      </c>
      <c r="S931" s="13">
        <f t="shared" si="65"/>
        <v>40977.904733796291</v>
      </c>
      <c r="T931" s="13">
        <f t="shared" si="64"/>
        <v>41007.863067129627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63"/>
        <v>0.38333333333333336</v>
      </c>
      <c r="P932" s="8">
        <f t="shared" ref="P932:P937" si="66">E932/L932</f>
        <v>69</v>
      </c>
      <c r="Q932" t="s">
        <v>8323</v>
      </c>
      <c r="R932" t="s">
        <v>8326</v>
      </c>
      <c r="S932" s="13">
        <f t="shared" si="65"/>
        <v>40312.582245370366</v>
      </c>
      <c r="T932" s="13">
        <f t="shared" si="64"/>
        <v>40354.563888888886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63"/>
        <v>6.5500000000000003E-2</v>
      </c>
      <c r="P933" s="8">
        <f t="shared" si="66"/>
        <v>18.714285714285715</v>
      </c>
      <c r="Q933" t="s">
        <v>8323</v>
      </c>
      <c r="R933" t="s">
        <v>8326</v>
      </c>
      <c r="S933" s="13">
        <f t="shared" si="65"/>
        <v>41680.026643518519</v>
      </c>
      <c r="T933" s="13">
        <f t="shared" si="64"/>
        <v>41714.583333333328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63"/>
        <v>0.14536842105263159</v>
      </c>
      <c r="P934" s="8">
        <f t="shared" si="66"/>
        <v>46.033333333333331</v>
      </c>
      <c r="Q934" t="s">
        <v>8323</v>
      </c>
      <c r="R934" t="s">
        <v>8326</v>
      </c>
      <c r="S934" s="13">
        <f t="shared" si="65"/>
        <v>41310.635937499996</v>
      </c>
      <c r="T934" s="13">
        <f t="shared" si="64"/>
        <v>41355.594270833331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63"/>
        <v>0.06</v>
      </c>
      <c r="P935" s="8">
        <f t="shared" si="66"/>
        <v>60</v>
      </c>
      <c r="Q935" t="s">
        <v>8323</v>
      </c>
      <c r="R935" t="s">
        <v>8326</v>
      </c>
      <c r="S935" s="13">
        <f t="shared" si="65"/>
        <v>41710.835752314808</v>
      </c>
      <c r="T935" s="13">
        <f t="shared" si="64"/>
        <v>41770.835752314808</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63"/>
        <v>0.30399999999999999</v>
      </c>
      <c r="P936" s="8">
        <f t="shared" si="66"/>
        <v>50.666666666666664</v>
      </c>
      <c r="Q936" t="s">
        <v>8323</v>
      </c>
      <c r="R936" t="s">
        <v>8326</v>
      </c>
      <c r="S936" s="13">
        <f t="shared" si="65"/>
        <v>41733.403749999998</v>
      </c>
      <c r="T936" s="13">
        <f t="shared" si="64"/>
        <v>41762.916666666664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63"/>
        <v>1.4285714285714285E-2</v>
      </c>
      <c r="P937" s="8">
        <f t="shared" si="66"/>
        <v>25</v>
      </c>
      <c r="Q937" t="s">
        <v>8323</v>
      </c>
      <c r="R937" t="s">
        <v>8326</v>
      </c>
      <c r="S937" s="13">
        <f t="shared" si="65"/>
        <v>42368.000335648147</v>
      </c>
      <c r="T937" s="13">
        <f t="shared" si="64"/>
        <v>42398.000335648147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63"/>
        <v>0</v>
      </c>
      <c r="Q938" t="s">
        <v>8323</v>
      </c>
      <c r="R938" t="s">
        <v>8326</v>
      </c>
      <c r="S938" s="13">
        <f t="shared" si="65"/>
        <v>40882.690844907404</v>
      </c>
      <c r="T938" s="13">
        <f t="shared" si="64"/>
        <v>40926.5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63"/>
        <v>1.1428571428571429E-2</v>
      </c>
      <c r="P939" s="8">
        <f t="shared" ref="P939:P948" si="67">E939/L939</f>
        <v>20</v>
      </c>
      <c r="Q939" t="s">
        <v>8323</v>
      </c>
      <c r="R939" t="s">
        <v>8326</v>
      </c>
      <c r="S939" s="13">
        <f t="shared" si="65"/>
        <v>41551.464780092589</v>
      </c>
      <c r="T939" s="13">
        <f t="shared" si="64"/>
        <v>41581.506446759253</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63"/>
        <v>3.5714285714285713E-3</v>
      </c>
      <c r="P940" s="8">
        <f t="shared" si="67"/>
        <v>25</v>
      </c>
      <c r="Q940" t="s">
        <v>8323</v>
      </c>
      <c r="R940" t="s">
        <v>8326</v>
      </c>
      <c r="S940" s="13">
        <f t="shared" si="65"/>
        <v>41124.14638888889</v>
      </c>
      <c r="T940" s="13">
        <f t="shared" si="64"/>
        <v>41154.14638888889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63"/>
        <v>1.4545454545454545E-2</v>
      </c>
      <c r="P941" s="8">
        <f t="shared" si="67"/>
        <v>20</v>
      </c>
      <c r="Q941" t="s">
        <v>8323</v>
      </c>
      <c r="R941" t="s">
        <v>8326</v>
      </c>
      <c r="S941" s="13">
        <f t="shared" si="65"/>
        <v>41416.429837962962</v>
      </c>
      <c r="T941" s="13">
        <f t="shared" si="64"/>
        <v>41455.498611111107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63"/>
        <v>0.17155555555555554</v>
      </c>
      <c r="P942" s="8">
        <f t="shared" si="67"/>
        <v>110.28571428571429</v>
      </c>
      <c r="Q942" t="s">
        <v>8317</v>
      </c>
      <c r="R942" t="s">
        <v>8319</v>
      </c>
      <c r="S942" s="13">
        <f t="shared" si="65"/>
        <v>42181.675069444442</v>
      </c>
      <c r="T942" s="13">
        <f t="shared" si="64"/>
        <v>42226.675069444442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63"/>
        <v>2.3220000000000001E-2</v>
      </c>
      <c r="P943" s="8">
        <f t="shared" si="67"/>
        <v>37.451612903225808</v>
      </c>
      <c r="Q943" t="s">
        <v>8317</v>
      </c>
      <c r="R943" t="s">
        <v>8319</v>
      </c>
      <c r="S943" s="13">
        <f t="shared" si="65"/>
        <v>42745.763252314813</v>
      </c>
      <c r="T943" s="13">
        <f t="shared" si="64"/>
        <v>42775.763252314813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63"/>
        <v>8.9066666666666669E-2</v>
      </c>
      <c r="P944" s="8">
        <f t="shared" si="67"/>
        <v>41.75</v>
      </c>
      <c r="Q944" t="s">
        <v>8317</v>
      </c>
      <c r="R944" t="s">
        <v>8319</v>
      </c>
      <c r="S944" s="13">
        <f t="shared" si="65"/>
        <v>42382.509953703702</v>
      </c>
      <c r="T944" s="13">
        <f t="shared" si="64"/>
        <v>42418.509953703702</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63"/>
        <v>9.633333333333334E-2</v>
      </c>
      <c r="P945" s="8">
        <f t="shared" si="67"/>
        <v>24.083333333333332</v>
      </c>
      <c r="Q945" t="s">
        <v>8317</v>
      </c>
      <c r="R945" t="s">
        <v>8319</v>
      </c>
      <c r="S945" s="13">
        <f t="shared" si="65"/>
        <v>42673.334548611114</v>
      </c>
      <c r="T945" s="13">
        <f t="shared" si="64"/>
        <v>42703.376215277771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63"/>
        <v>0.13325999999999999</v>
      </c>
      <c r="P946" s="8">
        <f t="shared" si="67"/>
        <v>69.40625</v>
      </c>
      <c r="Q946" t="s">
        <v>8317</v>
      </c>
      <c r="R946" t="s">
        <v>8319</v>
      </c>
      <c r="S946" s="13">
        <f t="shared" si="65"/>
        <v>42444.250578703701</v>
      </c>
      <c r="T946" s="13">
        <f t="shared" si="64"/>
        <v>42478.249999999993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63"/>
        <v>2.4840000000000001E-2</v>
      </c>
      <c r="P947" s="8">
        <f t="shared" si="67"/>
        <v>155.25</v>
      </c>
      <c r="Q947" t="s">
        <v>8317</v>
      </c>
      <c r="R947" t="s">
        <v>8319</v>
      </c>
      <c r="S947" s="13">
        <f t="shared" si="65"/>
        <v>42732.53965277777</v>
      </c>
      <c r="T947" s="13">
        <f t="shared" si="64"/>
        <v>42784.665972222218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63"/>
        <v>1.9066666666666666E-2</v>
      </c>
      <c r="P948" s="8">
        <f t="shared" si="67"/>
        <v>57.2</v>
      </c>
      <c r="Q948" t="s">
        <v>8317</v>
      </c>
      <c r="R948" t="s">
        <v>8319</v>
      </c>
      <c r="S948" s="13">
        <f t="shared" si="65"/>
        <v>42592.417222222219</v>
      </c>
      <c r="T948" s="13">
        <f t="shared" si="64"/>
        <v>42622.417222222219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63"/>
        <v>0</v>
      </c>
      <c r="Q949" t="s">
        <v>8317</v>
      </c>
      <c r="R949" t="s">
        <v>8319</v>
      </c>
      <c r="S949" s="13">
        <f t="shared" si="65"/>
        <v>42491.44798611111</v>
      </c>
      <c r="T949" s="13">
        <f t="shared" si="64"/>
        <v>42551.44798611111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63"/>
        <v>0.12</v>
      </c>
      <c r="P950" s="8">
        <f t="shared" ref="P950:P989" si="68">E950/L950</f>
        <v>60</v>
      </c>
      <c r="Q950" t="s">
        <v>8317</v>
      </c>
      <c r="R950" t="s">
        <v>8319</v>
      </c>
      <c r="S950" s="13">
        <f t="shared" si="65"/>
        <v>42411.494953703703</v>
      </c>
      <c r="T950" s="13">
        <f t="shared" si="64"/>
        <v>42441.494953703703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63"/>
        <v>1.3650000000000001E-2</v>
      </c>
      <c r="P951" s="8">
        <f t="shared" si="68"/>
        <v>39</v>
      </c>
      <c r="Q951" t="s">
        <v>8317</v>
      </c>
      <c r="R951" t="s">
        <v>8319</v>
      </c>
      <c r="S951" s="13">
        <f t="shared" si="65"/>
        <v>42360.710370370369</v>
      </c>
      <c r="T951" s="13">
        <f t="shared" si="64"/>
        <v>42420.710370370369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63"/>
        <v>0.28039999999999998</v>
      </c>
      <c r="P952" s="8">
        <f t="shared" si="68"/>
        <v>58.416666666666664</v>
      </c>
      <c r="Q952" t="s">
        <v>8317</v>
      </c>
      <c r="R952" t="s">
        <v>8319</v>
      </c>
      <c r="S952" s="13">
        <f t="shared" si="65"/>
        <v>42356.41737268518</v>
      </c>
      <c r="T952" s="13">
        <f t="shared" si="64"/>
        <v>42386.41737268518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63"/>
        <v>0.38390000000000002</v>
      </c>
      <c r="P953" s="8">
        <f t="shared" si="68"/>
        <v>158.63636363636363</v>
      </c>
      <c r="Q953" t="s">
        <v>8317</v>
      </c>
      <c r="R953" t="s">
        <v>8319</v>
      </c>
      <c r="S953" s="13">
        <f t="shared" si="65"/>
        <v>42480.320277777777</v>
      </c>
      <c r="T953" s="13">
        <f t="shared" si="64"/>
        <v>42525.320277777777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63"/>
        <v>0.39942857142857141</v>
      </c>
      <c r="P954" s="8">
        <f t="shared" si="68"/>
        <v>99.857142857142861</v>
      </c>
      <c r="Q954" t="s">
        <v>8317</v>
      </c>
      <c r="R954" t="s">
        <v>8319</v>
      </c>
      <c r="S954" s="13">
        <f t="shared" si="65"/>
        <v>42662.280231481483</v>
      </c>
      <c r="T954" s="13">
        <f t="shared" si="64"/>
        <v>42692.32189814814</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63"/>
        <v>8.3999999999999995E-3</v>
      </c>
      <c r="P955" s="8">
        <f t="shared" si="68"/>
        <v>25.2</v>
      </c>
      <c r="Q955" t="s">
        <v>8317</v>
      </c>
      <c r="R955" t="s">
        <v>8319</v>
      </c>
      <c r="S955" s="13">
        <f t="shared" si="65"/>
        <v>41998.831006944441</v>
      </c>
      <c r="T955" s="13">
        <f t="shared" si="64"/>
        <v>42028.831006944441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63"/>
        <v>0.43406666666666666</v>
      </c>
      <c r="P956" s="8">
        <f t="shared" si="68"/>
        <v>89.191780821917803</v>
      </c>
      <c r="Q956" t="s">
        <v>8317</v>
      </c>
      <c r="R956" t="s">
        <v>8319</v>
      </c>
      <c r="S956" s="13">
        <f t="shared" si="65"/>
        <v>42194.500451388885</v>
      </c>
      <c r="T956" s="13">
        <f t="shared" si="64"/>
        <v>42236.500451388885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63"/>
        <v>5.6613333333333335E-2</v>
      </c>
      <c r="P957" s="8">
        <f t="shared" si="68"/>
        <v>182.6236559139785</v>
      </c>
      <c r="Q957" t="s">
        <v>8317</v>
      </c>
      <c r="R957" t="s">
        <v>8319</v>
      </c>
      <c r="S957" s="13">
        <f t="shared" si="65"/>
        <v>42585.961805555555</v>
      </c>
      <c r="T957" s="13">
        <f t="shared" si="64"/>
        <v>42625.961805555555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63"/>
        <v>1.7219999999999999E-2</v>
      </c>
      <c r="P958" s="8">
        <f t="shared" si="68"/>
        <v>50.647058823529413</v>
      </c>
      <c r="Q958" t="s">
        <v>8317</v>
      </c>
      <c r="R958" t="s">
        <v>8319</v>
      </c>
      <c r="S958" s="13">
        <f t="shared" si="65"/>
        <v>42060.580543981479</v>
      </c>
      <c r="T958" s="13">
        <f t="shared" si="64"/>
        <v>42120.538877314808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63"/>
        <v>1.9416666666666665E-2</v>
      </c>
      <c r="P959" s="8">
        <f t="shared" si="68"/>
        <v>33.285714285714285</v>
      </c>
      <c r="Q959" t="s">
        <v>8317</v>
      </c>
      <c r="R959" t="s">
        <v>8319</v>
      </c>
      <c r="S959" s="13">
        <f t="shared" si="65"/>
        <v>42660.219131944446</v>
      </c>
      <c r="T959" s="13">
        <f t="shared" si="64"/>
        <v>42691.260798611103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63"/>
        <v>0.11328275684711328</v>
      </c>
      <c r="P960" s="8">
        <f t="shared" si="68"/>
        <v>51.823529411764703</v>
      </c>
      <c r="Q960" t="s">
        <v>8317</v>
      </c>
      <c r="R960" t="s">
        <v>8319</v>
      </c>
      <c r="S960" s="13">
        <f t="shared" si="65"/>
        <v>42082.469479166662</v>
      </c>
      <c r="T960" s="13">
        <f t="shared" si="64"/>
        <v>42103.874305555553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63"/>
        <v>0.3886</v>
      </c>
      <c r="P961" s="8">
        <f t="shared" si="68"/>
        <v>113.62573099415205</v>
      </c>
      <c r="Q961" t="s">
        <v>8317</v>
      </c>
      <c r="R961" t="s">
        <v>8319</v>
      </c>
      <c r="S961" s="13">
        <f t="shared" si="65"/>
        <v>41992.84103009259</v>
      </c>
      <c r="T961" s="13">
        <f t="shared" si="64"/>
        <v>42022.84103009259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63"/>
        <v>0.46100628930817611</v>
      </c>
      <c r="P962" s="8">
        <f t="shared" si="68"/>
        <v>136.46276595744681</v>
      </c>
      <c r="Q962" t="s">
        <v>8317</v>
      </c>
      <c r="R962" t="s">
        <v>8319</v>
      </c>
      <c r="S962" s="13">
        <f t="shared" si="65"/>
        <v>42766.29346064815</v>
      </c>
      <c r="T962" s="13">
        <f t="shared" si="64"/>
        <v>42808.251793981479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9">E963/D963</f>
        <v>0.42188421052631581</v>
      </c>
      <c r="P963" s="8">
        <f t="shared" si="68"/>
        <v>364.35454545454547</v>
      </c>
      <c r="Q963" t="s">
        <v>8317</v>
      </c>
      <c r="R963" t="s">
        <v>8319</v>
      </c>
      <c r="S963" s="13">
        <f t="shared" si="65"/>
        <v>42740.360358796293</v>
      </c>
      <c r="T963" s="13">
        <f t="shared" ref="T963:T1026" si="70">(I963/86400)+25569+(-8/24)</f>
        <v>42786.458333333336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9"/>
        <v>0.2848</v>
      </c>
      <c r="P964" s="8">
        <f t="shared" si="68"/>
        <v>19.243243243243242</v>
      </c>
      <c r="Q964" t="s">
        <v>8317</v>
      </c>
      <c r="R964" t="s">
        <v>8319</v>
      </c>
      <c r="S964" s="13">
        <f t="shared" ref="S964:S1027" si="71">(J964/86400)+25569+(-8/24)</f>
        <v>42373.379085648143</v>
      </c>
      <c r="T964" s="13">
        <f t="shared" si="70"/>
        <v>42411.379085648143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9"/>
        <v>1.0771428571428571E-2</v>
      </c>
      <c r="P965" s="8">
        <f t="shared" si="68"/>
        <v>41.888888888888886</v>
      </c>
      <c r="Q965" t="s">
        <v>8317</v>
      </c>
      <c r="R965" t="s">
        <v>8319</v>
      </c>
      <c r="S965" s="13">
        <f t="shared" si="71"/>
        <v>42625.302303240744</v>
      </c>
      <c r="T965" s="13">
        <f t="shared" si="70"/>
        <v>42660.302303240744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9"/>
        <v>7.9909090909090902E-3</v>
      </c>
      <c r="P966" s="8">
        <f t="shared" si="68"/>
        <v>30.310344827586206</v>
      </c>
      <c r="Q966" t="s">
        <v>8317</v>
      </c>
      <c r="R966" t="s">
        <v>8319</v>
      </c>
      <c r="S966" s="13">
        <f t="shared" si="71"/>
        <v>42208.295358796291</v>
      </c>
      <c r="T966" s="13">
        <f t="shared" si="70"/>
        <v>42248.295358796291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9"/>
        <v>1.192E-2</v>
      </c>
      <c r="P967" s="8">
        <f t="shared" si="68"/>
        <v>49.666666666666664</v>
      </c>
      <c r="Q967" t="s">
        <v>8317</v>
      </c>
      <c r="R967" t="s">
        <v>8319</v>
      </c>
      <c r="S967" s="13">
        <f t="shared" si="71"/>
        <v>42636.683402777773</v>
      </c>
      <c r="T967" s="13">
        <f t="shared" si="70"/>
        <v>42668.832638888889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9"/>
        <v>0.14799999999999999</v>
      </c>
      <c r="P968" s="8">
        <f t="shared" si="68"/>
        <v>59.2</v>
      </c>
      <c r="Q968" t="s">
        <v>8317</v>
      </c>
      <c r="R968" t="s">
        <v>8319</v>
      </c>
      <c r="S968" s="13">
        <f t="shared" si="71"/>
        <v>42619.302453703705</v>
      </c>
      <c r="T968" s="13">
        <f t="shared" si="70"/>
        <v>42649.302453703705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9"/>
        <v>0.17810000000000001</v>
      </c>
      <c r="P969" s="8">
        <f t="shared" si="68"/>
        <v>43.97530864197531</v>
      </c>
      <c r="Q969" t="s">
        <v>8317</v>
      </c>
      <c r="R969" t="s">
        <v>8319</v>
      </c>
      <c r="S969" s="13">
        <f t="shared" si="71"/>
        <v>42421.920995370368</v>
      </c>
      <c r="T969" s="13">
        <f t="shared" si="70"/>
        <v>42481.879328703704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9"/>
        <v>1.325E-2</v>
      </c>
      <c r="P970" s="8">
        <f t="shared" si="68"/>
        <v>26.5</v>
      </c>
      <c r="Q970" t="s">
        <v>8317</v>
      </c>
      <c r="R970" t="s">
        <v>8319</v>
      </c>
      <c r="S970" s="13">
        <f t="shared" si="71"/>
        <v>41836.514282407406</v>
      </c>
      <c r="T970" s="13">
        <f t="shared" si="70"/>
        <v>41866.514282407406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9"/>
        <v>0.46666666666666667</v>
      </c>
      <c r="P971" s="8">
        <f t="shared" si="68"/>
        <v>1272.7272727272727</v>
      </c>
      <c r="Q971" t="s">
        <v>8317</v>
      </c>
      <c r="R971" t="s">
        <v>8319</v>
      </c>
      <c r="S971" s="13">
        <f t="shared" si="71"/>
        <v>42741.969988425924</v>
      </c>
      <c r="T971" s="13">
        <f t="shared" si="70"/>
        <v>42774.969988425924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9"/>
        <v>0.4592</v>
      </c>
      <c r="P972" s="8">
        <f t="shared" si="68"/>
        <v>164</v>
      </c>
      <c r="Q972" t="s">
        <v>8317</v>
      </c>
      <c r="R972" t="s">
        <v>8319</v>
      </c>
      <c r="S972" s="13">
        <f t="shared" si="71"/>
        <v>42720.887187499997</v>
      </c>
      <c r="T972" s="13">
        <f t="shared" si="70"/>
        <v>42757.874305555553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9"/>
        <v>2.2599999999999999E-3</v>
      </c>
      <c r="P973" s="8">
        <f t="shared" si="68"/>
        <v>45.2</v>
      </c>
      <c r="Q973" t="s">
        <v>8317</v>
      </c>
      <c r="R973" t="s">
        <v>8319</v>
      </c>
      <c r="S973" s="13">
        <f t="shared" si="71"/>
        <v>42111.375694444439</v>
      </c>
      <c r="T973" s="13">
        <f t="shared" si="70"/>
        <v>42156.375694444439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9"/>
        <v>0.34625</v>
      </c>
      <c r="P974" s="8">
        <f t="shared" si="68"/>
        <v>153.88888888888889</v>
      </c>
      <c r="Q974" t="s">
        <v>8317</v>
      </c>
      <c r="R974" t="s">
        <v>8319</v>
      </c>
      <c r="S974" s="13">
        <f t="shared" si="71"/>
        <v>41856.532384259255</v>
      </c>
      <c r="T974" s="13">
        <f t="shared" si="70"/>
        <v>41885.957638888889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9"/>
        <v>2.0549999999999999E-2</v>
      </c>
      <c r="P975" s="8">
        <f t="shared" si="68"/>
        <v>51.375</v>
      </c>
      <c r="Q975" t="s">
        <v>8317</v>
      </c>
      <c r="R975" t="s">
        <v>8319</v>
      </c>
      <c r="S975" s="13">
        <f t="shared" si="71"/>
        <v>42256.681631944441</v>
      </c>
      <c r="T975" s="13">
        <f t="shared" si="70"/>
        <v>42316.723298611112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9"/>
        <v>5.5999999999999999E-3</v>
      </c>
      <c r="P976" s="8">
        <f t="shared" si="68"/>
        <v>93.333333333333329</v>
      </c>
      <c r="Q976" t="s">
        <v>8317</v>
      </c>
      <c r="R976" t="s">
        <v>8319</v>
      </c>
      <c r="S976" s="13">
        <f t="shared" si="71"/>
        <v>42424.416157407402</v>
      </c>
      <c r="T976" s="13">
        <f t="shared" si="70"/>
        <v>42454.374490740738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9"/>
        <v>2.6069999999999999E-2</v>
      </c>
      <c r="P977" s="8">
        <f t="shared" si="68"/>
        <v>108.625</v>
      </c>
      <c r="Q977" t="s">
        <v>8317</v>
      </c>
      <c r="R977" t="s">
        <v>8319</v>
      </c>
      <c r="S977" s="13">
        <f t="shared" si="71"/>
        <v>42489.363252314812</v>
      </c>
      <c r="T977" s="13">
        <f t="shared" si="70"/>
        <v>42549.363252314812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9"/>
        <v>1.9259999999999999E-2</v>
      </c>
      <c r="P978" s="8">
        <f t="shared" si="68"/>
        <v>160.5</v>
      </c>
      <c r="Q978" t="s">
        <v>8317</v>
      </c>
      <c r="R978" t="s">
        <v>8319</v>
      </c>
      <c r="S978" s="13">
        <f t="shared" si="71"/>
        <v>42184.725659722222</v>
      </c>
      <c r="T978" s="13">
        <f t="shared" si="70"/>
        <v>42229.725659722222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9"/>
        <v>0.33666666666666667</v>
      </c>
      <c r="P979" s="8">
        <f t="shared" si="68"/>
        <v>75.75</v>
      </c>
      <c r="Q979" t="s">
        <v>8317</v>
      </c>
      <c r="R979" t="s">
        <v>8319</v>
      </c>
      <c r="S979" s="13">
        <f t="shared" si="71"/>
        <v>42391.608761574076</v>
      </c>
      <c r="T979" s="13">
        <f t="shared" si="70"/>
        <v>42421.608761574076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9"/>
        <v>0.5626326718299024</v>
      </c>
      <c r="P980" s="8">
        <f t="shared" si="68"/>
        <v>790.83739837398377</v>
      </c>
      <c r="Q980" t="s">
        <v>8317</v>
      </c>
      <c r="R980" t="s">
        <v>8319</v>
      </c>
      <c r="S980" s="13">
        <f t="shared" si="71"/>
        <v>42394.975706018515</v>
      </c>
      <c r="T980" s="13">
        <f t="shared" si="70"/>
        <v>42424.975706018515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9"/>
        <v>0.82817600000000002</v>
      </c>
      <c r="P981" s="8">
        <f t="shared" si="68"/>
        <v>301.93916666666667</v>
      </c>
      <c r="Q981" t="s">
        <v>8317</v>
      </c>
      <c r="R981" t="s">
        <v>8319</v>
      </c>
      <c r="S981" s="13">
        <f t="shared" si="71"/>
        <v>42506.083657407406</v>
      </c>
      <c r="T981" s="13">
        <f t="shared" si="70"/>
        <v>42541.457638888889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9"/>
        <v>0.14860000000000001</v>
      </c>
      <c r="P982" s="8">
        <f t="shared" si="68"/>
        <v>47.935483870967744</v>
      </c>
      <c r="Q982" t="s">
        <v>8317</v>
      </c>
      <c r="R982" t="s">
        <v>8319</v>
      </c>
      <c r="S982" s="13">
        <f t="shared" si="71"/>
        <v>41928.570856481478</v>
      </c>
      <c r="T982" s="13">
        <f t="shared" si="70"/>
        <v>41973.612523148149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9"/>
        <v>1.2375123751237513E-4</v>
      </c>
      <c r="P983" s="8">
        <f t="shared" si="68"/>
        <v>2.75</v>
      </c>
      <c r="Q983" t="s">
        <v>8317</v>
      </c>
      <c r="R983" t="s">
        <v>8319</v>
      </c>
      <c r="S983" s="13">
        <f t="shared" si="71"/>
        <v>41830.613680555551</v>
      </c>
      <c r="T983" s="13">
        <f t="shared" si="70"/>
        <v>41860.613680555551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9"/>
        <v>1.7142857142857143E-4</v>
      </c>
      <c r="P984" s="8">
        <f t="shared" si="68"/>
        <v>1</v>
      </c>
      <c r="Q984" t="s">
        <v>8317</v>
      </c>
      <c r="R984" t="s">
        <v>8319</v>
      </c>
      <c r="S984" s="13">
        <f t="shared" si="71"/>
        <v>42615.419976851852</v>
      </c>
      <c r="T984" s="13">
        <f t="shared" si="70"/>
        <v>42645.419976851852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9"/>
        <v>0.2950613611721471</v>
      </c>
      <c r="P985" s="8">
        <f t="shared" si="68"/>
        <v>171.79329608938548</v>
      </c>
      <c r="Q985" t="s">
        <v>8317</v>
      </c>
      <c r="R985" t="s">
        <v>8319</v>
      </c>
      <c r="S985" s="13">
        <f t="shared" si="71"/>
        <v>42574.334317129622</v>
      </c>
      <c r="T985" s="13">
        <f t="shared" si="70"/>
        <v>42605.537499999999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9"/>
        <v>1.06E-2</v>
      </c>
      <c r="P986" s="8">
        <f t="shared" si="68"/>
        <v>35.333333333333336</v>
      </c>
      <c r="Q986" t="s">
        <v>8317</v>
      </c>
      <c r="R986" t="s">
        <v>8319</v>
      </c>
      <c r="S986" s="13">
        <f t="shared" si="71"/>
        <v>42060.782499999994</v>
      </c>
      <c r="T986" s="13">
        <f t="shared" si="70"/>
        <v>42090.74083333333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9"/>
        <v>6.2933333333333327E-2</v>
      </c>
      <c r="P987" s="8">
        <f t="shared" si="68"/>
        <v>82.086956521739125</v>
      </c>
      <c r="Q987" t="s">
        <v>8317</v>
      </c>
      <c r="R987" t="s">
        <v>8319</v>
      </c>
      <c r="S987" s="13">
        <f t="shared" si="71"/>
        <v>42339.634375000001</v>
      </c>
      <c r="T987" s="13">
        <f t="shared" si="70"/>
        <v>42369.624999999993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9"/>
        <v>0.1275</v>
      </c>
      <c r="P988" s="8">
        <f t="shared" si="68"/>
        <v>110.8695652173913</v>
      </c>
      <c r="Q988" t="s">
        <v>8317</v>
      </c>
      <c r="R988" t="s">
        <v>8319</v>
      </c>
      <c r="S988" s="13">
        <f t="shared" si="71"/>
        <v>42324.434027777774</v>
      </c>
      <c r="T988" s="13">
        <f t="shared" si="70"/>
        <v>42378.666666666664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9"/>
        <v>0.13220000000000001</v>
      </c>
      <c r="P989" s="8">
        <f t="shared" si="68"/>
        <v>161.21951219512195</v>
      </c>
      <c r="Q989" t="s">
        <v>8317</v>
      </c>
      <c r="R989" t="s">
        <v>8319</v>
      </c>
      <c r="S989" s="13">
        <f t="shared" si="71"/>
        <v>41772.961226851847</v>
      </c>
      <c r="T989" s="13">
        <f t="shared" si="70"/>
        <v>41812.961226851847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9"/>
        <v>0</v>
      </c>
      <c r="Q990" t="s">
        <v>8317</v>
      </c>
      <c r="R990" t="s">
        <v>8319</v>
      </c>
      <c r="S990" s="13">
        <f t="shared" si="71"/>
        <v>42614.023437499993</v>
      </c>
      <c r="T990" s="13">
        <f t="shared" si="70"/>
        <v>42644.023437499993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9"/>
        <v>0.16769999999999999</v>
      </c>
      <c r="P991" s="8">
        <f t="shared" ref="P991:P1042" si="72">E991/L991</f>
        <v>52.40625</v>
      </c>
      <c r="Q991" t="s">
        <v>8317</v>
      </c>
      <c r="R991" t="s">
        <v>8319</v>
      </c>
      <c r="S991" s="13">
        <f t="shared" si="71"/>
        <v>42611.600636574069</v>
      </c>
      <c r="T991" s="13">
        <f t="shared" si="70"/>
        <v>42641.600636574069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9"/>
        <v>1.0399999999999999E-3</v>
      </c>
      <c r="P992" s="8">
        <f t="shared" si="72"/>
        <v>13</v>
      </c>
      <c r="Q992" t="s">
        <v>8317</v>
      </c>
      <c r="R992" t="s">
        <v>8319</v>
      </c>
      <c r="S992" s="13">
        <f t="shared" si="71"/>
        <v>41855.450972222221</v>
      </c>
      <c r="T992" s="13">
        <f t="shared" si="70"/>
        <v>41885.450972222221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9"/>
        <v>4.24E-2</v>
      </c>
      <c r="P993" s="8">
        <f t="shared" si="72"/>
        <v>30.285714285714285</v>
      </c>
      <c r="Q993" t="s">
        <v>8317</v>
      </c>
      <c r="R993" t="s">
        <v>8319</v>
      </c>
      <c r="S993" s="13">
        <f t="shared" si="71"/>
        <v>42538.423472222225</v>
      </c>
      <c r="T993" s="13">
        <f t="shared" si="70"/>
        <v>42563.45208333333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9"/>
        <v>4.6699999999999997E-3</v>
      </c>
      <c r="P994" s="8">
        <f t="shared" si="72"/>
        <v>116.75</v>
      </c>
      <c r="Q994" t="s">
        <v>8317</v>
      </c>
      <c r="R994" t="s">
        <v>8319</v>
      </c>
      <c r="S994" s="13">
        <f t="shared" si="71"/>
        <v>42437.59165509259</v>
      </c>
      <c r="T994" s="13">
        <f t="shared" si="70"/>
        <v>42497.549988425926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9"/>
        <v>0.25087142857142858</v>
      </c>
      <c r="P995" s="8">
        <f t="shared" si="72"/>
        <v>89.59693877551021</v>
      </c>
      <c r="Q995" t="s">
        <v>8317</v>
      </c>
      <c r="R995" t="s">
        <v>8319</v>
      </c>
      <c r="S995" s="13">
        <f t="shared" si="71"/>
        <v>42652.631574074076</v>
      </c>
      <c r="T995" s="13">
        <f t="shared" si="70"/>
        <v>42685.874999999993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9"/>
        <v>2.3345000000000001E-2</v>
      </c>
      <c r="P996" s="8">
        <f t="shared" si="72"/>
        <v>424.45454545454544</v>
      </c>
      <c r="Q996" t="s">
        <v>8317</v>
      </c>
      <c r="R996" t="s">
        <v>8319</v>
      </c>
      <c r="S996" s="13">
        <f t="shared" si="71"/>
        <v>41920.929745370369</v>
      </c>
      <c r="T996" s="13">
        <f t="shared" si="70"/>
        <v>41973.624305555553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9"/>
        <v>7.2599999999999998E-2</v>
      </c>
      <c r="P997" s="8">
        <f t="shared" si="72"/>
        <v>80.666666666666671</v>
      </c>
      <c r="Q997" t="s">
        <v>8317</v>
      </c>
      <c r="R997" t="s">
        <v>8319</v>
      </c>
      <c r="S997" s="13">
        <f t="shared" si="71"/>
        <v>41947.607407407406</v>
      </c>
      <c r="T997" s="13">
        <f t="shared" si="70"/>
        <v>41972.333333333336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9"/>
        <v>1.6250000000000001E-2</v>
      </c>
      <c r="P998" s="8">
        <f t="shared" si="72"/>
        <v>13</v>
      </c>
      <c r="Q998" t="s">
        <v>8317</v>
      </c>
      <c r="R998" t="s">
        <v>8319</v>
      </c>
      <c r="S998" s="13">
        <f t="shared" si="71"/>
        <v>41817.533101851848</v>
      </c>
      <c r="T998" s="13">
        <f t="shared" si="70"/>
        <v>41847.310416666667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9"/>
        <v>1.2999999999999999E-2</v>
      </c>
      <c r="P999" s="8">
        <f t="shared" si="72"/>
        <v>8.125</v>
      </c>
      <c r="Q999" t="s">
        <v>8317</v>
      </c>
      <c r="R999" t="s">
        <v>8319</v>
      </c>
      <c r="S999" s="13">
        <f t="shared" si="71"/>
        <v>41940.769641203704</v>
      </c>
      <c r="T999" s="13">
        <f t="shared" si="70"/>
        <v>41970.811307870368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9"/>
        <v>0.58558333333333334</v>
      </c>
      <c r="P1000" s="8">
        <f t="shared" si="72"/>
        <v>153.42794759825327</v>
      </c>
      <c r="Q1000" t="s">
        <v>8317</v>
      </c>
      <c r="R1000" t="s">
        <v>8319</v>
      </c>
      <c r="S1000" s="13">
        <f t="shared" si="71"/>
        <v>42281.835659722223</v>
      </c>
      <c r="T1000" s="13">
        <f t="shared" si="70"/>
        <v>42326.877326388887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9"/>
        <v>7.7886666666666673E-2</v>
      </c>
      <c r="P1001" s="8">
        <f t="shared" si="72"/>
        <v>292.07499999999999</v>
      </c>
      <c r="Q1001" t="s">
        <v>8317</v>
      </c>
      <c r="R1001" t="s">
        <v>8319</v>
      </c>
      <c r="S1001" s="13">
        <f t="shared" si="71"/>
        <v>41925.966319444444</v>
      </c>
      <c r="T1001" s="13">
        <f t="shared" si="70"/>
        <v>41956.001388888886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9"/>
        <v>2.2157147647256063E-2</v>
      </c>
      <c r="P1002" s="8">
        <f t="shared" si="72"/>
        <v>3304</v>
      </c>
      <c r="Q1002" t="s">
        <v>8317</v>
      </c>
      <c r="R1002" t="s">
        <v>8319</v>
      </c>
      <c r="S1002" s="13">
        <f t="shared" si="71"/>
        <v>42748.726388888885</v>
      </c>
      <c r="T1002" s="13">
        <f t="shared" si="70"/>
        <v>42808.68472222222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9"/>
        <v>1.04</v>
      </c>
      <c r="P1003" s="8">
        <f t="shared" si="72"/>
        <v>1300</v>
      </c>
      <c r="Q1003" t="s">
        <v>8317</v>
      </c>
      <c r="R1003" t="s">
        <v>8319</v>
      </c>
      <c r="S1003" s="13">
        <f t="shared" si="71"/>
        <v>42720.386724537035</v>
      </c>
      <c r="T1003" s="13">
        <f t="shared" si="70"/>
        <v>42765.386724537035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9"/>
        <v>0.29602960296029601</v>
      </c>
      <c r="P1004" s="8">
        <f t="shared" si="72"/>
        <v>134.54545454545453</v>
      </c>
      <c r="Q1004" t="s">
        <v>8317</v>
      </c>
      <c r="R1004" t="s">
        <v>8319</v>
      </c>
      <c r="S1004" s="13">
        <f t="shared" si="71"/>
        <v>42325.350856481477</v>
      </c>
      <c r="T1004" s="13">
        <f t="shared" si="70"/>
        <v>42354.915972222218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9"/>
        <v>0.16055</v>
      </c>
      <c r="P1005" s="8">
        <f t="shared" si="72"/>
        <v>214.06666666666666</v>
      </c>
      <c r="Q1005" t="s">
        <v>8317</v>
      </c>
      <c r="R1005" t="s">
        <v>8319</v>
      </c>
      <c r="S1005" s="13">
        <f t="shared" si="71"/>
        <v>42780.375706018516</v>
      </c>
      <c r="T1005" s="13">
        <f t="shared" si="70"/>
        <v>42810.334039351852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9"/>
        <v>0.82208000000000003</v>
      </c>
      <c r="P1006" s="8">
        <f t="shared" si="72"/>
        <v>216.33684210526314</v>
      </c>
      <c r="Q1006" t="s">
        <v>8317</v>
      </c>
      <c r="R1006" t="s">
        <v>8319</v>
      </c>
      <c r="S1006" s="13">
        <f t="shared" si="71"/>
        <v>42388.3753125</v>
      </c>
      <c r="T1006" s="13">
        <f t="shared" si="70"/>
        <v>42418.3753125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9"/>
        <v>0.75051000000000001</v>
      </c>
      <c r="P1007" s="8">
        <f t="shared" si="72"/>
        <v>932.31055900621118</v>
      </c>
      <c r="Q1007" t="s">
        <v>8317</v>
      </c>
      <c r="R1007" t="s">
        <v>8319</v>
      </c>
      <c r="S1007" s="13">
        <f t="shared" si="71"/>
        <v>42276.29146990741</v>
      </c>
      <c r="T1007" s="13">
        <f t="shared" si="70"/>
        <v>42307.29146990741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9"/>
        <v>5.8500000000000003E-2</v>
      </c>
      <c r="P1008" s="8">
        <f t="shared" si="72"/>
        <v>29.25</v>
      </c>
      <c r="Q1008" t="s">
        <v>8317</v>
      </c>
      <c r="R1008" t="s">
        <v>8319</v>
      </c>
      <c r="S1008" s="13">
        <f t="shared" si="71"/>
        <v>41976.70685185185</v>
      </c>
      <c r="T1008" s="13">
        <f t="shared" si="70"/>
        <v>41984.96597222222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9"/>
        <v>0.44319999999999998</v>
      </c>
      <c r="P1009" s="8">
        <f t="shared" si="72"/>
        <v>174.94736842105263</v>
      </c>
      <c r="Q1009" t="s">
        <v>8317</v>
      </c>
      <c r="R1009" t="s">
        <v>8319</v>
      </c>
      <c r="S1009" s="13">
        <f t="shared" si="71"/>
        <v>42676.2502662037</v>
      </c>
      <c r="T1009" s="13">
        <f t="shared" si="70"/>
        <v>42718.291932870365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9"/>
        <v>2.6737967914438501E-3</v>
      </c>
      <c r="P1010" s="8">
        <f t="shared" si="72"/>
        <v>250</v>
      </c>
      <c r="Q1010" t="s">
        <v>8317</v>
      </c>
      <c r="R1010" t="s">
        <v>8319</v>
      </c>
      <c r="S1010" s="13">
        <f t="shared" si="71"/>
        <v>42702.475868055553</v>
      </c>
      <c r="T1010" s="13">
        <f t="shared" si="70"/>
        <v>42732.475868055553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9"/>
        <v>0.1313</v>
      </c>
      <c r="P1011" s="8">
        <f t="shared" si="72"/>
        <v>65</v>
      </c>
      <c r="Q1011" t="s">
        <v>8317</v>
      </c>
      <c r="R1011" t="s">
        <v>8319</v>
      </c>
      <c r="S1011" s="13">
        <f t="shared" si="71"/>
        <v>42510.271365740737</v>
      </c>
      <c r="T1011" s="13">
        <f t="shared" si="70"/>
        <v>42540.271365740737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9"/>
        <v>1.9088937093275488E-3</v>
      </c>
      <c r="P1012" s="8">
        <f t="shared" si="72"/>
        <v>55</v>
      </c>
      <c r="Q1012" t="s">
        <v>8317</v>
      </c>
      <c r="R1012" t="s">
        <v>8319</v>
      </c>
      <c r="S1012" s="13">
        <f t="shared" si="71"/>
        <v>42561.496087962958</v>
      </c>
      <c r="T1012" s="13">
        <f t="shared" si="70"/>
        <v>42617.790972222218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9"/>
        <v>3.7499999999999999E-3</v>
      </c>
      <c r="P1013" s="8">
        <f t="shared" si="72"/>
        <v>75</v>
      </c>
      <c r="Q1013" t="s">
        <v>8317</v>
      </c>
      <c r="R1013" t="s">
        <v>8319</v>
      </c>
      <c r="S1013" s="13">
        <f t="shared" si="71"/>
        <v>41946.564756944441</v>
      </c>
      <c r="T1013" s="13">
        <f t="shared" si="70"/>
        <v>41991.564756944441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9"/>
        <v>215.35021</v>
      </c>
      <c r="P1014" s="8">
        <f t="shared" si="72"/>
        <v>1389.3561935483872</v>
      </c>
      <c r="Q1014" t="s">
        <v>8317</v>
      </c>
      <c r="R1014" t="s">
        <v>8319</v>
      </c>
      <c r="S1014" s="13">
        <f t="shared" si="71"/>
        <v>42714.107083333329</v>
      </c>
      <c r="T1014" s="13">
        <f t="shared" si="70"/>
        <v>42759.107083333329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9"/>
        <v>0.34527999999999998</v>
      </c>
      <c r="P1015" s="8">
        <f t="shared" si="72"/>
        <v>95.911111111111111</v>
      </c>
      <c r="Q1015" t="s">
        <v>8317</v>
      </c>
      <c r="R1015" t="s">
        <v>8319</v>
      </c>
      <c r="S1015" s="13">
        <f t="shared" si="71"/>
        <v>42339.500648148147</v>
      </c>
      <c r="T1015" s="13">
        <f t="shared" si="70"/>
        <v>42367.499999999993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9"/>
        <v>0.30599999999999999</v>
      </c>
      <c r="P1016" s="8">
        <f t="shared" si="72"/>
        <v>191.25</v>
      </c>
      <c r="Q1016" t="s">
        <v>8317</v>
      </c>
      <c r="R1016" t="s">
        <v>8319</v>
      </c>
      <c r="S1016" s="13">
        <f t="shared" si="71"/>
        <v>41954.66915509259</v>
      </c>
      <c r="T1016" s="13">
        <f t="shared" si="70"/>
        <v>42004.66915509259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9"/>
        <v>2.6666666666666668E-2</v>
      </c>
      <c r="P1017" s="8">
        <f t="shared" si="72"/>
        <v>40</v>
      </c>
      <c r="Q1017" t="s">
        <v>8317</v>
      </c>
      <c r="R1017" t="s">
        <v>8319</v>
      </c>
      <c r="S1017" s="13">
        <f t="shared" si="71"/>
        <v>42303.545081018521</v>
      </c>
      <c r="T1017" s="13">
        <f t="shared" si="70"/>
        <v>42333.586747685178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9"/>
        <v>2.8420000000000001E-2</v>
      </c>
      <c r="P1018" s="8">
        <f t="shared" si="72"/>
        <v>74.78947368421052</v>
      </c>
      <c r="Q1018" t="s">
        <v>8317</v>
      </c>
      <c r="R1018" t="s">
        <v>8319</v>
      </c>
      <c r="S1018" s="13">
        <f t="shared" si="71"/>
        <v>42421.773796296293</v>
      </c>
      <c r="T1018" s="13">
        <f t="shared" si="70"/>
        <v>42466.732129629629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9"/>
        <v>0.22878799999999999</v>
      </c>
      <c r="P1019" s="8">
        <f t="shared" si="72"/>
        <v>161.11830985915492</v>
      </c>
      <c r="Q1019" t="s">
        <v>8317</v>
      </c>
      <c r="R1019" t="s">
        <v>8319</v>
      </c>
      <c r="S1019" s="13">
        <f t="shared" si="71"/>
        <v>42289.341840277775</v>
      </c>
      <c r="T1019" s="13">
        <f t="shared" si="70"/>
        <v>42329.383506944439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9"/>
        <v>3.1050000000000001E-2</v>
      </c>
      <c r="P1020" s="8">
        <f t="shared" si="72"/>
        <v>88.714285714285708</v>
      </c>
      <c r="Q1020" t="s">
        <v>8317</v>
      </c>
      <c r="R1020" t="s">
        <v>8319</v>
      </c>
      <c r="S1020" s="13">
        <f t="shared" si="71"/>
        <v>42535.158946759257</v>
      </c>
      <c r="T1020" s="13">
        <f t="shared" si="70"/>
        <v>42565.158946759257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9"/>
        <v>0.47333333333333333</v>
      </c>
      <c r="P1021" s="8">
        <f t="shared" si="72"/>
        <v>53.25</v>
      </c>
      <c r="Q1021" t="s">
        <v>8317</v>
      </c>
      <c r="R1021" t="s">
        <v>8319</v>
      </c>
      <c r="S1021" s="13">
        <f t="shared" si="71"/>
        <v>42009.640613425923</v>
      </c>
      <c r="T1021" s="13">
        <f t="shared" si="70"/>
        <v>42039.640613425923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9"/>
        <v>2.0554838709677421</v>
      </c>
      <c r="P1022" s="8">
        <f t="shared" si="72"/>
        <v>106.2</v>
      </c>
      <c r="Q1022" t="s">
        <v>8323</v>
      </c>
      <c r="R1022" t="s">
        <v>8328</v>
      </c>
      <c r="S1022" s="13">
        <f t="shared" si="71"/>
        <v>42126.736215277771</v>
      </c>
      <c r="T1022" s="13">
        <f t="shared" si="70"/>
        <v>42156.699305555558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9"/>
        <v>3.5180366666666667</v>
      </c>
      <c r="P1023" s="8">
        <f t="shared" si="72"/>
        <v>22.079728033472804</v>
      </c>
      <c r="Q1023" t="s">
        <v>8323</v>
      </c>
      <c r="R1023" t="s">
        <v>8328</v>
      </c>
      <c r="S1023" s="13">
        <f t="shared" si="71"/>
        <v>42270.918645833335</v>
      </c>
      <c r="T1023" s="13">
        <f t="shared" si="70"/>
        <v>42293.833333333336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9"/>
        <v>1.149</v>
      </c>
      <c r="P1024" s="8">
        <f t="shared" si="72"/>
        <v>31.054054054054053</v>
      </c>
      <c r="Q1024" t="s">
        <v>8323</v>
      </c>
      <c r="R1024" t="s">
        <v>8328</v>
      </c>
      <c r="S1024" s="13">
        <f t="shared" si="71"/>
        <v>42111.313391203701</v>
      </c>
      <c r="T1024" s="13">
        <f t="shared" si="70"/>
        <v>42141.313391203701</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9"/>
        <v>2.3715000000000002</v>
      </c>
      <c r="P1025" s="8">
        <f t="shared" si="72"/>
        <v>36.206106870229007</v>
      </c>
      <c r="Q1025" t="s">
        <v>8323</v>
      </c>
      <c r="R1025" t="s">
        <v>8328</v>
      </c>
      <c r="S1025" s="13">
        <f t="shared" si="71"/>
        <v>42145.586354166669</v>
      </c>
      <c r="T1025" s="13">
        <f t="shared" si="70"/>
        <v>42175.586354166669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9"/>
        <v>1.1863774999999999</v>
      </c>
      <c r="P1026" s="8">
        <f t="shared" si="72"/>
        <v>388.9762295081967</v>
      </c>
      <c r="Q1026" t="s">
        <v>8323</v>
      </c>
      <c r="R1026" t="s">
        <v>8328</v>
      </c>
      <c r="S1026" s="13">
        <f t="shared" si="71"/>
        <v>42370.247256944444</v>
      </c>
      <c r="T1026" s="13">
        <f t="shared" si="70"/>
        <v>42400.247256944444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73">E1027/D1027</f>
        <v>1.099283142857143</v>
      </c>
      <c r="P1027" s="8">
        <f t="shared" si="72"/>
        <v>71.848571428571432</v>
      </c>
      <c r="Q1027" t="s">
        <v>8323</v>
      </c>
      <c r="R1027" t="s">
        <v>8328</v>
      </c>
      <c r="S1027" s="13">
        <f t="shared" si="71"/>
        <v>42049.500428240739</v>
      </c>
      <c r="T1027" s="13">
        <f t="shared" ref="T1027:T1090" si="74">(I1027/86400)+25569+(-8/24)</f>
        <v>42079.458761574067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73"/>
        <v>1.0000828571428571</v>
      </c>
      <c r="P1028" s="8">
        <f t="shared" si="72"/>
        <v>57.381803278688523</v>
      </c>
      <c r="Q1028" t="s">
        <v>8323</v>
      </c>
      <c r="R1028" t="s">
        <v>8328</v>
      </c>
      <c r="S1028" s="13">
        <f t="shared" ref="S1028:S1091" si="75">(J1028/86400)+25569+(-8/24)</f>
        <v>42426.074259259258</v>
      </c>
      <c r="T1028" s="13">
        <f t="shared" si="74"/>
        <v>42460.032592592594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73"/>
        <v>1.0309292094387414</v>
      </c>
      <c r="P1029" s="8">
        <f t="shared" si="72"/>
        <v>69.666666666666671</v>
      </c>
      <c r="Q1029" t="s">
        <v>8323</v>
      </c>
      <c r="R1029" t="s">
        <v>8328</v>
      </c>
      <c r="S1029" s="13">
        <f t="shared" si="75"/>
        <v>41904.700775462959</v>
      </c>
      <c r="T1029" s="13">
        <f t="shared" si="74"/>
        <v>41934.700775462959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73"/>
        <v>1.1727000000000001</v>
      </c>
      <c r="P1030" s="8">
        <f t="shared" si="72"/>
        <v>45.988235294117644</v>
      </c>
      <c r="Q1030" t="s">
        <v>8323</v>
      </c>
      <c r="R1030" t="s">
        <v>8328</v>
      </c>
      <c r="S1030" s="13">
        <f t="shared" si="75"/>
        <v>42755.294039351851</v>
      </c>
      <c r="T1030" s="13">
        <f t="shared" si="74"/>
        <v>42800.499999999993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73"/>
        <v>1.1175999999999999</v>
      </c>
      <c r="P1031" s="8">
        <f t="shared" si="72"/>
        <v>79.262411347517727</v>
      </c>
      <c r="Q1031" t="s">
        <v>8323</v>
      </c>
      <c r="R1031" t="s">
        <v>8328</v>
      </c>
      <c r="S1031" s="13">
        <f t="shared" si="75"/>
        <v>42044.378553240742</v>
      </c>
      <c r="T1031" s="13">
        <f t="shared" si="74"/>
        <v>42098.582638888889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73"/>
        <v>3.4209999999999998</v>
      </c>
      <c r="P1032" s="8">
        <f t="shared" si="72"/>
        <v>43.031446540880502</v>
      </c>
      <c r="Q1032" t="s">
        <v>8323</v>
      </c>
      <c r="R1032" t="s">
        <v>8328</v>
      </c>
      <c r="S1032" s="13">
        <f t="shared" si="75"/>
        <v>42611.149872685179</v>
      </c>
      <c r="T1032" s="13">
        <f t="shared" si="74"/>
        <v>42625.149872685179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73"/>
        <v>1.0740000000000001</v>
      </c>
      <c r="P1033" s="8">
        <f t="shared" si="72"/>
        <v>108.48484848484848</v>
      </c>
      <c r="Q1033" t="s">
        <v>8323</v>
      </c>
      <c r="R1033" t="s">
        <v>8328</v>
      </c>
      <c r="S1033" s="13">
        <f t="shared" si="75"/>
        <v>42324.430671296293</v>
      </c>
      <c r="T1033" s="13">
        <f t="shared" si="74"/>
        <v>42354.430671296293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73"/>
        <v>1.0849703703703704</v>
      </c>
      <c r="P1034" s="8">
        <f t="shared" si="72"/>
        <v>61.029583333333335</v>
      </c>
      <c r="Q1034" t="s">
        <v>8323</v>
      </c>
      <c r="R1034" t="s">
        <v>8328</v>
      </c>
      <c r="S1034" s="13">
        <f t="shared" si="75"/>
        <v>42514.333622685182</v>
      </c>
      <c r="T1034" s="13">
        <f t="shared" si="74"/>
        <v>42544.333622685182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73"/>
        <v>1.0286144578313252</v>
      </c>
      <c r="P1035" s="8">
        <f t="shared" si="72"/>
        <v>50.592592592592595</v>
      </c>
      <c r="Q1035" t="s">
        <v>8323</v>
      </c>
      <c r="R1035" t="s">
        <v>8328</v>
      </c>
      <c r="S1035" s="13">
        <f t="shared" si="75"/>
        <v>42688.39907407407</v>
      </c>
      <c r="T1035" s="13">
        <f t="shared" si="74"/>
        <v>42716.39907407407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73"/>
        <v>1.3000180000000001</v>
      </c>
      <c r="P1036" s="8">
        <f t="shared" si="72"/>
        <v>39.157168674698795</v>
      </c>
      <c r="Q1036" t="s">
        <v>8323</v>
      </c>
      <c r="R1036" t="s">
        <v>8328</v>
      </c>
      <c r="S1036" s="13">
        <f t="shared" si="75"/>
        <v>42554.833379629628</v>
      </c>
      <c r="T1036" s="13">
        <f t="shared" si="74"/>
        <v>42586.832638888889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73"/>
        <v>1.0765217391304347</v>
      </c>
      <c r="P1037" s="8">
        <f t="shared" si="72"/>
        <v>65.15789473684211</v>
      </c>
      <c r="Q1037" t="s">
        <v>8323</v>
      </c>
      <c r="R1037" t="s">
        <v>8328</v>
      </c>
      <c r="S1037" s="13">
        <f t="shared" si="75"/>
        <v>42016.30810185185</v>
      </c>
      <c r="T1037" s="13">
        <f t="shared" si="74"/>
        <v>42046.30810185185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73"/>
        <v>1.1236044444444444</v>
      </c>
      <c r="P1038" s="8">
        <f t="shared" si="72"/>
        <v>23.963127962085309</v>
      </c>
      <c r="Q1038" t="s">
        <v>8323</v>
      </c>
      <c r="R1038" t="s">
        <v>8328</v>
      </c>
      <c r="S1038" s="13">
        <f t="shared" si="75"/>
        <v>41249.115624999999</v>
      </c>
      <c r="T1038" s="13">
        <f t="shared" si="74"/>
        <v>41281</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73"/>
        <v>1.0209999999999999</v>
      </c>
      <c r="P1039" s="8">
        <f t="shared" si="72"/>
        <v>48.61904761904762</v>
      </c>
      <c r="Q1039" t="s">
        <v>8323</v>
      </c>
      <c r="R1039" t="s">
        <v>8328</v>
      </c>
      <c r="S1039" s="13">
        <f t="shared" si="75"/>
        <v>42119.48914351852</v>
      </c>
      <c r="T1039" s="13">
        <f t="shared" si="74"/>
        <v>42141.874999999993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73"/>
        <v>1.4533333333333334</v>
      </c>
      <c r="P1040" s="8">
        <f t="shared" si="72"/>
        <v>35.73770491803279</v>
      </c>
      <c r="Q1040" t="s">
        <v>8323</v>
      </c>
      <c r="R1040" t="s">
        <v>8328</v>
      </c>
      <c r="S1040" s="13">
        <f t="shared" si="75"/>
        <v>42417.898414351854</v>
      </c>
      <c r="T1040" s="13">
        <f t="shared" si="74"/>
        <v>42447.856747685182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73"/>
        <v>1.282</v>
      </c>
      <c r="P1041" s="8">
        <f t="shared" si="72"/>
        <v>21.366666666666667</v>
      </c>
      <c r="Q1041" t="s">
        <v>8323</v>
      </c>
      <c r="R1041" t="s">
        <v>8328</v>
      </c>
      <c r="S1041" s="13">
        <f t="shared" si="75"/>
        <v>42691.775995370372</v>
      </c>
      <c r="T1041" s="13">
        <f t="shared" si="74"/>
        <v>42716.999305555553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73"/>
        <v>2.9411764705882353E-3</v>
      </c>
      <c r="P1042" s="8">
        <f t="shared" si="72"/>
        <v>250</v>
      </c>
      <c r="Q1042" t="s">
        <v>8329</v>
      </c>
      <c r="R1042" t="s">
        <v>8330</v>
      </c>
      <c r="S1042" s="13">
        <f t="shared" si="75"/>
        <v>42579.375104166662</v>
      </c>
      <c r="T1042" s="13">
        <f t="shared" si="74"/>
        <v>42609.375104166662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73"/>
        <v>0</v>
      </c>
      <c r="Q1043" t="s">
        <v>8329</v>
      </c>
      <c r="R1043" t="s">
        <v>8330</v>
      </c>
      <c r="S1043" s="13">
        <f t="shared" si="75"/>
        <v>41830.726759259254</v>
      </c>
      <c r="T1043" s="13">
        <f t="shared" si="74"/>
        <v>41850.726759259254</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73"/>
        <v>1.5384615384615385E-2</v>
      </c>
      <c r="P1044" s="8">
        <f>E1044/L1044</f>
        <v>10</v>
      </c>
      <c r="Q1044" t="s">
        <v>8329</v>
      </c>
      <c r="R1044" t="s">
        <v>8330</v>
      </c>
      <c r="S1044" s="13">
        <f t="shared" si="75"/>
        <v>41851.362824074073</v>
      </c>
      <c r="T1044" s="13">
        <f t="shared" si="74"/>
        <v>41894.083333333328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73"/>
        <v>8.5370000000000001E-2</v>
      </c>
      <c r="P1045" s="8">
        <f>E1045/L1045</f>
        <v>29.236301369863014</v>
      </c>
      <c r="Q1045" t="s">
        <v>8329</v>
      </c>
      <c r="R1045" t="s">
        <v>8330</v>
      </c>
      <c r="S1045" s="13">
        <f t="shared" si="75"/>
        <v>42113.919618055552</v>
      </c>
      <c r="T1045" s="13">
        <f t="shared" si="74"/>
        <v>42143.919618055552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73"/>
        <v>8.571428571428571E-4</v>
      </c>
      <c r="P1046" s="8">
        <f>E1046/L1046</f>
        <v>3</v>
      </c>
      <c r="Q1046" t="s">
        <v>8329</v>
      </c>
      <c r="R1046" t="s">
        <v>8330</v>
      </c>
      <c r="S1046" s="13">
        <f t="shared" si="75"/>
        <v>42011.592604166661</v>
      </c>
      <c r="T1046" s="13">
        <f t="shared" si="74"/>
        <v>42068.518749999996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73"/>
        <v>2.6599999999999999E-2</v>
      </c>
      <c r="P1047" s="8">
        <f>E1047/L1047</f>
        <v>33.25</v>
      </c>
      <c r="Q1047" t="s">
        <v>8329</v>
      </c>
      <c r="R1047" t="s">
        <v>8330</v>
      </c>
      <c r="S1047" s="13">
        <f t="shared" si="75"/>
        <v>41844.541087962956</v>
      </c>
      <c r="T1047" s="13">
        <f t="shared" si="74"/>
        <v>41874.541087962956</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73"/>
        <v>0</v>
      </c>
      <c r="Q1048" t="s">
        <v>8329</v>
      </c>
      <c r="R1048" t="s">
        <v>8330</v>
      </c>
      <c r="S1048" s="13">
        <f t="shared" si="75"/>
        <v>42319.518055555549</v>
      </c>
      <c r="T1048" s="13">
        <f t="shared" si="74"/>
        <v>42364.518055555549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73"/>
        <v>5.0000000000000001E-4</v>
      </c>
      <c r="P1049" s="8">
        <f>E1049/L1049</f>
        <v>1</v>
      </c>
      <c r="Q1049" t="s">
        <v>8329</v>
      </c>
      <c r="R1049" t="s">
        <v>8330</v>
      </c>
      <c r="S1049" s="13">
        <f t="shared" si="75"/>
        <v>41918.485127314816</v>
      </c>
      <c r="T1049" s="13">
        <f t="shared" si="74"/>
        <v>41948.52679398148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73"/>
        <v>1.4133333333333333E-2</v>
      </c>
      <c r="P1050" s="8">
        <f>E1050/L1050</f>
        <v>53</v>
      </c>
      <c r="Q1050" t="s">
        <v>8329</v>
      </c>
      <c r="R1050" t="s">
        <v>8330</v>
      </c>
      <c r="S1050" s="13">
        <f t="shared" si="75"/>
        <v>42597.719780092586</v>
      </c>
      <c r="T1050" s="13">
        <f t="shared" si="74"/>
        <v>42637.719780092586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73"/>
        <v>0</v>
      </c>
      <c r="Q1051" t="s">
        <v>8329</v>
      </c>
      <c r="R1051" t="s">
        <v>8330</v>
      </c>
      <c r="S1051" s="13">
        <f t="shared" si="75"/>
        <v>42382.097743055558</v>
      </c>
      <c r="T1051" s="13">
        <f t="shared" si="74"/>
        <v>42412.097743055558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73"/>
        <v>0</v>
      </c>
      <c r="Q1052" t="s">
        <v>8329</v>
      </c>
      <c r="R1052" t="s">
        <v>8330</v>
      </c>
      <c r="S1052" s="13">
        <f t="shared" si="75"/>
        <v>42231.463854166665</v>
      </c>
      <c r="T1052" s="13">
        <f t="shared" si="74"/>
        <v>42261.463854166665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73"/>
        <v>0</v>
      </c>
      <c r="Q1053" t="s">
        <v>8329</v>
      </c>
      <c r="R1053" t="s">
        <v>8330</v>
      </c>
      <c r="S1053" s="13">
        <f t="shared" si="75"/>
        <v>41849.680844907409</v>
      </c>
      <c r="T1053" s="13">
        <f t="shared" si="74"/>
        <v>41877.680844907409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73"/>
        <v>0</v>
      </c>
      <c r="Q1054" t="s">
        <v>8329</v>
      </c>
      <c r="R1054" t="s">
        <v>8330</v>
      </c>
      <c r="S1054" s="13">
        <f t="shared" si="75"/>
        <v>42483.464062499996</v>
      </c>
      <c r="T1054" s="13">
        <f t="shared" si="74"/>
        <v>42527.506249999999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73"/>
        <v>0.01</v>
      </c>
      <c r="P1055" s="8">
        <f>E1055/L1055</f>
        <v>15</v>
      </c>
      <c r="Q1055" t="s">
        <v>8329</v>
      </c>
      <c r="R1055" t="s">
        <v>8330</v>
      </c>
      <c r="S1055" s="13">
        <f t="shared" si="75"/>
        <v>42774.839490740742</v>
      </c>
      <c r="T1055" s="13">
        <f t="shared" si="74"/>
        <v>42799.839490740742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73"/>
        <v>0</v>
      </c>
      <c r="Q1056" t="s">
        <v>8329</v>
      </c>
      <c r="R1056" t="s">
        <v>8330</v>
      </c>
      <c r="S1056" s="13">
        <f t="shared" si="75"/>
        <v>41831.518506944441</v>
      </c>
      <c r="T1056" s="13">
        <f t="shared" si="74"/>
        <v>41861.583333333328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73"/>
        <v>0</v>
      </c>
      <c r="Q1057" t="s">
        <v>8329</v>
      </c>
      <c r="R1057" t="s">
        <v>8330</v>
      </c>
      <c r="S1057" s="13">
        <f t="shared" si="75"/>
        <v>42406.659085648142</v>
      </c>
      <c r="T1057" s="13">
        <f t="shared" si="74"/>
        <v>42436.659085648142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73"/>
        <v>0</v>
      </c>
      <c r="Q1058" t="s">
        <v>8329</v>
      </c>
      <c r="R1058" t="s">
        <v>8330</v>
      </c>
      <c r="S1058" s="13">
        <f t="shared" si="75"/>
        <v>42058.386307870365</v>
      </c>
      <c r="T1058" s="13">
        <f t="shared" si="74"/>
        <v>42118.344641203701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73"/>
        <v>0</v>
      </c>
      <c r="Q1059" t="s">
        <v>8329</v>
      </c>
      <c r="R1059" t="s">
        <v>8330</v>
      </c>
      <c r="S1059" s="13">
        <f t="shared" si="75"/>
        <v>42678.537997685184</v>
      </c>
      <c r="T1059" s="13">
        <f t="shared" si="74"/>
        <v>42708.579664351848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73"/>
        <v>0</v>
      </c>
      <c r="Q1060" t="s">
        <v>8329</v>
      </c>
      <c r="R1060" t="s">
        <v>8330</v>
      </c>
      <c r="S1060" s="13">
        <f t="shared" si="75"/>
        <v>42047.567627314813</v>
      </c>
      <c r="T1060" s="13">
        <f t="shared" si="74"/>
        <v>42088.666666666664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73"/>
        <v>0</v>
      </c>
      <c r="Q1061" t="s">
        <v>8329</v>
      </c>
      <c r="R1061" t="s">
        <v>8330</v>
      </c>
      <c r="S1061" s="13">
        <f t="shared" si="75"/>
        <v>42046.456666666665</v>
      </c>
      <c r="T1061" s="13">
        <f t="shared" si="74"/>
        <v>42076.415000000001</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73"/>
        <v>0.01</v>
      </c>
      <c r="P1062" s="8">
        <f>E1062/L1062</f>
        <v>50</v>
      </c>
      <c r="Q1062" t="s">
        <v>8329</v>
      </c>
      <c r="R1062" t="s">
        <v>8330</v>
      </c>
      <c r="S1062" s="13">
        <f t="shared" si="75"/>
        <v>42079.579780092587</v>
      </c>
      <c r="T1062" s="13">
        <f t="shared" si="74"/>
        <v>42109.579780092587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73"/>
        <v>0</v>
      </c>
      <c r="Q1063" t="s">
        <v>8329</v>
      </c>
      <c r="R1063" t="s">
        <v>8330</v>
      </c>
      <c r="S1063" s="13">
        <f t="shared" si="75"/>
        <v>42431.943379629629</v>
      </c>
      <c r="T1063" s="13">
        <f t="shared" si="74"/>
        <v>42491.708333333336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73"/>
        <v>0.95477386934673369</v>
      </c>
      <c r="P1064" s="8">
        <f>E1064/L1064</f>
        <v>47.5</v>
      </c>
      <c r="Q1064" t="s">
        <v>8329</v>
      </c>
      <c r="R1064" t="s">
        <v>8330</v>
      </c>
      <c r="S1064" s="13">
        <f t="shared" si="75"/>
        <v>42556.473854166667</v>
      </c>
      <c r="T1064" s="13">
        <f t="shared" si="74"/>
        <v>42563.473854166667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73"/>
        <v>0</v>
      </c>
      <c r="Q1065" t="s">
        <v>8329</v>
      </c>
      <c r="R1065" t="s">
        <v>8330</v>
      </c>
      <c r="S1065" s="13">
        <f t="shared" si="75"/>
        <v>42582.697476851848</v>
      </c>
      <c r="T1065" s="13">
        <f t="shared" si="74"/>
        <v>42612.697476851848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73"/>
        <v>8.9744444444444446E-2</v>
      </c>
      <c r="P1066" s="8">
        <f t="shared" ref="P1066:P1072" si="76">E1066/L1066</f>
        <v>65.666666666666671</v>
      </c>
      <c r="Q1066" t="s">
        <v>8331</v>
      </c>
      <c r="R1066" t="s">
        <v>8332</v>
      </c>
      <c r="S1066" s="13">
        <f t="shared" si="75"/>
        <v>41416.894710648143</v>
      </c>
      <c r="T1066" s="13">
        <f t="shared" si="74"/>
        <v>41461.894710648143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73"/>
        <v>2.7E-2</v>
      </c>
      <c r="P1067" s="8">
        <f t="shared" si="76"/>
        <v>16.2</v>
      </c>
      <c r="Q1067" t="s">
        <v>8331</v>
      </c>
      <c r="R1067" t="s">
        <v>8332</v>
      </c>
      <c r="S1067" s="13">
        <f t="shared" si="75"/>
        <v>41661.047708333332</v>
      </c>
      <c r="T1067" s="13">
        <f t="shared" si="74"/>
        <v>41689.047708333332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73"/>
        <v>3.3673333333333333E-2</v>
      </c>
      <c r="P1068" s="8">
        <f t="shared" si="76"/>
        <v>34.128378378378379</v>
      </c>
      <c r="Q1068" t="s">
        <v>8331</v>
      </c>
      <c r="R1068" t="s">
        <v>8332</v>
      </c>
      <c r="S1068" s="13">
        <f t="shared" si="75"/>
        <v>41445.629421296289</v>
      </c>
      <c r="T1068" s="13">
        <f t="shared" si="74"/>
        <v>41490.629421296289</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73"/>
        <v>0.26</v>
      </c>
      <c r="P1069" s="8">
        <f t="shared" si="76"/>
        <v>13</v>
      </c>
      <c r="Q1069" t="s">
        <v>8331</v>
      </c>
      <c r="R1069" t="s">
        <v>8332</v>
      </c>
      <c r="S1069" s="13">
        <f t="shared" si="75"/>
        <v>41599.522349537037</v>
      </c>
      <c r="T1069" s="13">
        <f t="shared" si="74"/>
        <v>41629.522349537037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73"/>
        <v>1.5E-3</v>
      </c>
      <c r="P1070" s="8">
        <f t="shared" si="76"/>
        <v>11.25</v>
      </c>
      <c r="Q1070" t="s">
        <v>8331</v>
      </c>
      <c r="R1070" t="s">
        <v>8332</v>
      </c>
      <c r="S1070" s="13">
        <f t="shared" si="75"/>
        <v>42440.037777777776</v>
      </c>
      <c r="T1070" s="13">
        <f t="shared" si="74"/>
        <v>42469.996111111112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73"/>
        <v>0.38636363636363635</v>
      </c>
      <c r="P1071" s="8">
        <f t="shared" si="76"/>
        <v>40.476190476190474</v>
      </c>
      <c r="Q1071" t="s">
        <v>8331</v>
      </c>
      <c r="R1071" t="s">
        <v>8332</v>
      </c>
      <c r="S1071" s="13">
        <f t="shared" si="75"/>
        <v>41571.896516203698</v>
      </c>
      <c r="T1071" s="13">
        <f t="shared" si="74"/>
        <v>41603.93818287037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73"/>
        <v>7.0000000000000001E-3</v>
      </c>
      <c r="P1072" s="8">
        <f t="shared" si="76"/>
        <v>35</v>
      </c>
      <c r="Q1072" t="s">
        <v>8331</v>
      </c>
      <c r="R1072" t="s">
        <v>8332</v>
      </c>
      <c r="S1072" s="13">
        <f t="shared" si="75"/>
        <v>41162.678495370368</v>
      </c>
      <c r="T1072" s="13">
        <f t="shared" si="74"/>
        <v>41182.678495370368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73"/>
        <v>0</v>
      </c>
      <c r="Q1073" t="s">
        <v>8331</v>
      </c>
      <c r="R1073" t="s">
        <v>8332</v>
      </c>
      <c r="S1073" s="13">
        <f t="shared" si="75"/>
        <v>42295.420057870368</v>
      </c>
      <c r="T1073" s="13">
        <f t="shared" si="74"/>
        <v>42325.461724537039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73"/>
        <v>6.8000000000000005E-4</v>
      </c>
      <c r="P1074" s="8">
        <f t="shared" ref="P1074:P1085" si="77">E1074/L1074</f>
        <v>12.75</v>
      </c>
      <c r="Q1074" t="s">
        <v>8331</v>
      </c>
      <c r="R1074" t="s">
        <v>8332</v>
      </c>
      <c r="S1074" s="13">
        <f t="shared" si="75"/>
        <v>41645.498807870368</v>
      </c>
      <c r="T1074" s="13">
        <f t="shared" si="74"/>
        <v>41675.498807870368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73"/>
        <v>1.3333333333333334E-2</v>
      </c>
      <c r="P1075" s="8">
        <f t="shared" si="77"/>
        <v>10</v>
      </c>
      <c r="Q1075" t="s">
        <v>8331</v>
      </c>
      <c r="R1075" t="s">
        <v>8332</v>
      </c>
      <c r="S1075" s="13">
        <f t="shared" si="75"/>
        <v>40802.631261574068</v>
      </c>
      <c r="T1075" s="13">
        <f t="shared" si="74"/>
        <v>40832.631261574068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73"/>
        <v>6.3092592592592589E-2</v>
      </c>
      <c r="P1076" s="8">
        <f t="shared" si="77"/>
        <v>113.56666666666666</v>
      </c>
      <c r="Q1076" t="s">
        <v>8331</v>
      </c>
      <c r="R1076" t="s">
        <v>8332</v>
      </c>
      <c r="S1076" s="13">
        <f t="shared" si="75"/>
        <v>41612.839641203704</v>
      </c>
      <c r="T1076" s="13">
        <f t="shared" si="74"/>
        <v>41642.839641203704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73"/>
        <v>4.4999999999999998E-2</v>
      </c>
      <c r="P1077" s="8">
        <f t="shared" si="77"/>
        <v>15</v>
      </c>
      <c r="Q1077" t="s">
        <v>8331</v>
      </c>
      <c r="R1077" t="s">
        <v>8332</v>
      </c>
      <c r="S1077" s="13">
        <f t="shared" si="75"/>
        <v>41005.570787037032</v>
      </c>
      <c r="T1077" s="13">
        <f t="shared" si="74"/>
        <v>41035.570787037032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73"/>
        <v>0.62765333333333329</v>
      </c>
      <c r="P1078" s="8">
        <f t="shared" si="77"/>
        <v>48.281025641025643</v>
      </c>
      <c r="Q1078" t="s">
        <v>8331</v>
      </c>
      <c r="R1078" t="s">
        <v>8332</v>
      </c>
      <c r="S1078" s="13">
        <f t="shared" si="75"/>
        <v>41838.044560185182</v>
      </c>
      <c r="T1078" s="13">
        <f t="shared" si="74"/>
        <v>41893.044560185182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73"/>
        <v>0.29376000000000002</v>
      </c>
      <c r="P1079" s="8">
        <f t="shared" si="77"/>
        <v>43.976047904191617</v>
      </c>
      <c r="Q1079" t="s">
        <v>8331</v>
      </c>
      <c r="R1079" t="s">
        <v>8332</v>
      </c>
      <c r="S1079" s="13">
        <f t="shared" si="75"/>
        <v>42352.833460648144</v>
      </c>
      <c r="T1079" s="13">
        <f t="shared" si="74"/>
        <v>42382.833460648144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73"/>
        <v>7.4999999999999997E-2</v>
      </c>
      <c r="P1080" s="8">
        <f t="shared" si="77"/>
        <v>9</v>
      </c>
      <c r="Q1080" t="s">
        <v>8331</v>
      </c>
      <c r="R1080" t="s">
        <v>8332</v>
      </c>
      <c r="S1080" s="13">
        <f t="shared" si="75"/>
        <v>40700.862511574072</v>
      </c>
      <c r="T1080" s="13">
        <f t="shared" si="74"/>
        <v>40745.862511574072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73"/>
        <v>2.6076923076923077E-2</v>
      </c>
      <c r="P1081" s="8">
        <f t="shared" si="77"/>
        <v>37.666666666666664</v>
      </c>
      <c r="Q1081" t="s">
        <v>8331</v>
      </c>
      <c r="R1081" t="s">
        <v>8332</v>
      </c>
      <c r="S1081" s="13">
        <f t="shared" si="75"/>
        <v>42479.233055555553</v>
      </c>
      <c r="T1081" s="13">
        <f t="shared" si="74"/>
        <v>42504.233055555553</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73"/>
        <v>9.1050000000000006E-2</v>
      </c>
      <c r="P1082" s="8">
        <f t="shared" si="77"/>
        <v>18.581632653061224</v>
      </c>
      <c r="Q1082" t="s">
        <v>8331</v>
      </c>
      <c r="R1082" t="s">
        <v>8332</v>
      </c>
      <c r="S1082" s="13">
        <f t="shared" si="75"/>
        <v>41739.804780092592</v>
      </c>
      <c r="T1082" s="13">
        <f t="shared" si="74"/>
        <v>41769.804780092592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73"/>
        <v>1.7647058823529413E-4</v>
      </c>
      <c r="P1083" s="8">
        <f t="shared" si="77"/>
        <v>3</v>
      </c>
      <c r="Q1083" t="s">
        <v>8331</v>
      </c>
      <c r="R1083" t="s">
        <v>8332</v>
      </c>
      <c r="S1083" s="13">
        <f t="shared" si="75"/>
        <v>42002.593657407408</v>
      </c>
      <c r="T1083" s="13">
        <f t="shared" si="74"/>
        <v>42032.593657407408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73"/>
        <v>5.5999999999999999E-3</v>
      </c>
      <c r="P1084" s="8">
        <f t="shared" si="77"/>
        <v>18.666666666666668</v>
      </c>
      <c r="Q1084" t="s">
        <v>8331</v>
      </c>
      <c r="R1084" t="s">
        <v>8332</v>
      </c>
      <c r="S1084" s="13">
        <f t="shared" si="75"/>
        <v>41101.572777777772</v>
      </c>
      <c r="T1084" s="13">
        <f t="shared" si="74"/>
        <v>41131.572777777772</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73"/>
        <v>8.2000000000000007E-3</v>
      </c>
      <c r="P1085" s="8">
        <f t="shared" si="77"/>
        <v>410</v>
      </c>
      <c r="Q1085" t="s">
        <v>8331</v>
      </c>
      <c r="R1085" t="s">
        <v>8332</v>
      </c>
      <c r="S1085" s="13">
        <f t="shared" si="75"/>
        <v>41793.326192129629</v>
      </c>
      <c r="T1085" s="13">
        <f t="shared" si="74"/>
        <v>41853.326192129629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73"/>
        <v>0</v>
      </c>
      <c r="Q1086" t="s">
        <v>8331</v>
      </c>
      <c r="R1086" t="s">
        <v>8332</v>
      </c>
      <c r="S1086" s="13">
        <f t="shared" si="75"/>
        <v>41829.578749999993</v>
      </c>
      <c r="T1086" s="13">
        <f t="shared" si="74"/>
        <v>41859.578749999993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73"/>
        <v>3.4200000000000001E-2</v>
      </c>
      <c r="P1087" s="8">
        <f>E1087/L1087</f>
        <v>114</v>
      </c>
      <c r="Q1087" t="s">
        <v>8331</v>
      </c>
      <c r="R1087" t="s">
        <v>8332</v>
      </c>
      <c r="S1087" s="13">
        <f t="shared" si="75"/>
        <v>42413.337673611109</v>
      </c>
      <c r="T1087" s="13">
        <f t="shared" si="74"/>
        <v>42443.296006944445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73"/>
        <v>8.3333333333333339E-4</v>
      </c>
      <c r="P1088" s="8">
        <f>E1088/L1088</f>
        <v>7.5</v>
      </c>
      <c r="Q1088" t="s">
        <v>8331</v>
      </c>
      <c r="R1088" t="s">
        <v>8332</v>
      </c>
      <c r="S1088" s="13">
        <f t="shared" si="75"/>
        <v>41845.533460648148</v>
      </c>
      <c r="T1088" s="13">
        <f t="shared" si="74"/>
        <v>41875.533460648148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73"/>
        <v>0</v>
      </c>
      <c r="Q1089" t="s">
        <v>8331</v>
      </c>
      <c r="R1089" t="s">
        <v>8332</v>
      </c>
      <c r="S1089" s="13">
        <f t="shared" si="75"/>
        <v>41775.380636574067</v>
      </c>
      <c r="T1089" s="13">
        <f t="shared" si="74"/>
        <v>41805.380636574067</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73"/>
        <v>0.14182977777777778</v>
      </c>
      <c r="P1090" s="8">
        <f t="shared" ref="P1090:P1108" si="78">E1090/L1090</f>
        <v>43.41727891156463</v>
      </c>
      <c r="Q1090" t="s">
        <v>8331</v>
      </c>
      <c r="R1090" t="s">
        <v>8332</v>
      </c>
      <c r="S1090" s="13">
        <f t="shared" si="75"/>
        <v>41723.466053240736</v>
      </c>
      <c r="T1090" s="13">
        <f t="shared" si="74"/>
        <v>41753.466053240736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79">E1091/D1091</f>
        <v>7.8266666666666665E-2</v>
      </c>
      <c r="P1091" s="8">
        <f t="shared" si="78"/>
        <v>23.959183673469386</v>
      </c>
      <c r="Q1091" t="s">
        <v>8331</v>
      </c>
      <c r="R1091" t="s">
        <v>8332</v>
      </c>
      <c r="S1091" s="13">
        <f t="shared" si="75"/>
        <v>42150.856192129628</v>
      </c>
      <c r="T1091" s="13">
        <f t="shared" ref="T1091:T1154" si="80">(I1091/86400)+25569+(-8/24)</f>
        <v>42180.856192129628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79"/>
        <v>3.8464497269020693E-4</v>
      </c>
      <c r="P1092" s="8">
        <f t="shared" si="78"/>
        <v>5</v>
      </c>
      <c r="Q1092" t="s">
        <v>8331</v>
      </c>
      <c r="R1092" t="s">
        <v>8332</v>
      </c>
      <c r="S1092" s="13">
        <f t="shared" ref="S1092:S1155" si="81">(J1092/86400)+25569+(-8/24)</f>
        <v>42122.852465277778</v>
      </c>
      <c r="T1092" s="13">
        <f t="shared" si="80"/>
        <v>42152.852465277778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79"/>
        <v>0.125</v>
      </c>
      <c r="P1093" s="8">
        <f t="shared" si="78"/>
        <v>12.5</v>
      </c>
      <c r="Q1093" t="s">
        <v>8331</v>
      </c>
      <c r="R1093" t="s">
        <v>8332</v>
      </c>
      <c r="S1093" s="13">
        <f t="shared" si="81"/>
        <v>42440.486944444441</v>
      </c>
      <c r="T1093" s="13">
        <f t="shared" si="80"/>
        <v>42470.445277777777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79"/>
        <v>1.0500000000000001E-2</v>
      </c>
      <c r="P1094" s="8">
        <f t="shared" si="78"/>
        <v>3</v>
      </c>
      <c r="Q1094" t="s">
        <v>8331</v>
      </c>
      <c r="R1094" t="s">
        <v>8332</v>
      </c>
      <c r="S1094" s="13">
        <f t="shared" si="81"/>
        <v>41249.692569444444</v>
      </c>
      <c r="T1094" s="13">
        <f t="shared" si="80"/>
        <v>41279.692569444444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79"/>
        <v>0.14083333333333334</v>
      </c>
      <c r="P1095" s="8">
        <f t="shared" si="78"/>
        <v>10.5625</v>
      </c>
      <c r="Q1095" t="s">
        <v>8331</v>
      </c>
      <c r="R1095" t="s">
        <v>8332</v>
      </c>
      <c r="S1095" s="13">
        <f t="shared" si="81"/>
        <v>42396.640474537031</v>
      </c>
      <c r="T1095" s="13">
        <f t="shared" si="80"/>
        <v>42411.640474537031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79"/>
        <v>0.18300055555555556</v>
      </c>
      <c r="P1096" s="8">
        <f t="shared" si="78"/>
        <v>122.00037037037038</v>
      </c>
      <c r="Q1096" t="s">
        <v>8331</v>
      </c>
      <c r="R1096" t="s">
        <v>8332</v>
      </c>
      <c r="S1096" s="13">
        <f t="shared" si="81"/>
        <v>40795.380011574074</v>
      </c>
      <c r="T1096" s="13">
        <f t="shared" si="80"/>
        <v>40825.380011574074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79"/>
        <v>5.0347999999999997E-2</v>
      </c>
      <c r="P1097" s="8">
        <f t="shared" si="78"/>
        <v>267.80851063829789</v>
      </c>
      <c r="Q1097" t="s">
        <v>8331</v>
      </c>
      <c r="R1097" t="s">
        <v>8332</v>
      </c>
      <c r="S1097" s="13">
        <f t="shared" si="81"/>
        <v>41486.203935185185</v>
      </c>
      <c r="T1097" s="13">
        <f t="shared" si="80"/>
        <v>41516.203935185185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79"/>
        <v>0.17933333333333334</v>
      </c>
      <c r="P1098" s="8">
        <f t="shared" si="78"/>
        <v>74.206896551724142</v>
      </c>
      <c r="Q1098" t="s">
        <v>8331</v>
      </c>
      <c r="R1098" t="s">
        <v>8332</v>
      </c>
      <c r="S1098" s="13">
        <f t="shared" si="81"/>
        <v>41885.184652777774</v>
      </c>
      <c r="T1098" s="13">
        <f t="shared" si="80"/>
        <v>41915.8125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79"/>
        <v>4.6999999999999999E-4</v>
      </c>
      <c r="P1099" s="8">
        <f t="shared" si="78"/>
        <v>6.7142857142857144</v>
      </c>
      <c r="Q1099" t="s">
        <v>8331</v>
      </c>
      <c r="R1099" t="s">
        <v>8332</v>
      </c>
      <c r="S1099" s="13">
        <f t="shared" si="81"/>
        <v>41660.459224537037</v>
      </c>
      <c r="T1099" s="13">
        <f t="shared" si="80"/>
        <v>41700.459224537037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79"/>
        <v>7.2120000000000004E-2</v>
      </c>
      <c r="P1100" s="8">
        <f t="shared" si="78"/>
        <v>81.954545454545453</v>
      </c>
      <c r="Q1100" t="s">
        <v>8331</v>
      </c>
      <c r="R1100" t="s">
        <v>8332</v>
      </c>
      <c r="S1100" s="13">
        <f t="shared" si="81"/>
        <v>41712.429340277777</v>
      </c>
      <c r="T1100" s="13">
        <f t="shared" si="80"/>
        <v>41742.429340277777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79"/>
        <v>5.0000000000000001E-3</v>
      </c>
      <c r="P1101" s="8">
        <f t="shared" si="78"/>
        <v>25</v>
      </c>
      <c r="Q1101" t="s">
        <v>8331</v>
      </c>
      <c r="R1101" t="s">
        <v>8332</v>
      </c>
      <c r="S1101" s="13">
        <f t="shared" si="81"/>
        <v>42107.503101851849</v>
      </c>
      <c r="T1101" s="13">
        <f t="shared" si="80"/>
        <v>42137.503101851849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79"/>
        <v>2.5000000000000001E-2</v>
      </c>
      <c r="P1102" s="8">
        <f t="shared" si="78"/>
        <v>10</v>
      </c>
      <c r="Q1102" t="s">
        <v>8331</v>
      </c>
      <c r="R1102" t="s">
        <v>8332</v>
      </c>
      <c r="S1102" s="13">
        <f t="shared" si="81"/>
        <v>42383.777442129627</v>
      </c>
      <c r="T1102" s="13">
        <f t="shared" si="80"/>
        <v>42413.777442129627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79"/>
        <v>4.0999999999999999E-4</v>
      </c>
      <c r="P1103" s="8">
        <f t="shared" si="78"/>
        <v>6.833333333333333</v>
      </c>
      <c r="Q1103" t="s">
        <v>8331</v>
      </c>
      <c r="R1103" t="s">
        <v>8332</v>
      </c>
      <c r="S1103" s="13">
        <f t="shared" si="81"/>
        <v>42538.439097222225</v>
      </c>
      <c r="T1103" s="13">
        <f t="shared" si="80"/>
        <v>42565.424999999996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79"/>
        <v>5.3124999999999999E-2</v>
      </c>
      <c r="P1104" s="8">
        <f t="shared" si="78"/>
        <v>17.708333333333332</v>
      </c>
      <c r="Q1104" t="s">
        <v>8331</v>
      </c>
      <c r="R1104" t="s">
        <v>8332</v>
      </c>
      <c r="S1104" s="13">
        <f t="shared" si="81"/>
        <v>41576.712094907409</v>
      </c>
      <c r="T1104" s="13">
        <f t="shared" si="80"/>
        <v>41616.915972222218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79"/>
        <v>1.6199999999999999E-2</v>
      </c>
      <c r="P1105" s="8">
        <f t="shared" si="78"/>
        <v>16.2</v>
      </c>
      <c r="Q1105" t="s">
        <v>8331</v>
      </c>
      <c r="R1105" t="s">
        <v>8332</v>
      </c>
      <c r="S1105" s="13">
        <f t="shared" si="81"/>
        <v>42478.888773148145</v>
      </c>
      <c r="T1105" s="13">
        <f t="shared" si="80"/>
        <v>42538.888773148145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79"/>
        <v>4.9516666666666667E-2</v>
      </c>
      <c r="P1106" s="8">
        <f t="shared" si="78"/>
        <v>80.297297297297291</v>
      </c>
      <c r="Q1106" t="s">
        <v>8331</v>
      </c>
      <c r="R1106" t="s">
        <v>8332</v>
      </c>
      <c r="S1106" s="13">
        <f t="shared" si="81"/>
        <v>41771.076631944445</v>
      </c>
      <c r="T1106" s="13">
        <f t="shared" si="80"/>
        <v>41801.076631944445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79"/>
        <v>1.5900000000000001E-3</v>
      </c>
      <c r="P1107" s="8">
        <f t="shared" si="78"/>
        <v>71.55</v>
      </c>
      <c r="Q1107" t="s">
        <v>8331</v>
      </c>
      <c r="R1107" t="s">
        <v>8332</v>
      </c>
      <c r="S1107" s="13">
        <f t="shared" si="81"/>
        <v>41691.802395833329</v>
      </c>
      <c r="T1107" s="13">
        <f t="shared" si="80"/>
        <v>41721.760729166665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79"/>
        <v>0.41249999999999998</v>
      </c>
      <c r="P1108" s="8">
        <f t="shared" si="78"/>
        <v>23.571428571428573</v>
      </c>
      <c r="Q1108" t="s">
        <v>8331</v>
      </c>
      <c r="R1108" t="s">
        <v>8332</v>
      </c>
      <c r="S1108" s="13">
        <f t="shared" si="81"/>
        <v>40973.407118055555</v>
      </c>
      <c r="T1108" s="13">
        <f t="shared" si="80"/>
        <v>41003.365451388883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79"/>
        <v>0</v>
      </c>
      <c r="Q1109" t="s">
        <v>8331</v>
      </c>
      <c r="R1109" t="s">
        <v>8332</v>
      </c>
      <c r="S1109" s="13">
        <f t="shared" si="81"/>
        <v>41813.528055555551</v>
      </c>
      <c r="T1109" s="13">
        <f t="shared" si="80"/>
        <v>41843.528055555551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79"/>
        <v>2.93E-2</v>
      </c>
      <c r="P1110" s="8">
        <f t="shared" ref="P1110:P1121" si="82">E1110/L1110</f>
        <v>34.88095238095238</v>
      </c>
      <c r="Q1110" t="s">
        <v>8331</v>
      </c>
      <c r="R1110" t="s">
        <v>8332</v>
      </c>
      <c r="S1110" s="13">
        <f t="shared" si="81"/>
        <v>40952.30364583333</v>
      </c>
      <c r="T1110" s="13">
        <f t="shared" si="80"/>
        <v>41012.261979166666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79"/>
        <v>4.4999999999999997E-3</v>
      </c>
      <c r="P1111" s="8">
        <f t="shared" si="82"/>
        <v>15</v>
      </c>
      <c r="Q1111" t="s">
        <v>8331</v>
      </c>
      <c r="R1111" t="s">
        <v>8332</v>
      </c>
      <c r="S1111" s="13">
        <f t="shared" si="81"/>
        <v>42662.418865740743</v>
      </c>
      <c r="T1111" s="13">
        <f t="shared" si="80"/>
        <v>42692.4605324074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79"/>
        <v>5.1000000000000004E-3</v>
      </c>
      <c r="P1112" s="8">
        <f t="shared" si="82"/>
        <v>23.181818181818183</v>
      </c>
      <c r="Q1112" t="s">
        <v>8331</v>
      </c>
      <c r="R1112" t="s">
        <v>8332</v>
      </c>
      <c r="S1112" s="13">
        <f t="shared" si="81"/>
        <v>41220.59979166666</v>
      </c>
      <c r="T1112" s="13">
        <f t="shared" si="80"/>
        <v>41250.59979166666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79"/>
        <v>4.0000000000000002E-4</v>
      </c>
      <c r="P1113" s="8">
        <f t="shared" si="82"/>
        <v>1</v>
      </c>
      <c r="Q1113" t="s">
        <v>8331</v>
      </c>
      <c r="R1113" t="s">
        <v>8332</v>
      </c>
      <c r="S1113" s="13">
        <f t="shared" si="81"/>
        <v>42346.870254629626</v>
      </c>
      <c r="T1113" s="13">
        <f t="shared" si="80"/>
        <v>42376.870254629626</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79"/>
        <v>0.35537409090909089</v>
      </c>
      <c r="P1114" s="8">
        <f t="shared" si="82"/>
        <v>100.23371794871794</v>
      </c>
      <c r="Q1114" t="s">
        <v>8331</v>
      </c>
      <c r="R1114" t="s">
        <v>8332</v>
      </c>
      <c r="S1114" s="13">
        <f t="shared" si="81"/>
        <v>41963.426053240742</v>
      </c>
      <c r="T1114" s="13">
        <f t="shared" si="80"/>
        <v>42023.020833333336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79"/>
        <v>5.0000000000000001E-3</v>
      </c>
      <c r="P1115" s="8">
        <f t="shared" si="82"/>
        <v>5</v>
      </c>
      <c r="Q1115" t="s">
        <v>8331</v>
      </c>
      <c r="R1115" t="s">
        <v>8332</v>
      </c>
      <c r="S1115" s="13">
        <f t="shared" si="81"/>
        <v>41835.643749999996</v>
      </c>
      <c r="T1115" s="13">
        <f t="shared" si="80"/>
        <v>41865.643749999996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79"/>
        <v>1.6666666666666668E-3</v>
      </c>
      <c r="P1116" s="8">
        <f t="shared" si="82"/>
        <v>3.3333333333333335</v>
      </c>
      <c r="Q1116" t="s">
        <v>8331</v>
      </c>
      <c r="R1116" t="s">
        <v>8332</v>
      </c>
      <c r="S1116" s="13">
        <f t="shared" si="81"/>
        <v>41526.01258101852</v>
      </c>
      <c r="T1116" s="13">
        <f t="shared" si="80"/>
        <v>41556.01258101852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79"/>
        <v>1.325E-3</v>
      </c>
      <c r="P1117" s="8">
        <f t="shared" si="82"/>
        <v>13.25</v>
      </c>
      <c r="Q1117" t="s">
        <v>8331</v>
      </c>
      <c r="R1117" t="s">
        <v>8332</v>
      </c>
      <c r="S1117" s="13">
        <f t="shared" si="81"/>
        <v>42429.362210648142</v>
      </c>
      <c r="T1117" s="13">
        <f t="shared" si="80"/>
        <v>42459.320543981477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79"/>
        <v>3.5704000000000004E-4</v>
      </c>
      <c r="P1118" s="8">
        <f t="shared" si="82"/>
        <v>17.852</v>
      </c>
      <c r="Q1118" t="s">
        <v>8331</v>
      </c>
      <c r="R1118" t="s">
        <v>8332</v>
      </c>
      <c r="S1118" s="13">
        <f t="shared" si="81"/>
        <v>41009.513981481483</v>
      </c>
      <c r="T1118" s="13">
        <f t="shared" si="80"/>
        <v>41069.513981481483</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79"/>
        <v>8.3000000000000004E-2</v>
      </c>
      <c r="P1119" s="8">
        <f t="shared" si="82"/>
        <v>10.375</v>
      </c>
      <c r="Q1119" t="s">
        <v>8331</v>
      </c>
      <c r="R1119" t="s">
        <v>8332</v>
      </c>
      <c r="S1119" s="13">
        <f t="shared" si="81"/>
        <v>42333.265196759261</v>
      </c>
      <c r="T1119" s="13">
        <f t="shared" si="80"/>
        <v>42363.265196759261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79"/>
        <v>2.4222222222222221E-2</v>
      </c>
      <c r="P1120" s="8">
        <f t="shared" si="82"/>
        <v>36.333333333333336</v>
      </c>
      <c r="Q1120" t="s">
        <v>8331</v>
      </c>
      <c r="R1120" t="s">
        <v>8332</v>
      </c>
      <c r="S1120" s="13">
        <f t="shared" si="81"/>
        <v>41703.833090277774</v>
      </c>
      <c r="T1120" s="13">
        <f t="shared" si="80"/>
        <v>41733.79142361111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79"/>
        <v>2.3809523809523812E-3</v>
      </c>
      <c r="P1121" s="8">
        <f t="shared" si="82"/>
        <v>5</v>
      </c>
      <c r="Q1121" t="s">
        <v>8331</v>
      </c>
      <c r="R1121" t="s">
        <v>8332</v>
      </c>
      <c r="S1121" s="13">
        <f t="shared" si="81"/>
        <v>41722.459074074075</v>
      </c>
      <c r="T1121" s="13">
        <f t="shared" si="80"/>
        <v>41735.459074074075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79"/>
        <v>0</v>
      </c>
      <c r="Q1122" t="s">
        <v>8331</v>
      </c>
      <c r="R1122" t="s">
        <v>8332</v>
      </c>
      <c r="S1122" s="13">
        <f t="shared" si="81"/>
        <v>40799.539351851847</v>
      </c>
      <c r="T1122" s="13">
        <f t="shared" si="80"/>
        <v>40844.539351851847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79"/>
        <v>1.16E-4</v>
      </c>
      <c r="P1123" s="8">
        <f>E1123/L1123</f>
        <v>5.8</v>
      </c>
      <c r="Q1123" t="s">
        <v>8331</v>
      </c>
      <c r="R1123" t="s">
        <v>8332</v>
      </c>
      <c r="S1123" s="13">
        <f t="shared" si="81"/>
        <v>42412.60087962963</v>
      </c>
      <c r="T1123" s="13">
        <f t="shared" si="80"/>
        <v>42442.559212962959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79"/>
        <v>0</v>
      </c>
      <c r="Q1124" t="s">
        <v>8331</v>
      </c>
      <c r="R1124" t="s">
        <v>8332</v>
      </c>
      <c r="S1124" s="13">
        <f t="shared" si="81"/>
        <v>41410.370659722219</v>
      </c>
      <c r="T1124" s="13">
        <f t="shared" si="80"/>
        <v>41424.370659722219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79"/>
        <v>2.2000000000000001E-3</v>
      </c>
      <c r="P1125" s="8">
        <f>E1125/L1125</f>
        <v>3.6666666666666665</v>
      </c>
      <c r="Q1125" t="s">
        <v>8331</v>
      </c>
      <c r="R1125" t="s">
        <v>8332</v>
      </c>
      <c r="S1125" s="13">
        <f t="shared" si="81"/>
        <v>41718.190370370365</v>
      </c>
      <c r="T1125" s="13">
        <f t="shared" si="80"/>
        <v>41748.190370370365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79"/>
        <v>4.7222222222222223E-3</v>
      </c>
      <c r="P1126" s="8">
        <f>E1126/L1126</f>
        <v>60.714285714285715</v>
      </c>
      <c r="Q1126" t="s">
        <v>8331</v>
      </c>
      <c r="R1126" t="s">
        <v>8333</v>
      </c>
      <c r="S1126" s="13">
        <f t="shared" si="81"/>
        <v>42094.333923611113</v>
      </c>
      <c r="T1126" s="13">
        <f t="shared" si="80"/>
        <v>42124.333923611113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79"/>
        <v>0</v>
      </c>
      <c r="Q1127" t="s">
        <v>8331</v>
      </c>
      <c r="R1127" t="s">
        <v>8333</v>
      </c>
      <c r="S1127" s="13">
        <f t="shared" si="81"/>
        <v>42212.290856481479</v>
      </c>
      <c r="T1127" s="13">
        <f t="shared" si="80"/>
        <v>42272.290856481479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79"/>
        <v>5.0000000000000001E-3</v>
      </c>
      <c r="P1128" s="8">
        <f>E1128/L1128</f>
        <v>5</v>
      </c>
      <c r="Q1128" t="s">
        <v>8331</v>
      </c>
      <c r="R1128" t="s">
        <v>8333</v>
      </c>
      <c r="S1128" s="13">
        <f t="shared" si="81"/>
        <v>42534.994143518517</v>
      </c>
      <c r="T1128" s="13">
        <f t="shared" si="80"/>
        <v>42564.994143518517</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79"/>
        <v>1.6714285714285713E-2</v>
      </c>
      <c r="P1129" s="8">
        <f>E1129/L1129</f>
        <v>25.434782608695652</v>
      </c>
      <c r="Q1129" t="s">
        <v>8331</v>
      </c>
      <c r="R1129" t="s">
        <v>8333</v>
      </c>
      <c r="S1129" s="13">
        <f t="shared" si="81"/>
        <v>41926.520833333328</v>
      </c>
      <c r="T1129" s="13">
        <f t="shared" si="80"/>
        <v>41957.562499999993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79"/>
        <v>1E-3</v>
      </c>
      <c r="P1130" s="8">
        <f>E1130/L1130</f>
        <v>1</v>
      </c>
      <c r="Q1130" t="s">
        <v>8331</v>
      </c>
      <c r="R1130" t="s">
        <v>8333</v>
      </c>
      <c r="S1130" s="13">
        <f t="shared" si="81"/>
        <v>41828.316168981481</v>
      </c>
      <c r="T1130" s="13">
        <f t="shared" si="80"/>
        <v>41858.316168981481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79"/>
        <v>1.0499999999999999E-3</v>
      </c>
      <c r="P1131" s="8">
        <f>E1131/L1131</f>
        <v>10.5</v>
      </c>
      <c r="Q1131" t="s">
        <v>8331</v>
      </c>
      <c r="R1131" t="s">
        <v>8333</v>
      </c>
      <c r="S1131" s="13">
        <f t="shared" si="81"/>
        <v>42495.931631944441</v>
      </c>
      <c r="T1131" s="13">
        <f t="shared" si="80"/>
        <v>42525.931631944441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79"/>
        <v>2.2000000000000001E-3</v>
      </c>
      <c r="P1132" s="8">
        <f>E1132/L1132</f>
        <v>3.6666666666666665</v>
      </c>
      <c r="Q1132" t="s">
        <v>8331</v>
      </c>
      <c r="R1132" t="s">
        <v>8333</v>
      </c>
      <c r="S1132" s="13">
        <f t="shared" si="81"/>
        <v>41908.663194444445</v>
      </c>
      <c r="T1132" s="13">
        <f t="shared" si="80"/>
        <v>41968.704861111109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79"/>
        <v>0</v>
      </c>
      <c r="Q1133" t="s">
        <v>8331</v>
      </c>
      <c r="R1133" t="s">
        <v>8333</v>
      </c>
      <c r="S1133" s="13">
        <f t="shared" si="81"/>
        <v>42332.574861111112</v>
      </c>
      <c r="T1133" s="13">
        <f t="shared" si="80"/>
        <v>42362.574861111112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79"/>
        <v>0.14380000000000001</v>
      </c>
      <c r="P1134" s="8">
        <f t="shared" ref="P1134:P1141" si="83">E1134/L1134</f>
        <v>110.61538461538461</v>
      </c>
      <c r="Q1134" t="s">
        <v>8331</v>
      </c>
      <c r="R1134" t="s">
        <v>8333</v>
      </c>
      <c r="S1134" s="13">
        <f t="shared" si="81"/>
        <v>42705.782071759262</v>
      </c>
      <c r="T1134" s="13">
        <f t="shared" si="80"/>
        <v>42735.782071759262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79"/>
        <v>6.6666666666666671E-3</v>
      </c>
      <c r="P1135" s="8">
        <f t="shared" si="83"/>
        <v>20</v>
      </c>
      <c r="Q1135" t="s">
        <v>8331</v>
      </c>
      <c r="R1135" t="s">
        <v>8333</v>
      </c>
      <c r="S1135" s="13">
        <f t="shared" si="81"/>
        <v>41821.073854166665</v>
      </c>
      <c r="T1135" s="13">
        <f t="shared" si="80"/>
        <v>41851.073854166665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79"/>
        <v>4.0000000000000003E-5</v>
      </c>
      <c r="P1136" s="8">
        <f t="shared" si="83"/>
        <v>1</v>
      </c>
      <c r="Q1136" t="s">
        <v>8331</v>
      </c>
      <c r="R1136" t="s">
        <v>8333</v>
      </c>
      <c r="S1136" s="13">
        <f t="shared" si="81"/>
        <v>41957.95171296296</v>
      </c>
      <c r="T1136" s="13">
        <f t="shared" si="80"/>
        <v>41971.856249999997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79"/>
        <v>0.05</v>
      </c>
      <c r="P1137" s="8">
        <f t="shared" si="83"/>
        <v>50</v>
      </c>
      <c r="Q1137" t="s">
        <v>8331</v>
      </c>
      <c r="R1137" t="s">
        <v>8333</v>
      </c>
      <c r="S1137" s="13">
        <f t="shared" si="81"/>
        <v>42558.656180555554</v>
      </c>
      <c r="T1137" s="13">
        <f t="shared" si="80"/>
        <v>42588.656180555554</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79"/>
        <v>6.4439140811455853E-2</v>
      </c>
      <c r="P1138" s="8">
        <f t="shared" si="83"/>
        <v>45</v>
      </c>
      <c r="Q1138" t="s">
        <v>8331</v>
      </c>
      <c r="R1138" t="s">
        <v>8333</v>
      </c>
      <c r="S1138" s="13">
        <f t="shared" si="81"/>
        <v>42327.33829861111</v>
      </c>
      <c r="T1138" s="13">
        <f t="shared" si="80"/>
        <v>42357.33829861111</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79"/>
        <v>0.39500000000000002</v>
      </c>
      <c r="P1139" s="8">
        <f t="shared" si="83"/>
        <v>253.2051282051282</v>
      </c>
      <c r="Q1139" t="s">
        <v>8331</v>
      </c>
      <c r="R1139" t="s">
        <v>8333</v>
      </c>
      <c r="S1139" s="13">
        <f t="shared" si="81"/>
        <v>42453.486354166664</v>
      </c>
      <c r="T1139" s="13">
        <f t="shared" si="80"/>
        <v>42483.486354166664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79"/>
        <v>3.5714285714285713E-3</v>
      </c>
      <c r="P1140" s="8">
        <f t="shared" si="83"/>
        <v>31.25</v>
      </c>
      <c r="Q1140" t="s">
        <v>8331</v>
      </c>
      <c r="R1140" t="s">
        <v>8333</v>
      </c>
      <c r="S1140" s="13">
        <f t="shared" si="81"/>
        <v>42736.573275462964</v>
      </c>
      <c r="T1140" s="13">
        <f t="shared" si="80"/>
        <v>42756.573275462964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79"/>
        <v>6.2500000000000001E-4</v>
      </c>
      <c r="P1141" s="8">
        <f t="shared" si="83"/>
        <v>5</v>
      </c>
      <c r="Q1141" t="s">
        <v>8331</v>
      </c>
      <c r="R1141" t="s">
        <v>8333</v>
      </c>
      <c r="S1141" s="13">
        <f t="shared" si="81"/>
        <v>41975.014189814814</v>
      </c>
      <c r="T1141" s="13">
        <f t="shared" si="80"/>
        <v>42005.014189814814</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79"/>
        <v>0</v>
      </c>
      <c r="Q1142" t="s">
        <v>8331</v>
      </c>
      <c r="R1142" t="s">
        <v>8333</v>
      </c>
      <c r="S1142" s="13">
        <f t="shared" si="81"/>
        <v>42192.128715277773</v>
      </c>
      <c r="T1142" s="13">
        <f t="shared" si="80"/>
        <v>42222.128715277773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79"/>
        <v>0</v>
      </c>
      <c r="Q1143" t="s">
        <v>8331</v>
      </c>
      <c r="R1143" t="s">
        <v>8333</v>
      </c>
      <c r="S1143" s="13">
        <f t="shared" si="81"/>
        <v>42164.366319444445</v>
      </c>
      <c r="T1143" s="13">
        <f t="shared" si="80"/>
        <v>42194.366319444445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79"/>
        <v>0</v>
      </c>
      <c r="Q1144" t="s">
        <v>8331</v>
      </c>
      <c r="R1144" t="s">
        <v>8333</v>
      </c>
      <c r="S1144" s="13">
        <f t="shared" si="81"/>
        <v>42021.672766203701</v>
      </c>
      <c r="T1144" s="13">
        <f t="shared" si="80"/>
        <v>42051.672766203701</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79"/>
        <v>4.1333333333333335E-3</v>
      </c>
      <c r="P1145" s="8">
        <f>E1145/L1145</f>
        <v>23.25</v>
      </c>
      <c r="Q1145" t="s">
        <v>8331</v>
      </c>
      <c r="R1145" t="s">
        <v>8333</v>
      </c>
      <c r="S1145" s="13">
        <f t="shared" si="81"/>
        <v>42324.860254629624</v>
      </c>
      <c r="T1145" s="13">
        <f t="shared" si="80"/>
        <v>42354.860254629624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79"/>
        <v>0</v>
      </c>
      <c r="Q1146" t="s">
        <v>8334</v>
      </c>
      <c r="R1146" t="s">
        <v>8335</v>
      </c>
      <c r="S1146" s="13">
        <f t="shared" si="81"/>
        <v>42092.848611111105</v>
      </c>
      <c r="T1146" s="13">
        <f t="shared" si="80"/>
        <v>42122.848611111105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79"/>
        <v>1.25E-3</v>
      </c>
      <c r="P1147" s="8">
        <f>E1147/L1147</f>
        <v>100</v>
      </c>
      <c r="Q1147" t="s">
        <v>8334</v>
      </c>
      <c r="R1147" t="s">
        <v>8335</v>
      </c>
      <c r="S1147" s="13">
        <f t="shared" si="81"/>
        <v>41854.414259259254</v>
      </c>
      <c r="T1147" s="13">
        <f t="shared" si="80"/>
        <v>41914.414259259254</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79"/>
        <v>8.8333333333333333E-2</v>
      </c>
      <c r="P1148" s="8">
        <f>E1148/L1148</f>
        <v>44.166666666666664</v>
      </c>
      <c r="Q1148" t="s">
        <v>8334</v>
      </c>
      <c r="R1148" t="s">
        <v>8335</v>
      </c>
      <c r="S1148" s="13">
        <f t="shared" si="81"/>
        <v>41723.620057870365</v>
      </c>
      <c r="T1148" s="13">
        <f t="shared" si="80"/>
        <v>41761.620057870365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79"/>
        <v>0</v>
      </c>
      <c r="Q1149" t="s">
        <v>8334</v>
      </c>
      <c r="R1149" t="s">
        <v>8335</v>
      </c>
      <c r="S1149" s="13">
        <f t="shared" si="81"/>
        <v>41871.638692129629</v>
      </c>
      <c r="T1149" s="13">
        <f t="shared" si="80"/>
        <v>41931.638692129629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79"/>
        <v>4.8666666666666667E-3</v>
      </c>
      <c r="P1150" s="8">
        <f>E1150/L1150</f>
        <v>24.333333333333332</v>
      </c>
      <c r="Q1150" t="s">
        <v>8334</v>
      </c>
      <c r="R1150" t="s">
        <v>8335</v>
      </c>
      <c r="S1150" s="13">
        <f t="shared" si="81"/>
        <v>42674.837743055548</v>
      </c>
      <c r="T1150" s="13">
        <f t="shared" si="80"/>
        <v>42704.87940972222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79"/>
        <v>1.5E-3</v>
      </c>
      <c r="P1151" s="8">
        <f>E1151/L1151</f>
        <v>37.5</v>
      </c>
      <c r="Q1151" t="s">
        <v>8334</v>
      </c>
      <c r="R1151" t="s">
        <v>8335</v>
      </c>
      <c r="S1151" s="13">
        <f t="shared" si="81"/>
        <v>42507.376921296294</v>
      </c>
      <c r="T1151" s="13">
        <f t="shared" si="80"/>
        <v>42537.376921296294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79"/>
        <v>0.1008</v>
      </c>
      <c r="P1152" s="8">
        <f>E1152/L1152</f>
        <v>42</v>
      </c>
      <c r="Q1152" t="s">
        <v>8334</v>
      </c>
      <c r="R1152" t="s">
        <v>8335</v>
      </c>
      <c r="S1152" s="13">
        <f t="shared" si="81"/>
        <v>42317.62123842592</v>
      </c>
      <c r="T1152" s="13">
        <f t="shared" si="80"/>
        <v>42377.62123842592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79"/>
        <v>0</v>
      </c>
      <c r="Q1153" t="s">
        <v>8334</v>
      </c>
      <c r="R1153" t="s">
        <v>8335</v>
      </c>
      <c r="S1153" s="13">
        <f t="shared" si="81"/>
        <v>42223.769247685188</v>
      </c>
      <c r="T1153" s="13">
        <f t="shared" si="80"/>
        <v>42253.769247685188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79"/>
        <v>5.6937500000000002E-2</v>
      </c>
      <c r="P1154" s="8">
        <f>E1154/L1154</f>
        <v>60.733333333333334</v>
      </c>
      <c r="Q1154" t="s">
        <v>8334</v>
      </c>
      <c r="R1154" t="s">
        <v>8335</v>
      </c>
      <c r="S1154" s="13">
        <f t="shared" si="81"/>
        <v>42109.376296296294</v>
      </c>
      <c r="T1154" s="13">
        <f t="shared" si="80"/>
        <v>42139.376296296294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84">E1155/D1155</f>
        <v>6.2500000000000003E-3</v>
      </c>
      <c r="P1155" s="8">
        <f>E1155/L1155</f>
        <v>50</v>
      </c>
      <c r="Q1155" t="s">
        <v>8334</v>
      </c>
      <c r="R1155" t="s">
        <v>8335</v>
      </c>
      <c r="S1155" s="13">
        <f t="shared" si="81"/>
        <v>42143.380844907406</v>
      </c>
      <c r="T1155" s="13">
        <f t="shared" ref="T1155:T1218" si="85">(I1155/86400)+25569+(-8/24)</f>
        <v>42173.380844907406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84"/>
        <v>6.5000000000000002E-2</v>
      </c>
      <c r="P1156" s="8">
        <f>E1156/L1156</f>
        <v>108.33333333333333</v>
      </c>
      <c r="Q1156" t="s">
        <v>8334</v>
      </c>
      <c r="R1156" t="s">
        <v>8335</v>
      </c>
      <c r="S1156" s="13">
        <f t="shared" ref="S1156:S1219" si="86">(J1156/86400)+25569+(-8/24)</f>
        <v>42222.775532407402</v>
      </c>
      <c r="T1156" s="13">
        <f t="shared" si="85"/>
        <v>42252.775532407402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84"/>
        <v>7.5199999999999998E-3</v>
      </c>
      <c r="P1157" s="8">
        <f>E1157/L1157</f>
        <v>23.5</v>
      </c>
      <c r="Q1157" t="s">
        <v>8334</v>
      </c>
      <c r="R1157" t="s">
        <v>8335</v>
      </c>
      <c r="S1157" s="13">
        <f t="shared" si="86"/>
        <v>41835.430648148147</v>
      </c>
      <c r="T1157" s="13">
        <f t="shared" si="85"/>
        <v>41865.430648148147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84"/>
        <v>0</v>
      </c>
      <c r="Q1158" t="s">
        <v>8334</v>
      </c>
      <c r="R1158" t="s">
        <v>8335</v>
      </c>
      <c r="S1158" s="13">
        <f t="shared" si="86"/>
        <v>42028.737986111104</v>
      </c>
      <c r="T1158" s="13">
        <f t="shared" si="85"/>
        <v>42058.737986111104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84"/>
        <v>1.5100000000000001E-2</v>
      </c>
      <c r="P1159" s="8">
        <f>E1159/L1159</f>
        <v>50.333333333333336</v>
      </c>
      <c r="Q1159" t="s">
        <v>8334</v>
      </c>
      <c r="R1159" t="s">
        <v>8335</v>
      </c>
      <c r="S1159" s="13">
        <f t="shared" si="86"/>
        <v>41918.294907407406</v>
      </c>
      <c r="T1159" s="13">
        <f t="shared" si="85"/>
        <v>41978.33657407407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84"/>
        <v>4.6666666666666671E-3</v>
      </c>
      <c r="P1160" s="8">
        <f>E1160/L1160</f>
        <v>11.666666666666666</v>
      </c>
      <c r="Q1160" t="s">
        <v>8334</v>
      </c>
      <c r="R1160" t="s">
        <v>8335</v>
      </c>
      <c r="S1160" s="13">
        <f t="shared" si="86"/>
        <v>41951.758425925924</v>
      </c>
      <c r="T1160" s="13">
        <f t="shared" si="85"/>
        <v>41981.758425925924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84"/>
        <v>0</v>
      </c>
      <c r="Q1161" t="s">
        <v>8334</v>
      </c>
      <c r="R1161" t="s">
        <v>8335</v>
      </c>
      <c r="S1161" s="13">
        <f t="shared" si="86"/>
        <v>42154.393113425926</v>
      </c>
      <c r="T1161" s="13">
        <f t="shared" si="85"/>
        <v>42185.322916666664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84"/>
        <v>3.85E-2</v>
      </c>
      <c r="P1162" s="8">
        <f>E1162/L1162</f>
        <v>60.789473684210527</v>
      </c>
      <c r="Q1162" t="s">
        <v>8334</v>
      </c>
      <c r="R1162" t="s">
        <v>8335</v>
      </c>
      <c r="S1162" s="13">
        <f t="shared" si="86"/>
        <v>42060.821597222217</v>
      </c>
      <c r="T1162" s="13">
        <f t="shared" si="85"/>
        <v>42090.779930555553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84"/>
        <v>0</v>
      </c>
      <c r="Q1163" t="s">
        <v>8334</v>
      </c>
      <c r="R1163" t="s">
        <v>8335</v>
      </c>
      <c r="S1163" s="13">
        <f t="shared" si="86"/>
        <v>42122.296168981477</v>
      </c>
      <c r="T1163" s="13">
        <f t="shared" si="85"/>
        <v>42143.296168981477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84"/>
        <v>5.8333333333333338E-4</v>
      </c>
      <c r="P1164" s="8">
        <f>E1164/L1164</f>
        <v>17.5</v>
      </c>
      <c r="Q1164" t="s">
        <v>8334</v>
      </c>
      <c r="R1164" t="s">
        <v>8335</v>
      </c>
      <c r="S1164" s="13">
        <f t="shared" si="86"/>
        <v>41876.350277777776</v>
      </c>
      <c r="T1164" s="13">
        <f t="shared" si="85"/>
        <v>41907.350277777776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84"/>
        <v>0</v>
      </c>
      <c r="Q1165" t="s">
        <v>8334</v>
      </c>
      <c r="R1165" t="s">
        <v>8335</v>
      </c>
      <c r="S1165" s="13">
        <f t="shared" si="86"/>
        <v>41830.390277777777</v>
      </c>
      <c r="T1165" s="13">
        <f t="shared" si="85"/>
        <v>41860.390277777777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84"/>
        <v>0</v>
      </c>
      <c r="Q1166" t="s">
        <v>8334</v>
      </c>
      <c r="R1166" t="s">
        <v>8335</v>
      </c>
      <c r="S1166" s="13">
        <f t="shared" si="86"/>
        <v>42509.39099537037</v>
      </c>
      <c r="T1166" s="13">
        <f t="shared" si="85"/>
        <v>42539.39099537037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84"/>
        <v>0.20705000000000001</v>
      </c>
      <c r="P1167" s="8">
        <f t="shared" ref="P1167:P1173" si="87">E1167/L1167</f>
        <v>82.82</v>
      </c>
      <c r="Q1167" t="s">
        <v>8334</v>
      </c>
      <c r="R1167" t="s">
        <v>8335</v>
      </c>
      <c r="S1167" s="13">
        <f t="shared" si="86"/>
        <v>41791.88113425926</v>
      </c>
      <c r="T1167" s="13">
        <f t="shared" si="85"/>
        <v>41825.88113425926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84"/>
        <v>0.19139999999999999</v>
      </c>
      <c r="P1168" s="8">
        <f t="shared" si="87"/>
        <v>358.875</v>
      </c>
      <c r="Q1168" t="s">
        <v>8334</v>
      </c>
      <c r="R1168" t="s">
        <v>8335</v>
      </c>
      <c r="S1168" s="13">
        <f t="shared" si="86"/>
        <v>42150.152106481481</v>
      </c>
      <c r="T1168" s="13">
        <f t="shared" si="85"/>
        <v>42180.833333333336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84"/>
        <v>1.6316666666666667E-2</v>
      </c>
      <c r="P1169" s="8">
        <f t="shared" si="87"/>
        <v>61.1875</v>
      </c>
      <c r="Q1169" t="s">
        <v>8334</v>
      </c>
      <c r="R1169" t="s">
        <v>8335</v>
      </c>
      <c r="S1169" s="13">
        <f t="shared" si="86"/>
        <v>41863.401562499996</v>
      </c>
      <c r="T1169" s="13">
        <f t="shared" si="85"/>
        <v>41894.401562499996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84"/>
        <v>5.6666666666666664E-2</v>
      </c>
      <c r="P1170" s="8">
        <f t="shared" si="87"/>
        <v>340</v>
      </c>
      <c r="Q1170" t="s">
        <v>8334</v>
      </c>
      <c r="R1170" t="s">
        <v>8335</v>
      </c>
      <c r="S1170" s="13">
        <f t="shared" si="86"/>
        <v>42604.720659722218</v>
      </c>
      <c r="T1170" s="13">
        <f t="shared" si="85"/>
        <v>42634.720659722218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84"/>
        <v>1.6999999999999999E-3</v>
      </c>
      <c r="P1171" s="8">
        <f t="shared" si="87"/>
        <v>5.666666666666667</v>
      </c>
      <c r="Q1171" t="s">
        <v>8334</v>
      </c>
      <c r="R1171" t="s">
        <v>8335</v>
      </c>
      <c r="S1171" s="13">
        <f t="shared" si="86"/>
        <v>42027.020405092589</v>
      </c>
      <c r="T1171" s="13">
        <f t="shared" si="85"/>
        <v>42057.020405092589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84"/>
        <v>4.0000000000000001E-3</v>
      </c>
      <c r="P1172" s="8">
        <f t="shared" si="87"/>
        <v>50</v>
      </c>
      <c r="Q1172" t="s">
        <v>8334</v>
      </c>
      <c r="R1172" t="s">
        <v>8335</v>
      </c>
      <c r="S1172" s="13">
        <f t="shared" si="86"/>
        <v>42124.559849537036</v>
      </c>
      <c r="T1172" s="13">
        <f t="shared" si="85"/>
        <v>42154.559849537036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84"/>
        <v>1E-3</v>
      </c>
      <c r="P1173" s="8">
        <f t="shared" si="87"/>
        <v>25</v>
      </c>
      <c r="Q1173" t="s">
        <v>8334</v>
      </c>
      <c r="R1173" t="s">
        <v>8335</v>
      </c>
      <c r="S1173" s="13">
        <f t="shared" si="86"/>
        <v>41938.471377314811</v>
      </c>
      <c r="T1173" s="13">
        <f t="shared" si="85"/>
        <v>41956.513043981475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84"/>
        <v>0</v>
      </c>
      <c r="Q1174" t="s">
        <v>8334</v>
      </c>
      <c r="R1174" t="s">
        <v>8335</v>
      </c>
      <c r="S1174" s="13">
        <f t="shared" si="86"/>
        <v>41841.348981481475</v>
      </c>
      <c r="T1174" s="13">
        <f t="shared" si="85"/>
        <v>41871.348981481475</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84"/>
        <v>2.4000000000000001E-4</v>
      </c>
      <c r="P1175" s="8">
        <f>E1175/L1175</f>
        <v>30</v>
      </c>
      <c r="Q1175" t="s">
        <v>8334</v>
      </c>
      <c r="R1175" t="s">
        <v>8335</v>
      </c>
      <c r="S1175" s="13">
        <f t="shared" si="86"/>
        <v>42183.85251157407</v>
      </c>
      <c r="T1175" s="13">
        <f t="shared" si="85"/>
        <v>42218.85251157407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84"/>
        <v>5.906666666666667E-2</v>
      </c>
      <c r="P1176" s="8">
        <f>E1176/L1176</f>
        <v>46.631578947368418</v>
      </c>
      <c r="Q1176" t="s">
        <v>8334</v>
      </c>
      <c r="R1176" t="s">
        <v>8335</v>
      </c>
      <c r="S1176" s="13">
        <f t="shared" si="86"/>
        <v>42468.508414351854</v>
      </c>
      <c r="T1176" s="13">
        <f t="shared" si="85"/>
        <v>42498.508414351854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84"/>
        <v>2.9250000000000002E-2</v>
      </c>
      <c r="P1177" s="8">
        <f>E1177/L1177</f>
        <v>65</v>
      </c>
      <c r="Q1177" t="s">
        <v>8334</v>
      </c>
      <c r="R1177" t="s">
        <v>8335</v>
      </c>
      <c r="S1177" s="13">
        <f t="shared" si="86"/>
        <v>42170.395127314812</v>
      </c>
      <c r="T1177" s="13">
        <f t="shared" si="85"/>
        <v>42200.395127314812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84"/>
        <v>5.7142857142857142E-5</v>
      </c>
      <c r="P1178" s="8">
        <f>E1178/L1178</f>
        <v>10</v>
      </c>
      <c r="Q1178" t="s">
        <v>8334</v>
      </c>
      <c r="R1178" t="s">
        <v>8335</v>
      </c>
      <c r="S1178" s="13">
        <f t="shared" si="86"/>
        <v>42745.686319444438</v>
      </c>
      <c r="T1178" s="13">
        <f t="shared" si="85"/>
        <v>42800.208333333336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84"/>
        <v>0</v>
      </c>
      <c r="Q1179" t="s">
        <v>8334</v>
      </c>
      <c r="R1179" t="s">
        <v>8335</v>
      </c>
      <c r="S1179" s="13">
        <f t="shared" si="86"/>
        <v>41897.327499999999</v>
      </c>
      <c r="T1179" s="13">
        <f t="shared" si="85"/>
        <v>41927.327499999999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84"/>
        <v>6.666666666666667E-5</v>
      </c>
      <c r="P1180" s="8">
        <f t="shared" ref="P1180:P1228" si="88">E1180/L1180</f>
        <v>5</v>
      </c>
      <c r="Q1180" t="s">
        <v>8334</v>
      </c>
      <c r="R1180" t="s">
        <v>8335</v>
      </c>
      <c r="S1180" s="13">
        <f t="shared" si="86"/>
        <v>41837.57236111111</v>
      </c>
      <c r="T1180" s="13">
        <f t="shared" si="85"/>
        <v>41867.57236111111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84"/>
        <v>5.3333333333333337E-2</v>
      </c>
      <c r="P1181" s="8">
        <f t="shared" si="88"/>
        <v>640</v>
      </c>
      <c r="Q1181" t="s">
        <v>8334</v>
      </c>
      <c r="R1181" t="s">
        <v>8335</v>
      </c>
      <c r="S1181" s="13">
        <f t="shared" si="86"/>
        <v>42275.386886574073</v>
      </c>
      <c r="T1181" s="13">
        <f t="shared" si="85"/>
        <v>42305.386886574073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84"/>
        <v>0.11749999999999999</v>
      </c>
      <c r="P1182" s="8">
        <f t="shared" si="88"/>
        <v>69.117647058823536</v>
      </c>
      <c r="Q1182" t="s">
        <v>8334</v>
      </c>
      <c r="R1182" t="s">
        <v>8335</v>
      </c>
      <c r="S1182" s="13">
        <f t="shared" si="86"/>
        <v>41781.473541666666</v>
      </c>
      <c r="T1182" s="13">
        <f t="shared" si="85"/>
        <v>41818.473541666666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84"/>
        <v>8.0000000000000007E-5</v>
      </c>
      <c r="P1183" s="8">
        <f t="shared" si="88"/>
        <v>1.3333333333333333</v>
      </c>
      <c r="Q1183" t="s">
        <v>8334</v>
      </c>
      <c r="R1183" t="s">
        <v>8335</v>
      </c>
      <c r="S1183" s="13">
        <f t="shared" si="86"/>
        <v>42034.006030092591</v>
      </c>
      <c r="T1183" s="13">
        <f t="shared" si="85"/>
        <v>42064.006030092591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84"/>
        <v>4.2000000000000003E-2</v>
      </c>
      <c r="P1184" s="8">
        <f t="shared" si="88"/>
        <v>10.5</v>
      </c>
      <c r="Q1184" t="s">
        <v>8334</v>
      </c>
      <c r="R1184" t="s">
        <v>8335</v>
      </c>
      <c r="S1184" s="13">
        <f t="shared" si="86"/>
        <v>42728.494074074071</v>
      </c>
      <c r="T1184" s="13">
        <f t="shared" si="85"/>
        <v>42747.362499999996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84"/>
        <v>0.04</v>
      </c>
      <c r="P1185" s="8">
        <f t="shared" si="88"/>
        <v>33.333333333333336</v>
      </c>
      <c r="Q1185" t="s">
        <v>8334</v>
      </c>
      <c r="R1185" t="s">
        <v>8335</v>
      </c>
      <c r="S1185" s="13">
        <f t="shared" si="86"/>
        <v>42656.528043981474</v>
      </c>
      <c r="T1185" s="13">
        <f t="shared" si="85"/>
        <v>42675.832638888889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84"/>
        <v>1.0493636363636363</v>
      </c>
      <c r="P1186" s="8">
        <f t="shared" si="88"/>
        <v>61.562666666666665</v>
      </c>
      <c r="Q1186" t="s">
        <v>8336</v>
      </c>
      <c r="R1186" t="s">
        <v>8337</v>
      </c>
      <c r="S1186" s="13">
        <f t="shared" si="86"/>
        <v>42741.266331018516</v>
      </c>
      <c r="T1186" s="13">
        <f t="shared" si="85"/>
        <v>42772.266331018516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84"/>
        <v>1.0544</v>
      </c>
      <c r="P1187" s="8">
        <f t="shared" si="88"/>
        <v>118.73873873873873</v>
      </c>
      <c r="Q1187" t="s">
        <v>8336</v>
      </c>
      <c r="R1187" t="s">
        <v>8337</v>
      </c>
      <c r="S1187" s="13">
        <f t="shared" si="86"/>
        <v>42130.531817129631</v>
      </c>
      <c r="T1187" s="13">
        <f t="shared" si="85"/>
        <v>42162.833333333336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84"/>
        <v>1.0673333333333332</v>
      </c>
      <c r="P1188" s="8">
        <f t="shared" si="88"/>
        <v>65.081300813008127</v>
      </c>
      <c r="Q1188" t="s">
        <v>8336</v>
      </c>
      <c r="R1188" t="s">
        <v>8337</v>
      </c>
      <c r="S1188" s="13">
        <f t="shared" si="86"/>
        <v>42123.530034722215</v>
      </c>
      <c r="T1188" s="13">
        <f t="shared" si="85"/>
        <v>42156.612499999996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84"/>
        <v>1.0412571428571429</v>
      </c>
      <c r="P1189" s="8">
        <f t="shared" si="88"/>
        <v>130.15714285714284</v>
      </c>
      <c r="Q1189" t="s">
        <v>8336</v>
      </c>
      <c r="R1189" t="s">
        <v>8337</v>
      </c>
      <c r="S1189" s="13">
        <f t="shared" si="86"/>
        <v>42109.561608796292</v>
      </c>
      <c r="T1189" s="13">
        <f t="shared" si="85"/>
        <v>42141.416666666664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84"/>
        <v>1.6054999999999999</v>
      </c>
      <c r="P1190" s="8">
        <f t="shared" si="88"/>
        <v>37.776470588235291</v>
      </c>
      <c r="Q1190" t="s">
        <v>8336</v>
      </c>
      <c r="R1190" t="s">
        <v>8337</v>
      </c>
      <c r="S1190" s="13">
        <f t="shared" si="86"/>
        <v>42711.367361111108</v>
      </c>
      <c r="T1190" s="13">
        <f t="shared" si="85"/>
        <v>42732.367361111108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84"/>
        <v>1.0777777777777777</v>
      </c>
      <c r="P1191" s="8">
        <f t="shared" si="88"/>
        <v>112.79069767441861</v>
      </c>
      <c r="Q1191" t="s">
        <v>8336</v>
      </c>
      <c r="R1191" t="s">
        <v>8337</v>
      </c>
      <c r="S1191" s="13">
        <f t="shared" si="86"/>
        <v>42529.645775462959</v>
      </c>
      <c r="T1191" s="13">
        <f t="shared" si="85"/>
        <v>42550.645775462959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84"/>
        <v>1.35</v>
      </c>
      <c r="P1192" s="8">
        <f t="shared" si="88"/>
        <v>51.92307692307692</v>
      </c>
      <c r="Q1192" t="s">
        <v>8336</v>
      </c>
      <c r="R1192" t="s">
        <v>8337</v>
      </c>
      <c r="S1192" s="13">
        <f t="shared" si="86"/>
        <v>41852.332465277774</v>
      </c>
      <c r="T1192" s="13">
        <f t="shared" si="85"/>
        <v>41882.332465277774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84"/>
        <v>1.0907407407407408</v>
      </c>
      <c r="P1193" s="8">
        <f t="shared" si="88"/>
        <v>89.242424242424249</v>
      </c>
      <c r="Q1193" t="s">
        <v>8336</v>
      </c>
      <c r="R1193" t="s">
        <v>8337</v>
      </c>
      <c r="S1193" s="13">
        <f t="shared" si="86"/>
        <v>42419.270370370366</v>
      </c>
      <c r="T1193" s="13">
        <f t="shared" si="85"/>
        <v>42449.228703703702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84"/>
        <v>2.9</v>
      </c>
      <c r="P1194" s="8">
        <f t="shared" si="88"/>
        <v>19.333333333333332</v>
      </c>
      <c r="Q1194" t="s">
        <v>8336</v>
      </c>
      <c r="R1194" t="s">
        <v>8337</v>
      </c>
      <c r="S1194" s="13">
        <f t="shared" si="86"/>
        <v>42747.173356481479</v>
      </c>
      <c r="T1194" s="13">
        <f t="shared" si="85"/>
        <v>42777.173356481479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84"/>
        <v>1.0395714285714286</v>
      </c>
      <c r="P1195" s="8">
        <f t="shared" si="88"/>
        <v>79.967032967032964</v>
      </c>
      <c r="Q1195" t="s">
        <v>8336</v>
      </c>
      <c r="R1195" t="s">
        <v>8337</v>
      </c>
      <c r="S1195" s="13">
        <f t="shared" si="86"/>
        <v>42409.442743055552</v>
      </c>
      <c r="T1195" s="13">
        <f t="shared" si="85"/>
        <v>42469.401076388887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84"/>
        <v>3.2223999999999999</v>
      </c>
      <c r="P1196" s="8">
        <f t="shared" si="88"/>
        <v>56.414565826330531</v>
      </c>
      <c r="Q1196" t="s">
        <v>8336</v>
      </c>
      <c r="R1196" t="s">
        <v>8337</v>
      </c>
      <c r="S1196" s="13">
        <f t="shared" si="86"/>
        <v>42072.15484953703</v>
      </c>
      <c r="T1196" s="13">
        <f t="shared" si="85"/>
        <v>42102.15484953703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84"/>
        <v>1.35</v>
      </c>
      <c r="P1197" s="8">
        <f t="shared" si="88"/>
        <v>79.411764705882348</v>
      </c>
      <c r="Q1197" t="s">
        <v>8336</v>
      </c>
      <c r="R1197" t="s">
        <v>8337</v>
      </c>
      <c r="S1197" s="13">
        <f t="shared" si="86"/>
        <v>42298.014502314814</v>
      </c>
      <c r="T1197" s="13">
        <f t="shared" si="85"/>
        <v>42358.041666666664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84"/>
        <v>2.6991034482758622</v>
      </c>
      <c r="P1198" s="8">
        <f t="shared" si="88"/>
        <v>76.439453125</v>
      </c>
      <c r="Q1198" t="s">
        <v>8336</v>
      </c>
      <c r="R1198" t="s">
        <v>8337</v>
      </c>
      <c r="S1198" s="13">
        <f t="shared" si="86"/>
        <v>42326.485405092586</v>
      </c>
      <c r="T1198" s="13">
        <f t="shared" si="85"/>
        <v>42356.485405092586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84"/>
        <v>2.5329333333333333</v>
      </c>
      <c r="P1199" s="8">
        <f t="shared" si="88"/>
        <v>121</v>
      </c>
      <c r="Q1199" t="s">
        <v>8336</v>
      </c>
      <c r="R1199" t="s">
        <v>8337</v>
      </c>
      <c r="S1199" s="13">
        <f t="shared" si="86"/>
        <v>42503.331412037034</v>
      </c>
      <c r="T1199" s="13">
        <f t="shared" si="85"/>
        <v>42533.915972222218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84"/>
        <v>2.6059999999999999</v>
      </c>
      <c r="P1200" s="8">
        <f t="shared" si="88"/>
        <v>54.616766467065865</v>
      </c>
      <c r="Q1200" t="s">
        <v>8336</v>
      </c>
      <c r="R1200" t="s">
        <v>8337</v>
      </c>
      <c r="S1200" s="13">
        <f t="shared" si="86"/>
        <v>42333.285717592589</v>
      </c>
      <c r="T1200" s="13">
        <f t="shared" si="85"/>
        <v>42368.791666666664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84"/>
        <v>1.0131677953348381</v>
      </c>
      <c r="P1201" s="8">
        <f t="shared" si="88"/>
        <v>299.22222222222223</v>
      </c>
      <c r="Q1201" t="s">
        <v>8336</v>
      </c>
      <c r="R1201" t="s">
        <v>8337</v>
      </c>
      <c r="S1201" s="13">
        <f t="shared" si="86"/>
        <v>42161.437499999993</v>
      </c>
      <c r="T1201" s="13">
        <f t="shared" si="85"/>
        <v>42193.437499999993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84"/>
        <v>1.2560416666666667</v>
      </c>
      <c r="P1202" s="8">
        <f t="shared" si="88"/>
        <v>58.533980582524272</v>
      </c>
      <c r="Q1202" t="s">
        <v>8336</v>
      </c>
      <c r="R1202" t="s">
        <v>8337</v>
      </c>
      <c r="S1202" s="13">
        <f t="shared" si="86"/>
        <v>42089.144166666665</v>
      </c>
      <c r="T1202" s="13">
        <f t="shared" si="85"/>
        <v>42110.144166666665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84"/>
        <v>1.0243783333333334</v>
      </c>
      <c r="P1203" s="8">
        <f t="shared" si="88"/>
        <v>55.371801801801809</v>
      </c>
      <c r="Q1203" t="s">
        <v>8336</v>
      </c>
      <c r="R1203" t="s">
        <v>8337</v>
      </c>
      <c r="S1203" s="13">
        <f t="shared" si="86"/>
        <v>42536.273680555554</v>
      </c>
      <c r="T1203" s="13">
        <f t="shared" si="85"/>
        <v>42566.273680555554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84"/>
        <v>1.99244</v>
      </c>
      <c r="P1204" s="8">
        <f t="shared" si="88"/>
        <v>183.80442804428046</v>
      </c>
      <c r="Q1204" t="s">
        <v>8336</v>
      </c>
      <c r="R1204" t="s">
        <v>8337</v>
      </c>
      <c r="S1204" s="13">
        <f t="shared" si="86"/>
        <v>42151.95548611111</v>
      </c>
      <c r="T1204" s="13">
        <f t="shared" si="85"/>
        <v>42181.95548611111</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84"/>
        <v>1.0245398773006136</v>
      </c>
      <c r="P1205" s="8">
        <f t="shared" si="88"/>
        <v>165.34653465346534</v>
      </c>
      <c r="Q1205" t="s">
        <v>8336</v>
      </c>
      <c r="R1205" t="s">
        <v>8337</v>
      </c>
      <c r="S1205" s="13">
        <f t="shared" si="86"/>
        <v>42125.2815625</v>
      </c>
      <c r="T1205" s="13">
        <f t="shared" si="85"/>
        <v>42155.2815625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84"/>
        <v>1.0294615384615384</v>
      </c>
      <c r="P1206" s="8">
        <f t="shared" si="88"/>
        <v>234.78947368421052</v>
      </c>
      <c r="Q1206" t="s">
        <v>8336</v>
      </c>
      <c r="R1206" t="s">
        <v>8337</v>
      </c>
      <c r="S1206" s="13">
        <f t="shared" si="86"/>
        <v>42297.414733796293</v>
      </c>
      <c r="T1206" s="13">
        <f t="shared" si="85"/>
        <v>42341.874999999993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84"/>
        <v>1.0086153846153847</v>
      </c>
      <c r="P1207" s="8">
        <f t="shared" si="88"/>
        <v>211.48387096774192</v>
      </c>
      <c r="Q1207" t="s">
        <v>8336</v>
      </c>
      <c r="R1207" t="s">
        <v>8337</v>
      </c>
      <c r="S1207" s="13">
        <f t="shared" si="86"/>
        <v>42138.173043981478</v>
      </c>
      <c r="T1207" s="13">
        <f t="shared" si="85"/>
        <v>42168.173043981478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84"/>
        <v>1.1499999999999999</v>
      </c>
      <c r="P1208" s="8">
        <f t="shared" si="88"/>
        <v>32.34375</v>
      </c>
      <c r="Q1208" t="s">
        <v>8336</v>
      </c>
      <c r="R1208" t="s">
        <v>8337</v>
      </c>
      <c r="S1208" s="13">
        <f t="shared" si="86"/>
        <v>42772.442743055552</v>
      </c>
      <c r="T1208" s="13">
        <f t="shared" si="85"/>
        <v>42805.228472222218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84"/>
        <v>1.0416766467065868</v>
      </c>
      <c r="P1209" s="8">
        <f t="shared" si="88"/>
        <v>123.37588652482269</v>
      </c>
      <c r="Q1209" t="s">
        <v>8336</v>
      </c>
      <c r="R1209" t="s">
        <v>8337</v>
      </c>
      <c r="S1209" s="13">
        <f t="shared" si="86"/>
        <v>42430.096909722219</v>
      </c>
      <c r="T1209" s="13">
        <f t="shared" si="85"/>
        <v>42460.083333333336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84"/>
        <v>1.5529999999999999</v>
      </c>
      <c r="P1210" s="8">
        <f t="shared" si="88"/>
        <v>207.06666666666666</v>
      </c>
      <c r="Q1210" t="s">
        <v>8336</v>
      </c>
      <c r="R1210" t="s">
        <v>8337</v>
      </c>
      <c r="S1210" s="13">
        <f t="shared" si="86"/>
        <v>42423.375740740739</v>
      </c>
      <c r="T1210" s="13">
        <f t="shared" si="85"/>
        <v>42453.334074074075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84"/>
        <v>1.06</v>
      </c>
      <c r="P1211" s="8">
        <f t="shared" si="88"/>
        <v>138.2608695652174</v>
      </c>
      <c r="Q1211" t="s">
        <v>8336</v>
      </c>
      <c r="R1211" t="s">
        <v>8337</v>
      </c>
      <c r="S1211" s="13">
        <f t="shared" si="86"/>
        <v>42761.512789351851</v>
      </c>
      <c r="T1211" s="13">
        <f t="shared" si="85"/>
        <v>42791.512789351851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84"/>
        <v>2.5431499999999998</v>
      </c>
      <c r="P1212" s="8">
        <f t="shared" si="88"/>
        <v>493.81553398058253</v>
      </c>
      <c r="Q1212" t="s">
        <v>8336</v>
      </c>
      <c r="R1212" t="s">
        <v>8337</v>
      </c>
      <c r="S1212" s="13">
        <f t="shared" si="86"/>
        <v>42132.608472222222</v>
      </c>
      <c r="T1212" s="13">
        <f t="shared" si="85"/>
        <v>42155.541666666664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84"/>
        <v>1.0109999999999999</v>
      </c>
      <c r="P1213" s="8">
        <f t="shared" si="88"/>
        <v>168.5</v>
      </c>
      <c r="Q1213" t="s">
        <v>8336</v>
      </c>
      <c r="R1213" t="s">
        <v>8337</v>
      </c>
      <c r="S1213" s="13">
        <f t="shared" si="86"/>
        <v>42515.533113425925</v>
      </c>
      <c r="T1213" s="13">
        <f t="shared" si="85"/>
        <v>42530.533113425925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84"/>
        <v>1.2904</v>
      </c>
      <c r="P1214" s="8">
        <f t="shared" si="88"/>
        <v>38.867469879518069</v>
      </c>
      <c r="Q1214" t="s">
        <v>8336</v>
      </c>
      <c r="R1214" t="s">
        <v>8337</v>
      </c>
      <c r="S1214" s="13">
        <f t="shared" si="86"/>
        <v>42318.616840277777</v>
      </c>
      <c r="T1214" s="13">
        <f t="shared" si="85"/>
        <v>42334.708333333336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84"/>
        <v>1.0223076923076924</v>
      </c>
      <c r="P1215" s="8">
        <f t="shared" si="88"/>
        <v>61.527777777777779</v>
      </c>
      <c r="Q1215" t="s">
        <v>8336</v>
      </c>
      <c r="R1215" t="s">
        <v>8337</v>
      </c>
      <c r="S1215" s="13">
        <f t="shared" si="86"/>
        <v>42731.422453703701</v>
      </c>
      <c r="T1215" s="13">
        <f t="shared" si="85"/>
        <v>42766.422453703701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84"/>
        <v>1.3180000000000001</v>
      </c>
      <c r="P1216" s="8">
        <f t="shared" si="88"/>
        <v>105.44</v>
      </c>
      <c r="Q1216" t="s">
        <v>8336</v>
      </c>
      <c r="R1216" t="s">
        <v>8337</v>
      </c>
      <c r="S1216" s="13">
        <f t="shared" si="86"/>
        <v>42104.507002314807</v>
      </c>
      <c r="T1216" s="13">
        <f t="shared" si="85"/>
        <v>42164.507002314807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84"/>
        <v>7.8608020000000005</v>
      </c>
      <c r="P1217" s="8">
        <f t="shared" si="88"/>
        <v>71.592003642987251</v>
      </c>
      <c r="Q1217" t="s">
        <v>8336</v>
      </c>
      <c r="R1217" t="s">
        <v>8337</v>
      </c>
      <c r="S1217" s="13">
        <f t="shared" si="86"/>
        <v>41759.589768518512</v>
      </c>
      <c r="T1217" s="13">
        <f t="shared" si="85"/>
        <v>41789.589768518512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84"/>
        <v>1.4570000000000001</v>
      </c>
      <c r="P1218" s="8">
        <f t="shared" si="88"/>
        <v>91.882882882882882</v>
      </c>
      <c r="Q1218" t="s">
        <v>8336</v>
      </c>
      <c r="R1218" t="s">
        <v>8337</v>
      </c>
      <c r="S1218" s="13">
        <f t="shared" si="86"/>
        <v>42247.283067129632</v>
      </c>
      <c r="T1218" s="13">
        <f t="shared" si="85"/>
        <v>42279.627083333333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89">E1219/D1219</f>
        <v>1.026</v>
      </c>
      <c r="P1219" s="8">
        <f t="shared" si="88"/>
        <v>148.57377049180329</v>
      </c>
      <c r="Q1219" t="s">
        <v>8336</v>
      </c>
      <c r="R1219" t="s">
        <v>8337</v>
      </c>
      <c r="S1219" s="13">
        <f t="shared" si="86"/>
        <v>42535.4761574074</v>
      </c>
      <c r="T1219" s="13">
        <f t="shared" ref="T1219:T1282" si="90">(I1219/86400)+25569+(-8/24)</f>
        <v>42565.4761574074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89"/>
        <v>1.7227777777777777</v>
      </c>
      <c r="P1220" s="8">
        <f t="shared" si="88"/>
        <v>174.2134831460674</v>
      </c>
      <c r="Q1220" t="s">
        <v>8336</v>
      </c>
      <c r="R1220" t="s">
        <v>8337</v>
      </c>
      <c r="S1220" s="13">
        <f t="shared" ref="S1220:S1283" si="91">(J1220/86400)+25569+(-8/24)</f>
        <v>42278.328703703701</v>
      </c>
      <c r="T1220" s="13">
        <f t="shared" si="90"/>
        <v>42308.791666666664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89"/>
        <v>1.5916819571865444</v>
      </c>
      <c r="P1221" s="8">
        <f t="shared" si="88"/>
        <v>102.86166007905139</v>
      </c>
      <c r="Q1221" t="s">
        <v>8336</v>
      </c>
      <c r="R1221" t="s">
        <v>8337</v>
      </c>
      <c r="S1221" s="13">
        <f t="shared" si="91"/>
        <v>42633.128622685188</v>
      </c>
      <c r="T1221" s="13">
        <f t="shared" si="90"/>
        <v>42663.128622685188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89"/>
        <v>1.0376666666666667</v>
      </c>
      <c r="P1222" s="8">
        <f t="shared" si="88"/>
        <v>111.17857142857143</v>
      </c>
      <c r="Q1222" t="s">
        <v>8336</v>
      </c>
      <c r="R1222" t="s">
        <v>8337</v>
      </c>
      <c r="S1222" s="13">
        <f t="shared" si="91"/>
        <v>42211.295277777775</v>
      </c>
      <c r="T1222" s="13">
        <f t="shared" si="90"/>
        <v>42241.295277777775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89"/>
        <v>1.1140954545454547</v>
      </c>
      <c r="P1223" s="8">
        <f t="shared" si="88"/>
        <v>23.796213592233013</v>
      </c>
      <c r="Q1223" t="s">
        <v>8336</v>
      </c>
      <c r="R1223" t="s">
        <v>8337</v>
      </c>
      <c r="S1223" s="13">
        <f t="shared" si="91"/>
        <v>42680.142222222225</v>
      </c>
      <c r="T1223" s="13">
        <f t="shared" si="90"/>
        <v>42707.666666666664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89"/>
        <v>2.80375</v>
      </c>
      <c r="P1224" s="8">
        <f t="shared" si="88"/>
        <v>81.268115942028984</v>
      </c>
      <c r="Q1224" t="s">
        <v>8336</v>
      </c>
      <c r="R1224" t="s">
        <v>8337</v>
      </c>
      <c r="S1224" s="13">
        <f t="shared" si="91"/>
        <v>42430.387118055551</v>
      </c>
      <c r="T1224" s="13">
        <f t="shared" si="90"/>
        <v>42460.833333333336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89"/>
        <v>1.1210606060606061</v>
      </c>
      <c r="P1225" s="8">
        <f t="shared" si="88"/>
        <v>116.21465968586388</v>
      </c>
      <c r="Q1225" t="s">
        <v>8336</v>
      </c>
      <c r="R1225" t="s">
        <v>8337</v>
      </c>
      <c r="S1225" s="13">
        <f t="shared" si="91"/>
        <v>42653.843854166662</v>
      </c>
      <c r="T1225" s="13">
        <f t="shared" si="90"/>
        <v>42683.885520833333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89"/>
        <v>7.0666666666666669E-2</v>
      </c>
      <c r="P1226" s="8">
        <f t="shared" si="88"/>
        <v>58.888888888888886</v>
      </c>
      <c r="Q1226" t="s">
        <v>8323</v>
      </c>
      <c r="R1226" t="s">
        <v>8338</v>
      </c>
      <c r="S1226" s="13">
        <f t="shared" si="91"/>
        <v>41736.216458333329</v>
      </c>
      <c r="T1226" s="13">
        <f t="shared" si="90"/>
        <v>41796.216458333329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89"/>
        <v>4.3999999999999997E-2</v>
      </c>
      <c r="P1227" s="8">
        <f t="shared" si="88"/>
        <v>44</v>
      </c>
      <c r="Q1227" t="s">
        <v>8323</v>
      </c>
      <c r="R1227" t="s">
        <v>8338</v>
      </c>
      <c r="S1227" s="13">
        <f t="shared" si="91"/>
        <v>41509.572662037033</v>
      </c>
      <c r="T1227" s="13">
        <f t="shared" si="90"/>
        <v>41569.572662037033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89"/>
        <v>3.8739999999999997E-2</v>
      </c>
      <c r="P1228" s="8">
        <f t="shared" si="88"/>
        <v>48.424999999999997</v>
      </c>
      <c r="Q1228" t="s">
        <v>8323</v>
      </c>
      <c r="R1228" t="s">
        <v>8338</v>
      </c>
      <c r="S1228" s="13">
        <f t="shared" si="91"/>
        <v>41715.541446759256</v>
      </c>
      <c r="T1228" s="13">
        <f t="shared" si="90"/>
        <v>41749.708333333328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89"/>
        <v>0</v>
      </c>
      <c r="Q1229" t="s">
        <v>8323</v>
      </c>
      <c r="R1229" t="s">
        <v>8338</v>
      </c>
      <c r="S1229" s="13">
        <f t="shared" si="91"/>
        <v>41827.585833333331</v>
      </c>
      <c r="T1229" s="13">
        <f t="shared" si="90"/>
        <v>41857.958333333328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89"/>
        <v>0.29299999999999998</v>
      </c>
      <c r="P1230" s="8">
        <f>E1230/L1230</f>
        <v>61.041666666666664</v>
      </c>
      <c r="Q1230" t="s">
        <v>8323</v>
      </c>
      <c r="R1230" t="s">
        <v>8338</v>
      </c>
      <c r="S1230" s="13">
        <f t="shared" si="91"/>
        <v>40754.395925925921</v>
      </c>
      <c r="T1230" s="13">
        <f t="shared" si="90"/>
        <v>40814.395925925921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89"/>
        <v>9.0909090909090905E-3</v>
      </c>
      <c r="P1231" s="8">
        <f>E1231/L1231</f>
        <v>25</v>
      </c>
      <c r="Q1231" t="s">
        <v>8323</v>
      </c>
      <c r="R1231" t="s">
        <v>8338</v>
      </c>
      <c r="S1231" s="13">
        <f t="shared" si="91"/>
        <v>40985.126469907402</v>
      </c>
      <c r="T1231" s="13">
        <f t="shared" si="90"/>
        <v>41015.333333333328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89"/>
        <v>0</v>
      </c>
      <c r="Q1232" t="s">
        <v>8323</v>
      </c>
      <c r="R1232" t="s">
        <v>8338</v>
      </c>
      <c r="S1232" s="13">
        <f t="shared" si="91"/>
        <v>40568.639236111107</v>
      </c>
      <c r="T1232" s="13">
        <f t="shared" si="90"/>
        <v>40598.639236111107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89"/>
        <v>0</v>
      </c>
      <c r="Q1233" t="s">
        <v>8323</v>
      </c>
      <c r="R1233" t="s">
        <v>8338</v>
      </c>
      <c r="S1233" s="13">
        <f t="shared" si="91"/>
        <v>42193.608425925922</v>
      </c>
      <c r="T1233" s="13">
        <f t="shared" si="90"/>
        <v>42243.708333333336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89"/>
        <v>8.0000000000000002E-3</v>
      </c>
      <c r="P1234" s="8">
        <f>E1234/L1234</f>
        <v>40</v>
      </c>
      <c r="Q1234" t="s">
        <v>8323</v>
      </c>
      <c r="R1234" t="s">
        <v>8338</v>
      </c>
      <c r="S1234" s="13">
        <f t="shared" si="91"/>
        <v>41506.514699074069</v>
      </c>
      <c r="T1234" s="13">
        <f t="shared" si="90"/>
        <v>41553.514699074069</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89"/>
        <v>0.11600000000000001</v>
      </c>
      <c r="P1235" s="8">
        <f>E1235/L1235</f>
        <v>19.333333333333332</v>
      </c>
      <c r="Q1235" t="s">
        <v>8323</v>
      </c>
      <c r="R1235" t="s">
        <v>8338</v>
      </c>
      <c r="S1235" s="13">
        <f t="shared" si="91"/>
        <v>40939.615439814814</v>
      </c>
      <c r="T1235" s="13">
        <f t="shared" si="90"/>
        <v>40960.615439814814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89"/>
        <v>0</v>
      </c>
      <c r="Q1236" t="s">
        <v>8323</v>
      </c>
      <c r="R1236" t="s">
        <v>8338</v>
      </c>
      <c r="S1236" s="13">
        <f t="shared" si="91"/>
        <v>42007.455347222225</v>
      </c>
      <c r="T1236" s="13">
        <f t="shared" si="90"/>
        <v>42037.455347222225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89"/>
        <v>2.787363950092912E-2</v>
      </c>
      <c r="P1237" s="8">
        <f>E1237/L1237</f>
        <v>35</v>
      </c>
      <c r="Q1237" t="s">
        <v>8323</v>
      </c>
      <c r="R1237" t="s">
        <v>8338</v>
      </c>
      <c r="S1237" s="13">
        <f t="shared" si="91"/>
        <v>41582.802071759259</v>
      </c>
      <c r="T1237" s="13">
        <f t="shared" si="90"/>
        <v>41622.802071759259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89"/>
        <v>0</v>
      </c>
      <c r="Q1238" t="s">
        <v>8323</v>
      </c>
      <c r="R1238" t="s">
        <v>8338</v>
      </c>
      <c r="S1238" s="13">
        <f t="shared" si="91"/>
        <v>41110.34680555555</v>
      </c>
      <c r="T1238" s="13">
        <f t="shared" si="90"/>
        <v>41118.333333333328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89"/>
        <v>0</v>
      </c>
      <c r="Q1239" t="s">
        <v>8323</v>
      </c>
      <c r="R1239" t="s">
        <v>8338</v>
      </c>
      <c r="S1239" s="13">
        <f t="shared" si="91"/>
        <v>41124.949826388889</v>
      </c>
      <c r="T1239" s="13">
        <f t="shared" si="90"/>
        <v>41144.949826388889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89"/>
        <v>0.17799999999999999</v>
      </c>
      <c r="P1240" s="8">
        <f>E1240/L1240</f>
        <v>59.333333333333336</v>
      </c>
      <c r="Q1240" t="s">
        <v>8323</v>
      </c>
      <c r="R1240" t="s">
        <v>8338</v>
      </c>
      <c r="S1240" s="13">
        <f t="shared" si="91"/>
        <v>40731.277037037034</v>
      </c>
      <c r="T1240" s="13">
        <f t="shared" si="90"/>
        <v>40761.277037037034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89"/>
        <v>0</v>
      </c>
      <c r="Q1241" t="s">
        <v>8323</v>
      </c>
      <c r="R1241" t="s">
        <v>8338</v>
      </c>
      <c r="S1241" s="13">
        <f t="shared" si="91"/>
        <v>40883.629247685181</v>
      </c>
      <c r="T1241" s="13">
        <f t="shared" si="90"/>
        <v>40913.629247685181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89"/>
        <v>3.0124999999999999E-2</v>
      </c>
      <c r="P1242" s="8">
        <f t="shared" ref="P1242:P1305" si="92">E1242/L1242</f>
        <v>30.125</v>
      </c>
      <c r="Q1242" t="s">
        <v>8323</v>
      </c>
      <c r="R1242" t="s">
        <v>8338</v>
      </c>
      <c r="S1242" s="13">
        <f t="shared" si="91"/>
        <v>41408.706678240742</v>
      </c>
      <c r="T1242" s="13">
        <f t="shared" si="90"/>
        <v>41467.57708333333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89"/>
        <v>0.50739999999999996</v>
      </c>
      <c r="P1243" s="8">
        <f t="shared" si="92"/>
        <v>74.617647058823536</v>
      </c>
      <c r="Q1243" t="s">
        <v>8323</v>
      </c>
      <c r="R1243" t="s">
        <v>8338</v>
      </c>
      <c r="S1243" s="13">
        <f t="shared" si="91"/>
        <v>41923.504398148143</v>
      </c>
      <c r="T1243" s="13">
        <f t="shared" si="90"/>
        <v>41945.915972222218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89"/>
        <v>5.4884742041712408E-3</v>
      </c>
      <c r="P1244" s="8">
        <f t="shared" si="92"/>
        <v>5</v>
      </c>
      <c r="Q1244" t="s">
        <v>8323</v>
      </c>
      <c r="R1244" t="s">
        <v>8338</v>
      </c>
      <c r="S1244" s="13">
        <f t="shared" si="91"/>
        <v>40781.832199074073</v>
      </c>
      <c r="T1244" s="13">
        <f t="shared" si="90"/>
        <v>40797.220833333333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89"/>
        <v>0.14091666666666666</v>
      </c>
      <c r="P1245" s="8">
        <f t="shared" si="92"/>
        <v>44.5</v>
      </c>
      <c r="Q1245" t="s">
        <v>8323</v>
      </c>
      <c r="R1245" t="s">
        <v>8338</v>
      </c>
      <c r="S1245" s="13">
        <f t="shared" si="91"/>
        <v>40671.545960648145</v>
      </c>
      <c r="T1245" s="13">
        <f t="shared" si="90"/>
        <v>40732.541666666664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89"/>
        <v>1.038</v>
      </c>
      <c r="P1246" s="8">
        <f t="shared" si="92"/>
        <v>46.133333333333333</v>
      </c>
      <c r="Q1246" t="s">
        <v>8323</v>
      </c>
      <c r="R1246" t="s">
        <v>8324</v>
      </c>
      <c r="S1246" s="13">
        <f t="shared" si="91"/>
        <v>41355.492164351854</v>
      </c>
      <c r="T1246" s="13">
        <f t="shared" si="90"/>
        <v>41386.541666666664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89"/>
        <v>1.2024999999999999</v>
      </c>
      <c r="P1247" s="8">
        <f t="shared" si="92"/>
        <v>141.47058823529412</v>
      </c>
      <c r="Q1247" t="s">
        <v>8323</v>
      </c>
      <c r="R1247" t="s">
        <v>8324</v>
      </c>
      <c r="S1247" s="13">
        <f t="shared" si="91"/>
        <v>41774.266597222224</v>
      </c>
      <c r="T1247" s="13">
        <f t="shared" si="90"/>
        <v>41804.266597222224</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89"/>
        <v>1.17</v>
      </c>
      <c r="P1248" s="8">
        <f t="shared" si="92"/>
        <v>75.483870967741936</v>
      </c>
      <c r="Q1248" t="s">
        <v>8323</v>
      </c>
      <c r="R1248" t="s">
        <v>8324</v>
      </c>
      <c r="S1248" s="13">
        <f t="shared" si="91"/>
        <v>40837.710057870368</v>
      </c>
      <c r="T1248" s="13">
        <f t="shared" si="90"/>
        <v>40882.751724537033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89"/>
        <v>1.2214285714285715</v>
      </c>
      <c r="P1249" s="8">
        <f t="shared" si="92"/>
        <v>85.5</v>
      </c>
      <c r="Q1249" t="s">
        <v>8323</v>
      </c>
      <c r="R1249" t="s">
        <v>8324</v>
      </c>
      <c r="S1249" s="13">
        <f t="shared" si="91"/>
        <v>41369.958969907406</v>
      </c>
      <c r="T1249" s="13">
        <f t="shared" si="90"/>
        <v>41399.958969907406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89"/>
        <v>1.5164</v>
      </c>
      <c r="P1250" s="8">
        <f t="shared" si="92"/>
        <v>64.254237288135599</v>
      </c>
      <c r="Q1250" t="s">
        <v>8323</v>
      </c>
      <c r="R1250" t="s">
        <v>8324</v>
      </c>
      <c r="S1250" s="13">
        <f t="shared" si="91"/>
        <v>41767.323530092588</v>
      </c>
      <c r="T1250" s="13">
        <f t="shared" si="90"/>
        <v>41802.957638888889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89"/>
        <v>1.0444</v>
      </c>
      <c r="P1251" s="8">
        <f t="shared" si="92"/>
        <v>64.46913580246914</v>
      </c>
      <c r="Q1251" t="s">
        <v>8323</v>
      </c>
      <c r="R1251" t="s">
        <v>8324</v>
      </c>
      <c r="S1251" s="13">
        <f t="shared" si="91"/>
        <v>41067.407534722217</v>
      </c>
      <c r="T1251" s="13">
        <f t="shared" si="90"/>
        <v>41097.407534722217</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89"/>
        <v>2.0015333333333332</v>
      </c>
      <c r="P1252" s="8">
        <f t="shared" si="92"/>
        <v>118.2007874015748</v>
      </c>
      <c r="Q1252" t="s">
        <v>8323</v>
      </c>
      <c r="R1252" t="s">
        <v>8324</v>
      </c>
      <c r="S1252" s="13">
        <f t="shared" si="91"/>
        <v>41843.309386574074</v>
      </c>
      <c r="T1252" s="13">
        <f t="shared" si="90"/>
        <v>41888.309386574074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89"/>
        <v>1.018</v>
      </c>
      <c r="P1253" s="8">
        <f t="shared" si="92"/>
        <v>82.540540540540547</v>
      </c>
      <c r="Q1253" t="s">
        <v>8323</v>
      </c>
      <c r="R1253" t="s">
        <v>8324</v>
      </c>
      <c r="S1253" s="13">
        <f t="shared" si="91"/>
        <v>40751.481099537035</v>
      </c>
      <c r="T1253" s="13">
        <f t="shared" si="90"/>
        <v>40811.481099537035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89"/>
        <v>1.3765714285714286</v>
      </c>
      <c r="P1254" s="8">
        <f t="shared" si="92"/>
        <v>34.170212765957444</v>
      </c>
      <c r="Q1254" t="s">
        <v>8323</v>
      </c>
      <c r="R1254" t="s">
        <v>8324</v>
      </c>
      <c r="S1254" s="13">
        <f t="shared" si="91"/>
        <v>41543.654733796291</v>
      </c>
      <c r="T1254" s="13">
        <f t="shared" si="90"/>
        <v>41571.654733796291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89"/>
        <v>3038.3319999999999</v>
      </c>
      <c r="P1255" s="8">
        <f t="shared" si="92"/>
        <v>42.73322081575246</v>
      </c>
      <c r="Q1255" t="s">
        <v>8323</v>
      </c>
      <c r="R1255" t="s">
        <v>8324</v>
      </c>
      <c r="S1255" s="13">
        <f t="shared" si="91"/>
        <v>41855.450312499997</v>
      </c>
      <c r="T1255" s="13">
        <f t="shared" si="90"/>
        <v>41885.450312499997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89"/>
        <v>1.9885074626865671</v>
      </c>
      <c r="P1256" s="8">
        <f t="shared" si="92"/>
        <v>94.489361702127653</v>
      </c>
      <c r="Q1256" t="s">
        <v>8323</v>
      </c>
      <c r="R1256" t="s">
        <v>8324</v>
      </c>
      <c r="S1256" s="13">
        <f t="shared" si="91"/>
        <v>40487.288032407407</v>
      </c>
      <c r="T1256" s="13">
        <f t="shared" si="90"/>
        <v>40543.874305555553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89"/>
        <v>2.0236666666666667</v>
      </c>
      <c r="P1257" s="8">
        <f t="shared" si="92"/>
        <v>55.697247706422019</v>
      </c>
      <c r="Q1257" t="s">
        <v>8323</v>
      </c>
      <c r="R1257" t="s">
        <v>8324</v>
      </c>
      <c r="S1257" s="13">
        <f t="shared" si="91"/>
        <v>41579.512175925927</v>
      </c>
      <c r="T1257" s="13">
        <f t="shared" si="90"/>
        <v>41609.553842592592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89"/>
        <v>1.1796376666666666</v>
      </c>
      <c r="P1258" s="8">
        <f t="shared" si="92"/>
        <v>98.030831024930734</v>
      </c>
      <c r="Q1258" t="s">
        <v>8323</v>
      </c>
      <c r="R1258" t="s">
        <v>8324</v>
      </c>
      <c r="S1258" s="13">
        <f t="shared" si="91"/>
        <v>40921.586006944439</v>
      </c>
      <c r="T1258" s="13">
        <f t="shared" si="90"/>
        <v>40951.586006944439</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89"/>
        <v>2.9472727272727273</v>
      </c>
      <c r="P1259" s="8">
        <f t="shared" si="92"/>
        <v>92.102272727272734</v>
      </c>
      <c r="Q1259" t="s">
        <v>8323</v>
      </c>
      <c r="R1259" t="s">
        <v>8324</v>
      </c>
      <c r="S1259" s="13">
        <f t="shared" si="91"/>
        <v>40586.752199074072</v>
      </c>
      <c r="T1259" s="13">
        <f t="shared" si="90"/>
        <v>40635.710532407407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89"/>
        <v>2.1314633333333335</v>
      </c>
      <c r="P1260" s="8">
        <f t="shared" si="92"/>
        <v>38.175462686567165</v>
      </c>
      <c r="Q1260" t="s">
        <v>8323</v>
      </c>
      <c r="R1260" t="s">
        <v>8324</v>
      </c>
      <c r="S1260" s="13">
        <f t="shared" si="91"/>
        <v>41487.277916666666</v>
      </c>
      <c r="T1260" s="13">
        <f t="shared" si="90"/>
        <v>41517.277916666666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89"/>
        <v>1.0424</v>
      </c>
      <c r="P1261" s="8">
        <f t="shared" si="92"/>
        <v>27.145833333333332</v>
      </c>
      <c r="Q1261" t="s">
        <v>8323</v>
      </c>
      <c r="R1261" t="s">
        <v>8324</v>
      </c>
      <c r="S1261" s="13">
        <f t="shared" si="91"/>
        <v>41766.637314814812</v>
      </c>
      <c r="T1261" s="13">
        <f t="shared" si="90"/>
        <v>41798.832638888889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89"/>
        <v>1.1366666666666667</v>
      </c>
      <c r="P1262" s="8">
        <f t="shared" si="92"/>
        <v>50.689189189189186</v>
      </c>
      <c r="Q1262" t="s">
        <v>8323</v>
      </c>
      <c r="R1262" t="s">
        <v>8324</v>
      </c>
      <c r="S1262" s="13">
        <f t="shared" si="91"/>
        <v>41666.50949074074</v>
      </c>
      <c r="T1262" s="13">
        <f t="shared" si="90"/>
        <v>41696.50949074074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89"/>
        <v>1.0125</v>
      </c>
      <c r="P1263" s="8">
        <f t="shared" si="92"/>
        <v>38.942307692307693</v>
      </c>
      <c r="Q1263" t="s">
        <v>8323</v>
      </c>
      <c r="R1263" t="s">
        <v>8324</v>
      </c>
      <c r="S1263" s="13">
        <f t="shared" si="91"/>
        <v>41638.009571759256</v>
      </c>
      <c r="T1263" s="13">
        <f t="shared" si="90"/>
        <v>41668.009571759256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89"/>
        <v>1.2541538461538462</v>
      </c>
      <c r="P1264" s="8">
        <f t="shared" si="92"/>
        <v>77.638095238095232</v>
      </c>
      <c r="Q1264" t="s">
        <v>8323</v>
      </c>
      <c r="R1264" t="s">
        <v>8324</v>
      </c>
      <c r="S1264" s="13">
        <f t="shared" si="91"/>
        <v>41656.429305555554</v>
      </c>
      <c r="T1264" s="13">
        <f t="shared" si="90"/>
        <v>41686.429305555554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89"/>
        <v>1.19</v>
      </c>
      <c r="P1265" s="8">
        <f t="shared" si="92"/>
        <v>43.536585365853661</v>
      </c>
      <c r="Q1265" t="s">
        <v>8323</v>
      </c>
      <c r="R1265" t="s">
        <v>8324</v>
      </c>
      <c r="S1265" s="13">
        <f t="shared" si="91"/>
        <v>41691.750810185185</v>
      </c>
      <c r="T1265" s="13">
        <f t="shared" si="90"/>
        <v>41726.708333333328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89"/>
        <v>1.6646153846153846</v>
      </c>
      <c r="P1266" s="8">
        <f t="shared" si="92"/>
        <v>31.823529411764707</v>
      </c>
      <c r="Q1266" t="s">
        <v>8323</v>
      </c>
      <c r="R1266" t="s">
        <v>8324</v>
      </c>
      <c r="S1266" s="13">
        <f t="shared" si="91"/>
        <v>41547.329664351848</v>
      </c>
      <c r="T1266" s="13">
        <f t="shared" si="90"/>
        <v>41576.329664351848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89"/>
        <v>1.1914771428571429</v>
      </c>
      <c r="P1267" s="8">
        <f t="shared" si="92"/>
        <v>63.184393939393942</v>
      </c>
      <c r="Q1267" t="s">
        <v>8323</v>
      </c>
      <c r="R1267" t="s">
        <v>8324</v>
      </c>
      <c r="S1267" s="13">
        <f t="shared" si="91"/>
        <v>40465.321932870364</v>
      </c>
      <c r="T1267" s="13">
        <f t="shared" si="90"/>
        <v>40512.321932870364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89"/>
        <v>1.0047368421052632</v>
      </c>
      <c r="P1268" s="8">
        <f t="shared" si="92"/>
        <v>190.9</v>
      </c>
      <c r="Q1268" t="s">
        <v>8323</v>
      </c>
      <c r="R1268" t="s">
        <v>8324</v>
      </c>
      <c r="S1268" s="13">
        <f t="shared" si="91"/>
        <v>41620.543344907404</v>
      </c>
      <c r="T1268" s="13">
        <f t="shared" si="90"/>
        <v>41650.543344907404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89"/>
        <v>1.018</v>
      </c>
      <c r="P1269" s="8">
        <f t="shared" si="92"/>
        <v>140.85534591194968</v>
      </c>
      <c r="Q1269" t="s">
        <v>8323</v>
      </c>
      <c r="R1269" t="s">
        <v>8324</v>
      </c>
      <c r="S1269" s="13">
        <f t="shared" si="91"/>
        <v>41449.251828703702</v>
      </c>
      <c r="T1269" s="13">
        <f t="shared" si="90"/>
        <v>41479.251828703702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89"/>
        <v>1.1666666666666667</v>
      </c>
      <c r="P1270" s="8">
        <f t="shared" si="92"/>
        <v>76.92307692307692</v>
      </c>
      <c r="Q1270" t="s">
        <v>8323</v>
      </c>
      <c r="R1270" t="s">
        <v>8324</v>
      </c>
      <c r="S1270" s="13">
        <f t="shared" si="91"/>
        <v>41507.512118055551</v>
      </c>
      <c r="T1270" s="13">
        <f t="shared" si="90"/>
        <v>41537.512118055551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89"/>
        <v>1.0864893617021276</v>
      </c>
      <c r="P1271" s="8">
        <f t="shared" si="92"/>
        <v>99.15533980582525</v>
      </c>
      <c r="Q1271" t="s">
        <v>8323</v>
      </c>
      <c r="R1271" t="s">
        <v>8324</v>
      </c>
      <c r="S1271" s="13">
        <f t="shared" si="91"/>
        <v>42445.489722222221</v>
      </c>
      <c r="T1271" s="13">
        <f t="shared" si="90"/>
        <v>42475.666666666664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89"/>
        <v>1.1472</v>
      </c>
      <c r="P1272" s="8">
        <f t="shared" si="92"/>
        <v>67.881656804733723</v>
      </c>
      <c r="Q1272" t="s">
        <v>8323</v>
      </c>
      <c r="R1272" t="s">
        <v>8324</v>
      </c>
      <c r="S1272" s="13">
        <f t="shared" si="91"/>
        <v>40933.523634259254</v>
      </c>
      <c r="T1272" s="13">
        <f t="shared" si="90"/>
        <v>40993.48196759259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89"/>
        <v>1.018</v>
      </c>
      <c r="P1273" s="8">
        <f t="shared" si="92"/>
        <v>246.29032258064515</v>
      </c>
      <c r="Q1273" t="s">
        <v>8323</v>
      </c>
      <c r="R1273" t="s">
        <v>8324</v>
      </c>
      <c r="S1273" s="13">
        <f t="shared" si="91"/>
        <v>41561.350219907406</v>
      </c>
      <c r="T1273" s="13">
        <f t="shared" si="90"/>
        <v>41591.391886574071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89"/>
        <v>1.06</v>
      </c>
      <c r="P1274" s="8">
        <f t="shared" si="92"/>
        <v>189.28571428571428</v>
      </c>
      <c r="Q1274" t="s">
        <v>8323</v>
      </c>
      <c r="R1274" t="s">
        <v>8324</v>
      </c>
      <c r="S1274" s="13">
        <f t="shared" si="91"/>
        <v>40274.411793981482</v>
      </c>
      <c r="T1274" s="13">
        <f t="shared" si="90"/>
        <v>40343.833333333328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89"/>
        <v>1.0349999999999999</v>
      </c>
      <c r="P1275" s="8">
        <f t="shared" si="92"/>
        <v>76.666666666666671</v>
      </c>
      <c r="Q1275" t="s">
        <v>8323</v>
      </c>
      <c r="R1275" t="s">
        <v>8324</v>
      </c>
      <c r="S1275" s="13">
        <f t="shared" si="91"/>
        <v>41852.396886574068</v>
      </c>
      <c r="T1275" s="13">
        <f t="shared" si="90"/>
        <v>41882.396886574068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89"/>
        <v>1.5497535999999998</v>
      </c>
      <c r="P1276" s="8">
        <f t="shared" si="92"/>
        <v>82.963254817987149</v>
      </c>
      <c r="Q1276" t="s">
        <v>8323</v>
      </c>
      <c r="R1276" t="s">
        <v>8324</v>
      </c>
      <c r="S1276" s="13">
        <f t="shared" si="91"/>
        <v>41116.356770833328</v>
      </c>
      <c r="T1276" s="13">
        <f t="shared" si="90"/>
        <v>41151.356770833328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89"/>
        <v>1.6214066666666667</v>
      </c>
      <c r="P1277" s="8">
        <f t="shared" si="92"/>
        <v>62.522107969151669</v>
      </c>
      <c r="Q1277" t="s">
        <v>8323</v>
      </c>
      <c r="R1277" t="s">
        <v>8324</v>
      </c>
      <c r="S1277" s="13">
        <f t="shared" si="91"/>
        <v>41458.534571759257</v>
      </c>
      <c r="T1277" s="13">
        <f t="shared" si="90"/>
        <v>41493.534571759257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89"/>
        <v>1.0442100000000001</v>
      </c>
      <c r="P1278" s="8">
        <f t="shared" si="92"/>
        <v>46.06808823529412</v>
      </c>
      <c r="Q1278" t="s">
        <v>8323</v>
      </c>
      <c r="R1278" t="s">
        <v>8324</v>
      </c>
      <c r="S1278" s="13">
        <f t="shared" si="91"/>
        <v>40007.37091435185</v>
      </c>
      <c r="T1278" s="13">
        <f t="shared" si="90"/>
        <v>40056.833333333328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89"/>
        <v>1.0612433333333333</v>
      </c>
      <c r="P1279" s="8">
        <f t="shared" si="92"/>
        <v>38.543946731234868</v>
      </c>
      <c r="Q1279" t="s">
        <v>8323</v>
      </c>
      <c r="R1279" t="s">
        <v>8324</v>
      </c>
      <c r="S1279" s="13">
        <f t="shared" si="91"/>
        <v>41121.22855324074</v>
      </c>
      <c r="T1279" s="13">
        <f t="shared" si="90"/>
        <v>41156.22855324074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89"/>
        <v>1.5493846153846154</v>
      </c>
      <c r="P1280" s="8">
        <f t="shared" si="92"/>
        <v>53.005263157894738</v>
      </c>
      <c r="Q1280" t="s">
        <v>8323</v>
      </c>
      <c r="R1280" t="s">
        <v>8324</v>
      </c>
      <c r="S1280" s="13">
        <f t="shared" si="91"/>
        <v>41786.221828703703</v>
      </c>
      <c r="T1280" s="13">
        <f t="shared" si="90"/>
        <v>41814.75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89"/>
        <v>1.1077157238734421</v>
      </c>
      <c r="P1281" s="8">
        <f t="shared" si="92"/>
        <v>73.355396825396824</v>
      </c>
      <c r="Q1281" t="s">
        <v>8323</v>
      </c>
      <c r="R1281" t="s">
        <v>8324</v>
      </c>
      <c r="S1281" s="13">
        <f t="shared" si="91"/>
        <v>41681.765856481477</v>
      </c>
      <c r="T1281" s="13">
        <f t="shared" si="90"/>
        <v>41721.724189814813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89"/>
        <v>1.1091186666666666</v>
      </c>
      <c r="P1282" s="8">
        <f t="shared" si="92"/>
        <v>127.97523076923076</v>
      </c>
      <c r="Q1282" t="s">
        <v>8323</v>
      </c>
      <c r="R1282" t="s">
        <v>8324</v>
      </c>
      <c r="S1282" s="13">
        <f t="shared" si="91"/>
        <v>40513.42423611111</v>
      </c>
      <c r="T1282" s="13">
        <f t="shared" si="90"/>
        <v>40603.42423611111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93">E1283/D1283</f>
        <v>1.1071428571428572</v>
      </c>
      <c r="P1283" s="8">
        <f t="shared" si="92"/>
        <v>104.72972972972973</v>
      </c>
      <c r="Q1283" t="s">
        <v>8323</v>
      </c>
      <c r="R1283" t="s">
        <v>8324</v>
      </c>
      <c r="S1283" s="13">
        <f t="shared" si="91"/>
        <v>41463.410138888888</v>
      </c>
      <c r="T1283" s="13">
        <f t="shared" ref="T1283:T1346" si="94">(I1283/86400)+25569+(-8/24)</f>
        <v>41483.410138888888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93"/>
        <v>1.2361333333333333</v>
      </c>
      <c r="P1284" s="8">
        <f t="shared" si="92"/>
        <v>67.671532846715323</v>
      </c>
      <c r="Q1284" t="s">
        <v>8323</v>
      </c>
      <c r="R1284" t="s">
        <v>8324</v>
      </c>
      <c r="S1284" s="13">
        <f t="shared" ref="S1284:S1347" si="95">(J1284/86400)+25569+(-8/24)</f>
        <v>41586.141840277771</v>
      </c>
      <c r="T1284" s="13">
        <f t="shared" si="94"/>
        <v>41616.874305555553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93"/>
        <v>2.1105</v>
      </c>
      <c r="P1285" s="8">
        <f t="shared" si="92"/>
        <v>95.931818181818187</v>
      </c>
      <c r="Q1285" t="s">
        <v>8323</v>
      </c>
      <c r="R1285" t="s">
        <v>8324</v>
      </c>
      <c r="S1285" s="13">
        <f t="shared" si="95"/>
        <v>41320.38413194444</v>
      </c>
      <c r="T1285" s="13">
        <f t="shared" si="94"/>
        <v>41343.833333333328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93"/>
        <v>1.01</v>
      </c>
      <c r="P1286" s="8">
        <f t="shared" si="92"/>
        <v>65.161290322580641</v>
      </c>
      <c r="Q1286" t="s">
        <v>8315</v>
      </c>
      <c r="R1286" t="s">
        <v>8316</v>
      </c>
      <c r="S1286" s="13">
        <f t="shared" si="95"/>
        <v>42711.901412037034</v>
      </c>
      <c r="T1286" s="13">
        <f t="shared" si="94"/>
        <v>42735.374305555553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93"/>
        <v>1.0165</v>
      </c>
      <c r="P1287" s="8">
        <f t="shared" si="92"/>
        <v>32.269841269841272</v>
      </c>
      <c r="Q1287" t="s">
        <v>8315</v>
      </c>
      <c r="R1287" t="s">
        <v>8316</v>
      </c>
      <c r="S1287" s="13">
        <f t="shared" si="95"/>
        <v>42160.249710648146</v>
      </c>
      <c r="T1287" s="13">
        <f t="shared" si="94"/>
        <v>42175.249710648146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93"/>
        <v>1.0833333333333333</v>
      </c>
      <c r="P1288" s="8">
        <f t="shared" si="92"/>
        <v>81.25</v>
      </c>
      <c r="Q1288" t="s">
        <v>8315</v>
      </c>
      <c r="R1288" t="s">
        <v>8316</v>
      </c>
      <c r="S1288" s="13">
        <f t="shared" si="95"/>
        <v>42039.051238425927</v>
      </c>
      <c r="T1288" s="13">
        <f t="shared" si="94"/>
        <v>42052.249999999993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93"/>
        <v>2.42</v>
      </c>
      <c r="P1289" s="8">
        <f t="shared" si="92"/>
        <v>24.2</v>
      </c>
      <c r="Q1289" t="s">
        <v>8315</v>
      </c>
      <c r="R1289" t="s">
        <v>8316</v>
      </c>
      <c r="S1289" s="13">
        <f t="shared" si="95"/>
        <v>42107.287685185183</v>
      </c>
      <c r="T1289" s="13">
        <f t="shared" si="94"/>
        <v>42167.287685185183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93"/>
        <v>1.0044999999999999</v>
      </c>
      <c r="P1290" s="8">
        <f t="shared" si="92"/>
        <v>65.868852459016395</v>
      </c>
      <c r="Q1290" t="s">
        <v>8315</v>
      </c>
      <c r="R1290" t="s">
        <v>8316</v>
      </c>
      <c r="S1290" s="13">
        <f t="shared" si="95"/>
        <v>42560.821331018517</v>
      </c>
      <c r="T1290" s="13">
        <f t="shared" si="94"/>
        <v>42591.833333333336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93"/>
        <v>1.2506666666666666</v>
      </c>
      <c r="P1291" s="8">
        <f t="shared" si="92"/>
        <v>36.07692307692308</v>
      </c>
      <c r="Q1291" t="s">
        <v>8315</v>
      </c>
      <c r="R1291" t="s">
        <v>8316</v>
      </c>
      <c r="S1291" s="13">
        <f t="shared" si="95"/>
        <v>42708.801446759258</v>
      </c>
      <c r="T1291" s="13">
        <f t="shared" si="94"/>
        <v>42738.801446759258</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93"/>
        <v>1.0857142857142856</v>
      </c>
      <c r="P1292" s="8">
        <f t="shared" si="92"/>
        <v>44.186046511627907</v>
      </c>
      <c r="Q1292" t="s">
        <v>8315</v>
      </c>
      <c r="R1292" t="s">
        <v>8316</v>
      </c>
      <c r="S1292" s="13">
        <f t="shared" si="95"/>
        <v>42086.281608796293</v>
      </c>
      <c r="T1292" s="13">
        <f t="shared" si="94"/>
        <v>42116.957638888889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93"/>
        <v>1.4570000000000001</v>
      </c>
      <c r="P1293" s="8">
        <f t="shared" si="92"/>
        <v>104.07142857142857</v>
      </c>
      <c r="Q1293" t="s">
        <v>8315</v>
      </c>
      <c r="R1293" t="s">
        <v>8316</v>
      </c>
      <c r="S1293" s="13">
        <f t="shared" si="95"/>
        <v>42064.319340277776</v>
      </c>
      <c r="T1293" s="13">
        <f t="shared" si="94"/>
        <v>42100.958333333336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93"/>
        <v>1.1000000000000001</v>
      </c>
      <c r="P1294" s="8">
        <f t="shared" si="92"/>
        <v>35.96153846153846</v>
      </c>
      <c r="Q1294" t="s">
        <v>8315</v>
      </c>
      <c r="R1294" t="s">
        <v>8316</v>
      </c>
      <c r="S1294" s="13">
        <f t="shared" si="95"/>
        <v>42256.430879629632</v>
      </c>
      <c r="T1294" s="13">
        <f t="shared" si="94"/>
        <v>42283.624305555553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93"/>
        <v>1.0223333333333333</v>
      </c>
      <c r="P1295" s="8">
        <f t="shared" si="92"/>
        <v>127.79166666666667</v>
      </c>
      <c r="Q1295" t="s">
        <v>8315</v>
      </c>
      <c r="R1295" t="s">
        <v>8316</v>
      </c>
      <c r="S1295" s="13">
        <f t="shared" si="95"/>
        <v>42292.367719907408</v>
      </c>
      <c r="T1295" s="13">
        <f t="shared" si="94"/>
        <v>42322.409386574072</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93"/>
        <v>1.22</v>
      </c>
      <c r="P1296" s="8">
        <f t="shared" si="92"/>
        <v>27.727272727272727</v>
      </c>
      <c r="Q1296" t="s">
        <v>8315</v>
      </c>
      <c r="R1296" t="s">
        <v>8316</v>
      </c>
      <c r="S1296" s="13">
        <f t="shared" si="95"/>
        <v>42278.120335648149</v>
      </c>
      <c r="T1296" s="13">
        <f t="shared" si="94"/>
        <v>42296.124999999993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93"/>
        <v>1.0196000000000001</v>
      </c>
      <c r="P1297" s="8">
        <f t="shared" si="92"/>
        <v>39.828125</v>
      </c>
      <c r="Q1297" t="s">
        <v>8315</v>
      </c>
      <c r="R1297" t="s">
        <v>8316</v>
      </c>
      <c r="S1297" s="13">
        <f t="shared" si="95"/>
        <v>42184.239548611113</v>
      </c>
      <c r="T1297" s="13">
        <f t="shared" si="94"/>
        <v>42214.374999999993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93"/>
        <v>1.411764705882353</v>
      </c>
      <c r="P1298" s="8">
        <f t="shared" si="92"/>
        <v>52.173913043478258</v>
      </c>
      <c r="Q1298" t="s">
        <v>8315</v>
      </c>
      <c r="R1298" t="s">
        <v>8316</v>
      </c>
      <c r="S1298" s="13">
        <f t="shared" si="95"/>
        <v>42422.717280092591</v>
      </c>
      <c r="T1298" s="13">
        <f t="shared" si="94"/>
        <v>42442.675613425927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93"/>
        <v>1.0952500000000001</v>
      </c>
      <c r="P1299" s="8">
        <f t="shared" si="92"/>
        <v>92.037815126050418</v>
      </c>
      <c r="Q1299" t="s">
        <v>8315</v>
      </c>
      <c r="R1299" t="s">
        <v>8316</v>
      </c>
      <c r="S1299" s="13">
        <f t="shared" si="95"/>
        <v>42461.413865740738</v>
      </c>
      <c r="T1299" s="13">
        <f t="shared" si="94"/>
        <v>42491.413865740738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93"/>
        <v>1.0465</v>
      </c>
      <c r="P1300" s="8">
        <f t="shared" si="92"/>
        <v>63.424242424242422</v>
      </c>
      <c r="Q1300" t="s">
        <v>8315</v>
      </c>
      <c r="R1300" t="s">
        <v>8316</v>
      </c>
      <c r="S1300" s="13">
        <f t="shared" si="95"/>
        <v>42458.347592592589</v>
      </c>
      <c r="T1300" s="13">
        <f t="shared" si="94"/>
        <v>42488.347592592589</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93"/>
        <v>1.24</v>
      </c>
      <c r="P1301" s="8">
        <f t="shared" si="92"/>
        <v>135.625</v>
      </c>
      <c r="Q1301" t="s">
        <v>8315</v>
      </c>
      <c r="R1301" t="s">
        <v>8316</v>
      </c>
      <c r="S1301" s="13">
        <f t="shared" si="95"/>
        <v>42169.481006944443</v>
      </c>
      <c r="T1301" s="13">
        <f t="shared" si="94"/>
        <v>42199.481006944443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93"/>
        <v>1.35</v>
      </c>
      <c r="P1302" s="8">
        <f t="shared" si="92"/>
        <v>168.75</v>
      </c>
      <c r="Q1302" t="s">
        <v>8315</v>
      </c>
      <c r="R1302" t="s">
        <v>8316</v>
      </c>
      <c r="S1302" s="13">
        <f t="shared" si="95"/>
        <v>42483.341874999998</v>
      </c>
      <c r="T1302" s="13">
        <f t="shared" si="94"/>
        <v>42522.456249999996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93"/>
        <v>1.0275000000000001</v>
      </c>
      <c r="P1303" s="8">
        <f t="shared" si="92"/>
        <v>70.862068965517238</v>
      </c>
      <c r="Q1303" t="s">
        <v>8315</v>
      </c>
      <c r="R1303" t="s">
        <v>8316</v>
      </c>
      <c r="S1303" s="13">
        <f t="shared" si="95"/>
        <v>42195.416412037033</v>
      </c>
      <c r="T1303" s="13">
        <f t="shared" si="94"/>
        <v>42205.791666666664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93"/>
        <v>1</v>
      </c>
      <c r="P1304" s="8">
        <f t="shared" si="92"/>
        <v>50</v>
      </c>
      <c r="Q1304" t="s">
        <v>8315</v>
      </c>
      <c r="R1304" t="s">
        <v>8316</v>
      </c>
      <c r="S1304" s="13">
        <f t="shared" si="95"/>
        <v>42674.724664351852</v>
      </c>
      <c r="T1304" s="13">
        <f t="shared" si="94"/>
        <v>42704.766331018516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93"/>
        <v>1.3026085714285716</v>
      </c>
      <c r="P1305" s="8">
        <f t="shared" si="92"/>
        <v>42.214166666666671</v>
      </c>
      <c r="Q1305" t="s">
        <v>8315</v>
      </c>
      <c r="R1305" t="s">
        <v>8316</v>
      </c>
      <c r="S1305" s="13">
        <f t="shared" si="95"/>
        <v>42566.107870370368</v>
      </c>
      <c r="T1305" s="13">
        <f t="shared" si="94"/>
        <v>42582.124999999993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93"/>
        <v>0.39627499999999999</v>
      </c>
      <c r="P1306" s="8">
        <f t="shared" ref="P1306:P1333" si="96">E1306/L1306</f>
        <v>152.41346153846155</v>
      </c>
      <c r="Q1306" t="s">
        <v>8317</v>
      </c>
      <c r="R1306" t="s">
        <v>8319</v>
      </c>
      <c r="S1306" s="13">
        <f t="shared" si="95"/>
        <v>42746.861168981479</v>
      </c>
      <c r="T1306" s="13">
        <f t="shared" si="94"/>
        <v>42806.819502314807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93"/>
        <v>0.25976666666666665</v>
      </c>
      <c r="P1307" s="8">
        <f t="shared" si="96"/>
        <v>90.616279069767444</v>
      </c>
      <c r="Q1307" t="s">
        <v>8317</v>
      </c>
      <c r="R1307" t="s">
        <v>8319</v>
      </c>
      <c r="S1307" s="13">
        <f t="shared" si="95"/>
        <v>42543.332268518519</v>
      </c>
      <c r="T1307" s="13">
        <f t="shared" si="94"/>
        <v>42572.395833333336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93"/>
        <v>0.65246363636363636</v>
      </c>
      <c r="P1308" s="8">
        <f t="shared" si="96"/>
        <v>201.60393258426967</v>
      </c>
      <c r="Q1308" t="s">
        <v>8317</v>
      </c>
      <c r="R1308" t="s">
        <v>8319</v>
      </c>
      <c r="S1308" s="13">
        <f t="shared" si="95"/>
        <v>41947.124236111107</v>
      </c>
      <c r="T1308" s="13">
        <f t="shared" si="94"/>
        <v>41977.124236111107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93"/>
        <v>0.11514000000000001</v>
      </c>
      <c r="P1309" s="8">
        <f t="shared" si="96"/>
        <v>127.93333333333334</v>
      </c>
      <c r="Q1309" t="s">
        <v>8317</v>
      </c>
      <c r="R1309" t="s">
        <v>8319</v>
      </c>
      <c r="S1309" s="13">
        <f t="shared" si="95"/>
        <v>42387.169895833336</v>
      </c>
      <c r="T1309" s="13">
        <f t="shared" si="94"/>
        <v>42417.169895833336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93"/>
        <v>0.11360000000000001</v>
      </c>
      <c r="P1310" s="8">
        <f t="shared" si="96"/>
        <v>29.894736842105264</v>
      </c>
      <c r="Q1310" t="s">
        <v>8317</v>
      </c>
      <c r="R1310" t="s">
        <v>8319</v>
      </c>
      <c r="S1310" s="13">
        <f t="shared" si="95"/>
        <v>42611.280231481483</v>
      </c>
      <c r="T1310" s="13">
        <f t="shared" si="94"/>
        <v>42651.280231481483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93"/>
        <v>1.1199130434782609</v>
      </c>
      <c r="P1311" s="8">
        <f t="shared" si="96"/>
        <v>367.97142857142859</v>
      </c>
      <c r="Q1311" t="s">
        <v>8317</v>
      </c>
      <c r="R1311" t="s">
        <v>8319</v>
      </c>
      <c r="S1311" s="13">
        <f t="shared" si="95"/>
        <v>42257.549398148149</v>
      </c>
      <c r="T1311" s="13">
        <f t="shared" si="94"/>
        <v>42292.549398148149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93"/>
        <v>0.155</v>
      </c>
      <c r="P1312" s="8">
        <f t="shared" si="96"/>
        <v>129.16666666666666</v>
      </c>
      <c r="Q1312" t="s">
        <v>8317</v>
      </c>
      <c r="R1312" t="s">
        <v>8319</v>
      </c>
      <c r="S1312" s="13">
        <f t="shared" si="95"/>
        <v>42556.333912037029</v>
      </c>
      <c r="T1312" s="13">
        <f t="shared" si="94"/>
        <v>42601.333912037029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93"/>
        <v>0.32028000000000001</v>
      </c>
      <c r="P1313" s="8">
        <f t="shared" si="96"/>
        <v>800.7</v>
      </c>
      <c r="Q1313" t="s">
        <v>8317</v>
      </c>
      <c r="R1313" t="s">
        <v>8319</v>
      </c>
      <c r="S1313" s="13">
        <f t="shared" si="95"/>
        <v>42669.468969907401</v>
      </c>
      <c r="T1313" s="13">
        <f t="shared" si="94"/>
        <v>42704.510636574072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93"/>
        <v>6.0869565217391303E-3</v>
      </c>
      <c r="P1314" s="8">
        <f t="shared" si="96"/>
        <v>28</v>
      </c>
      <c r="Q1314" t="s">
        <v>8317</v>
      </c>
      <c r="R1314" t="s">
        <v>8319</v>
      </c>
      <c r="S1314" s="13">
        <f t="shared" si="95"/>
        <v>42082.369467592587</v>
      </c>
      <c r="T1314" s="13">
        <f t="shared" si="94"/>
        <v>42112.369467592587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93"/>
        <v>0.31114999999999998</v>
      </c>
      <c r="P1315" s="8">
        <f t="shared" si="96"/>
        <v>102.01639344262296</v>
      </c>
      <c r="Q1315" t="s">
        <v>8317</v>
      </c>
      <c r="R1315" t="s">
        <v>8319</v>
      </c>
      <c r="S1315" s="13">
        <f t="shared" si="95"/>
        <v>42402.37631944444</v>
      </c>
      <c r="T1315" s="13">
        <f t="shared" si="94"/>
        <v>42432.37631944444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93"/>
        <v>1.1266666666666666E-2</v>
      </c>
      <c r="P1316" s="8">
        <f t="shared" si="96"/>
        <v>184.36363636363637</v>
      </c>
      <c r="Q1316" t="s">
        <v>8317</v>
      </c>
      <c r="R1316" t="s">
        <v>8319</v>
      </c>
      <c r="S1316" s="13">
        <f t="shared" si="95"/>
        <v>42604.336342592585</v>
      </c>
      <c r="T1316" s="13">
        <f t="shared" si="94"/>
        <v>42664.336342592585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93"/>
        <v>0.40404000000000001</v>
      </c>
      <c r="P1317" s="8">
        <f t="shared" si="96"/>
        <v>162.91935483870967</v>
      </c>
      <c r="Q1317" t="s">
        <v>8317</v>
      </c>
      <c r="R1317" t="s">
        <v>8319</v>
      </c>
      <c r="S1317" s="13">
        <f t="shared" si="95"/>
        <v>42278.164907407401</v>
      </c>
      <c r="T1317" s="13">
        <f t="shared" si="94"/>
        <v>42313.708333333336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93"/>
        <v>1.3333333333333333E-5</v>
      </c>
      <c r="P1318" s="8">
        <f t="shared" si="96"/>
        <v>1</v>
      </c>
      <c r="Q1318" t="s">
        <v>8317</v>
      </c>
      <c r="R1318" t="s">
        <v>8319</v>
      </c>
      <c r="S1318" s="13">
        <f t="shared" si="95"/>
        <v>42393.628576388888</v>
      </c>
      <c r="T1318" s="13">
        <f t="shared" si="94"/>
        <v>42428.628576388888</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93"/>
        <v>5.7334999999999997E-2</v>
      </c>
      <c r="P1319" s="8">
        <f t="shared" si="96"/>
        <v>603.52631578947364</v>
      </c>
      <c r="Q1319" t="s">
        <v>8317</v>
      </c>
      <c r="R1319" t="s">
        <v>8319</v>
      </c>
      <c r="S1319" s="13">
        <f t="shared" si="95"/>
        <v>42519.902152777773</v>
      </c>
      <c r="T1319" s="13">
        <f t="shared" si="94"/>
        <v>42572.249999999993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93"/>
        <v>0.15325</v>
      </c>
      <c r="P1320" s="8">
        <f t="shared" si="96"/>
        <v>45.407407407407405</v>
      </c>
      <c r="Q1320" t="s">
        <v>8317</v>
      </c>
      <c r="R1320" t="s">
        <v>8319</v>
      </c>
      <c r="S1320" s="13">
        <f t="shared" si="95"/>
        <v>41984.710324074076</v>
      </c>
      <c r="T1320" s="13">
        <f t="shared" si="94"/>
        <v>42014.710324074076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93"/>
        <v>0.15103448275862069</v>
      </c>
      <c r="P1321" s="8">
        <f t="shared" si="96"/>
        <v>97.333333333333329</v>
      </c>
      <c r="Q1321" t="s">
        <v>8317</v>
      </c>
      <c r="R1321" t="s">
        <v>8319</v>
      </c>
      <c r="S1321" s="13">
        <f t="shared" si="95"/>
        <v>41816.478761574072</v>
      </c>
      <c r="T1321" s="13">
        <f t="shared" si="94"/>
        <v>41831.333333333328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93"/>
        <v>5.0299999999999997E-3</v>
      </c>
      <c r="P1322" s="8">
        <f t="shared" si="96"/>
        <v>167.66666666666666</v>
      </c>
      <c r="Q1322" t="s">
        <v>8317</v>
      </c>
      <c r="R1322" t="s">
        <v>8319</v>
      </c>
      <c r="S1322" s="13">
        <f t="shared" si="95"/>
        <v>42705.357013888883</v>
      </c>
      <c r="T1322" s="13">
        <f t="shared" si="94"/>
        <v>42734.624999999993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93"/>
        <v>1.3028138528138528E-2</v>
      </c>
      <c r="P1323" s="8">
        <f t="shared" si="96"/>
        <v>859.85714285714289</v>
      </c>
      <c r="Q1323" t="s">
        <v>8317</v>
      </c>
      <c r="R1323" t="s">
        <v>8319</v>
      </c>
      <c r="S1323" s="13">
        <f t="shared" si="95"/>
        <v>42697.415937499994</v>
      </c>
      <c r="T1323" s="13">
        <f t="shared" si="94"/>
        <v>42727.415937499994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93"/>
        <v>3.0285714285714286E-3</v>
      </c>
      <c r="P1324" s="8">
        <f t="shared" si="96"/>
        <v>26.5</v>
      </c>
      <c r="Q1324" t="s">
        <v>8317</v>
      </c>
      <c r="R1324" t="s">
        <v>8319</v>
      </c>
      <c r="S1324" s="13">
        <f t="shared" si="95"/>
        <v>42115.323206018518</v>
      </c>
      <c r="T1324" s="13">
        <f t="shared" si="94"/>
        <v>42145.323206018518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93"/>
        <v>8.8800000000000004E-2</v>
      </c>
      <c r="P1325" s="8">
        <f t="shared" si="96"/>
        <v>30.272727272727273</v>
      </c>
      <c r="Q1325" t="s">
        <v>8317</v>
      </c>
      <c r="R1325" t="s">
        <v>8319</v>
      </c>
      <c r="S1325" s="13">
        <f t="shared" si="95"/>
        <v>42451.365115740737</v>
      </c>
      <c r="T1325" s="13">
        <f t="shared" si="94"/>
        <v>42485.954861111109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93"/>
        <v>9.8400000000000001E-2</v>
      </c>
      <c r="P1326" s="8">
        <f t="shared" si="96"/>
        <v>54.666666666666664</v>
      </c>
      <c r="Q1326" t="s">
        <v>8317</v>
      </c>
      <c r="R1326" t="s">
        <v>8319</v>
      </c>
      <c r="S1326" s="13">
        <f t="shared" si="95"/>
        <v>42626.300370370365</v>
      </c>
      <c r="T1326" s="13">
        <f t="shared" si="94"/>
        <v>42656.300370370365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93"/>
        <v>2.4299999999999999E-2</v>
      </c>
      <c r="P1327" s="8">
        <f t="shared" si="96"/>
        <v>60.75</v>
      </c>
      <c r="Q1327" t="s">
        <v>8317</v>
      </c>
      <c r="R1327" t="s">
        <v>8319</v>
      </c>
      <c r="S1327" s="13">
        <f t="shared" si="95"/>
        <v>42703.752719907403</v>
      </c>
      <c r="T1327" s="13">
        <f t="shared" si="94"/>
        <v>42733.752719907403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93"/>
        <v>1.1299999999999999E-2</v>
      </c>
      <c r="P1328" s="8">
        <f t="shared" si="96"/>
        <v>102.72727272727273</v>
      </c>
      <c r="Q1328" t="s">
        <v>8317</v>
      </c>
      <c r="R1328" t="s">
        <v>8319</v>
      </c>
      <c r="S1328" s="13">
        <f t="shared" si="95"/>
        <v>41974.458657407406</v>
      </c>
      <c r="T1328" s="13">
        <f t="shared" si="94"/>
        <v>42019.458657407406</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93"/>
        <v>3.5520833333333335E-2</v>
      </c>
      <c r="P1329" s="8">
        <f t="shared" si="96"/>
        <v>41.585365853658537</v>
      </c>
      <c r="Q1329" t="s">
        <v>8317</v>
      </c>
      <c r="R1329" t="s">
        <v>8319</v>
      </c>
      <c r="S1329" s="13">
        <f t="shared" si="95"/>
        <v>42123.345312500001</v>
      </c>
      <c r="T1329" s="13">
        <f t="shared" si="94"/>
        <v>42153.345312500001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93"/>
        <v>2.3306666666666667E-2</v>
      </c>
      <c r="P1330" s="8">
        <f t="shared" si="96"/>
        <v>116.53333333333333</v>
      </c>
      <c r="Q1330" t="s">
        <v>8317</v>
      </c>
      <c r="R1330" t="s">
        <v>8319</v>
      </c>
      <c r="S1330" s="13">
        <f t="shared" si="95"/>
        <v>42612.309421296297</v>
      </c>
      <c r="T1330" s="13">
        <f t="shared" si="94"/>
        <v>42657.309421296297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93"/>
        <v>8.1600000000000006E-3</v>
      </c>
      <c r="P1331" s="8">
        <f t="shared" si="96"/>
        <v>45.333333333333336</v>
      </c>
      <c r="Q1331" t="s">
        <v>8317</v>
      </c>
      <c r="R1331" t="s">
        <v>8319</v>
      </c>
      <c r="S1331" s="13">
        <f t="shared" si="95"/>
        <v>41934.888252314813</v>
      </c>
      <c r="T1331" s="13">
        <f t="shared" si="94"/>
        <v>41974.929918981477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93"/>
        <v>0.22494285714285714</v>
      </c>
      <c r="P1332" s="8">
        <f t="shared" si="96"/>
        <v>157.46</v>
      </c>
      <c r="Q1332" t="s">
        <v>8317</v>
      </c>
      <c r="R1332" t="s">
        <v>8319</v>
      </c>
      <c r="S1332" s="13">
        <f t="shared" si="95"/>
        <v>42521.943391203698</v>
      </c>
      <c r="T1332" s="13">
        <f t="shared" si="94"/>
        <v>42552.833333333336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93"/>
        <v>1.3668E-2</v>
      </c>
      <c r="P1333" s="8">
        <f t="shared" si="96"/>
        <v>100.5</v>
      </c>
      <c r="Q1333" t="s">
        <v>8317</v>
      </c>
      <c r="R1333" t="s">
        <v>8319</v>
      </c>
      <c r="S1333" s="13">
        <f t="shared" si="95"/>
        <v>42569.170763888884</v>
      </c>
      <c r="T1333" s="13">
        <f t="shared" si="94"/>
        <v>42599.170763888884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93"/>
        <v>0</v>
      </c>
      <c r="Q1334" t="s">
        <v>8317</v>
      </c>
      <c r="R1334" t="s">
        <v>8319</v>
      </c>
      <c r="S1334" s="13">
        <f t="shared" si="95"/>
        <v>42731.726944444446</v>
      </c>
      <c r="T1334" s="13">
        <f t="shared" si="94"/>
        <v>42761.726944444446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93"/>
        <v>0</v>
      </c>
      <c r="Q1335" t="s">
        <v>8317</v>
      </c>
      <c r="R1335" t="s">
        <v>8319</v>
      </c>
      <c r="S1335" s="13">
        <f t="shared" si="95"/>
        <v>41805.7734375</v>
      </c>
      <c r="T1335" s="13">
        <f t="shared" si="94"/>
        <v>41835.7734375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93"/>
        <v>0.10754135338345865</v>
      </c>
      <c r="P1336" s="8">
        <f t="shared" ref="P1336:P1341" si="97">E1336/L1336</f>
        <v>51.822463768115945</v>
      </c>
      <c r="Q1336" t="s">
        <v>8317</v>
      </c>
      <c r="R1336" t="s">
        <v>8319</v>
      </c>
      <c r="S1336" s="13">
        <f t="shared" si="95"/>
        <v>42410.440821759257</v>
      </c>
      <c r="T1336" s="13">
        <f t="shared" si="94"/>
        <v>42440.440821759257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93"/>
        <v>0.1976</v>
      </c>
      <c r="P1337" s="8">
        <f t="shared" si="97"/>
        <v>308.75</v>
      </c>
      <c r="Q1337" t="s">
        <v>8317</v>
      </c>
      <c r="R1337" t="s">
        <v>8319</v>
      </c>
      <c r="S1337" s="13">
        <f t="shared" si="95"/>
        <v>42313.603032407402</v>
      </c>
      <c r="T1337" s="13">
        <f t="shared" si="94"/>
        <v>42343.603032407402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93"/>
        <v>0.84946999999999995</v>
      </c>
      <c r="P1338" s="8">
        <f t="shared" si="97"/>
        <v>379.22767857142856</v>
      </c>
      <c r="Q1338" t="s">
        <v>8317</v>
      </c>
      <c r="R1338" t="s">
        <v>8319</v>
      </c>
      <c r="S1338" s="13">
        <f t="shared" si="95"/>
        <v>41955.530416666668</v>
      </c>
      <c r="T1338" s="13">
        <f t="shared" si="94"/>
        <v>41990.530416666668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93"/>
        <v>0.49381999999999998</v>
      </c>
      <c r="P1339" s="8">
        <f t="shared" si="97"/>
        <v>176.36428571428573</v>
      </c>
      <c r="Q1339" t="s">
        <v>8317</v>
      </c>
      <c r="R1339" t="s">
        <v>8319</v>
      </c>
      <c r="S1339" s="13">
        <f t="shared" si="95"/>
        <v>42767.243969907409</v>
      </c>
      <c r="T1339" s="13">
        <f t="shared" si="94"/>
        <v>42797.243969907409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93"/>
        <v>3.3033333333333331E-2</v>
      </c>
      <c r="P1340" s="8">
        <f t="shared" si="97"/>
        <v>66.066666666666663</v>
      </c>
      <c r="Q1340" t="s">
        <v>8317</v>
      </c>
      <c r="R1340" t="s">
        <v>8319</v>
      </c>
      <c r="S1340" s="13">
        <f t="shared" si="95"/>
        <v>42188.470289351848</v>
      </c>
      <c r="T1340" s="13">
        <f t="shared" si="94"/>
        <v>42218.470289351848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93"/>
        <v>6.6339999999999996E-2</v>
      </c>
      <c r="P1341" s="8">
        <f t="shared" si="97"/>
        <v>89.648648648648646</v>
      </c>
      <c r="Q1341" t="s">
        <v>8317</v>
      </c>
      <c r="R1341" t="s">
        <v>8319</v>
      </c>
      <c r="S1341" s="13">
        <f t="shared" si="95"/>
        <v>41936.313831018517</v>
      </c>
      <c r="T1341" s="13">
        <f t="shared" si="94"/>
        <v>41981.355497685181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93"/>
        <v>0</v>
      </c>
      <c r="Q1342" t="s">
        <v>8317</v>
      </c>
      <c r="R1342" t="s">
        <v>8319</v>
      </c>
      <c r="S1342" s="13">
        <f t="shared" si="95"/>
        <v>41836.262187499997</v>
      </c>
      <c r="T1342" s="13">
        <f t="shared" si="94"/>
        <v>41866.262187499997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93"/>
        <v>0.7036</v>
      </c>
      <c r="P1343" s="8">
        <f t="shared" ref="P1343:P1406" si="98">E1343/L1343</f>
        <v>382.39130434782606</v>
      </c>
      <c r="Q1343" t="s">
        <v>8317</v>
      </c>
      <c r="R1343" t="s">
        <v>8319</v>
      </c>
      <c r="S1343" s="13">
        <f t="shared" si="95"/>
        <v>42612.290706018517</v>
      </c>
      <c r="T1343" s="13">
        <f t="shared" si="94"/>
        <v>42644.290706018517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93"/>
        <v>2E-3</v>
      </c>
      <c r="P1344" s="8">
        <f t="shared" si="98"/>
        <v>100</v>
      </c>
      <c r="Q1344" t="s">
        <v>8317</v>
      </c>
      <c r="R1344" t="s">
        <v>8319</v>
      </c>
      <c r="S1344" s="13">
        <f t="shared" si="95"/>
        <v>42172.483090277776</v>
      </c>
      <c r="T1344" s="13">
        <f t="shared" si="94"/>
        <v>42202.483090277776</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93"/>
        <v>1.02298</v>
      </c>
      <c r="P1345" s="8">
        <f t="shared" si="98"/>
        <v>158.35603715170279</v>
      </c>
      <c r="Q1345" t="s">
        <v>8317</v>
      </c>
      <c r="R1345" t="s">
        <v>8319</v>
      </c>
      <c r="S1345" s="13">
        <f t="shared" si="95"/>
        <v>42542.193090277775</v>
      </c>
      <c r="T1345" s="13">
        <f t="shared" si="94"/>
        <v>42600.832638888889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93"/>
        <v>3.7773333333333334</v>
      </c>
      <c r="P1346" s="8">
        <f t="shared" si="98"/>
        <v>40.762589928057551</v>
      </c>
      <c r="Q1346" t="s">
        <v>8320</v>
      </c>
      <c r="R1346" t="s">
        <v>8321</v>
      </c>
      <c r="S1346" s="13">
        <f t="shared" si="95"/>
        <v>42522.456469907404</v>
      </c>
      <c r="T1346" s="13">
        <f t="shared" si="94"/>
        <v>42551.456469907404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99">E1347/D1347</f>
        <v>1.25</v>
      </c>
      <c r="P1347" s="8">
        <f t="shared" si="98"/>
        <v>53.571428571428569</v>
      </c>
      <c r="Q1347" t="s">
        <v>8320</v>
      </c>
      <c r="R1347" t="s">
        <v>8321</v>
      </c>
      <c r="S1347" s="13">
        <f t="shared" si="95"/>
        <v>41799.481006944443</v>
      </c>
      <c r="T1347" s="13">
        <f t="shared" ref="T1347:T1410" si="100">(I1347/86400)+25569+(-8/24)</f>
        <v>41834.481006944443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99"/>
        <v>1.473265306122449</v>
      </c>
      <c r="P1348" s="8">
        <f t="shared" si="98"/>
        <v>48.449664429530202</v>
      </c>
      <c r="Q1348" t="s">
        <v>8320</v>
      </c>
      <c r="R1348" t="s">
        <v>8321</v>
      </c>
      <c r="S1348" s="13">
        <f t="shared" ref="S1348:S1411" si="101">(J1348/86400)+25569+(-8/24)</f>
        <v>41421.742488425924</v>
      </c>
      <c r="T1348" s="13">
        <f t="shared" si="100"/>
        <v>41451.742488425924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99"/>
        <v>1.022</v>
      </c>
      <c r="P1349" s="8">
        <f t="shared" si="98"/>
        <v>82.41935483870968</v>
      </c>
      <c r="Q1349" t="s">
        <v>8320</v>
      </c>
      <c r="R1349" t="s">
        <v>8321</v>
      </c>
      <c r="S1349" s="13">
        <f t="shared" si="101"/>
        <v>42040.304687499993</v>
      </c>
      <c r="T1349" s="13">
        <f t="shared" si="100"/>
        <v>42070.304687499993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99"/>
        <v>1.018723404255319</v>
      </c>
      <c r="P1350" s="8">
        <f t="shared" si="98"/>
        <v>230.19230769230768</v>
      </c>
      <c r="Q1350" t="s">
        <v>8320</v>
      </c>
      <c r="R1350" t="s">
        <v>8321</v>
      </c>
      <c r="S1350" s="13">
        <f t="shared" si="101"/>
        <v>41963.172835648147</v>
      </c>
      <c r="T1350" s="13">
        <f t="shared" si="100"/>
        <v>41991.172835648147</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99"/>
        <v>2.0419999999999998</v>
      </c>
      <c r="P1351" s="8">
        <f t="shared" si="98"/>
        <v>59.360465116279073</v>
      </c>
      <c r="Q1351" t="s">
        <v>8320</v>
      </c>
      <c r="R1351" t="s">
        <v>8321</v>
      </c>
      <c r="S1351" s="13">
        <f t="shared" si="101"/>
        <v>42316.999247685184</v>
      </c>
      <c r="T1351" s="13">
        <f t="shared" si="100"/>
        <v>42353.957638888889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99"/>
        <v>1.0405</v>
      </c>
      <c r="P1352" s="8">
        <f t="shared" si="98"/>
        <v>66.698717948717942</v>
      </c>
      <c r="Q1352" t="s">
        <v>8320</v>
      </c>
      <c r="R1352" t="s">
        <v>8321</v>
      </c>
      <c r="S1352" s="13">
        <f t="shared" si="101"/>
        <v>42333.679791666662</v>
      </c>
      <c r="T1352" s="13">
        <f t="shared" si="100"/>
        <v>42363.679791666662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99"/>
        <v>1.0126500000000001</v>
      </c>
      <c r="P1353" s="8">
        <f t="shared" si="98"/>
        <v>168.77500000000001</v>
      </c>
      <c r="Q1353" t="s">
        <v>8320</v>
      </c>
      <c r="R1353" t="s">
        <v>8321</v>
      </c>
      <c r="S1353" s="13">
        <f t="shared" si="101"/>
        <v>42382.406759259255</v>
      </c>
      <c r="T1353" s="13">
        <f t="shared" si="100"/>
        <v>42412.406759259255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99"/>
        <v>1.3613999999999999</v>
      </c>
      <c r="P1354" s="8">
        <f t="shared" si="98"/>
        <v>59.973568281938327</v>
      </c>
      <c r="Q1354" t="s">
        <v>8320</v>
      </c>
      <c r="R1354" t="s">
        <v>8321</v>
      </c>
      <c r="S1354" s="13">
        <f t="shared" si="101"/>
        <v>42200.244976851849</v>
      </c>
      <c r="T1354" s="13">
        <f t="shared" si="100"/>
        <v>42251.832638888889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99"/>
        <v>1.3360000000000001</v>
      </c>
      <c r="P1355" s="8">
        <f t="shared" si="98"/>
        <v>31.80952380952381</v>
      </c>
      <c r="Q1355" t="s">
        <v>8320</v>
      </c>
      <c r="R1355" t="s">
        <v>8321</v>
      </c>
      <c r="S1355" s="13">
        <f t="shared" si="101"/>
        <v>41308.784583333334</v>
      </c>
      <c r="T1355" s="13">
        <f t="shared" si="100"/>
        <v>41343.666666666664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99"/>
        <v>1.3025</v>
      </c>
      <c r="P1356" s="8">
        <f t="shared" si="98"/>
        <v>24.421875</v>
      </c>
      <c r="Q1356" t="s">
        <v>8320</v>
      </c>
      <c r="R1356" t="s">
        <v>8321</v>
      </c>
      <c r="S1356" s="13">
        <f t="shared" si="101"/>
        <v>42502.474293981482</v>
      </c>
      <c r="T1356" s="13">
        <f t="shared" si="100"/>
        <v>42532.474293981482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99"/>
        <v>1.2267999999999999</v>
      </c>
      <c r="P1357" s="8">
        <f t="shared" si="98"/>
        <v>25.347107438016529</v>
      </c>
      <c r="Q1357" t="s">
        <v>8320</v>
      </c>
      <c r="R1357" t="s">
        <v>8321</v>
      </c>
      <c r="S1357" s="13">
        <f t="shared" si="101"/>
        <v>41212.921354166661</v>
      </c>
      <c r="T1357" s="13">
        <f t="shared" si="100"/>
        <v>41243.083333333328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99"/>
        <v>1.8281058823529412</v>
      </c>
      <c r="P1358" s="8">
        <f t="shared" si="98"/>
        <v>71.443218390804603</v>
      </c>
      <c r="Q1358" t="s">
        <v>8320</v>
      </c>
      <c r="R1358" t="s">
        <v>8321</v>
      </c>
      <c r="S1358" s="13">
        <f t="shared" si="101"/>
        <v>41429.705555555549</v>
      </c>
      <c r="T1358" s="13">
        <f t="shared" si="100"/>
        <v>41459.705555555549</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99"/>
        <v>1.2529999999999999</v>
      </c>
      <c r="P1359" s="8">
        <f t="shared" si="98"/>
        <v>38.553846153846152</v>
      </c>
      <c r="Q1359" t="s">
        <v>8320</v>
      </c>
      <c r="R1359" t="s">
        <v>8321</v>
      </c>
      <c r="S1359" s="13">
        <f t="shared" si="101"/>
        <v>41304.628900462958</v>
      </c>
      <c r="T1359" s="13">
        <f t="shared" si="100"/>
        <v>41333.915972222218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99"/>
        <v>1.1166666666666667</v>
      </c>
      <c r="P1360" s="8">
        <f t="shared" si="98"/>
        <v>68.367346938775512</v>
      </c>
      <c r="Q1360" t="s">
        <v>8320</v>
      </c>
      <c r="R1360" t="s">
        <v>8321</v>
      </c>
      <c r="S1360" s="13">
        <f t="shared" si="101"/>
        <v>40689.237534722219</v>
      </c>
      <c r="T1360" s="13">
        <f t="shared" si="100"/>
        <v>40719.237534722219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99"/>
        <v>1.1575757575757575</v>
      </c>
      <c r="P1361" s="8">
        <f t="shared" si="98"/>
        <v>40.210526315789473</v>
      </c>
      <c r="Q1361" t="s">
        <v>8320</v>
      </c>
      <c r="R1361" t="s">
        <v>8321</v>
      </c>
      <c r="S1361" s="13">
        <f t="shared" si="101"/>
        <v>40668.481365740736</v>
      </c>
      <c r="T1361" s="13">
        <f t="shared" si="100"/>
        <v>40730.481365740736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99"/>
        <v>1.732</v>
      </c>
      <c r="P1362" s="8">
        <f t="shared" si="98"/>
        <v>32.074074074074076</v>
      </c>
      <c r="Q1362" t="s">
        <v>8320</v>
      </c>
      <c r="R1362" t="s">
        <v>8321</v>
      </c>
      <c r="S1362" s="13">
        <f t="shared" si="101"/>
        <v>41095.567361111105</v>
      </c>
      <c r="T1362" s="13">
        <f t="shared" si="100"/>
        <v>41123.567361111105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99"/>
        <v>1.2598333333333334</v>
      </c>
      <c r="P1363" s="8">
        <f t="shared" si="98"/>
        <v>28.632575757575758</v>
      </c>
      <c r="Q1363" t="s">
        <v>8320</v>
      </c>
      <c r="R1363" t="s">
        <v>8321</v>
      </c>
      <c r="S1363" s="13">
        <f t="shared" si="101"/>
        <v>41781.383935185186</v>
      </c>
      <c r="T1363" s="13">
        <f t="shared" si="100"/>
        <v>41811.383935185186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99"/>
        <v>1.091</v>
      </c>
      <c r="P1364" s="8">
        <f t="shared" si="98"/>
        <v>43.64</v>
      </c>
      <c r="Q1364" t="s">
        <v>8320</v>
      </c>
      <c r="R1364" t="s">
        <v>8321</v>
      </c>
      <c r="S1364" s="13">
        <f t="shared" si="101"/>
        <v>41464.601053240738</v>
      </c>
      <c r="T1364" s="13">
        <f t="shared" si="100"/>
        <v>41524.601053240738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99"/>
        <v>1</v>
      </c>
      <c r="P1365" s="8">
        <f t="shared" si="98"/>
        <v>40</v>
      </c>
      <c r="Q1365" t="s">
        <v>8320</v>
      </c>
      <c r="R1365" t="s">
        <v>8321</v>
      </c>
      <c r="S1365" s="13">
        <f t="shared" si="101"/>
        <v>42396.510729166665</v>
      </c>
      <c r="T1365" s="13">
        <f t="shared" si="100"/>
        <v>42414.999305555553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99"/>
        <v>1.1864285714285714</v>
      </c>
      <c r="P1366" s="8">
        <f t="shared" si="98"/>
        <v>346.04166666666669</v>
      </c>
      <c r="Q1366" t="s">
        <v>8323</v>
      </c>
      <c r="R1366" t="s">
        <v>8324</v>
      </c>
      <c r="S1366" s="13">
        <f t="shared" si="101"/>
        <v>41951.362337962964</v>
      </c>
      <c r="T1366" s="13">
        <f t="shared" si="100"/>
        <v>42011.362337962964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99"/>
        <v>1.0026666666666666</v>
      </c>
      <c r="P1367" s="8">
        <f t="shared" si="98"/>
        <v>81.739130434782609</v>
      </c>
      <c r="Q1367" t="s">
        <v>8323</v>
      </c>
      <c r="R1367" t="s">
        <v>8324</v>
      </c>
      <c r="S1367" s="13">
        <f t="shared" si="101"/>
        <v>42049.399907407402</v>
      </c>
      <c r="T1367" s="13">
        <f t="shared" si="100"/>
        <v>42079.358240740738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99"/>
        <v>1.2648920000000001</v>
      </c>
      <c r="P1368" s="8">
        <f t="shared" si="98"/>
        <v>64.535306122448986</v>
      </c>
      <c r="Q1368" t="s">
        <v>8323</v>
      </c>
      <c r="R1368" t="s">
        <v>8324</v>
      </c>
      <c r="S1368" s="13">
        <f t="shared" si="101"/>
        <v>41924.662766203699</v>
      </c>
      <c r="T1368" s="13">
        <f t="shared" si="100"/>
        <v>41969.704432870371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99"/>
        <v>1.1426000000000001</v>
      </c>
      <c r="P1369" s="8">
        <f t="shared" si="98"/>
        <v>63.477777777777774</v>
      </c>
      <c r="Q1369" t="s">
        <v>8323</v>
      </c>
      <c r="R1369" t="s">
        <v>8324</v>
      </c>
      <c r="S1369" s="13">
        <f t="shared" si="101"/>
        <v>42291.669560185182</v>
      </c>
      <c r="T1369" s="13">
        <f t="shared" si="100"/>
        <v>42321.711226851847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99"/>
        <v>1.107</v>
      </c>
      <c r="P1370" s="8">
        <f t="shared" si="98"/>
        <v>63.620689655172413</v>
      </c>
      <c r="Q1370" t="s">
        <v>8323</v>
      </c>
      <c r="R1370" t="s">
        <v>8324</v>
      </c>
      <c r="S1370" s="13">
        <f t="shared" si="101"/>
        <v>42145.857569444437</v>
      </c>
      <c r="T1370" s="13">
        <f t="shared" si="100"/>
        <v>42169.857569444437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99"/>
        <v>1.0534805315203954</v>
      </c>
      <c r="P1371" s="8">
        <f t="shared" si="98"/>
        <v>83.967068965517228</v>
      </c>
      <c r="Q1371" t="s">
        <v>8323</v>
      </c>
      <c r="R1371" t="s">
        <v>8324</v>
      </c>
      <c r="S1371" s="13">
        <f t="shared" si="101"/>
        <v>41710.260949074072</v>
      </c>
      <c r="T1371" s="13">
        <f t="shared" si="100"/>
        <v>41740.260949074072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99"/>
        <v>1.0366666666666666</v>
      </c>
      <c r="P1372" s="8">
        <f t="shared" si="98"/>
        <v>77.75</v>
      </c>
      <c r="Q1372" t="s">
        <v>8323</v>
      </c>
      <c r="R1372" t="s">
        <v>8324</v>
      </c>
      <c r="S1372" s="13">
        <f t="shared" si="101"/>
        <v>41547.670023148145</v>
      </c>
      <c r="T1372" s="13">
        <f t="shared" si="100"/>
        <v>41562.670023148145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99"/>
        <v>1.0708672667523933</v>
      </c>
      <c r="P1373" s="8">
        <f t="shared" si="98"/>
        <v>107.07142857142857</v>
      </c>
      <c r="Q1373" t="s">
        <v>8323</v>
      </c>
      <c r="R1373" t="s">
        <v>8324</v>
      </c>
      <c r="S1373" s="13">
        <f t="shared" si="101"/>
        <v>42101.425254629627</v>
      </c>
      <c r="T1373" s="13">
        <f t="shared" si="100"/>
        <v>42131.425254629627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99"/>
        <v>1.24</v>
      </c>
      <c r="P1374" s="8">
        <f t="shared" si="98"/>
        <v>38.75</v>
      </c>
      <c r="Q1374" t="s">
        <v>8323</v>
      </c>
      <c r="R1374" t="s">
        <v>8324</v>
      </c>
      <c r="S1374" s="13">
        <f t="shared" si="101"/>
        <v>41072.40662037037</v>
      </c>
      <c r="T1374" s="13">
        <f t="shared" si="100"/>
        <v>41102.40662037037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99"/>
        <v>1.0501</v>
      </c>
      <c r="P1375" s="8">
        <f t="shared" si="98"/>
        <v>201.94230769230768</v>
      </c>
      <c r="Q1375" t="s">
        <v>8323</v>
      </c>
      <c r="R1375" t="s">
        <v>8324</v>
      </c>
      <c r="S1375" s="13">
        <f t="shared" si="101"/>
        <v>42704.618437499994</v>
      </c>
      <c r="T1375" s="13">
        <f t="shared" si="100"/>
        <v>42734.618437499994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99"/>
        <v>1.8946666666666667</v>
      </c>
      <c r="P1376" s="8">
        <f t="shared" si="98"/>
        <v>43.060606060606062</v>
      </c>
      <c r="Q1376" t="s">
        <v>8323</v>
      </c>
      <c r="R1376" t="s">
        <v>8324</v>
      </c>
      <c r="S1376" s="13">
        <f t="shared" si="101"/>
        <v>42423.828564814808</v>
      </c>
      <c r="T1376" s="13">
        <f t="shared" si="100"/>
        <v>42453.786898148144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99"/>
        <v>1.7132499999999999</v>
      </c>
      <c r="P1377" s="8">
        <f t="shared" si="98"/>
        <v>62.871559633027523</v>
      </c>
      <c r="Q1377" t="s">
        <v>8323</v>
      </c>
      <c r="R1377" t="s">
        <v>8324</v>
      </c>
      <c r="S1377" s="13">
        <f t="shared" si="101"/>
        <v>42719.732858796291</v>
      </c>
      <c r="T1377" s="13">
        <f t="shared" si="100"/>
        <v>42749.732858796291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99"/>
        <v>2.5248648648648651</v>
      </c>
      <c r="P1378" s="8">
        <f t="shared" si="98"/>
        <v>55.607142857142854</v>
      </c>
      <c r="Q1378" t="s">
        <v>8323</v>
      </c>
      <c r="R1378" t="s">
        <v>8324</v>
      </c>
      <c r="S1378" s="13">
        <f t="shared" si="101"/>
        <v>42677.335717592585</v>
      </c>
      <c r="T1378" s="13">
        <f t="shared" si="100"/>
        <v>42707.377384259256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99"/>
        <v>1.1615384615384616</v>
      </c>
      <c r="P1379" s="8">
        <f t="shared" si="98"/>
        <v>48.70967741935484</v>
      </c>
      <c r="Q1379" t="s">
        <v>8323</v>
      </c>
      <c r="R1379" t="s">
        <v>8324</v>
      </c>
      <c r="S1379" s="13">
        <f t="shared" si="101"/>
        <v>42746.88622685185</v>
      </c>
      <c r="T1379" s="13">
        <f t="shared" si="100"/>
        <v>42768.84097222222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99"/>
        <v>2.0335000000000001</v>
      </c>
      <c r="P1380" s="8">
        <f t="shared" si="98"/>
        <v>30.578947368421051</v>
      </c>
      <c r="Q1380" t="s">
        <v>8323</v>
      </c>
      <c r="R1380" t="s">
        <v>8324</v>
      </c>
      <c r="S1380" s="13">
        <f t="shared" si="101"/>
        <v>42568.426041666666</v>
      </c>
      <c r="T1380" s="13">
        <f t="shared" si="100"/>
        <v>42583.426041666666</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99"/>
        <v>1.1160000000000001</v>
      </c>
      <c r="P1381" s="8">
        <f t="shared" si="98"/>
        <v>73.907284768211923</v>
      </c>
      <c r="Q1381" t="s">
        <v>8323</v>
      </c>
      <c r="R1381" t="s">
        <v>8324</v>
      </c>
      <c r="S1381" s="13">
        <f t="shared" si="101"/>
        <v>42130.158287037033</v>
      </c>
      <c r="T1381" s="13">
        <f t="shared" si="100"/>
        <v>42160.158287037033</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99"/>
        <v>4.24</v>
      </c>
      <c r="P1382" s="8">
        <f t="shared" si="98"/>
        <v>21.2</v>
      </c>
      <c r="Q1382" t="s">
        <v>8323</v>
      </c>
      <c r="R1382" t="s">
        <v>8324</v>
      </c>
      <c r="S1382" s="13">
        <f t="shared" si="101"/>
        <v>42141.429467592585</v>
      </c>
      <c r="T1382" s="13">
        <f t="shared" si="100"/>
        <v>42163.749999999993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99"/>
        <v>1.071</v>
      </c>
      <c r="P1383" s="8">
        <f t="shared" si="98"/>
        <v>73.356164383561648</v>
      </c>
      <c r="Q1383" t="s">
        <v>8323</v>
      </c>
      <c r="R1383" t="s">
        <v>8324</v>
      </c>
      <c r="S1383" s="13">
        <f t="shared" si="101"/>
        <v>42702.881076388883</v>
      </c>
      <c r="T1383" s="13">
        <f t="shared" si="100"/>
        <v>42732.881076388883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99"/>
        <v>1.043625</v>
      </c>
      <c r="P1384" s="8">
        <f t="shared" si="98"/>
        <v>56.412162162162161</v>
      </c>
      <c r="Q1384" t="s">
        <v>8323</v>
      </c>
      <c r="R1384" t="s">
        <v>8324</v>
      </c>
      <c r="S1384" s="13">
        <f t="shared" si="101"/>
        <v>41370.466851851852</v>
      </c>
      <c r="T1384" s="13">
        <f t="shared" si="100"/>
        <v>41400.466851851852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99"/>
        <v>2.124090909090909</v>
      </c>
      <c r="P1385" s="8">
        <f t="shared" si="98"/>
        <v>50.247311827956992</v>
      </c>
      <c r="Q1385" t="s">
        <v>8323</v>
      </c>
      <c r="R1385" t="s">
        <v>8324</v>
      </c>
      <c r="S1385" s="13">
        <f t="shared" si="101"/>
        <v>42706.741643518515</v>
      </c>
      <c r="T1385" s="13">
        <f t="shared" si="100"/>
        <v>42726.741643518515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99"/>
        <v>1.2408571428571429</v>
      </c>
      <c r="P1386" s="8">
        <f t="shared" si="98"/>
        <v>68.936507936507937</v>
      </c>
      <c r="Q1386" t="s">
        <v>8323</v>
      </c>
      <c r="R1386" t="s">
        <v>8324</v>
      </c>
      <c r="S1386" s="13">
        <f t="shared" si="101"/>
        <v>42160.401874999996</v>
      </c>
      <c r="T1386" s="13">
        <f t="shared" si="100"/>
        <v>42190.401874999996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99"/>
        <v>1.10406125</v>
      </c>
      <c r="P1387" s="8">
        <f t="shared" si="98"/>
        <v>65.914104477611943</v>
      </c>
      <c r="Q1387" t="s">
        <v>8323</v>
      </c>
      <c r="R1387" t="s">
        <v>8324</v>
      </c>
      <c r="S1387" s="13">
        <f t="shared" si="101"/>
        <v>42433.355567129627</v>
      </c>
      <c r="T1387" s="13">
        <f t="shared" si="100"/>
        <v>42489.174305555549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99"/>
        <v>2.1875</v>
      </c>
      <c r="P1388" s="8">
        <f t="shared" si="98"/>
        <v>62.5</v>
      </c>
      <c r="Q1388" t="s">
        <v>8323</v>
      </c>
      <c r="R1388" t="s">
        <v>8324</v>
      </c>
      <c r="S1388" s="13">
        <f t="shared" si="101"/>
        <v>42184.313530092586</v>
      </c>
      <c r="T1388" s="13">
        <f t="shared" si="100"/>
        <v>42214.313530092586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99"/>
        <v>1.36625</v>
      </c>
      <c r="P1389" s="8">
        <f t="shared" si="98"/>
        <v>70.064102564102569</v>
      </c>
      <c r="Q1389" t="s">
        <v>8323</v>
      </c>
      <c r="R1389" t="s">
        <v>8324</v>
      </c>
      <c r="S1389" s="13">
        <f t="shared" si="101"/>
        <v>42126.587905092594</v>
      </c>
      <c r="T1389" s="13">
        <f t="shared" si="100"/>
        <v>42157.854166666664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99"/>
        <v>1.348074</v>
      </c>
      <c r="P1390" s="8">
        <f t="shared" si="98"/>
        <v>60.181874999999998</v>
      </c>
      <c r="Q1390" t="s">
        <v>8323</v>
      </c>
      <c r="R1390" t="s">
        <v>8324</v>
      </c>
      <c r="S1390" s="13">
        <f t="shared" si="101"/>
        <v>42634.281446759262</v>
      </c>
      <c r="T1390" s="13">
        <f t="shared" si="100"/>
        <v>42660.343055555553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99"/>
        <v>1.454</v>
      </c>
      <c r="P1391" s="8">
        <f t="shared" si="98"/>
        <v>21.382352941176471</v>
      </c>
      <c r="Q1391" t="s">
        <v>8323</v>
      </c>
      <c r="R1391" t="s">
        <v>8324</v>
      </c>
      <c r="S1391" s="13">
        <f t="shared" si="101"/>
        <v>42565.147650462961</v>
      </c>
      <c r="T1391" s="13">
        <f t="shared" si="100"/>
        <v>42595.147650462961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99"/>
        <v>1.0910714285714285</v>
      </c>
      <c r="P1392" s="8">
        <f t="shared" si="98"/>
        <v>160.78947368421052</v>
      </c>
      <c r="Q1392" t="s">
        <v>8323</v>
      </c>
      <c r="R1392" t="s">
        <v>8324</v>
      </c>
      <c r="S1392" s="13">
        <f t="shared" si="101"/>
        <v>42087.469976851855</v>
      </c>
      <c r="T1392" s="13">
        <f t="shared" si="100"/>
        <v>42121.383333333331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99"/>
        <v>1.1020000000000001</v>
      </c>
      <c r="P1393" s="8">
        <f t="shared" si="98"/>
        <v>42.384615384615387</v>
      </c>
      <c r="Q1393" t="s">
        <v>8323</v>
      </c>
      <c r="R1393" t="s">
        <v>8324</v>
      </c>
      <c r="S1393" s="13">
        <f t="shared" si="101"/>
        <v>42193.317337962959</v>
      </c>
      <c r="T1393" s="13">
        <f t="shared" si="100"/>
        <v>42237.874305555553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99"/>
        <v>1.1364000000000001</v>
      </c>
      <c r="P1394" s="8">
        <f t="shared" si="98"/>
        <v>27.317307692307693</v>
      </c>
      <c r="Q1394" t="s">
        <v>8323</v>
      </c>
      <c r="R1394" t="s">
        <v>8324</v>
      </c>
      <c r="S1394" s="13">
        <f t="shared" si="101"/>
        <v>42400.821597222217</v>
      </c>
      <c r="T1394" s="13">
        <f t="shared" si="100"/>
        <v>42431.821597222217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99"/>
        <v>1.0235000000000001</v>
      </c>
      <c r="P1395" s="8">
        <f t="shared" si="98"/>
        <v>196.82692307692307</v>
      </c>
      <c r="Q1395" t="s">
        <v>8323</v>
      </c>
      <c r="R1395" t="s">
        <v>8324</v>
      </c>
      <c r="S1395" s="13">
        <f t="shared" si="101"/>
        <v>42553.348645833328</v>
      </c>
      <c r="T1395" s="13">
        <f t="shared" si="100"/>
        <v>42583.348645833328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99"/>
        <v>1.2213333333333334</v>
      </c>
      <c r="P1396" s="8">
        <f t="shared" si="98"/>
        <v>53.882352941176471</v>
      </c>
      <c r="Q1396" t="s">
        <v>8323</v>
      </c>
      <c r="R1396" t="s">
        <v>8324</v>
      </c>
      <c r="S1396" s="13">
        <f t="shared" si="101"/>
        <v>42751.811643518515</v>
      </c>
      <c r="T1396" s="13">
        <f t="shared" si="100"/>
        <v>42794.791666666664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99"/>
        <v>1.1188571428571428</v>
      </c>
      <c r="P1397" s="8">
        <f t="shared" si="98"/>
        <v>47.756097560975611</v>
      </c>
      <c r="Q1397" t="s">
        <v>8323</v>
      </c>
      <c r="R1397" t="s">
        <v>8324</v>
      </c>
      <c r="S1397" s="13">
        <f t="shared" si="101"/>
        <v>42719.575011574074</v>
      </c>
      <c r="T1397" s="13">
        <f t="shared" si="100"/>
        <v>42749.575011574074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99"/>
        <v>1.073</v>
      </c>
      <c r="P1398" s="8">
        <f t="shared" si="98"/>
        <v>88.191780821917803</v>
      </c>
      <c r="Q1398" t="s">
        <v>8323</v>
      </c>
      <c r="R1398" t="s">
        <v>8324</v>
      </c>
      <c r="S1398" s="13">
        <f t="shared" si="101"/>
        <v>42018.665300925924</v>
      </c>
      <c r="T1398" s="13">
        <f t="shared" si="100"/>
        <v>42048.665300925924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99"/>
        <v>1.1385000000000001</v>
      </c>
      <c r="P1399" s="8">
        <f t="shared" si="98"/>
        <v>72.056962025316452</v>
      </c>
      <c r="Q1399" t="s">
        <v>8323</v>
      </c>
      <c r="R1399" t="s">
        <v>8324</v>
      </c>
      <c r="S1399" s="13">
        <f t="shared" si="101"/>
        <v>42640.584606481476</v>
      </c>
      <c r="T1399" s="13">
        <f t="shared" si="100"/>
        <v>42670.554861111108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99"/>
        <v>1.0968181818181819</v>
      </c>
      <c r="P1400" s="8">
        <f t="shared" si="98"/>
        <v>74.246153846153845</v>
      </c>
      <c r="Q1400" t="s">
        <v>8323</v>
      </c>
      <c r="R1400" t="s">
        <v>8324</v>
      </c>
      <c r="S1400" s="13">
        <f t="shared" si="101"/>
        <v>42526.540902777771</v>
      </c>
      <c r="T1400" s="13">
        <f t="shared" si="100"/>
        <v>42556.540902777771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99"/>
        <v>1.2614444444444444</v>
      </c>
      <c r="P1401" s="8">
        <f t="shared" si="98"/>
        <v>61.701086956521742</v>
      </c>
      <c r="Q1401" t="s">
        <v>8323</v>
      </c>
      <c r="R1401" t="s">
        <v>8324</v>
      </c>
      <c r="S1401" s="13">
        <f t="shared" si="101"/>
        <v>41888.670983796292</v>
      </c>
      <c r="T1401" s="13">
        <f t="shared" si="100"/>
        <v>41918.670983796292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99"/>
        <v>1.6742857142857144</v>
      </c>
      <c r="P1402" s="8">
        <f t="shared" si="98"/>
        <v>17.235294117647058</v>
      </c>
      <c r="Q1402" t="s">
        <v>8323</v>
      </c>
      <c r="R1402" t="s">
        <v>8324</v>
      </c>
      <c r="S1402" s="13">
        <f t="shared" si="101"/>
        <v>42498.007789351854</v>
      </c>
      <c r="T1402" s="13">
        <f t="shared" si="100"/>
        <v>42532.895833333336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99"/>
        <v>4.9652000000000003</v>
      </c>
      <c r="P1403" s="8">
        <f t="shared" si="98"/>
        <v>51.720833333333331</v>
      </c>
      <c r="Q1403" t="s">
        <v>8323</v>
      </c>
      <c r="R1403" t="s">
        <v>8324</v>
      </c>
      <c r="S1403" s="13">
        <f t="shared" si="101"/>
        <v>41399.662893518514</v>
      </c>
      <c r="T1403" s="13">
        <f t="shared" si="100"/>
        <v>41420.662893518514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99"/>
        <v>1.0915999999999999</v>
      </c>
      <c r="P1404" s="8">
        <f t="shared" si="98"/>
        <v>24.150442477876105</v>
      </c>
      <c r="Q1404" t="s">
        <v>8323</v>
      </c>
      <c r="R1404" t="s">
        <v>8324</v>
      </c>
      <c r="S1404" s="13">
        <f t="shared" si="101"/>
        <v>42064.720034722217</v>
      </c>
      <c r="T1404" s="13">
        <f t="shared" si="100"/>
        <v>42124.678368055553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99"/>
        <v>1.0257499999999999</v>
      </c>
      <c r="P1405" s="8">
        <f t="shared" si="98"/>
        <v>62.166666666666664</v>
      </c>
      <c r="Q1405" t="s">
        <v>8323</v>
      </c>
      <c r="R1405" t="s">
        <v>8324</v>
      </c>
      <c r="S1405" s="13">
        <f t="shared" si="101"/>
        <v>41450.729571759257</v>
      </c>
      <c r="T1405" s="13">
        <f t="shared" si="100"/>
        <v>41480.729571759257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99"/>
        <v>1.6620689655172414E-2</v>
      </c>
      <c r="P1406" s="8">
        <f t="shared" si="98"/>
        <v>48.2</v>
      </c>
      <c r="Q1406" t="s">
        <v>8320</v>
      </c>
      <c r="R1406" t="s">
        <v>8339</v>
      </c>
      <c r="S1406" s="13">
        <f t="shared" si="101"/>
        <v>42032.17690972222</v>
      </c>
      <c r="T1406" s="13">
        <f t="shared" si="100"/>
        <v>42057.17690972222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99"/>
        <v>4.1999999999999997E-3</v>
      </c>
      <c r="P1407" s="8">
        <f>E1407/L1407</f>
        <v>6.1764705882352944</v>
      </c>
      <c r="Q1407" t="s">
        <v>8320</v>
      </c>
      <c r="R1407" t="s">
        <v>8339</v>
      </c>
      <c r="S1407" s="13">
        <f t="shared" si="101"/>
        <v>41941.347233796296</v>
      </c>
      <c r="T1407" s="13">
        <f t="shared" si="100"/>
        <v>41971.38890046296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99"/>
        <v>1.25E-3</v>
      </c>
      <c r="P1408" s="8">
        <f>E1408/L1408</f>
        <v>5</v>
      </c>
      <c r="Q1408" t="s">
        <v>8320</v>
      </c>
      <c r="R1408" t="s">
        <v>8339</v>
      </c>
      <c r="S1408" s="13">
        <f t="shared" si="101"/>
        <v>42297.099618055552</v>
      </c>
      <c r="T1408" s="13">
        <f t="shared" si="100"/>
        <v>42350.083333333336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99"/>
        <v>5.0000000000000001E-3</v>
      </c>
      <c r="P1409" s="8">
        <f>E1409/L1409</f>
        <v>7.5</v>
      </c>
      <c r="Q1409" t="s">
        <v>8320</v>
      </c>
      <c r="R1409" t="s">
        <v>8339</v>
      </c>
      <c r="S1409" s="13">
        <f t="shared" si="101"/>
        <v>41838.20344907407</v>
      </c>
      <c r="T1409" s="13">
        <f t="shared" si="100"/>
        <v>41863.20344907407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99"/>
        <v>7.1999999999999995E-2</v>
      </c>
      <c r="P1410" s="8">
        <f>E1410/L1410</f>
        <v>12</v>
      </c>
      <c r="Q1410" t="s">
        <v>8320</v>
      </c>
      <c r="R1410" t="s">
        <v>8339</v>
      </c>
      <c r="S1410" s="13">
        <f t="shared" si="101"/>
        <v>42291.538842592585</v>
      </c>
      <c r="T1410" s="13">
        <f t="shared" si="100"/>
        <v>42321.580509259256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02">E1411/D1411</f>
        <v>0</v>
      </c>
      <c r="Q1411" t="s">
        <v>8320</v>
      </c>
      <c r="R1411" t="s">
        <v>8339</v>
      </c>
      <c r="S1411" s="13">
        <f t="shared" si="101"/>
        <v>41944.800173611111</v>
      </c>
      <c r="T1411" s="13">
        <f t="shared" ref="T1411:T1474" si="103">(I1411/86400)+25569+(-8/24)</f>
        <v>42004.841840277775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02"/>
        <v>1.6666666666666666E-4</v>
      </c>
      <c r="P1412" s="8">
        <f t="shared" ref="P1412:P1417" si="104">E1412/L1412</f>
        <v>1</v>
      </c>
      <c r="Q1412" t="s">
        <v>8320</v>
      </c>
      <c r="R1412" t="s">
        <v>8339</v>
      </c>
      <c r="S1412" s="13">
        <f t="shared" ref="S1412:S1475" si="105">(J1412/86400)+25569+(-8/24)</f>
        <v>42478.985185185178</v>
      </c>
      <c r="T1412" s="13">
        <f t="shared" si="103"/>
        <v>42523.985185185178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02"/>
        <v>2.3333333333333335E-3</v>
      </c>
      <c r="P1413" s="8">
        <f t="shared" si="104"/>
        <v>2.3333333333333335</v>
      </c>
      <c r="Q1413" t="s">
        <v>8320</v>
      </c>
      <c r="R1413" t="s">
        <v>8339</v>
      </c>
      <c r="S1413" s="13">
        <f t="shared" si="105"/>
        <v>42012.725694444445</v>
      </c>
      <c r="T1413" s="13">
        <f t="shared" si="103"/>
        <v>42040.725694444445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02"/>
        <v>4.5714285714285714E-2</v>
      </c>
      <c r="P1414" s="8">
        <f t="shared" si="104"/>
        <v>24.615384615384617</v>
      </c>
      <c r="Q1414" t="s">
        <v>8320</v>
      </c>
      <c r="R1414" t="s">
        <v>8339</v>
      </c>
      <c r="S1414" s="13">
        <f t="shared" si="105"/>
        <v>41946.730312499996</v>
      </c>
      <c r="T1414" s="13">
        <f t="shared" si="103"/>
        <v>41976.730312499996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02"/>
        <v>0.05</v>
      </c>
      <c r="P1415" s="8">
        <f t="shared" si="104"/>
        <v>100</v>
      </c>
      <c r="Q1415" t="s">
        <v>8320</v>
      </c>
      <c r="R1415" t="s">
        <v>8339</v>
      </c>
      <c r="S1415" s="13">
        <f t="shared" si="105"/>
        <v>42360.103819444441</v>
      </c>
      <c r="T1415" s="13">
        <f t="shared" si="103"/>
        <v>42420.103819444441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02"/>
        <v>2E-3</v>
      </c>
      <c r="P1416" s="8">
        <f t="shared" si="104"/>
        <v>1</v>
      </c>
      <c r="Q1416" t="s">
        <v>8320</v>
      </c>
      <c r="R1416" t="s">
        <v>8339</v>
      </c>
      <c r="S1416" s="13">
        <f t="shared" si="105"/>
        <v>42707.919756944444</v>
      </c>
      <c r="T1416" s="13">
        <f t="shared" si="103"/>
        <v>42737.919756944444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02"/>
        <v>0.18181818181818182</v>
      </c>
      <c r="P1417" s="8">
        <f t="shared" si="104"/>
        <v>88.888888888888886</v>
      </c>
      <c r="Q1417" t="s">
        <v>8320</v>
      </c>
      <c r="R1417" t="s">
        <v>8339</v>
      </c>
      <c r="S1417" s="13">
        <f t="shared" si="105"/>
        <v>42192.342488425922</v>
      </c>
      <c r="T1417" s="13">
        <f t="shared" si="103"/>
        <v>42232.342488425922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02"/>
        <v>0</v>
      </c>
      <c r="Q1418" t="s">
        <v>8320</v>
      </c>
      <c r="R1418" t="s">
        <v>8339</v>
      </c>
      <c r="S1418" s="13">
        <f t="shared" si="105"/>
        <v>42299.592812499999</v>
      </c>
      <c r="T1418" s="13">
        <f t="shared" si="103"/>
        <v>42329.634479166663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02"/>
        <v>1.2222222222222223E-2</v>
      </c>
      <c r="P1419" s="8">
        <f t="shared" ref="P1419:P1426" si="106">E1419/L1419</f>
        <v>27.5</v>
      </c>
      <c r="Q1419" t="s">
        <v>8320</v>
      </c>
      <c r="R1419" t="s">
        <v>8339</v>
      </c>
      <c r="S1419" s="13">
        <f t="shared" si="105"/>
        <v>42231.816828703704</v>
      </c>
      <c r="T1419" s="13">
        <f t="shared" si="103"/>
        <v>42262.132638888885</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02"/>
        <v>2E-3</v>
      </c>
      <c r="P1420" s="8">
        <f t="shared" si="106"/>
        <v>6</v>
      </c>
      <c r="Q1420" t="s">
        <v>8320</v>
      </c>
      <c r="R1420" t="s">
        <v>8339</v>
      </c>
      <c r="S1420" s="13">
        <f t="shared" si="105"/>
        <v>42395.123078703698</v>
      </c>
      <c r="T1420" s="13">
        <f t="shared" si="103"/>
        <v>42425.123078703698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02"/>
        <v>7.0634920634920634E-2</v>
      </c>
      <c r="P1421" s="8">
        <f t="shared" si="106"/>
        <v>44.5</v>
      </c>
      <c r="Q1421" t="s">
        <v>8320</v>
      </c>
      <c r="R1421" t="s">
        <v>8339</v>
      </c>
      <c r="S1421" s="13">
        <f t="shared" si="105"/>
        <v>42622.12290509259</v>
      </c>
      <c r="T1421" s="13">
        <f t="shared" si="103"/>
        <v>42652.12290509259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02"/>
        <v>2.7272727272727271E-2</v>
      </c>
      <c r="P1422" s="8">
        <f t="shared" si="106"/>
        <v>1</v>
      </c>
      <c r="Q1422" t="s">
        <v>8320</v>
      </c>
      <c r="R1422" t="s">
        <v>8339</v>
      </c>
      <c r="S1422" s="13">
        <f t="shared" si="105"/>
        <v>42524.334328703706</v>
      </c>
      <c r="T1422" s="13">
        <f t="shared" si="103"/>
        <v>42549.334328703706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02"/>
        <v>1E-3</v>
      </c>
      <c r="P1423" s="8">
        <f t="shared" si="106"/>
        <v>100</v>
      </c>
      <c r="Q1423" t="s">
        <v>8320</v>
      </c>
      <c r="R1423" t="s">
        <v>8339</v>
      </c>
      <c r="S1423" s="13">
        <f t="shared" si="105"/>
        <v>42013.582280092589</v>
      </c>
      <c r="T1423" s="13">
        <f t="shared" si="103"/>
        <v>42043.582280092589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02"/>
        <v>1.0399999999999999E-3</v>
      </c>
      <c r="P1424" s="8">
        <f t="shared" si="106"/>
        <v>13</v>
      </c>
      <c r="Q1424" t="s">
        <v>8320</v>
      </c>
      <c r="R1424" t="s">
        <v>8339</v>
      </c>
      <c r="S1424" s="13">
        <f t="shared" si="105"/>
        <v>42603.906296296293</v>
      </c>
      <c r="T1424" s="13">
        <f t="shared" si="103"/>
        <v>42633.906296296293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02"/>
        <v>3.3333333333333335E-3</v>
      </c>
      <c r="P1425" s="8">
        <f t="shared" si="106"/>
        <v>100</v>
      </c>
      <c r="Q1425" t="s">
        <v>8320</v>
      </c>
      <c r="R1425" t="s">
        <v>8339</v>
      </c>
      <c r="S1425" s="13">
        <f t="shared" si="105"/>
        <v>42340.026979166665</v>
      </c>
      <c r="T1425" s="13">
        <f t="shared" si="103"/>
        <v>42370.026979166665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02"/>
        <v>0.2036</v>
      </c>
      <c r="P1426" s="8">
        <f t="shared" si="106"/>
        <v>109.07142857142857</v>
      </c>
      <c r="Q1426" t="s">
        <v>8320</v>
      </c>
      <c r="R1426" t="s">
        <v>8339</v>
      </c>
      <c r="S1426" s="13">
        <f t="shared" si="105"/>
        <v>42676.384282407402</v>
      </c>
      <c r="T1426" s="13">
        <f t="shared" si="103"/>
        <v>42689.425949074073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02"/>
        <v>0</v>
      </c>
      <c r="Q1427" t="s">
        <v>8320</v>
      </c>
      <c r="R1427" t="s">
        <v>8339</v>
      </c>
      <c r="S1427" s="13">
        <f t="shared" si="105"/>
        <v>42092.798136574071</v>
      </c>
      <c r="T1427" s="13">
        <f t="shared" si="103"/>
        <v>42122.798136574071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02"/>
        <v>0</v>
      </c>
      <c r="Q1428" t="s">
        <v>8320</v>
      </c>
      <c r="R1428" t="s">
        <v>8339</v>
      </c>
      <c r="S1428" s="13">
        <f t="shared" si="105"/>
        <v>42180.056944444441</v>
      </c>
      <c r="T1428" s="13">
        <f t="shared" si="103"/>
        <v>42240.056944444441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02"/>
        <v>8.3799999999999999E-2</v>
      </c>
      <c r="P1429" s="8">
        <f>E1429/L1429</f>
        <v>104.75</v>
      </c>
      <c r="Q1429" t="s">
        <v>8320</v>
      </c>
      <c r="R1429" t="s">
        <v>8339</v>
      </c>
      <c r="S1429" s="13">
        <f t="shared" si="105"/>
        <v>42601.518344907403</v>
      </c>
      <c r="T1429" s="13">
        <f t="shared" si="103"/>
        <v>42631.518344907403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02"/>
        <v>4.4999999999999998E-2</v>
      </c>
      <c r="P1430" s="8">
        <f>E1430/L1430</f>
        <v>15</v>
      </c>
      <c r="Q1430" t="s">
        <v>8320</v>
      </c>
      <c r="R1430" t="s">
        <v>8339</v>
      </c>
      <c r="S1430" s="13">
        <f t="shared" si="105"/>
        <v>42432.046493055554</v>
      </c>
      <c r="T1430" s="13">
        <f t="shared" si="103"/>
        <v>42462.004826388882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02"/>
        <v>0</v>
      </c>
      <c r="Q1431" t="s">
        <v>8320</v>
      </c>
      <c r="R1431" t="s">
        <v>8339</v>
      </c>
      <c r="S1431" s="13">
        <f t="shared" si="105"/>
        <v>42073.727337962962</v>
      </c>
      <c r="T1431" s="13">
        <f t="shared" si="103"/>
        <v>42103.727337962962</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02"/>
        <v>8.0600000000000005E-2</v>
      </c>
      <c r="P1432" s="8">
        <f>E1432/L1432</f>
        <v>80.599999999999994</v>
      </c>
      <c r="Q1432" t="s">
        <v>8320</v>
      </c>
      <c r="R1432" t="s">
        <v>8339</v>
      </c>
      <c r="S1432" s="13">
        <f t="shared" si="105"/>
        <v>41961.480185185188</v>
      </c>
      <c r="T1432" s="13">
        <f t="shared" si="103"/>
        <v>41992.480185185188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02"/>
        <v>0.31947058823529412</v>
      </c>
      <c r="P1433" s="8">
        <f>E1433/L1433</f>
        <v>115.55319148936171</v>
      </c>
      <c r="Q1433" t="s">
        <v>8320</v>
      </c>
      <c r="R1433" t="s">
        <v>8339</v>
      </c>
      <c r="S1433" s="13">
        <f t="shared" si="105"/>
        <v>42303.877499999995</v>
      </c>
      <c r="T1433" s="13">
        <f t="shared" si="103"/>
        <v>42333.919166666667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02"/>
        <v>0</v>
      </c>
      <c r="Q1434" t="s">
        <v>8320</v>
      </c>
      <c r="R1434" t="s">
        <v>8339</v>
      </c>
      <c r="S1434" s="13">
        <f t="shared" si="105"/>
        <v>42175.447083333333</v>
      </c>
      <c r="T1434" s="13">
        <f t="shared" si="103"/>
        <v>42205.447083333333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02"/>
        <v>6.7083333333333328E-2</v>
      </c>
      <c r="P1435" s="8">
        <f t="shared" ref="P1435:P1443" si="107">E1435/L1435</f>
        <v>80.5</v>
      </c>
      <c r="Q1435" t="s">
        <v>8320</v>
      </c>
      <c r="R1435" t="s">
        <v>8339</v>
      </c>
      <c r="S1435" s="13">
        <f t="shared" si="105"/>
        <v>42673.292534722219</v>
      </c>
      <c r="T1435" s="13">
        <f t="shared" si="103"/>
        <v>42714.124999999993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02"/>
        <v>9.987804878048781E-2</v>
      </c>
      <c r="P1436" s="8">
        <f t="shared" si="107"/>
        <v>744.5454545454545</v>
      </c>
      <c r="Q1436" t="s">
        <v>8320</v>
      </c>
      <c r="R1436" t="s">
        <v>8339</v>
      </c>
      <c r="S1436" s="13">
        <f t="shared" si="105"/>
        <v>42142.433773148143</v>
      </c>
      <c r="T1436" s="13">
        <f t="shared" si="103"/>
        <v>42163.291666666664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02"/>
        <v>1E-3</v>
      </c>
      <c r="P1437" s="8">
        <f t="shared" si="107"/>
        <v>7.5</v>
      </c>
      <c r="Q1437" t="s">
        <v>8320</v>
      </c>
      <c r="R1437" t="s">
        <v>8339</v>
      </c>
      <c r="S1437" s="13">
        <f t="shared" si="105"/>
        <v>42258.44699074074</v>
      </c>
      <c r="T1437" s="13">
        <f t="shared" si="103"/>
        <v>42288.44699074074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02"/>
        <v>7.7000000000000002E-3</v>
      </c>
      <c r="P1438" s="8">
        <f t="shared" si="107"/>
        <v>38.5</v>
      </c>
      <c r="Q1438" t="s">
        <v>8320</v>
      </c>
      <c r="R1438" t="s">
        <v>8339</v>
      </c>
      <c r="S1438" s="13">
        <f t="shared" si="105"/>
        <v>42391.016863425924</v>
      </c>
      <c r="T1438" s="13">
        <f t="shared" si="103"/>
        <v>42421.016863425924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02"/>
        <v>0.26900000000000002</v>
      </c>
      <c r="P1439" s="8">
        <f t="shared" si="107"/>
        <v>36.68181818181818</v>
      </c>
      <c r="Q1439" t="s">
        <v>8320</v>
      </c>
      <c r="R1439" t="s">
        <v>8339</v>
      </c>
      <c r="S1439" s="13">
        <f t="shared" si="105"/>
        <v>41796.19836805555</v>
      </c>
      <c r="T1439" s="13">
        <f t="shared" si="103"/>
        <v>41832.874305555553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02"/>
        <v>0.03</v>
      </c>
      <c r="P1440" s="8">
        <f t="shared" si="107"/>
        <v>75</v>
      </c>
      <c r="Q1440" t="s">
        <v>8320</v>
      </c>
      <c r="R1440" t="s">
        <v>8339</v>
      </c>
      <c r="S1440" s="13">
        <f t="shared" si="105"/>
        <v>42457.538182870368</v>
      </c>
      <c r="T1440" s="13">
        <f t="shared" si="103"/>
        <v>42487.246527777774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02"/>
        <v>6.6055045871559637E-2</v>
      </c>
      <c r="P1441" s="8">
        <f t="shared" si="107"/>
        <v>30</v>
      </c>
      <c r="Q1441" t="s">
        <v>8320</v>
      </c>
      <c r="R1441" t="s">
        <v>8339</v>
      </c>
      <c r="S1441" s="13">
        <f t="shared" si="105"/>
        <v>42040.496539351851</v>
      </c>
      <c r="T1441" s="13">
        <f t="shared" si="103"/>
        <v>42070.496539351851</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02"/>
        <v>7.6923076923076926E-5</v>
      </c>
      <c r="P1442" s="8">
        <f t="shared" si="107"/>
        <v>1</v>
      </c>
      <c r="Q1442" t="s">
        <v>8320</v>
      </c>
      <c r="R1442" t="s">
        <v>8339</v>
      </c>
      <c r="S1442" s="13">
        <f t="shared" si="105"/>
        <v>42486.415081018517</v>
      </c>
      <c r="T1442" s="13">
        <f t="shared" si="103"/>
        <v>42516.415081018517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02"/>
        <v>1.1222222222222222E-2</v>
      </c>
      <c r="P1443" s="8">
        <f t="shared" si="107"/>
        <v>673.33333333333337</v>
      </c>
      <c r="Q1443" t="s">
        <v>8320</v>
      </c>
      <c r="R1443" t="s">
        <v>8339</v>
      </c>
      <c r="S1443" s="13">
        <f t="shared" si="105"/>
        <v>42198.432511574072</v>
      </c>
      <c r="T1443" s="13">
        <f t="shared" si="103"/>
        <v>42258.432511574072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02"/>
        <v>0</v>
      </c>
      <c r="Q1444" t="s">
        <v>8320</v>
      </c>
      <c r="R1444" t="s">
        <v>8339</v>
      </c>
      <c r="S1444" s="13">
        <f t="shared" si="105"/>
        <v>42485.312013888884</v>
      </c>
      <c r="T1444" s="13">
        <f t="shared" si="103"/>
        <v>42515.312013888884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02"/>
        <v>0</v>
      </c>
      <c r="Q1445" t="s">
        <v>8320</v>
      </c>
      <c r="R1445" t="s">
        <v>8339</v>
      </c>
      <c r="S1445" s="13">
        <f t="shared" si="105"/>
        <v>42707.59269675926</v>
      </c>
      <c r="T1445" s="13">
        <f t="shared" si="103"/>
        <v>42737.59269675926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02"/>
        <v>0</v>
      </c>
      <c r="Q1446" t="s">
        <v>8320</v>
      </c>
      <c r="R1446" t="s">
        <v>8339</v>
      </c>
      <c r="S1446" s="13">
        <f t="shared" si="105"/>
        <v>42199.540069444447</v>
      </c>
      <c r="T1446" s="13">
        <f t="shared" si="103"/>
        <v>42259.540069444447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02"/>
        <v>0</v>
      </c>
      <c r="Q1447" t="s">
        <v>8320</v>
      </c>
      <c r="R1447" t="s">
        <v>8339</v>
      </c>
      <c r="S1447" s="13">
        <f t="shared" si="105"/>
        <v>42139.208969907406</v>
      </c>
      <c r="T1447" s="13">
        <f t="shared" si="103"/>
        <v>42169.208969907406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02"/>
        <v>0</v>
      </c>
      <c r="Q1448" t="s">
        <v>8320</v>
      </c>
      <c r="R1448" t="s">
        <v>8339</v>
      </c>
      <c r="S1448" s="13">
        <f t="shared" si="105"/>
        <v>42461.114328703705</v>
      </c>
      <c r="T1448" s="13">
        <f t="shared" si="103"/>
        <v>42481.114328703705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02"/>
        <v>1.4999999999999999E-4</v>
      </c>
      <c r="P1449" s="8">
        <f>E1449/L1449</f>
        <v>25</v>
      </c>
      <c r="Q1449" t="s">
        <v>8320</v>
      </c>
      <c r="R1449" t="s">
        <v>8339</v>
      </c>
      <c r="S1449" s="13">
        <f t="shared" si="105"/>
        <v>42529.39738425926</v>
      </c>
      <c r="T1449" s="13">
        <f t="shared" si="103"/>
        <v>42559.39738425926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02"/>
        <v>0</v>
      </c>
      <c r="Q1450" t="s">
        <v>8320</v>
      </c>
      <c r="R1450" t="s">
        <v>8339</v>
      </c>
      <c r="S1450" s="13">
        <f t="shared" si="105"/>
        <v>42115.603217592587</v>
      </c>
      <c r="T1450" s="13">
        <f t="shared" si="103"/>
        <v>42145.892361111109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02"/>
        <v>0</v>
      </c>
      <c r="Q1451" t="s">
        <v>8320</v>
      </c>
      <c r="R1451" t="s">
        <v>8339</v>
      </c>
      <c r="S1451" s="13">
        <f t="shared" si="105"/>
        <v>42086.478067129625</v>
      </c>
      <c r="T1451" s="13">
        <f t="shared" si="103"/>
        <v>42134.478067129625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02"/>
        <v>1.0000000000000001E-5</v>
      </c>
      <c r="P1452" s="8">
        <f>E1452/L1452</f>
        <v>1</v>
      </c>
      <c r="Q1452" t="s">
        <v>8320</v>
      </c>
      <c r="R1452" t="s">
        <v>8339</v>
      </c>
      <c r="S1452" s="13">
        <f t="shared" si="105"/>
        <v>42389.837928240733</v>
      </c>
      <c r="T1452" s="13">
        <f t="shared" si="103"/>
        <v>42419.837928240733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02"/>
        <v>1.0554089709762533E-4</v>
      </c>
      <c r="P1453" s="8">
        <f>E1453/L1453</f>
        <v>1</v>
      </c>
      <c r="Q1453" t="s">
        <v>8320</v>
      </c>
      <c r="R1453" t="s">
        <v>8339</v>
      </c>
      <c r="S1453" s="13">
        <f t="shared" si="105"/>
        <v>41931.62568287037</v>
      </c>
      <c r="T1453" s="13">
        <f t="shared" si="103"/>
        <v>41961.667349537034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02"/>
        <v>0</v>
      </c>
      <c r="Q1454" t="s">
        <v>8320</v>
      </c>
      <c r="R1454" t="s">
        <v>8339</v>
      </c>
      <c r="S1454" s="13">
        <f t="shared" si="105"/>
        <v>41818.369942129626</v>
      </c>
      <c r="T1454" s="13">
        <f t="shared" si="103"/>
        <v>41848.369942129626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02"/>
        <v>0</v>
      </c>
      <c r="Q1455" t="s">
        <v>8320</v>
      </c>
      <c r="R1455" t="s">
        <v>8339</v>
      </c>
      <c r="S1455" s="13">
        <f t="shared" si="105"/>
        <v>42795.362812499996</v>
      </c>
      <c r="T1455" s="13">
        <f t="shared" si="103"/>
        <v>42840.321145833332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02"/>
        <v>8.5714285714285719E-3</v>
      </c>
      <c r="P1456" s="8">
        <f>E1456/L1456</f>
        <v>15</v>
      </c>
      <c r="Q1456" t="s">
        <v>8320</v>
      </c>
      <c r="R1456" t="s">
        <v>8339</v>
      </c>
      <c r="S1456" s="13">
        <f t="shared" si="105"/>
        <v>42463.533333333333</v>
      </c>
      <c r="T1456" s="13">
        <f t="shared" si="103"/>
        <v>42484.582638888889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02"/>
        <v>0.105</v>
      </c>
      <c r="P1457" s="8">
        <f>E1457/L1457</f>
        <v>225</v>
      </c>
      <c r="Q1457" t="s">
        <v>8320</v>
      </c>
      <c r="R1457" t="s">
        <v>8339</v>
      </c>
      <c r="S1457" s="13">
        <f t="shared" si="105"/>
        <v>41832.33935185185</v>
      </c>
      <c r="T1457" s="13">
        <f t="shared" si="103"/>
        <v>41887.235416666663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02"/>
        <v>2.9000000000000001E-2</v>
      </c>
      <c r="P1458" s="8">
        <f>E1458/L1458</f>
        <v>48.333333333333336</v>
      </c>
      <c r="Q1458" t="s">
        <v>8320</v>
      </c>
      <c r="R1458" t="s">
        <v>8339</v>
      </c>
      <c r="S1458" s="13">
        <f t="shared" si="105"/>
        <v>42708.335243055553</v>
      </c>
      <c r="T1458" s="13">
        <f t="shared" si="103"/>
        <v>42738.335243055553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02"/>
        <v>0</v>
      </c>
      <c r="Q1459" t="s">
        <v>8320</v>
      </c>
      <c r="R1459" t="s">
        <v>8339</v>
      </c>
      <c r="S1459" s="13">
        <f t="shared" si="105"/>
        <v>42289.563009259255</v>
      </c>
      <c r="T1459" s="13">
        <f t="shared" si="103"/>
        <v>42319.604675925926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02"/>
        <v>0</v>
      </c>
      <c r="Q1460" t="s">
        <v>8320</v>
      </c>
      <c r="R1460" t="s">
        <v>8339</v>
      </c>
      <c r="S1460" s="13">
        <f t="shared" si="105"/>
        <v>41831.37222222222</v>
      </c>
      <c r="T1460" s="13">
        <f t="shared" si="103"/>
        <v>41861.833333333328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02"/>
        <v>0</v>
      </c>
      <c r="Q1461" t="s">
        <v>8320</v>
      </c>
      <c r="R1461" t="s">
        <v>8339</v>
      </c>
      <c r="S1461" s="13">
        <f t="shared" si="105"/>
        <v>42311.871481481481</v>
      </c>
      <c r="T1461" s="13">
        <f t="shared" si="103"/>
        <v>42340.392361111109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02"/>
        <v>0</v>
      </c>
      <c r="Q1462" t="s">
        <v>8320</v>
      </c>
      <c r="R1462" t="s">
        <v>8339</v>
      </c>
      <c r="S1462" s="13">
        <f t="shared" si="105"/>
        <v>41915.563634259255</v>
      </c>
      <c r="T1462" s="13">
        <f t="shared" si="103"/>
        <v>41973.656249999993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02"/>
        <v>1.012446</v>
      </c>
      <c r="P1463" s="8">
        <f t="shared" ref="P1463:P1485" si="108">E1463/L1463</f>
        <v>44.66673529411765</v>
      </c>
      <c r="Q1463" t="s">
        <v>8320</v>
      </c>
      <c r="R1463" t="s">
        <v>8340</v>
      </c>
      <c r="S1463" s="13">
        <f t="shared" si="105"/>
        <v>41899.311967592592</v>
      </c>
      <c r="T1463" s="13">
        <f t="shared" si="103"/>
        <v>41932.666666666664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02"/>
        <v>1.085175</v>
      </c>
      <c r="P1464" s="8">
        <f t="shared" si="108"/>
        <v>28.937999999999999</v>
      </c>
      <c r="Q1464" t="s">
        <v>8320</v>
      </c>
      <c r="R1464" t="s">
        <v>8340</v>
      </c>
      <c r="S1464" s="13">
        <f t="shared" si="105"/>
        <v>41344.329525462963</v>
      </c>
      <c r="T1464" s="13">
        <f t="shared" si="103"/>
        <v>41374.329525462963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02"/>
        <v>1.4766666666666666</v>
      </c>
      <c r="P1465" s="8">
        <f t="shared" si="108"/>
        <v>35.44</v>
      </c>
      <c r="Q1465" t="s">
        <v>8320</v>
      </c>
      <c r="R1465" t="s">
        <v>8340</v>
      </c>
      <c r="S1465" s="13">
        <f t="shared" si="105"/>
        <v>41326.577986111108</v>
      </c>
      <c r="T1465" s="13">
        <f t="shared" si="103"/>
        <v>41371.536319444444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02"/>
        <v>1.6319999999999999</v>
      </c>
      <c r="P1466" s="8">
        <f t="shared" si="108"/>
        <v>34.871794871794869</v>
      </c>
      <c r="Q1466" t="s">
        <v>8320</v>
      </c>
      <c r="R1466" t="s">
        <v>8340</v>
      </c>
      <c r="S1466" s="13">
        <f t="shared" si="105"/>
        <v>41291.328217592592</v>
      </c>
      <c r="T1466" s="13">
        <f t="shared" si="103"/>
        <v>41321.328217592592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02"/>
        <v>4.5641449999999999</v>
      </c>
      <c r="P1467" s="8">
        <f t="shared" si="108"/>
        <v>52.622732513451197</v>
      </c>
      <c r="Q1467" t="s">
        <v>8320</v>
      </c>
      <c r="R1467" t="s">
        <v>8340</v>
      </c>
      <c r="S1467" s="13">
        <f t="shared" si="105"/>
        <v>40959.401064814811</v>
      </c>
      <c r="T1467" s="13">
        <f t="shared" si="103"/>
        <v>40989.791666666664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02"/>
        <v>1.0787731249999999</v>
      </c>
      <c r="P1468" s="8">
        <f t="shared" si="108"/>
        <v>69.598266129032254</v>
      </c>
      <c r="Q1468" t="s">
        <v>8320</v>
      </c>
      <c r="R1468" t="s">
        <v>8340</v>
      </c>
      <c r="S1468" s="13">
        <f t="shared" si="105"/>
        <v>42339.838726851849</v>
      </c>
      <c r="T1468" s="13">
        <f t="shared" si="103"/>
        <v>42380.874999999993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02"/>
        <v>1.1508</v>
      </c>
      <c r="P1469" s="8">
        <f t="shared" si="108"/>
        <v>76.72</v>
      </c>
      <c r="Q1469" t="s">
        <v>8320</v>
      </c>
      <c r="R1469" t="s">
        <v>8340</v>
      </c>
      <c r="S1469" s="13">
        <f t="shared" si="105"/>
        <v>40933.468576388885</v>
      </c>
      <c r="T1469" s="13">
        <f t="shared" si="103"/>
        <v>40993.42690972222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02"/>
        <v>1.0236842105263158</v>
      </c>
      <c r="P1470" s="8">
        <f t="shared" si="108"/>
        <v>33.191126279863482</v>
      </c>
      <c r="Q1470" t="s">
        <v>8320</v>
      </c>
      <c r="R1470" t="s">
        <v>8340</v>
      </c>
      <c r="S1470" s="13">
        <f t="shared" si="105"/>
        <v>40645.681122685179</v>
      </c>
      <c r="T1470" s="13">
        <f t="shared" si="103"/>
        <v>40705.681122685179</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02"/>
        <v>1.0842485875706214</v>
      </c>
      <c r="P1471" s="8">
        <f t="shared" si="108"/>
        <v>149.46417445482865</v>
      </c>
      <c r="Q1471" t="s">
        <v>8320</v>
      </c>
      <c r="R1471" t="s">
        <v>8340</v>
      </c>
      <c r="S1471" s="13">
        <f t="shared" si="105"/>
        <v>41290.265150462961</v>
      </c>
      <c r="T1471" s="13">
        <f t="shared" si="103"/>
        <v>41320.265150462961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02"/>
        <v>1.2513333333333334</v>
      </c>
      <c r="P1472" s="8">
        <f t="shared" si="108"/>
        <v>23.172839506172838</v>
      </c>
      <c r="Q1472" t="s">
        <v>8320</v>
      </c>
      <c r="R1472" t="s">
        <v>8340</v>
      </c>
      <c r="S1472" s="13">
        <f t="shared" si="105"/>
        <v>41250.493784722217</v>
      </c>
      <c r="T1472" s="13">
        <f t="shared" si="103"/>
        <v>41271.493784722217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02"/>
        <v>1.03840625</v>
      </c>
      <c r="P1473" s="8">
        <f t="shared" si="108"/>
        <v>96.877551020408163</v>
      </c>
      <c r="Q1473" t="s">
        <v>8320</v>
      </c>
      <c r="R1473" t="s">
        <v>8340</v>
      </c>
      <c r="S1473" s="13">
        <f t="shared" si="105"/>
        <v>42073.624236111107</v>
      </c>
      <c r="T1473" s="13">
        <f t="shared" si="103"/>
        <v>42103.624236111107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02"/>
        <v>1.3870400000000001</v>
      </c>
      <c r="P1474" s="8">
        <f t="shared" si="108"/>
        <v>103.20238095238095</v>
      </c>
      <c r="Q1474" t="s">
        <v>8320</v>
      </c>
      <c r="R1474" t="s">
        <v>8340</v>
      </c>
      <c r="S1474" s="13">
        <f t="shared" si="105"/>
        <v>41533.20952546296</v>
      </c>
      <c r="T1474" s="13">
        <f t="shared" si="103"/>
        <v>41563.20952546296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09">E1475/D1475</f>
        <v>1.20516</v>
      </c>
      <c r="P1475" s="8">
        <f t="shared" si="108"/>
        <v>38.462553191489363</v>
      </c>
      <c r="Q1475" t="s">
        <v>8320</v>
      </c>
      <c r="R1475" t="s">
        <v>8340</v>
      </c>
      <c r="S1475" s="13">
        <f t="shared" si="105"/>
        <v>40939.646284722221</v>
      </c>
      <c r="T1475" s="13">
        <f t="shared" ref="T1475:T1538" si="110">(I1475/86400)+25569+(-8/24)</f>
        <v>40969.646284722221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09"/>
        <v>1.1226666666666667</v>
      </c>
      <c r="P1476" s="8">
        <f t="shared" si="108"/>
        <v>44.315789473684212</v>
      </c>
      <c r="Q1476" t="s">
        <v>8320</v>
      </c>
      <c r="R1476" t="s">
        <v>8340</v>
      </c>
      <c r="S1476" s="13">
        <f t="shared" ref="S1476:S1539" si="111">(J1476/86400)+25569+(-8/24)</f>
        <v>41500.394583333335</v>
      </c>
      <c r="T1476" s="13">
        <f t="shared" si="110"/>
        <v>41530.394583333335</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09"/>
        <v>1.8866966666666667</v>
      </c>
      <c r="P1477" s="8">
        <f t="shared" si="108"/>
        <v>64.173356009070289</v>
      </c>
      <c r="Q1477" t="s">
        <v>8320</v>
      </c>
      <c r="R1477" t="s">
        <v>8340</v>
      </c>
      <c r="S1477" s="13">
        <f t="shared" si="111"/>
        <v>41960.389618055553</v>
      </c>
      <c r="T1477" s="13">
        <f t="shared" si="110"/>
        <v>41992.874305555553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09"/>
        <v>6.6155466666666669</v>
      </c>
      <c r="P1478" s="8">
        <f t="shared" si="108"/>
        <v>43.333275109170302</v>
      </c>
      <c r="Q1478" t="s">
        <v>8320</v>
      </c>
      <c r="R1478" t="s">
        <v>8340</v>
      </c>
      <c r="S1478" s="13">
        <f t="shared" si="111"/>
        <v>40765.708587962959</v>
      </c>
      <c r="T1478" s="13">
        <f t="shared" si="110"/>
        <v>40795.708587962959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09"/>
        <v>1.1131</v>
      </c>
      <c r="P1479" s="8">
        <f t="shared" si="108"/>
        <v>90.495934959349597</v>
      </c>
      <c r="Q1479" t="s">
        <v>8320</v>
      </c>
      <c r="R1479" t="s">
        <v>8340</v>
      </c>
      <c r="S1479" s="13">
        <f t="shared" si="111"/>
        <v>40840.282453703701</v>
      </c>
      <c r="T1479" s="13">
        <f t="shared" si="110"/>
        <v>40899.791666666664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09"/>
        <v>11.8161422</v>
      </c>
      <c r="P1480" s="8">
        <f t="shared" si="108"/>
        <v>29.187190495010373</v>
      </c>
      <c r="Q1480" t="s">
        <v>8320</v>
      </c>
      <c r="R1480" t="s">
        <v>8340</v>
      </c>
      <c r="S1480" s="13">
        <f t="shared" si="111"/>
        <v>41394.538344907407</v>
      </c>
      <c r="T1480" s="13">
        <f t="shared" si="110"/>
        <v>41408.538344907407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09"/>
        <v>1.37375</v>
      </c>
      <c r="P1481" s="8">
        <f t="shared" si="108"/>
        <v>30.95774647887324</v>
      </c>
      <c r="Q1481" t="s">
        <v>8320</v>
      </c>
      <c r="R1481" t="s">
        <v>8340</v>
      </c>
      <c r="S1481" s="13">
        <f t="shared" si="111"/>
        <v>41754.411909722221</v>
      </c>
      <c r="T1481" s="13">
        <f t="shared" si="110"/>
        <v>41768.832638888889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09"/>
        <v>1.170404</v>
      </c>
      <c r="P1482" s="8">
        <f t="shared" si="108"/>
        <v>92.157795275590544</v>
      </c>
      <c r="Q1482" t="s">
        <v>8320</v>
      </c>
      <c r="R1482" t="s">
        <v>8340</v>
      </c>
      <c r="S1482" s="13">
        <f t="shared" si="111"/>
        <v>41464.600682870368</v>
      </c>
      <c r="T1482" s="13">
        <f t="shared" si="110"/>
        <v>41481.375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09"/>
        <v>2.1000000000000001E-2</v>
      </c>
      <c r="P1483" s="8">
        <f t="shared" si="108"/>
        <v>17.5</v>
      </c>
      <c r="Q1483" t="s">
        <v>8320</v>
      </c>
      <c r="R1483" t="s">
        <v>8322</v>
      </c>
      <c r="S1483" s="13">
        <f t="shared" si="111"/>
        <v>41550.589641203704</v>
      </c>
      <c r="T1483" s="13">
        <f t="shared" si="110"/>
        <v>41580.589641203704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09"/>
        <v>1E-3</v>
      </c>
      <c r="P1484" s="8">
        <f t="shared" si="108"/>
        <v>5</v>
      </c>
      <c r="Q1484" t="s">
        <v>8320</v>
      </c>
      <c r="R1484" t="s">
        <v>8322</v>
      </c>
      <c r="S1484" s="13">
        <f t="shared" si="111"/>
        <v>41136.524722222217</v>
      </c>
      <c r="T1484" s="13">
        <f t="shared" si="110"/>
        <v>41158.993750000001</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09"/>
        <v>7.1428571428571426E-3</v>
      </c>
      <c r="P1485" s="8">
        <f t="shared" si="108"/>
        <v>25</v>
      </c>
      <c r="Q1485" t="s">
        <v>8320</v>
      </c>
      <c r="R1485" t="s">
        <v>8322</v>
      </c>
      <c r="S1485" s="13">
        <f t="shared" si="111"/>
        <v>42547.859664351847</v>
      </c>
      <c r="T1485" s="13">
        <f t="shared" si="110"/>
        <v>42572.859664351847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09"/>
        <v>0</v>
      </c>
      <c r="Q1486" t="s">
        <v>8320</v>
      </c>
      <c r="R1486" t="s">
        <v>8322</v>
      </c>
      <c r="S1486" s="13">
        <f t="shared" si="111"/>
        <v>41052.867627314808</v>
      </c>
      <c r="T1486" s="13">
        <f t="shared" si="110"/>
        <v>41111.285416666666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09"/>
        <v>2.2388059701492536E-2</v>
      </c>
      <c r="P1487" s="8">
        <f>E1487/L1487</f>
        <v>50</v>
      </c>
      <c r="Q1487" t="s">
        <v>8320</v>
      </c>
      <c r="R1487" t="s">
        <v>8322</v>
      </c>
      <c r="S1487" s="13">
        <f t="shared" si="111"/>
        <v>42130.462650462963</v>
      </c>
      <c r="T1487" s="13">
        <f t="shared" si="110"/>
        <v>42175.462650462963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09"/>
        <v>2.3999999999999998E-3</v>
      </c>
      <c r="P1488" s="8">
        <f>E1488/L1488</f>
        <v>16</v>
      </c>
      <c r="Q1488" t="s">
        <v>8320</v>
      </c>
      <c r="R1488" t="s">
        <v>8322</v>
      </c>
      <c r="S1488" s="13">
        <f t="shared" si="111"/>
        <v>42031.835196759253</v>
      </c>
      <c r="T1488" s="13">
        <f t="shared" si="110"/>
        <v>42061.835196759253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09"/>
        <v>0</v>
      </c>
      <c r="Q1489" t="s">
        <v>8320</v>
      </c>
      <c r="R1489" t="s">
        <v>8322</v>
      </c>
      <c r="S1489" s="13">
        <f t="shared" si="111"/>
        <v>42554.584155092591</v>
      </c>
      <c r="T1489" s="13">
        <f t="shared" si="110"/>
        <v>42584.584155092591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09"/>
        <v>2.4E-2</v>
      </c>
      <c r="P1490" s="8">
        <f>E1490/L1490</f>
        <v>60</v>
      </c>
      <c r="Q1490" t="s">
        <v>8320</v>
      </c>
      <c r="R1490" t="s">
        <v>8322</v>
      </c>
      <c r="S1490" s="13">
        <f t="shared" si="111"/>
        <v>41614.229861111111</v>
      </c>
      <c r="T1490" s="13">
        <f t="shared" si="110"/>
        <v>41644.229861111111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09"/>
        <v>0</v>
      </c>
      <c r="Q1491" t="s">
        <v>8320</v>
      </c>
      <c r="R1491" t="s">
        <v>8322</v>
      </c>
      <c r="S1491" s="13">
        <f t="shared" si="111"/>
        <v>41198.278379629628</v>
      </c>
      <c r="T1491" s="13">
        <f t="shared" si="110"/>
        <v>41228.320046296292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09"/>
        <v>0.30862068965517242</v>
      </c>
      <c r="P1492" s="8">
        <f>E1492/L1492</f>
        <v>47.10526315789474</v>
      </c>
      <c r="Q1492" t="s">
        <v>8320</v>
      </c>
      <c r="R1492" t="s">
        <v>8322</v>
      </c>
      <c r="S1492" s="13">
        <f t="shared" si="111"/>
        <v>41520.227708333332</v>
      </c>
      <c r="T1492" s="13">
        <f t="shared" si="110"/>
        <v>41549.227708333332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09"/>
        <v>8.3333333333333329E-2</v>
      </c>
      <c r="P1493" s="8">
        <f>E1493/L1493</f>
        <v>100</v>
      </c>
      <c r="Q1493" t="s">
        <v>8320</v>
      </c>
      <c r="R1493" t="s">
        <v>8322</v>
      </c>
      <c r="S1493" s="13">
        <f t="shared" si="111"/>
        <v>41991.380127314813</v>
      </c>
      <c r="T1493" s="13">
        <f t="shared" si="110"/>
        <v>42050.318055555552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09"/>
        <v>7.4999999999999997E-3</v>
      </c>
      <c r="P1494" s="8">
        <f>E1494/L1494</f>
        <v>15</v>
      </c>
      <c r="Q1494" t="s">
        <v>8320</v>
      </c>
      <c r="R1494" t="s">
        <v>8322</v>
      </c>
      <c r="S1494" s="13">
        <f t="shared" si="111"/>
        <v>40682.551458333335</v>
      </c>
      <c r="T1494" s="13">
        <f t="shared" si="110"/>
        <v>40712.551458333335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09"/>
        <v>0</v>
      </c>
      <c r="Q1495" t="s">
        <v>8320</v>
      </c>
      <c r="R1495" t="s">
        <v>8322</v>
      </c>
      <c r="S1495" s="13">
        <f t="shared" si="111"/>
        <v>41411.533275462956</v>
      </c>
      <c r="T1495" s="13">
        <f t="shared" si="110"/>
        <v>41441.533275462956</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09"/>
        <v>8.8999999999999996E-2</v>
      </c>
      <c r="P1496" s="8">
        <f>E1496/L1496</f>
        <v>40.454545454545453</v>
      </c>
      <c r="Q1496" t="s">
        <v>8320</v>
      </c>
      <c r="R1496" t="s">
        <v>8322</v>
      </c>
      <c r="S1496" s="13">
        <f t="shared" si="111"/>
        <v>42067.389039351845</v>
      </c>
      <c r="T1496" s="13">
        <f t="shared" si="110"/>
        <v>42097.318055555552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09"/>
        <v>0</v>
      </c>
      <c r="Q1497" t="s">
        <v>8320</v>
      </c>
      <c r="R1497" t="s">
        <v>8322</v>
      </c>
      <c r="S1497" s="13">
        <f t="shared" si="111"/>
        <v>40752.456377314811</v>
      </c>
      <c r="T1497" s="13">
        <f t="shared" si="110"/>
        <v>40782.456377314811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09"/>
        <v>0</v>
      </c>
      <c r="Q1498" t="s">
        <v>8320</v>
      </c>
      <c r="R1498" t="s">
        <v>8322</v>
      </c>
      <c r="S1498" s="13">
        <f t="shared" si="111"/>
        <v>41838.141886574071</v>
      </c>
      <c r="T1498" s="13">
        <f t="shared" si="110"/>
        <v>41898.141886574071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09"/>
        <v>6.666666666666667E-5</v>
      </c>
      <c r="P1499" s="8">
        <f t="shared" ref="P1499:P1545" si="112">E1499/L1499</f>
        <v>1</v>
      </c>
      <c r="Q1499" t="s">
        <v>8320</v>
      </c>
      <c r="R1499" t="s">
        <v>8322</v>
      </c>
      <c r="S1499" s="13">
        <f t="shared" si="111"/>
        <v>41444.309282407405</v>
      </c>
      <c r="T1499" s="13">
        <f t="shared" si="110"/>
        <v>41486.488194444442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09"/>
        <v>1.9E-2</v>
      </c>
      <c r="P1500" s="8">
        <f t="shared" si="112"/>
        <v>19</v>
      </c>
      <c r="Q1500" t="s">
        <v>8320</v>
      </c>
      <c r="R1500" t="s">
        <v>8322</v>
      </c>
      <c r="S1500" s="13">
        <f t="shared" si="111"/>
        <v>41840.650208333333</v>
      </c>
      <c r="T1500" s="13">
        <f t="shared" si="110"/>
        <v>41885.650208333333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09"/>
        <v>2.5000000000000001E-3</v>
      </c>
      <c r="P1501" s="8">
        <f t="shared" si="112"/>
        <v>5</v>
      </c>
      <c r="Q1501" t="s">
        <v>8320</v>
      </c>
      <c r="R1501" t="s">
        <v>8322</v>
      </c>
      <c r="S1501" s="13">
        <f t="shared" si="111"/>
        <v>42526.673993055556</v>
      </c>
      <c r="T1501" s="13">
        <f t="shared" si="110"/>
        <v>42586.673993055556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09"/>
        <v>0.25035714285714283</v>
      </c>
      <c r="P1502" s="8">
        <f t="shared" si="112"/>
        <v>46.733333333333334</v>
      </c>
      <c r="Q1502" t="s">
        <v>8320</v>
      </c>
      <c r="R1502" t="s">
        <v>8322</v>
      </c>
      <c r="S1502" s="13">
        <f t="shared" si="111"/>
        <v>41365.57126157407</v>
      </c>
      <c r="T1502" s="13">
        <f t="shared" si="110"/>
        <v>41395.57126157407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09"/>
        <v>1.6633076923076924</v>
      </c>
      <c r="P1503" s="8">
        <f t="shared" si="112"/>
        <v>97.731073446327684</v>
      </c>
      <c r="Q1503" t="s">
        <v>8336</v>
      </c>
      <c r="R1503" t="s">
        <v>8337</v>
      </c>
      <c r="S1503" s="13">
        <f t="shared" si="111"/>
        <v>42163.2502662037</v>
      </c>
      <c r="T1503" s="13">
        <f t="shared" si="110"/>
        <v>42193.2502662037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09"/>
        <v>1.0144545454545455</v>
      </c>
      <c r="P1504" s="8">
        <f t="shared" si="112"/>
        <v>67.835866261398181</v>
      </c>
      <c r="Q1504" t="s">
        <v>8336</v>
      </c>
      <c r="R1504" t="s">
        <v>8337</v>
      </c>
      <c r="S1504" s="13">
        <f t="shared" si="111"/>
        <v>42426.20925925926</v>
      </c>
      <c r="T1504" s="13">
        <f t="shared" si="110"/>
        <v>42454.583333333336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09"/>
        <v>1.0789146666666667</v>
      </c>
      <c r="P1505" s="8">
        <f t="shared" si="112"/>
        <v>56.98492957746479</v>
      </c>
      <c r="Q1505" t="s">
        <v>8336</v>
      </c>
      <c r="R1505" t="s">
        <v>8337</v>
      </c>
      <c r="S1505" s="13">
        <f t="shared" si="111"/>
        <v>42606.01390046296</v>
      </c>
      <c r="T1505" s="13">
        <f t="shared" si="110"/>
        <v>42666.01390046296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09"/>
        <v>2.7793846153846156</v>
      </c>
      <c r="P1506" s="8">
        <f t="shared" si="112"/>
        <v>67.159851301115239</v>
      </c>
      <c r="Q1506" t="s">
        <v>8336</v>
      </c>
      <c r="R1506" t="s">
        <v>8337</v>
      </c>
      <c r="S1506" s="13">
        <f t="shared" si="111"/>
        <v>41772.32435185185</v>
      </c>
      <c r="T1506" s="13">
        <f t="shared" si="110"/>
        <v>41800.022916666661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09"/>
        <v>1.0358125</v>
      </c>
      <c r="P1507" s="8">
        <f t="shared" si="112"/>
        <v>48.037681159420288</v>
      </c>
      <c r="Q1507" t="s">
        <v>8336</v>
      </c>
      <c r="R1507" t="s">
        <v>8337</v>
      </c>
      <c r="S1507" s="13">
        <f t="shared" si="111"/>
        <v>42414.109988425924</v>
      </c>
      <c r="T1507" s="13">
        <f t="shared" si="110"/>
        <v>42451.500694444439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09"/>
        <v>1.1140000000000001</v>
      </c>
      <c r="P1508" s="8">
        <f t="shared" si="112"/>
        <v>38.860465116279073</v>
      </c>
      <c r="Q1508" t="s">
        <v>8336</v>
      </c>
      <c r="R1508" t="s">
        <v>8337</v>
      </c>
      <c r="S1508" s="13">
        <f t="shared" si="111"/>
        <v>41814.452592592592</v>
      </c>
      <c r="T1508" s="13">
        <f t="shared" si="110"/>
        <v>41844.452592592592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09"/>
        <v>2.15</v>
      </c>
      <c r="P1509" s="8">
        <f t="shared" si="112"/>
        <v>78.181818181818187</v>
      </c>
      <c r="Q1509" t="s">
        <v>8336</v>
      </c>
      <c r="R1509" t="s">
        <v>8337</v>
      </c>
      <c r="S1509" s="13">
        <f t="shared" si="111"/>
        <v>40254.117002314808</v>
      </c>
      <c r="T1509" s="13">
        <f t="shared" si="110"/>
        <v>40313.006944444445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09"/>
        <v>1.1076216216216217</v>
      </c>
      <c r="P1510" s="8">
        <f t="shared" si="112"/>
        <v>97.113744075829388</v>
      </c>
      <c r="Q1510" t="s">
        <v>8336</v>
      </c>
      <c r="R1510" t="s">
        <v>8337</v>
      </c>
      <c r="S1510" s="13">
        <f t="shared" si="111"/>
        <v>41786.281030092592</v>
      </c>
      <c r="T1510" s="13">
        <f t="shared" si="110"/>
        <v>41817.281030092592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09"/>
        <v>1.2364125714285714</v>
      </c>
      <c r="P1511" s="8">
        <f t="shared" si="112"/>
        <v>110.39397959183674</v>
      </c>
      <c r="Q1511" t="s">
        <v>8336</v>
      </c>
      <c r="R1511" t="s">
        <v>8337</v>
      </c>
      <c r="S1511" s="13">
        <f t="shared" si="111"/>
        <v>42751.200057870366</v>
      </c>
      <c r="T1511" s="13">
        <f t="shared" si="110"/>
        <v>42780.624305555553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09"/>
        <v>1.0103500000000001</v>
      </c>
      <c r="P1512" s="8">
        <f t="shared" si="112"/>
        <v>39.91506172839506</v>
      </c>
      <c r="Q1512" t="s">
        <v>8336</v>
      </c>
      <c r="R1512" t="s">
        <v>8337</v>
      </c>
      <c r="S1512" s="13">
        <f t="shared" si="111"/>
        <v>41809.051828703705</v>
      </c>
      <c r="T1512" s="13">
        <f t="shared" si="110"/>
        <v>41839.051828703705</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09"/>
        <v>1.1179285714285714</v>
      </c>
      <c r="P1513" s="8">
        <f t="shared" si="112"/>
        <v>75.975728155339809</v>
      </c>
      <c r="Q1513" t="s">
        <v>8336</v>
      </c>
      <c r="R1513" t="s">
        <v>8337</v>
      </c>
      <c r="S1513" s="13">
        <f t="shared" si="111"/>
        <v>42296.250046296293</v>
      </c>
      <c r="T1513" s="13">
        <f t="shared" si="110"/>
        <v>42326.291712962957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09"/>
        <v>5.5877142857142861</v>
      </c>
      <c r="P1514" s="8">
        <f t="shared" si="112"/>
        <v>58.379104477611939</v>
      </c>
      <c r="Q1514" t="s">
        <v>8336</v>
      </c>
      <c r="R1514" t="s">
        <v>8337</v>
      </c>
      <c r="S1514" s="13">
        <f t="shared" si="111"/>
        <v>42741.351145833331</v>
      </c>
      <c r="T1514" s="13">
        <f t="shared" si="110"/>
        <v>42771.351145833331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09"/>
        <v>1.5001875</v>
      </c>
      <c r="P1515" s="8">
        <f t="shared" si="112"/>
        <v>55.82093023255814</v>
      </c>
      <c r="Q1515" t="s">
        <v>8336</v>
      </c>
      <c r="R1515" t="s">
        <v>8337</v>
      </c>
      <c r="S1515" s="13">
        <f t="shared" si="111"/>
        <v>41806.30400462963</v>
      </c>
      <c r="T1515" s="13">
        <f t="shared" si="110"/>
        <v>41836.30400462963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09"/>
        <v>1.0647599999999999</v>
      </c>
      <c r="P1516" s="8">
        <f t="shared" si="112"/>
        <v>151.24431818181819</v>
      </c>
      <c r="Q1516" t="s">
        <v>8336</v>
      </c>
      <c r="R1516" t="s">
        <v>8337</v>
      </c>
      <c r="S1516" s="13">
        <f t="shared" si="111"/>
        <v>42234.264351851853</v>
      </c>
      <c r="T1516" s="13">
        <f t="shared" si="110"/>
        <v>42274.264351851853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09"/>
        <v>1.57189</v>
      </c>
      <c r="P1517" s="8">
        <f t="shared" si="112"/>
        <v>849.67027027027029</v>
      </c>
      <c r="Q1517" t="s">
        <v>8336</v>
      </c>
      <c r="R1517" t="s">
        <v>8337</v>
      </c>
      <c r="S1517" s="13">
        <f t="shared" si="111"/>
        <v>42414.92010416666</v>
      </c>
      <c r="T1517" s="13">
        <f t="shared" si="110"/>
        <v>42444.878437499996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09"/>
        <v>1.0865882352941176</v>
      </c>
      <c r="P1518" s="8">
        <f t="shared" si="112"/>
        <v>159.24137931034483</v>
      </c>
      <c r="Q1518" t="s">
        <v>8336</v>
      </c>
      <c r="R1518" t="s">
        <v>8337</v>
      </c>
      <c r="S1518" s="13">
        <f t="shared" si="111"/>
        <v>42619.133009259262</v>
      </c>
      <c r="T1518" s="13">
        <f t="shared" si="110"/>
        <v>42649.249999999993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09"/>
        <v>1.6197999999999999</v>
      </c>
      <c r="P1519" s="8">
        <f t="shared" si="112"/>
        <v>39.507317073170732</v>
      </c>
      <c r="Q1519" t="s">
        <v>8336</v>
      </c>
      <c r="R1519" t="s">
        <v>8337</v>
      </c>
      <c r="S1519" s="13">
        <f t="shared" si="111"/>
        <v>41948.233252314814</v>
      </c>
      <c r="T1519" s="13">
        <f t="shared" si="110"/>
        <v>41978.916666666664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09"/>
        <v>2.0536666666666665</v>
      </c>
      <c r="P1520" s="8">
        <f t="shared" si="112"/>
        <v>130.52966101694915</v>
      </c>
      <c r="Q1520" t="s">
        <v>8336</v>
      </c>
      <c r="R1520" t="s">
        <v>8337</v>
      </c>
      <c r="S1520" s="13">
        <f t="shared" si="111"/>
        <v>41760.486712962964</v>
      </c>
      <c r="T1520" s="13">
        <f t="shared" si="110"/>
        <v>41790.486712962964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09"/>
        <v>1.033638888888889</v>
      </c>
      <c r="P1521" s="8">
        <f t="shared" si="112"/>
        <v>64.156896551724131</v>
      </c>
      <c r="Q1521" t="s">
        <v>8336</v>
      </c>
      <c r="R1521" t="s">
        <v>8337</v>
      </c>
      <c r="S1521" s="13">
        <f t="shared" si="111"/>
        <v>41782.408368055556</v>
      </c>
      <c r="T1521" s="13">
        <f t="shared" si="110"/>
        <v>41810.582638888889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09"/>
        <v>1.0347222222222223</v>
      </c>
      <c r="P1522" s="8">
        <f t="shared" si="112"/>
        <v>111.52694610778443</v>
      </c>
      <c r="Q1522" t="s">
        <v>8336</v>
      </c>
      <c r="R1522" t="s">
        <v>8337</v>
      </c>
      <c r="S1522" s="13">
        <f t="shared" si="111"/>
        <v>41955.524456018517</v>
      </c>
      <c r="T1522" s="13">
        <f t="shared" si="110"/>
        <v>41991.833333333336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09"/>
        <v>1.0681333333333334</v>
      </c>
      <c r="P1523" s="8">
        <f t="shared" si="112"/>
        <v>170.44680851063831</v>
      </c>
      <c r="Q1523" t="s">
        <v>8336</v>
      </c>
      <c r="R1523" t="s">
        <v>8337</v>
      </c>
      <c r="S1523" s="13">
        <f t="shared" si="111"/>
        <v>42492.834386574068</v>
      </c>
      <c r="T1523" s="13">
        <f t="shared" si="110"/>
        <v>42527.834386574068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09"/>
        <v>1.3896574712643677</v>
      </c>
      <c r="P1524" s="8">
        <f t="shared" si="112"/>
        <v>133.7391592920354</v>
      </c>
      <c r="Q1524" t="s">
        <v>8336</v>
      </c>
      <c r="R1524" t="s">
        <v>8337</v>
      </c>
      <c r="S1524" s="13">
        <f t="shared" si="111"/>
        <v>41899.496979166666</v>
      </c>
      <c r="T1524" s="13">
        <f t="shared" si="110"/>
        <v>41929.496979166666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09"/>
        <v>1.2484324324324325</v>
      </c>
      <c r="P1525" s="8">
        <f t="shared" si="112"/>
        <v>95.834024896265561</v>
      </c>
      <c r="Q1525" t="s">
        <v>8336</v>
      </c>
      <c r="R1525" t="s">
        <v>8337</v>
      </c>
      <c r="S1525" s="13">
        <f t="shared" si="111"/>
        <v>41964.418009259258</v>
      </c>
      <c r="T1525" s="13">
        <f t="shared" si="110"/>
        <v>41995.666666666664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09"/>
        <v>2.0699999999999998</v>
      </c>
      <c r="P1526" s="8">
        <f t="shared" si="112"/>
        <v>221.78571428571428</v>
      </c>
      <c r="Q1526" t="s">
        <v>8336</v>
      </c>
      <c r="R1526" t="s">
        <v>8337</v>
      </c>
      <c r="S1526" s="13">
        <f t="shared" si="111"/>
        <v>42756.167708333327</v>
      </c>
      <c r="T1526" s="13">
        <f t="shared" si="110"/>
        <v>42786.167708333327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09"/>
        <v>1.7400576923076922</v>
      </c>
      <c r="P1527" s="8">
        <f t="shared" si="112"/>
        <v>32.315357142857138</v>
      </c>
      <c r="Q1527" t="s">
        <v>8336</v>
      </c>
      <c r="R1527" t="s">
        <v>8337</v>
      </c>
      <c r="S1527" s="13">
        <f t="shared" si="111"/>
        <v>42570.369652777772</v>
      </c>
      <c r="T1527" s="13">
        <f t="shared" si="110"/>
        <v>42600.369652777772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09"/>
        <v>1.2032608695652174</v>
      </c>
      <c r="P1528" s="8">
        <f t="shared" si="112"/>
        <v>98.839285714285708</v>
      </c>
      <c r="Q1528" t="s">
        <v>8336</v>
      </c>
      <c r="R1528" t="s">
        <v>8337</v>
      </c>
      <c r="S1528" s="13">
        <f t="shared" si="111"/>
        <v>42338.942673611113</v>
      </c>
      <c r="T1528" s="13">
        <f t="shared" si="110"/>
        <v>42387.942673611113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09"/>
        <v>1.1044428571428573</v>
      </c>
      <c r="P1529" s="8">
        <f t="shared" si="112"/>
        <v>55.222142857142863</v>
      </c>
      <c r="Q1529" t="s">
        <v>8336</v>
      </c>
      <c r="R1529" t="s">
        <v>8337</v>
      </c>
      <c r="S1529" s="13">
        <f t="shared" si="111"/>
        <v>42780.267199074071</v>
      </c>
      <c r="T1529" s="13">
        <f t="shared" si="110"/>
        <v>42808.225532407407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09"/>
        <v>2.8156666666666665</v>
      </c>
      <c r="P1530" s="8">
        <f t="shared" si="112"/>
        <v>52.793750000000003</v>
      </c>
      <c r="Q1530" t="s">
        <v>8336</v>
      </c>
      <c r="R1530" t="s">
        <v>8337</v>
      </c>
      <c r="S1530" s="13">
        <f t="shared" si="111"/>
        <v>42736.399560185186</v>
      </c>
      <c r="T1530" s="13">
        <f t="shared" si="110"/>
        <v>42766.666666666664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09"/>
        <v>1.0067894736842105</v>
      </c>
      <c r="P1531" s="8">
        <f t="shared" si="112"/>
        <v>135.66666666666666</v>
      </c>
      <c r="Q1531" t="s">
        <v>8336</v>
      </c>
      <c r="R1531" t="s">
        <v>8337</v>
      </c>
      <c r="S1531" s="13">
        <f t="shared" si="111"/>
        <v>42052.295370370368</v>
      </c>
      <c r="T1531" s="13">
        <f t="shared" si="110"/>
        <v>42082.253703703704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09"/>
        <v>1.3482571428571428</v>
      </c>
      <c r="P1532" s="8">
        <f t="shared" si="112"/>
        <v>53.991990846681922</v>
      </c>
      <c r="Q1532" t="s">
        <v>8336</v>
      </c>
      <c r="R1532" t="s">
        <v>8337</v>
      </c>
      <c r="S1532" s="13">
        <f t="shared" si="111"/>
        <v>42275.433969907404</v>
      </c>
      <c r="T1532" s="13">
        <f t="shared" si="110"/>
        <v>42300.433969907404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09"/>
        <v>1.7595744680851064</v>
      </c>
      <c r="P1533" s="8">
        <f t="shared" si="112"/>
        <v>56.643835616438359</v>
      </c>
      <c r="Q1533" t="s">
        <v>8336</v>
      </c>
      <c r="R1533" t="s">
        <v>8337</v>
      </c>
      <c r="S1533" s="13">
        <f t="shared" si="111"/>
        <v>41941.469050925924</v>
      </c>
      <c r="T1533" s="13">
        <f t="shared" si="110"/>
        <v>41973.791666666664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09"/>
        <v>4.8402000000000003</v>
      </c>
      <c r="P1534" s="8">
        <f t="shared" si="112"/>
        <v>82.316326530612244</v>
      </c>
      <c r="Q1534" t="s">
        <v>8336</v>
      </c>
      <c r="R1534" t="s">
        <v>8337</v>
      </c>
      <c r="S1534" s="13">
        <f t="shared" si="111"/>
        <v>42391.141956018517</v>
      </c>
      <c r="T1534" s="13">
        <f t="shared" si="110"/>
        <v>42415.291666666664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09"/>
        <v>1.4514</v>
      </c>
      <c r="P1535" s="8">
        <f t="shared" si="112"/>
        <v>88.26081081081081</v>
      </c>
      <c r="Q1535" t="s">
        <v>8336</v>
      </c>
      <c r="R1535" t="s">
        <v>8337</v>
      </c>
      <c r="S1535" s="13">
        <f t="shared" si="111"/>
        <v>42442.668715277774</v>
      </c>
      <c r="T1535" s="13">
        <f t="shared" si="110"/>
        <v>42491.832638888889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09"/>
        <v>4.1773333333333333</v>
      </c>
      <c r="P1536" s="8">
        <f t="shared" si="112"/>
        <v>84.905149051490511</v>
      </c>
      <c r="Q1536" t="s">
        <v>8336</v>
      </c>
      <c r="R1536" t="s">
        <v>8337</v>
      </c>
      <c r="S1536" s="13">
        <f t="shared" si="111"/>
        <v>42221.340995370367</v>
      </c>
      <c r="T1536" s="13">
        <f t="shared" si="110"/>
        <v>42251.340995370367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09"/>
        <v>1.3242499999999999</v>
      </c>
      <c r="P1537" s="8">
        <f t="shared" si="112"/>
        <v>48.154545454545456</v>
      </c>
      <c r="Q1537" t="s">
        <v>8336</v>
      </c>
      <c r="R1537" t="s">
        <v>8337</v>
      </c>
      <c r="S1537" s="13">
        <f t="shared" si="111"/>
        <v>42484.495729166665</v>
      </c>
      <c r="T1537" s="13">
        <f t="shared" si="110"/>
        <v>42513.583333333336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09"/>
        <v>2.5030841666666666</v>
      </c>
      <c r="P1538" s="8">
        <f t="shared" si="112"/>
        <v>66.015406593406595</v>
      </c>
      <c r="Q1538" t="s">
        <v>8336</v>
      </c>
      <c r="R1538" t="s">
        <v>8337</v>
      </c>
      <c r="S1538" s="13">
        <f t="shared" si="111"/>
        <v>42213.468865740739</v>
      </c>
      <c r="T1538" s="13">
        <f t="shared" si="110"/>
        <v>42243.468865740739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13">E1539/D1539</f>
        <v>1.7989999999999999</v>
      </c>
      <c r="P1539" s="8">
        <f t="shared" si="112"/>
        <v>96.375</v>
      </c>
      <c r="Q1539" t="s">
        <v>8336</v>
      </c>
      <c r="R1539" t="s">
        <v>8337</v>
      </c>
      <c r="S1539" s="13">
        <f t="shared" si="111"/>
        <v>42551.981793981475</v>
      </c>
      <c r="T1539" s="13">
        <f t="shared" ref="T1539:T1602" si="114">(I1539/86400)+25569+(-8/24)</f>
        <v>42588.416666666664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13"/>
        <v>1.0262857142857142</v>
      </c>
      <c r="P1540" s="8">
        <f t="shared" si="112"/>
        <v>156.17391304347825</v>
      </c>
      <c r="Q1540" t="s">
        <v>8336</v>
      </c>
      <c r="R1540" t="s">
        <v>8337</v>
      </c>
      <c r="S1540" s="13">
        <f t="shared" ref="S1540:S1603" si="115">(J1540/86400)+25569+(-8/24)</f>
        <v>41981.44872685185</v>
      </c>
      <c r="T1540" s="13">
        <f t="shared" si="114"/>
        <v>42026.44872685185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13"/>
        <v>1.359861</v>
      </c>
      <c r="P1541" s="8">
        <f t="shared" si="112"/>
        <v>95.764859154929582</v>
      </c>
      <c r="Q1541" t="s">
        <v>8336</v>
      </c>
      <c r="R1541" t="s">
        <v>8337</v>
      </c>
      <c r="S1541" s="13">
        <f t="shared" si="115"/>
        <v>42705.585868055554</v>
      </c>
      <c r="T1541" s="13">
        <f t="shared" si="114"/>
        <v>42738.585868055554</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13"/>
        <v>1.1786666666666668</v>
      </c>
      <c r="P1542" s="8">
        <f t="shared" si="112"/>
        <v>180.40816326530611</v>
      </c>
      <c r="Q1542" t="s">
        <v>8336</v>
      </c>
      <c r="R1542" t="s">
        <v>8337</v>
      </c>
      <c r="S1542" s="13">
        <f t="shared" si="115"/>
        <v>41938.673796296294</v>
      </c>
      <c r="T1542" s="13">
        <f t="shared" si="114"/>
        <v>41968.718749999993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13"/>
        <v>3.3333333333333332E-4</v>
      </c>
      <c r="P1543" s="8">
        <f t="shared" si="112"/>
        <v>3</v>
      </c>
      <c r="Q1543" t="s">
        <v>8336</v>
      </c>
      <c r="R1543" t="s">
        <v>8341</v>
      </c>
      <c r="S1543" s="13">
        <f t="shared" si="115"/>
        <v>41974.378912037035</v>
      </c>
      <c r="T1543" s="13">
        <f t="shared" si="114"/>
        <v>42004.378912037035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13"/>
        <v>0.04</v>
      </c>
      <c r="P1544" s="8">
        <f t="shared" si="112"/>
        <v>20</v>
      </c>
      <c r="Q1544" t="s">
        <v>8336</v>
      </c>
      <c r="R1544" t="s">
        <v>8341</v>
      </c>
      <c r="S1544" s="13">
        <f t="shared" si="115"/>
        <v>42170.663194444445</v>
      </c>
      <c r="T1544" s="13">
        <f t="shared" si="114"/>
        <v>42185.663194444445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13"/>
        <v>4.4444444444444444E-3</v>
      </c>
      <c r="P1545" s="8">
        <f t="shared" si="112"/>
        <v>10</v>
      </c>
      <c r="Q1545" t="s">
        <v>8336</v>
      </c>
      <c r="R1545" t="s">
        <v>8341</v>
      </c>
      <c r="S1545" s="13">
        <f t="shared" si="115"/>
        <v>41935.176319444443</v>
      </c>
      <c r="T1545" s="13">
        <f t="shared" si="114"/>
        <v>41965.217986111107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13"/>
        <v>0</v>
      </c>
      <c r="Q1546" t="s">
        <v>8336</v>
      </c>
      <c r="R1546" t="s">
        <v>8341</v>
      </c>
      <c r="S1546" s="13">
        <f t="shared" si="115"/>
        <v>42052.717870370368</v>
      </c>
      <c r="T1546" s="13">
        <f t="shared" si="114"/>
        <v>42094.679166666661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13"/>
        <v>3.3333333333333332E-4</v>
      </c>
      <c r="P1547" s="8">
        <f>E1547/L1547</f>
        <v>1</v>
      </c>
      <c r="Q1547" t="s">
        <v>8336</v>
      </c>
      <c r="R1547" t="s">
        <v>8341</v>
      </c>
      <c r="S1547" s="13">
        <f t="shared" si="115"/>
        <v>42031.551319444443</v>
      </c>
      <c r="T1547" s="13">
        <f t="shared" si="114"/>
        <v>42065.552777777775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13"/>
        <v>0.28899999999999998</v>
      </c>
      <c r="P1548" s="8">
        <f>E1548/L1548</f>
        <v>26.272727272727273</v>
      </c>
      <c r="Q1548" t="s">
        <v>8336</v>
      </c>
      <c r="R1548" t="s">
        <v>8341</v>
      </c>
      <c r="S1548" s="13">
        <f t="shared" si="115"/>
        <v>41838.879618055551</v>
      </c>
      <c r="T1548" s="13">
        <f t="shared" si="114"/>
        <v>41898.879618055551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13"/>
        <v>0</v>
      </c>
      <c r="Q1549" t="s">
        <v>8336</v>
      </c>
      <c r="R1549" t="s">
        <v>8341</v>
      </c>
      <c r="S1549" s="13">
        <f t="shared" si="115"/>
        <v>42782.093541666669</v>
      </c>
      <c r="T1549" s="13">
        <f t="shared" si="114"/>
        <v>42789.093541666669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13"/>
        <v>8.5714285714285715E-2</v>
      </c>
      <c r="P1550" s="8">
        <f>E1550/L1550</f>
        <v>60</v>
      </c>
      <c r="Q1550" t="s">
        <v>8336</v>
      </c>
      <c r="R1550" t="s">
        <v>8341</v>
      </c>
      <c r="S1550" s="13">
        <f t="shared" si="115"/>
        <v>42286.548842592594</v>
      </c>
      <c r="T1550" s="13">
        <f t="shared" si="114"/>
        <v>42316.590509259258</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13"/>
        <v>0.34</v>
      </c>
      <c r="P1551" s="8">
        <f>E1551/L1551</f>
        <v>28.333333333333332</v>
      </c>
      <c r="Q1551" t="s">
        <v>8336</v>
      </c>
      <c r="R1551" t="s">
        <v>8341</v>
      </c>
      <c r="S1551" s="13">
        <f t="shared" si="115"/>
        <v>42280.802766203698</v>
      </c>
      <c r="T1551" s="13">
        <f t="shared" si="114"/>
        <v>42310.84443287037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13"/>
        <v>0.13466666666666666</v>
      </c>
      <c r="P1552" s="8">
        <f>E1552/L1552</f>
        <v>14.428571428571429</v>
      </c>
      <c r="Q1552" t="s">
        <v>8336</v>
      </c>
      <c r="R1552" t="s">
        <v>8341</v>
      </c>
      <c r="S1552" s="13">
        <f t="shared" si="115"/>
        <v>42472.11613425926</v>
      </c>
      <c r="T1552" s="13">
        <f t="shared" si="114"/>
        <v>42502.11613425926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13"/>
        <v>0</v>
      </c>
      <c r="Q1553" t="s">
        <v>8336</v>
      </c>
      <c r="R1553" t="s">
        <v>8341</v>
      </c>
      <c r="S1553" s="13">
        <f t="shared" si="115"/>
        <v>42121.491192129623</v>
      </c>
      <c r="T1553" s="13">
        <f t="shared" si="114"/>
        <v>42151.491192129623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13"/>
        <v>0.49186046511627907</v>
      </c>
      <c r="P1554" s="8">
        <f>E1554/L1554</f>
        <v>132.1875</v>
      </c>
      <c r="Q1554" t="s">
        <v>8336</v>
      </c>
      <c r="R1554" t="s">
        <v>8341</v>
      </c>
      <c r="S1554" s="13">
        <f t="shared" si="115"/>
        <v>41892.355416666665</v>
      </c>
      <c r="T1554" s="13">
        <f t="shared" si="114"/>
        <v>41912.832638888889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13"/>
        <v>0</v>
      </c>
      <c r="Q1555" t="s">
        <v>8336</v>
      </c>
      <c r="R1555" t="s">
        <v>8341</v>
      </c>
      <c r="S1555" s="13">
        <f t="shared" si="115"/>
        <v>42218.949618055551</v>
      </c>
      <c r="T1555" s="13">
        <f t="shared" si="114"/>
        <v>42248.949618055551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13"/>
        <v>0</v>
      </c>
      <c r="Q1556" t="s">
        <v>8336</v>
      </c>
      <c r="R1556" t="s">
        <v>8341</v>
      </c>
      <c r="S1556" s="13">
        <f t="shared" si="115"/>
        <v>42187.918865740743</v>
      </c>
      <c r="T1556" s="13">
        <f t="shared" si="114"/>
        <v>42217.918865740743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13"/>
        <v>0</v>
      </c>
      <c r="Q1557" t="s">
        <v>8336</v>
      </c>
      <c r="R1557" t="s">
        <v>8341</v>
      </c>
      <c r="S1557" s="13">
        <f t="shared" si="115"/>
        <v>42241.280462962961</v>
      </c>
      <c r="T1557" s="13">
        <f t="shared" si="114"/>
        <v>42264.374999999993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13"/>
        <v>0.45133333333333331</v>
      </c>
      <c r="P1558" s="8">
        <f t="shared" ref="P1558:P1563" si="116">E1558/L1558</f>
        <v>56.416666666666664</v>
      </c>
      <c r="Q1558" t="s">
        <v>8336</v>
      </c>
      <c r="R1558" t="s">
        <v>8341</v>
      </c>
      <c r="S1558" s="13">
        <f t="shared" si="115"/>
        <v>42524.819722222215</v>
      </c>
      <c r="T1558" s="13">
        <f t="shared" si="114"/>
        <v>42554.819722222215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13"/>
        <v>0.04</v>
      </c>
      <c r="P1559" s="8">
        <f t="shared" si="116"/>
        <v>100</v>
      </c>
      <c r="Q1559" t="s">
        <v>8336</v>
      </c>
      <c r="R1559" t="s">
        <v>8341</v>
      </c>
      <c r="S1559" s="13">
        <f t="shared" si="115"/>
        <v>41871.319826388884</v>
      </c>
      <c r="T1559" s="13">
        <f t="shared" si="114"/>
        <v>41902.319826388884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13"/>
        <v>4.6666666666666669E-2</v>
      </c>
      <c r="P1560" s="8">
        <f t="shared" si="116"/>
        <v>11.666666666666666</v>
      </c>
      <c r="Q1560" t="s">
        <v>8336</v>
      </c>
      <c r="R1560" t="s">
        <v>8341</v>
      </c>
      <c r="S1560" s="13">
        <f t="shared" si="115"/>
        <v>42185.064340277771</v>
      </c>
      <c r="T1560" s="13">
        <f t="shared" si="114"/>
        <v>42244.174999999996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13"/>
        <v>3.3333333333333335E-3</v>
      </c>
      <c r="P1561" s="8">
        <f t="shared" si="116"/>
        <v>50</v>
      </c>
      <c r="Q1561" t="s">
        <v>8336</v>
      </c>
      <c r="R1561" t="s">
        <v>8341</v>
      </c>
      <c r="S1561" s="13">
        <f t="shared" si="115"/>
        <v>42107.719895833332</v>
      </c>
      <c r="T1561" s="13">
        <f t="shared" si="114"/>
        <v>42122.719895833332</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13"/>
        <v>3.7600000000000001E-2</v>
      </c>
      <c r="P1562" s="8">
        <f t="shared" si="116"/>
        <v>23.5</v>
      </c>
      <c r="Q1562" t="s">
        <v>8336</v>
      </c>
      <c r="R1562" t="s">
        <v>8341</v>
      </c>
      <c r="S1562" s="13">
        <f t="shared" si="115"/>
        <v>41935.687418981477</v>
      </c>
      <c r="T1562" s="13">
        <f t="shared" si="114"/>
        <v>41955.729085648149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13"/>
        <v>6.7000000000000002E-3</v>
      </c>
      <c r="P1563" s="8">
        <f t="shared" si="116"/>
        <v>67</v>
      </c>
      <c r="Q1563" t="s">
        <v>8320</v>
      </c>
      <c r="R1563" t="s">
        <v>8342</v>
      </c>
      <c r="S1563" s="13">
        <f t="shared" si="115"/>
        <v>41554.708368055552</v>
      </c>
      <c r="T1563" s="13">
        <f t="shared" si="114"/>
        <v>41584.750034722216</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13"/>
        <v>0</v>
      </c>
      <c r="Q1564" t="s">
        <v>8320</v>
      </c>
      <c r="R1564" t="s">
        <v>8342</v>
      </c>
      <c r="S1564" s="13">
        <f t="shared" si="115"/>
        <v>40079.232824074068</v>
      </c>
      <c r="T1564" s="13">
        <f t="shared" si="114"/>
        <v>40148.701388888883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13"/>
        <v>1.4166666666666666E-2</v>
      </c>
      <c r="P1565" s="8">
        <f t="shared" ref="P1565:P1570" si="117">E1565/L1565</f>
        <v>42.5</v>
      </c>
      <c r="Q1565" t="s">
        <v>8320</v>
      </c>
      <c r="R1565" t="s">
        <v>8342</v>
      </c>
      <c r="S1565" s="13">
        <f t="shared" si="115"/>
        <v>41652.409155092588</v>
      </c>
      <c r="T1565" s="13">
        <f t="shared" si="114"/>
        <v>41712.367488425924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13"/>
        <v>1E-3</v>
      </c>
      <c r="P1566" s="8">
        <f t="shared" si="117"/>
        <v>10</v>
      </c>
      <c r="Q1566" t="s">
        <v>8320</v>
      </c>
      <c r="R1566" t="s">
        <v>8342</v>
      </c>
      <c r="S1566" s="13">
        <f t="shared" si="115"/>
        <v>42121.033668981479</v>
      </c>
      <c r="T1566" s="13">
        <f t="shared" si="114"/>
        <v>42152.503472222219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13"/>
        <v>2.5000000000000001E-2</v>
      </c>
      <c r="P1567" s="8">
        <f t="shared" si="117"/>
        <v>100</v>
      </c>
      <c r="Q1567" t="s">
        <v>8320</v>
      </c>
      <c r="R1567" t="s">
        <v>8342</v>
      </c>
      <c r="S1567" s="13">
        <f t="shared" si="115"/>
        <v>40672.396539351852</v>
      </c>
      <c r="T1567" s="13">
        <f t="shared" si="114"/>
        <v>40702.396539351852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13"/>
        <v>0.21249999999999999</v>
      </c>
      <c r="P1568" s="8">
        <f t="shared" si="117"/>
        <v>108.05084745762711</v>
      </c>
      <c r="Q1568" t="s">
        <v>8320</v>
      </c>
      <c r="R1568" t="s">
        <v>8342</v>
      </c>
      <c r="S1568" s="13">
        <f t="shared" si="115"/>
        <v>42549.583379629628</v>
      </c>
      <c r="T1568" s="13">
        <f t="shared" si="114"/>
        <v>42578.583333333336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13"/>
        <v>4.1176470588235294E-2</v>
      </c>
      <c r="P1569" s="8">
        <f t="shared" si="117"/>
        <v>26.923076923076923</v>
      </c>
      <c r="Q1569" t="s">
        <v>8320</v>
      </c>
      <c r="R1569" t="s">
        <v>8342</v>
      </c>
      <c r="S1569" s="13">
        <f t="shared" si="115"/>
        <v>41671.603530092594</v>
      </c>
      <c r="T1569" s="13">
        <f t="shared" si="114"/>
        <v>41686.666666666664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13"/>
        <v>0.13639999999999999</v>
      </c>
      <c r="P1570" s="8">
        <f t="shared" si="117"/>
        <v>155</v>
      </c>
      <c r="Q1570" t="s">
        <v>8320</v>
      </c>
      <c r="R1570" t="s">
        <v>8342</v>
      </c>
      <c r="S1570" s="13">
        <f t="shared" si="115"/>
        <v>41961.728993055549</v>
      </c>
      <c r="T1570" s="13">
        <f t="shared" si="114"/>
        <v>41996.728993055549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13"/>
        <v>0</v>
      </c>
      <c r="Q1571" t="s">
        <v>8320</v>
      </c>
      <c r="R1571" t="s">
        <v>8342</v>
      </c>
      <c r="S1571" s="13">
        <f t="shared" si="115"/>
        <v>41389.346226851849</v>
      </c>
      <c r="T1571" s="13">
        <f t="shared" si="114"/>
        <v>41419.346226851849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13"/>
        <v>0.41399999999999998</v>
      </c>
      <c r="P1572" s="8">
        <f t="shared" ref="P1572:P1581" si="118">E1572/L1572</f>
        <v>47.769230769230766</v>
      </c>
      <c r="Q1572" t="s">
        <v>8320</v>
      </c>
      <c r="R1572" t="s">
        <v>8342</v>
      </c>
      <c r="S1572" s="13">
        <f t="shared" si="115"/>
        <v>42438.480115740742</v>
      </c>
      <c r="T1572" s="13">
        <f t="shared" si="114"/>
        <v>42468.43844907407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13"/>
        <v>6.6115702479338841E-3</v>
      </c>
      <c r="P1573" s="8">
        <f t="shared" si="118"/>
        <v>20</v>
      </c>
      <c r="Q1573" t="s">
        <v>8320</v>
      </c>
      <c r="R1573" t="s">
        <v>8342</v>
      </c>
      <c r="S1573" s="13">
        <f t="shared" si="115"/>
        <v>42144.43614583333</v>
      </c>
      <c r="T1573" s="13">
        <f t="shared" si="114"/>
        <v>42174.43614583333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13"/>
        <v>0.05</v>
      </c>
      <c r="P1574" s="8">
        <f t="shared" si="118"/>
        <v>41.666666666666664</v>
      </c>
      <c r="Q1574" t="s">
        <v>8320</v>
      </c>
      <c r="R1574" t="s">
        <v>8342</v>
      </c>
      <c r="S1574" s="13">
        <f t="shared" si="115"/>
        <v>42403.699756944443</v>
      </c>
      <c r="T1574" s="13">
        <f t="shared" si="114"/>
        <v>42428.665972222218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13"/>
        <v>2.4777777777777777E-2</v>
      </c>
      <c r="P1575" s="8">
        <f t="shared" si="118"/>
        <v>74.333333333333329</v>
      </c>
      <c r="Q1575" t="s">
        <v>8320</v>
      </c>
      <c r="R1575" t="s">
        <v>8342</v>
      </c>
      <c r="S1575" s="13">
        <f t="shared" si="115"/>
        <v>42785.666689814818</v>
      </c>
      <c r="T1575" s="13">
        <f t="shared" si="114"/>
        <v>42825.832638888889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13"/>
        <v>5.0599999999999999E-2</v>
      </c>
      <c r="P1576" s="8">
        <f t="shared" si="118"/>
        <v>84.333333333333329</v>
      </c>
      <c r="Q1576" t="s">
        <v>8320</v>
      </c>
      <c r="R1576" t="s">
        <v>8342</v>
      </c>
      <c r="S1576" s="13">
        <f t="shared" si="115"/>
        <v>42017.594085648147</v>
      </c>
      <c r="T1576" s="13">
        <f t="shared" si="114"/>
        <v>42052.594085648147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13"/>
        <v>0.2291</v>
      </c>
      <c r="P1577" s="8">
        <f t="shared" si="118"/>
        <v>65.457142857142856</v>
      </c>
      <c r="Q1577" t="s">
        <v>8320</v>
      </c>
      <c r="R1577" t="s">
        <v>8342</v>
      </c>
      <c r="S1577" s="13">
        <f t="shared" si="115"/>
        <v>41799.190925925919</v>
      </c>
      <c r="T1577" s="13">
        <f t="shared" si="114"/>
        <v>41829.190925925919</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13"/>
        <v>0.13</v>
      </c>
      <c r="P1578" s="8">
        <f t="shared" si="118"/>
        <v>65</v>
      </c>
      <c r="Q1578" t="s">
        <v>8320</v>
      </c>
      <c r="R1578" t="s">
        <v>8342</v>
      </c>
      <c r="S1578" s="13">
        <f t="shared" si="115"/>
        <v>42140.545925925922</v>
      </c>
      <c r="T1578" s="13">
        <f t="shared" si="114"/>
        <v>42185.545925925922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13"/>
        <v>5.4999999999999997E-3</v>
      </c>
      <c r="P1579" s="8">
        <f t="shared" si="118"/>
        <v>27.5</v>
      </c>
      <c r="Q1579" t="s">
        <v>8320</v>
      </c>
      <c r="R1579" t="s">
        <v>8342</v>
      </c>
      <c r="S1579" s="13">
        <f t="shared" si="115"/>
        <v>41054.514444444438</v>
      </c>
      <c r="T1579" s="13">
        <f t="shared" si="114"/>
        <v>41114.514444444438</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13"/>
        <v>0.10806536636794939</v>
      </c>
      <c r="P1580" s="8">
        <f t="shared" si="118"/>
        <v>51.25</v>
      </c>
      <c r="Q1580" t="s">
        <v>8320</v>
      </c>
      <c r="R1580" t="s">
        <v>8342</v>
      </c>
      <c r="S1580" s="13">
        <f t="shared" si="115"/>
        <v>40398.732534722221</v>
      </c>
      <c r="T1580" s="13">
        <f t="shared" si="114"/>
        <v>40422.75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13"/>
        <v>8.4008400840084006E-3</v>
      </c>
      <c r="P1581" s="8">
        <f t="shared" si="118"/>
        <v>14</v>
      </c>
      <c r="Q1581" t="s">
        <v>8320</v>
      </c>
      <c r="R1581" t="s">
        <v>8342</v>
      </c>
      <c r="S1581" s="13">
        <f t="shared" si="115"/>
        <v>41481.663090277776</v>
      </c>
      <c r="T1581" s="13">
        <f t="shared" si="114"/>
        <v>41514.663090277776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13"/>
        <v>0</v>
      </c>
      <c r="Q1582" t="s">
        <v>8320</v>
      </c>
      <c r="R1582" t="s">
        <v>8342</v>
      </c>
      <c r="S1582" s="13">
        <f t="shared" si="115"/>
        <v>40989.716736111106</v>
      </c>
      <c r="T1582" s="13">
        <f t="shared" si="114"/>
        <v>41049.716736111106</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13"/>
        <v>5.0000000000000001E-3</v>
      </c>
      <c r="P1583" s="8">
        <f>E1583/L1583</f>
        <v>5</v>
      </c>
      <c r="Q1583" t="s">
        <v>8336</v>
      </c>
      <c r="R1583" t="s">
        <v>8343</v>
      </c>
      <c r="S1583" s="13">
        <f t="shared" si="115"/>
        <v>42325.115624999999</v>
      </c>
      <c r="T1583" s="13">
        <f t="shared" si="114"/>
        <v>42357.115624999999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13"/>
        <v>9.2999999999999999E-2</v>
      </c>
      <c r="P1584" s="8">
        <f>E1584/L1584</f>
        <v>31</v>
      </c>
      <c r="Q1584" t="s">
        <v>8336</v>
      </c>
      <c r="R1584" t="s">
        <v>8343</v>
      </c>
      <c r="S1584" s="13">
        <f t="shared" si="115"/>
        <v>42246.456631944442</v>
      </c>
      <c r="T1584" s="13">
        <f t="shared" si="114"/>
        <v>42303.555555555555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13"/>
        <v>7.5000000000000002E-4</v>
      </c>
      <c r="P1585" s="8">
        <f>E1585/L1585</f>
        <v>15</v>
      </c>
      <c r="Q1585" t="s">
        <v>8336</v>
      </c>
      <c r="R1585" t="s">
        <v>8343</v>
      </c>
      <c r="S1585" s="13">
        <f t="shared" si="115"/>
        <v>41877.571655092594</v>
      </c>
      <c r="T1585" s="13">
        <f t="shared" si="114"/>
        <v>41907.571655092594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13"/>
        <v>0</v>
      </c>
      <c r="Q1586" t="s">
        <v>8336</v>
      </c>
      <c r="R1586" t="s">
        <v>8343</v>
      </c>
      <c r="S1586" s="13">
        <f t="shared" si="115"/>
        <v>41779.315983796296</v>
      </c>
      <c r="T1586" s="13">
        <f t="shared" si="114"/>
        <v>41789.315983796296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13"/>
        <v>0.79</v>
      </c>
      <c r="P1587" s="8">
        <f>E1587/L1587</f>
        <v>131.66666666666666</v>
      </c>
      <c r="Q1587" t="s">
        <v>8336</v>
      </c>
      <c r="R1587" t="s">
        <v>8343</v>
      </c>
      <c r="S1587" s="13">
        <f t="shared" si="115"/>
        <v>42707.562129629623</v>
      </c>
      <c r="T1587" s="13">
        <f t="shared" si="114"/>
        <v>42729.124999999993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13"/>
        <v>0</v>
      </c>
      <c r="Q1588" t="s">
        <v>8336</v>
      </c>
      <c r="R1588" t="s">
        <v>8343</v>
      </c>
      <c r="S1588" s="13">
        <f t="shared" si="115"/>
        <v>42068.771087962959</v>
      </c>
      <c r="T1588" s="13">
        <f t="shared" si="114"/>
        <v>42098.729421296295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13"/>
        <v>1.3333333333333334E-4</v>
      </c>
      <c r="P1589" s="8">
        <f>E1589/L1589</f>
        <v>1</v>
      </c>
      <c r="Q1589" t="s">
        <v>8336</v>
      </c>
      <c r="R1589" t="s">
        <v>8343</v>
      </c>
      <c r="S1589" s="13">
        <f t="shared" si="115"/>
        <v>41956.617650462962</v>
      </c>
      <c r="T1589" s="13">
        <f t="shared" si="114"/>
        <v>41986.617650462962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13"/>
        <v>0</v>
      </c>
      <c r="Q1590" t="s">
        <v>8336</v>
      </c>
      <c r="R1590" t="s">
        <v>8343</v>
      </c>
      <c r="S1590" s="13">
        <f t="shared" si="115"/>
        <v>42004.916655092595</v>
      </c>
      <c r="T1590" s="13">
        <f t="shared" si="114"/>
        <v>42035.508333333331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13"/>
        <v>0</v>
      </c>
      <c r="Q1591" t="s">
        <v>8336</v>
      </c>
      <c r="R1591" t="s">
        <v>8343</v>
      </c>
      <c r="S1591" s="13">
        <f t="shared" si="115"/>
        <v>42256.651458333326</v>
      </c>
      <c r="T1591" s="13">
        <f t="shared" si="114"/>
        <v>42286.651458333326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13"/>
        <v>1.7000000000000001E-2</v>
      </c>
      <c r="P1592" s="8">
        <f>E1592/L1592</f>
        <v>510</v>
      </c>
      <c r="Q1592" t="s">
        <v>8336</v>
      </c>
      <c r="R1592" t="s">
        <v>8343</v>
      </c>
      <c r="S1592" s="13">
        <f t="shared" si="115"/>
        <v>42240.523888888885</v>
      </c>
      <c r="T1592" s="13">
        <f t="shared" si="114"/>
        <v>42270.523888888885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13"/>
        <v>0.29228571428571426</v>
      </c>
      <c r="P1593" s="8">
        <f>E1593/L1593</f>
        <v>44.478260869565219</v>
      </c>
      <c r="Q1593" t="s">
        <v>8336</v>
      </c>
      <c r="R1593" t="s">
        <v>8343</v>
      </c>
      <c r="S1593" s="13">
        <f t="shared" si="115"/>
        <v>42433.392835648141</v>
      </c>
      <c r="T1593" s="13">
        <f t="shared" si="114"/>
        <v>42463.351168981484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13"/>
        <v>0</v>
      </c>
      <c r="Q1594" t="s">
        <v>8336</v>
      </c>
      <c r="R1594" t="s">
        <v>8343</v>
      </c>
      <c r="S1594" s="13">
        <f t="shared" si="115"/>
        <v>42045.73940972222</v>
      </c>
      <c r="T1594" s="13">
        <f t="shared" si="114"/>
        <v>42090.697743055549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13"/>
        <v>1.3636363636363637E-4</v>
      </c>
      <c r="P1595" s="8">
        <f>E1595/L1595</f>
        <v>1</v>
      </c>
      <c r="Q1595" t="s">
        <v>8336</v>
      </c>
      <c r="R1595" t="s">
        <v>8343</v>
      </c>
      <c r="S1595" s="13">
        <f t="shared" si="115"/>
        <v>42033.51221064815</v>
      </c>
      <c r="T1595" s="13">
        <f t="shared" si="114"/>
        <v>42063.51221064815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13"/>
        <v>0.20499999999999999</v>
      </c>
      <c r="P1596" s="8">
        <f>E1596/L1596</f>
        <v>20.5</v>
      </c>
      <c r="Q1596" t="s">
        <v>8336</v>
      </c>
      <c r="R1596" t="s">
        <v>8343</v>
      </c>
      <c r="S1596" s="13">
        <f t="shared" si="115"/>
        <v>42445.379421296289</v>
      </c>
      <c r="T1596" s="13">
        <f t="shared" si="114"/>
        <v>42505.347916666666</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13"/>
        <v>2.8E-3</v>
      </c>
      <c r="P1597" s="8">
        <f>E1597/L1597</f>
        <v>40</v>
      </c>
      <c r="Q1597" t="s">
        <v>8336</v>
      </c>
      <c r="R1597" t="s">
        <v>8343</v>
      </c>
      <c r="S1597" s="13">
        <f t="shared" si="115"/>
        <v>41779.71675925926</v>
      </c>
      <c r="T1597" s="13">
        <f t="shared" si="114"/>
        <v>41808.509027777771</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13"/>
        <v>2.3076923076923078E-2</v>
      </c>
      <c r="P1598" s="8">
        <f>E1598/L1598</f>
        <v>25</v>
      </c>
      <c r="Q1598" t="s">
        <v>8336</v>
      </c>
      <c r="R1598" t="s">
        <v>8343</v>
      </c>
      <c r="S1598" s="13">
        <f t="shared" si="115"/>
        <v>41941.096863425926</v>
      </c>
      <c r="T1598" s="13">
        <f t="shared" si="114"/>
        <v>41986.13853009259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13"/>
        <v>0</v>
      </c>
      <c r="Q1599" t="s">
        <v>8336</v>
      </c>
      <c r="R1599" t="s">
        <v>8343</v>
      </c>
      <c r="S1599" s="13">
        <f t="shared" si="115"/>
        <v>42603.020798611113</v>
      </c>
      <c r="T1599" s="13">
        <f t="shared" si="114"/>
        <v>42633.020798611113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13"/>
        <v>1.25E-3</v>
      </c>
      <c r="P1600" s="8">
        <f>E1600/L1600</f>
        <v>1</v>
      </c>
      <c r="Q1600" t="s">
        <v>8336</v>
      </c>
      <c r="R1600" t="s">
        <v>8343</v>
      </c>
      <c r="S1600" s="13">
        <f t="shared" si="115"/>
        <v>42151.334004629629</v>
      </c>
      <c r="T1600" s="13">
        <f t="shared" si="114"/>
        <v>42211.334004629629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13"/>
        <v>0</v>
      </c>
      <c r="Q1601" t="s">
        <v>8336</v>
      </c>
      <c r="R1601" t="s">
        <v>8343</v>
      </c>
      <c r="S1601" s="13">
        <f t="shared" si="115"/>
        <v>42438.205740740734</v>
      </c>
      <c r="T1601" s="13">
        <f t="shared" si="114"/>
        <v>42468.164074074077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13"/>
        <v>7.3400000000000007E-2</v>
      </c>
      <c r="P1602" s="8">
        <f t="shared" ref="P1602:P1665" si="119">E1602/L1602</f>
        <v>40.777777777777779</v>
      </c>
      <c r="Q1602" t="s">
        <v>8336</v>
      </c>
      <c r="R1602" t="s">
        <v>8343</v>
      </c>
      <c r="S1602" s="13">
        <f t="shared" si="115"/>
        <v>41790.723981481475</v>
      </c>
      <c r="T1602" s="13">
        <f t="shared" si="114"/>
        <v>41834.882638888885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20">E1603/D1603</f>
        <v>1.082492</v>
      </c>
      <c r="P1603" s="8">
        <f t="shared" si="119"/>
        <v>48.325535714285714</v>
      </c>
      <c r="Q1603" t="s">
        <v>8323</v>
      </c>
      <c r="R1603" t="s">
        <v>8324</v>
      </c>
      <c r="S1603" s="13">
        <f t="shared" si="115"/>
        <v>40637.759641203702</v>
      </c>
      <c r="T1603" s="13">
        <f t="shared" ref="T1603:T1666" si="121">(I1603/86400)+25569+(-8/24)</f>
        <v>40667.759641203702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20"/>
        <v>1.0016666666666667</v>
      </c>
      <c r="P1604" s="8">
        <f t="shared" si="119"/>
        <v>46.953125</v>
      </c>
      <c r="Q1604" t="s">
        <v>8323</v>
      </c>
      <c r="R1604" t="s">
        <v>8324</v>
      </c>
      <c r="S1604" s="13">
        <f t="shared" ref="S1604:S1667" si="122">(J1604/86400)+25569+(-8/24)</f>
        <v>40787.964317129627</v>
      </c>
      <c r="T1604" s="13">
        <f t="shared" si="121"/>
        <v>40830.625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20"/>
        <v>1.0003299999999999</v>
      </c>
      <c r="P1605" s="8">
        <f t="shared" si="119"/>
        <v>66.688666666666663</v>
      </c>
      <c r="Q1605" t="s">
        <v>8323</v>
      </c>
      <c r="R1605" t="s">
        <v>8324</v>
      </c>
      <c r="S1605" s="13">
        <f t="shared" si="122"/>
        <v>40875.836331018516</v>
      </c>
      <c r="T1605" s="13">
        <f t="shared" si="121"/>
        <v>40935.836331018516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20"/>
        <v>1.2210714285714286</v>
      </c>
      <c r="P1606" s="8">
        <f t="shared" si="119"/>
        <v>48.842857142857142</v>
      </c>
      <c r="Q1606" t="s">
        <v>8323</v>
      </c>
      <c r="R1606" t="s">
        <v>8324</v>
      </c>
      <c r="S1606" s="13">
        <f t="shared" si="122"/>
        <v>40945.511979166666</v>
      </c>
      <c r="T1606" s="13">
        <f t="shared" si="121"/>
        <v>40985.470312500001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20"/>
        <v>1.0069333333333335</v>
      </c>
      <c r="P1607" s="8">
        <f t="shared" si="119"/>
        <v>137.30909090909091</v>
      </c>
      <c r="Q1607" t="s">
        <v>8323</v>
      </c>
      <c r="R1607" t="s">
        <v>8324</v>
      </c>
      <c r="S1607" s="13">
        <f t="shared" si="122"/>
        <v>40746.679548611108</v>
      </c>
      <c r="T1607" s="13">
        <f t="shared" si="121"/>
        <v>40755.958333333328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20"/>
        <v>1.01004125</v>
      </c>
      <c r="P1608" s="8">
        <f t="shared" si="119"/>
        <v>87.829673913043479</v>
      </c>
      <c r="Q1608" t="s">
        <v>8323</v>
      </c>
      <c r="R1608" t="s">
        <v>8324</v>
      </c>
      <c r="S1608" s="13">
        <f t="shared" si="122"/>
        <v>40535.778217592589</v>
      </c>
      <c r="T1608" s="13">
        <f t="shared" si="121"/>
        <v>40625.736550925925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20"/>
        <v>1.4511000000000001</v>
      </c>
      <c r="P1609" s="8">
        <f t="shared" si="119"/>
        <v>70.785365853658533</v>
      </c>
      <c r="Q1609" t="s">
        <v>8323</v>
      </c>
      <c r="R1609" t="s">
        <v>8324</v>
      </c>
      <c r="S1609" s="13">
        <f t="shared" si="122"/>
        <v>41053.475127314814</v>
      </c>
      <c r="T1609" s="13">
        <f t="shared" si="121"/>
        <v>41074.475127314814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20"/>
        <v>1.0125</v>
      </c>
      <c r="P1610" s="8">
        <f t="shared" si="119"/>
        <v>52.826086956521742</v>
      </c>
      <c r="Q1610" t="s">
        <v>8323</v>
      </c>
      <c r="R1610" t="s">
        <v>8324</v>
      </c>
      <c r="S1610" s="13">
        <f t="shared" si="122"/>
        <v>41607.497523148144</v>
      </c>
      <c r="T1610" s="13">
        <f t="shared" si="121"/>
        <v>41639.893055555549</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20"/>
        <v>1.1833333333333333</v>
      </c>
      <c r="P1611" s="8">
        <f t="shared" si="119"/>
        <v>443.75</v>
      </c>
      <c r="Q1611" t="s">
        <v>8323</v>
      </c>
      <c r="R1611" t="s">
        <v>8324</v>
      </c>
      <c r="S1611" s="13">
        <f t="shared" si="122"/>
        <v>40795.667928240735</v>
      </c>
      <c r="T1611" s="13">
        <f t="shared" si="121"/>
        <v>40849</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20"/>
        <v>2.7185000000000001</v>
      </c>
      <c r="P1612" s="8">
        <f t="shared" si="119"/>
        <v>48.544642857142854</v>
      </c>
      <c r="Q1612" t="s">
        <v>8323</v>
      </c>
      <c r="R1612" t="s">
        <v>8324</v>
      </c>
      <c r="S1612" s="13">
        <f t="shared" si="122"/>
        <v>41228.591550925921</v>
      </c>
      <c r="T1612" s="13">
        <f t="shared" si="121"/>
        <v>41258.591550925921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20"/>
        <v>1.25125</v>
      </c>
      <c r="P1613" s="8">
        <f t="shared" si="119"/>
        <v>37.074074074074076</v>
      </c>
      <c r="Q1613" t="s">
        <v>8323</v>
      </c>
      <c r="R1613" t="s">
        <v>8324</v>
      </c>
      <c r="S1613" s="13">
        <f t="shared" si="122"/>
        <v>41408.667037037034</v>
      </c>
      <c r="T1613" s="13">
        <f t="shared" si="121"/>
        <v>41429.667037037034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20"/>
        <v>1.1000000000000001</v>
      </c>
      <c r="P1614" s="8">
        <f t="shared" si="119"/>
        <v>50</v>
      </c>
      <c r="Q1614" t="s">
        <v>8323</v>
      </c>
      <c r="R1614" t="s">
        <v>8324</v>
      </c>
      <c r="S1614" s="13">
        <f t="shared" si="122"/>
        <v>41246.541481481479</v>
      </c>
      <c r="T1614" s="13">
        <f t="shared" si="121"/>
        <v>41276.541481481479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20"/>
        <v>1.0149999999999999</v>
      </c>
      <c r="P1615" s="8">
        <f t="shared" si="119"/>
        <v>39.03846153846154</v>
      </c>
      <c r="Q1615" t="s">
        <v>8323</v>
      </c>
      <c r="R1615" t="s">
        <v>8324</v>
      </c>
      <c r="S1615" s="13">
        <f t="shared" si="122"/>
        <v>41081.736134259256</v>
      </c>
      <c r="T1615" s="13">
        <f t="shared" si="121"/>
        <v>41111.736134259256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20"/>
        <v>1.0269999999999999</v>
      </c>
      <c r="P1616" s="8">
        <f t="shared" si="119"/>
        <v>66.688311688311686</v>
      </c>
      <c r="Q1616" t="s">
        <v>8323</v>
      </c>
      <c r="R1616" t="s">
        <v>8324</v>
      </c>
      <c r="S1616" s="13">
        <f t="shared" si="122"/>
        <v>41794.647789351853</v>
      </c>
      <c r="T1616" s="13">
        <f t="shared" si="121"/>
        <v>41854.375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20"/>
        <v>1.1412500000000001</v>
      </c>
      <c r="P1617" s="8">
        <f t="shared" si="119"/>
        <v>67.132352941176464</v>
      </c>
      <c r="Q1617" t="s">
        <v>8323</v>
      </c>
      <c r="R1617" t="s">
        <v>8324</v>
      </c>
      <c r="S1617" s="13">
        <f t="shared" si="122"/>
        <v>40844.717546296291</v>
      </c>
      <c r="T1617" s="13">
        <f t="shared" si="121"/>
        <v>40889.759212962963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20"/>
        <v>1.042</v>
      </c>
      <c r="P1618" s="8">
        <f t="shared" si="119"/>
        <v>66.369426751592357</v>
      </c>
      <c r="Q1618" t="s">
        <v>8323</v>
      </c>
      <c r="R1618" t="s">
        <v>8324</v>
      </c>
      <c r="S1618" s="13">
        <f t="shared" si="122"/>
        <v>41194.382187499999</v>
      </c>
      <c r="T1618" s="13">
        <f t="shared" si="121"/>
        <v>41235.583333333328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20"/>
        <v>1.4585714285714286</v>
      </c>
      <c r="P1619" s="8">
        <f t="shared" si="119"/>
        <v>64.620253164556956</v>
      </c>
      <c r="Q1619" t="s">
        <v>8323</v>
      </c>
      <c r="R1619" t="s">
        <v>8324</v>
      </c>
      <c r="S1619" s="13">
        <f t="shared" si="122"/>
        <v>41546.330879629626</v>
      </c>
      <c r="T1619" s="13">
        <f t="shared" si="121"/>
        <v>41579.458333333328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20"/>
        <v>1.0506666666666666</v>
      </c>
      <c r="P1620" s="8">
        <f t="shared" si="119"/>
        <v>58.370370370370374</v>
      </c>
      <c r="Q1620" t="s">
        <v>8323</v>
      </c>
      <c r="R1620" t="s">
        <v>8324</v>
      </c>
      <c r="S1620" s="13">
        <f t="shared" si="122"/>
        <v>41301.321006944439</v>
      </c>
      <c r="T1620" s="13">
        <f t="shared" si="121"/>
        <v>41341.321006944439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20"/>
        <v>1.3333333333333333</v>
      </c>
      <c r="P1621" s="8">
        <f t="shared" si="119"/>
        <v>86.956521739130437</v>
      </c>
      <c r="Q1621" t="s">
        <v>8323</v>
      </c>
      <c r="R1621" t="s">
        <v>8324</v>
      </c>
      <c r="S1621" s="13">
        <f t="shared" si="122"/>
        <v>41875.852847222217</v>
      </c>
      <c r="T1621" s="13">
        <f t="shared" si="121"/>
        <v>41896.852847222217</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20"/>
        <v>1.1299999999999999</v>
      </c>
      <c r="P1622" s="8">
        <f t="shared" si="119"/>
        <v>66.470588235294116</v>
      </c>
      <c r="Q1622" t="s">
        <v>8323</v>
      </c>
      <c r="R1622" t="s">
        <v>8324</v>
      </c>
      <c r="S1622" s="13">
        <f t="shared" si="122"/>
        <v>41321.006249999999</v>
      </c>
      <c r="T1622" s="13">
        <f t="shared" si="121"/>
        <v>41328.006249999999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20"/>
        <v>1.212</v>
      </c>
      <c r="P1623" s="8">
        <f t="shared" si="119"/>
        <v>163.78378378378378</v>
      </c>
      <c r="Q1623" t="s">
        <v>8323</v>
      </c>
      <c r="R1623" t="s">
        <v>8324</v>
      </c>
      <c r="S1623" s="13">
        <f t="shared" si="122"/>
        <v>41003.273321759254</v>
      </c>
      <c r="T1623" s="13">
        <f t="shared" si="121"/>
        <v>41056.832638888889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20"/>
        <v>1.0172463768115942</v>
      </c>
      <c r="P1624" s="8">
        <f t="shared" si="119"/>
        <v>107.98461538461538</v>
      </c>
      <c r="Q1624" t="s">
        <v>8323</v>
      </c>
      <c r="R1624" t="s">
        <v>8324</v>
      </c>
      <c r="S1624" s="13">
        <f t="shared" si="122"/>
        <v>41949.961504629631</v>
      </c>
      <c r="T1624" s="13">
        <f t="shared" si="121"/>
        <v>41989.999305555553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20"/>
        <v>1.0106666666666666</v>
      </c>
      <c r="P1625" s="8">
        <f t="shared" si="119"/>
        <v>42.111111111111114</v>
      </c>
      <c r="Q1625" t="s">
        <v>8323</v>
      </c>
      <c r="R1625" t="s">
        <v>8324</v>
      </c>
      <c r="S1625" s="13">
        <f t="shared" si="122"/>
        <v>41453.355196759258</v>
      </c>
      <c r="T1625" s="13">
        <f t="shared" si="121"/>
        <v>41513.355196759258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20"/>
        <v>1.18</v>
      </c>
      <c r="P1626" s="8">
        <f t="shared" si="119"/>
        <v>47.2</v>
      </c>
      <c r="Q1626" t="s">
        <v>8323</v>
      </c>
      <c r="R1626" t="s">
        <v>8324</v>
      </c>
      <c r="S1626" s="13">
        <f t="shared" si="122"/>
        <v>41243.033969907403</v>
      </c>
      <c r="T1626" s="13">
        <f t="shared" si="121"/>
        <v>41283.033969907403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20"/>
        <v>1.5533333333333332</v>
      </c>
      <c r="P1627" s="8">
        <f t="shared" si="119"/>
        <v>112.01923076923077</v>
      </c>
      <c r="Q1627" t="s">
        <v>8323</v>
      </c>
      <c r="R1627" t="s">
        <v>8324</v>
      </c>
      <c r="S1627" s="13">
        <f t="shared" si="122"/>
        <v>41135.366354166668</v>
      </c>
      <c r="T1627" s="13">
        <f t="shared" si="121"/>
        <v>41163.366354166668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20"/>
        <v>1.0118750000000001</v>
      </c>
      <c r="P1628" s="8">
        <f t="shared" si="119"/>
        <v>74.953703703703709</v>
      </c>
      <c r="Q1628" t="s">
        <v>8323</v>
      </c>
      <c r="R1628" t="s">
        <v>8324</v>
      </c>
      <c r="S1628" s="13">
        <f t="shared" si="122"/>
        <v>41579.514664351846</v>
      </c>
      <c r="T1628" s="13">
        <f t="shared" si="121"/>
        <v>41609.556331018517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20"/>
        <v>1.17</v>
      </c>
      <c r="P1629" s="8">
        <f t="shared" si="119"/>
        <v>61.578947368421055</v>
      </c>
      <c r="Q1629" t="s">
        <v>8323</v>
      </c>
      <c r="R1629" t="s">
        <v>8324</v>
      </c>
      <c r="S1629" s="13">
        <f t="shared" si="122"/>
        <v>41205.373715277776</v>
      </c>
      <c r="T1629" s="13">
        <f t="shared" si="121"/>
        <v>41238.874305555553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20"/>
        <v>1.00925</v>
      </c>
      <c r="P1630" s="8">
        <f t="shared" si="119"/>
        <v>45.875</v>
      </c>
      <c r="Q1630" t="s">
        <v>8323</v>
      </c>
      <c r="R1630" t="s">
        <v>8324</v>
      </c>
      <c r="S1630" s="13">
        <f t="shared" si="122"/>
        <v>41774.403726851851</v>
      </c>
      <c r="T1630" s="13">
        <f t="shared" si="121"/>
        <v>41807.403726851851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20"/>
        <v>1.0366666666666666</v>
      </c>
      <c r="P1631" s="8">
        <f t="shared" si="119"/>
        <v>75.853658536585371</v>
      </c>
      <c r="Q1631" t="s">
        <v>8323</v>
      </c>
      <c r="R1631" t="s">
        <v>8324</v>
      </c>
      <c r="S1631" s="13">
        <f t="shared" si="122"/>
        <v>41645.533946759257</v>
      </c>
      <c r="T1631" s="13">
        <f t="shared" si="121"/>
        <v>41690.533946759257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20"/>
        <v>2.6524999999999999</v>
      </c>
      <c r="P1632" s="8">
        <f t="shared" si="119"/>
        <v>84.206349206349202</v>
      </c>
      <c r="Q1632" t="s">
        <v>8323</v>
      </c>
      <c r="R1632" t="s">
        <v>8324</v>
      </c>
      <c r="S1632" s="13">
        <f t="shared" si="122"/>
        <v>40939.504340277774</v>
      </c>
      <c r="T1632" s="13">
        <f t="shared" si="121"/>
        <v>40969.957638888889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20"/>
        <v>1.5590999999999999</v>
      </c>
      <c r="P1633" s="8">
        <f t="shared" si="119"/>
        <v>117.22556390977444</v>
      </c>
      <c r="Q1633" t="s">
        <v>8323</v>
      </c>
      <c r="R1633" t="s">
        <v>8324</v>
      </c>
      <c r="S1633" s="13">
        <f t="shared" si="122"/>
        <v>41164.52616898148</v>
      </c>
      <c r="T1633" s="13">
        <f t="shared" si="121"/>
        <v>41194.52616898148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20"/>
        <v>1.0162500000000001</v>
      </c>
      <c r="P1634" s="8">
        <f t="shared" si="119"/>
        <v>86.489361702127653</v>
      </c>
      <c r="Q1634" t="s">
        <v>8323</v>
      </c>
      <c r="R1634" t="s">
        <v>8324</v>
      </c>
      <c r="S1634" s="13">
        <f t="shared" si="122"/>
        <v>40750.007569444446</v>
      </c>
      <c r="T1634" s="13">
        <f t="shared" si="121"/>
        <v>40810.007569444446</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20"/>
        <v>1</v>
      </c>
      <c r="P1635" s="8">
        <f t="shared" si="119"/>
        <v>172.41379310344828</v>
      </c>
      <c r="Q1635" t="s">
        <v>8323</v>
      </c>
      <c r="R1635" t="s">
        <v>8324</v>
      </c>
      <c r="S1635" s="13">
        <f t="shared" si="122"/>
        <v>40896.550416666665</v>
      </c>
      <c r="T1635" s="13">
        <f t="shared" si="121"/>
        <v>40923.875</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20"/>
        <v>1.0049999999999999</v>
      </c>
      <c r="P1636" s="8">
        <f t="shared" si="119"/>
        <v>62.8125</v>
      </c>
      <c r="Q1636" t="s">
        <v>8323</v>
      </c>
      <c r="R1636" t="s">
        <v>8324</v>
      </c>
      <c r="S1636" s="13">
        <f t="shared" si="122"/>
        <v>40657.856493055551</v>
      </c>
      <c r="T1636" s="13">
        <f t="shared" si="121"/>
        <v>40695.915972222218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20"/>
        <v>1.2529999999999999</v>
      </c>
      <c r="P1637" s="8">
        <f t="shared" si="119"/>
        <v>67.729729729729726</v>
      </c>
      <c r="Q1637" t="s">
        <v>8323</v>
      </c>
      <c r="R1637" t="s">
        <v>8324</v>
      </c>
      <c r="S1637" s="13">
        <f t="shared" si="122"/>
        <v>42502.535428240742</v>
      </c>
      <c r="T1637" s="13">
        <f t="shared" si="121"/>
        <v>42562.535428240742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20"/>
        <v>1.0355555555555556</v>
      </c>
      <c r="P1638" s="8">
        <f t="shared" si="119"/>
        <v>53.5632183908046</v>
      </c>
      <c r="Q1638" t="s">
        <v>8323</v>
      </c>
      <c r="R1638" t="s">
        <v>8324</v>
      </c>
      <c r="S1638" s="13">
        <f t="shared" si="122"/>
        <v>40662.753333333334</v>
      </c>
      <c r="T1638" s="13">
        <f t="shared" si="121"/>
        <v>40705.833333333328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20"/>
        <v>1.038</v>
      </c>
      <c r="P1639" s="8">
        <f t="shared" si="119"/>
        <v>34.6</v>
      </c>
      <c r="Q1639" t="s">
        <v>8323</v>
      </c>
      <c r="R1639" t="s">
        <v>8324</v>
      </c>
      <c r="S1639" s="13">
        <f t="shared" si="122"/>
        <v>40122.418287037035</v>
      </c>
      <c r="T1639" s="13">
        <f t="shared" si="121"/>
        <v>40178.652083333327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20"/>
        <v>1.05</v>
      </c>
      <c r="P1640" s="8">
        <f t="shared" si="119"/>
        <v>38.888888888888886</v>
      </c>
      <c r="Q1640" t="s">
        <v>8323</v>
      </c>
      <c r="R1640" t="s">
        <v>8324</v>
      </c>
      <c r="S1640" s="13">
        <f t="shared" si="122"/>
        <v>41288.353796296295</v>
      </c>
      <c r="T1640" s="13">
        <f t="shared" si="121"/>
        <v>41333.559027777774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20"/>
        <v>1</v>
      </c>
      <c r="P1641" s="8">
        <f t="shared" si="119"/>
        <v>94.736842105263165</v>
      </c>
      <c r="Q1641" t="s">
        <v>8323</v>
      </c>
      <c r="R1641" t="s">
        <v>8324</v>
      </c>
      <c r="S1641" s="13">
        <f t="shared" si="122"/>
        <v>40941.319039351853</v>
      </c>
      <c r="T1641" s="13">
        <f t="shared" si="121"/>
        <v>40971.319039351853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20"/>
        <v>1.6986000000000001</v>
      </c>
      <c r="P1642" s="8">
        <f t="shared" si="119"/>
        <v>39.967058823529413</v>
      </c>
      <c r="Q1642" t="s">
        <v>8323</v>
      </c>
      <c r="R1642" t="s">
        <v>8324</v>
      </c>
      <c r="S1642" s="13">
        <f t="shared" si="122"/>
        <v>40378.897627314815</v>
      </c>
      <c r="T1642" s="13">
        <f t="shared" si="121"/>
        <v>40392.749305555553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20"/>
        <v>1.014</v>
      </c>
      <c r="P1643" s="8">
        <f t="shared" si="119"/>
        <v>97.5</v>
      </c>
      <c r="Q1643" t="s">
        <v>8323</v>
      </c>
      <c r="R1643" t="s">
        <v>8344</v>
      </c>
      <c r="S1643" s="13">
        <f t="shared" si="122"/>
        <v>41962.263240740744</v>
      </c>
      <c r="T1643" s="13">
        <f t="shared" si="121"/>
        <v>41992.263240740744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20"/>
        <v>1</v>
      </c>
      <c r="P1644" s="8">
        <f t="shared" si="119"/>
        <v>42.857142857142854</v>
      </c>
      <c r="Q1644" t="s">
        <v>8323</v>
      </c>
      <c r="R1644" t="s">
        <v>8344</v>
      </c>
      <c r="S1644" s="13">
        <f t="shared" si="122"/>
        <v>40687.691284722219</v>
      </c>
      <c r="T1644" s="13">
        <f t="shared" si="121"/>
        <v>40707.691284722219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20"/>
        <v>1.2470000000000001</v>
      </c>
      <c r="P1645" s="8">
        <f t="shared" si="119"/>
        <v>168.51351351351352</v>
      </c>
      <c r="Q1645" t="s">
        <v>8323</v>
      </c>
      <c r="R1645" t="s">
        <v>8344</v>
      </c>
      <c r="S1645" s="13">
        <f t="shared" si="122"/>
        <v>41146.490879629629</v>
      </c>
      <c r="T1645" s="13">
        <f t="shared" si="121"/>
        <v>41176.490879629629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20"/>
        <v>1.095</v>
      </c>
      <c r="P1646" s="8">
        <f t="shared" si="119"/>
        <v>85.546875</v>
      </c>
      <c r="Q1646" t="s">
        <v>8323</v>
      </c>
      <c r="R1646" t="s">
        <v>8344</v>
      </c>
      <c r="S1646" s="13">
        <f t="shared" si="122"/>
        <v>41174.726388888885</v>
      </c>
      <c r="T1646" s="13">
        <f t="shared" si="121"/>
        <v>41234.768055555549</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20"/>
        <v>1.1080000000000001</v>
      </c>
      <c r="P1647" s="8">
        <f t="shared" si="119"/>
        <v>554</v>
      </c>
      <c r="Q1647" t="s">
        <v>8323</v>
      </c>
      <c r="R1647" t="s">
        <v>8344</v>
      </c>
      <c r="S1647" s="13">
        <f t="shared" si="122"/>
        <v>41521.28402777778</v>
      </c>
      <c r="T1647" s="13">
        <f t="shared" si="121"/>
        <v>41535.28402777778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20"/>
        <v>1.1020000000000001</v>
      </c>
      <c r="P1648" s="8">
        <f t="shared" si="119"/>
        <v>26.554216867469879</v>
      </c>
      <c r="Q1648" t="s">
        <v>8323</v>
      </c>
      <c r="R1648" t="s">
        <v>8344</v>
      </c>
      <c r="S1648" s="13">
        <f t="shared" si="122"/>
        <v>41833.116932870369</v>
      </c>
      <c r="T1648" s="13">
        <f t="shared" si="121"/>
        <v>41865.424305555549</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20"/>
        <v>1.0471999999999999</v>
      </c>
      <c r="P1649" s="8">
        <f t="shared" si="119"/>
        <v>113.82608695652173</v>
      </c>
      <c r="Q1649" t="s">
        <v>8323</v>
      </c>
      <c r="R1649" t="s">
        <v>8344</v>
      </c>
      <c r="S1649" s="13">
        <f t="shared" si="122"/>
        <v>41039.076122685183</v>
      </c>
      <c r="T1649" s="13">
        <f t="shared" si="121"/>
        <v>41069.076122685183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20"/>
        <v>1.2526086956521738</v>
      </c>
      <c r="P1650" s="8">
        <f t="shared" si="119"/>
        <v>32.011111111111113</v>
      </c>
      <c r="Q1650" t="s">
        <v>8323</v>
      </c>
      <c r="R1650" t="s">
        <v>8344</v>
      </c>
      <c r="S1650" s="13">
        <f t="shared" si="122"/>
        <v>40592.371319444443</v>
      </c>
      <c r="T1650" s="13">
        <f t="shared" si="121"/>
        <v>40622.329652777778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20"/>
        <v>1.0058763157894737</v>
      </c>
      <c r="P1651" s="8">
        <f t="shared" si="119"/>
        <v>47.189259259259259</v>
      </c>
      <c r="Q1651" t="s">
        <v>8323</v>
      </c>
      <c r="R1651" t="s">
        <v>8344</v>
      </c>
      <c r="S1651" s="13">
        <f t="shared" si="122"/>
        <v>41737.351331018515</v>
      </c>
      <c r="T1651" s="13">
        <f t="shared" si="121"/>
        <v>41782.351331018515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20"/>
        <v>1.4155</v>
      </c>
      <c r="P1652" s="8">
        <f t="shared" si="119"/>
        <v>88.46875</v>
      </c>
      <c r="Q1652" t="s">
        <v>8323</v>
      </c>
      <c r="R1652" t="s">
        <v>8344</v>
      </c>
      <c r="S1652" s="13">
        <f t="shared" si="122"/>
        <v>41526.102280092593</v>
      </c>
      <c r="T1652" s="13">
        <f t="shared" si="121"/>
        <v>41556.102280092593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20"/>
        <v>1.0075000000000001</v>
      </c>
      <c r="P1653" s="8">
        <f t="shared" si="119"/>
        <v>100.75</v>
      </c>
      <c r="Q1653" t="s">
        <v>8323</v>
      </c>
      <c r="R1653" t="s">
        <v>8344</v>
      </c>
      <c r="S1653" s="13">
        <f t="shared" si="122"/>
        <v>40625.567361111105</v>
      </c>
      <c r="T1653" s="13">
        <f t="shared" si="121"/>
        <v>40658.957638888889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20"/>
        <v>1.0066666666666666</v>
      </c>
      <c r="P1654" s="8">
        <f t="shared" si="119"/>
        <v>64.714285714285708</v>
      </c>
      <c r="Q1654" t="s">
        <v>8323</v>
      </c>
      <c r="R1654" t="s">
        <v>8344</v>
      </c>
      <c r="S1654" s="13">
        <f t="shared" si="122"/>
        <v>41572.159641203703</v>
      </c>
      <c r="T1654" s="13">
        <f t="shared" si="121"/>
        <v>41602.201307870368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20"/>
        <v>1.7423040000000001</v>
      </c>
      <c r="P1655" s="8">
        <f t="shared" si="119"/>
        <v>51.854285714285716</v>
      </c>
      <c r="Q1655" t="s">
        <v>8323</v>
      </c>
      <c r="R1655" t="s">
        <v>8344</v>
      </c>
      <c r="S1655" s="13">
        <f t="shared" si="122"/>
        <v>40626.501111111109</v>
      </c>
      <c r="T1655" s="13">
        <f t="shared" si="121"/>
        <v>40657.501111111109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20"/>
        <v>1.199090909090909</v>
      </c>
      <c r="P1656" s="8">
        <f t="shared" si="119"/>
        <v>38.794117647058826</v>
      </c>
      <c r="Q1656" t="s">
        <v>8323</v>
      </c>
      <c r="R1656" t="s">
        <v>8344</v>
      </c>
      <c r="S1656" s="13">
        <f t="shared" si="122"/>
        <v>40987.557407407403</v>
      </c>
      <c r="T1656" s="13">
        <f t="shared" si="121"/>
        <v>41017.557407407403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20"/>
        <v>1.4286666666666668</v>
      </c>
      <c r="P1657" s="8">
        <f t="shared" si="119"/>
        <v>44.645833333333336</v>
      </c>
      <c r="Q1657" t="s">
        <v>8323</v>
      </c>
      <c r="R1657" t="s">
        <v>8344</v>
      </c>
      <c r="S1657" s="13">
        <f t="shared" si="122"/>
        <v>40974.458564814813</v>
      </c>
      <c r="T1657" s="13">
        <f t="shared" si="121"/>
        <v>41004.416898148142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20"/>
        <v>1.0033493333333334</v>
      </c>
      <c r="P1658" s="8">
        <f t="shared" si="119"/>
        <v>156.77333333333334</v>
      </c>
      <c r="Q1658" t="s">
        <v>8323</v>
      </c>
      <c r="R1658" t="s">
        <v>8344</v>
      </c>
      <c r="S1658" s="13">
        <f t="shared" si="122"/>
        <v>41226.595509259256</v>
      </c>
      <c r="T1658" s="13">
        <f t="shared" si="121"/>
        <v>41256.595509259256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20"/>
        <v>1.0493380000000001</v>
      </c>
      <c r="P1659" s="8">
        <f t="shared" si="119"/>
        <v>118.70339366515837</v>
      </c>
      <c r="Q1659" t="s">
        <v>8323</v>
      </c>
      <c r="R1659" t="s">
        <v>8344</v>
      </c>
      <c r="S1659" s="13">
        <f t="shared" si="122"/>
        <v>41023.448703703703</v>
      </c>
      <c r="T1659" s="13">
        <f t="shared" si="121"/>
        <v>41053.448703703703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20"/>
        <v>1.3223333333333334</v>
      </c>
      <c r="P1660" s="8">
        <f t="shared" si="119"/>
        <v>74.149532710280369</v>
      </c>
      <c r="Q1660" t="s">
        <v>8323</v>
      </c>
      <c r="R1660" t="s">
        <v>8344</v>
      </c>
      <c r="S1660" s="13">
        <f t="shared" si="122"/>
        <v>41222.888506944444</v>
      </c>
      <c r="T1660" s="13">
        <f t="shared" si="121"/>
        <v>41261.263888888883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20"/>
        <v>1.1279999999999999</v>
      </c>
      <c r="P1661" s="8">
        <f t="shared" si="119"/>
        <v>12.533333333333333</v>
      </c>
      <c r="Q1661" t="s">
        <v>8323</v>
      </c>
      <c r="R1661" t="s">
        <v>8344</v>
      </c>
      <c r="S1661" s="13">
        <f t="shared" si="122"/>
        <v>41596.580104166664</v>
      </c>
      <c r="T1661" s="13">
        <f t="shared" si="121"/>
        <v>41625.166666666664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20"/>
        <v>12.5375</v>
      </c>
      <c r="P1662" s="8">
        <f t="shared" si="119"/>
        <v>27.861111111111111</v>
      </c>
      <c r="Q1662" t="s">
        <v>8323</v>
      </c>
      <c r="R1662" t="s">
        <v>8344</v>
      </c>
      <c r="S1662" s="13">
        <f t="shared" si="122"/>
        <v>42459.360532407409</v>
      </c>
      <c r="T1662" s="13">
        <f t="shared" si="121"/>
        <v>42490.582638888889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20"/>
        <v>1.0250632911392406</v>
      </c>
      <c r="P1663" s="8">
        <f t="shared" si="119"/>
        <v>80.178217821782184</v>
      </c>
      <c r="Q1663" t="s">
        <v>8323</v>
      </c>
      <c r="R1663" t="s">
        <v>8344</v>
      </c>
      <c r="S1663" s="13">
        <f t="shared" si="122"/>
        <v>42343.664710648147</v>
      </c>
      <c r="T1663" s="13">
        <f t="shared" si="121"/>
        <v>42386.541666666664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20"/>
        <v>1.026375</v>
      </c>
      <c r="P1664" s="8">
        <f t="shared" si="119"/>
        <v>132.43548387096774</v>
      </c>
      <c r="Q1664" t="s">
        <v>8323</v>
      </c>
      <c r="R1664" t="s">
        <v>8344</v>
      </c>
      <c r="S1664" s="13">
        <f t="shared" si="122"/>
        <v>40847.864999999998</v>
      </c>
      <c r="T1664" s="13">
        <f t="shared" si="121"/>
        <v>40907.906666666662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20"/>
        <v>1.08</v>
      </c>
      <c r="P1665" s="8">
        <f t="shared" si="119"/>
        <v>33.75</v>
      </c>
      <c r="Q1665" t="s">
        <v>8323</v>
      </c>
      <c r="R1665" t="s">
        <v>8344</v>
      </c>
      <c r="S1665" s="13">
        <f t="shared" si="122"/>
        <v>42005.688738425924</v>
      </c>
      <c r="T1665" s="13">
        <f t="shared" si="121"/>
        <v>42035.688738425924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20"/>
        <v>1.2240879999999998</v>
      </c>
      <c r="P1666" s="8">
        <f t="shared" ref="P1666:P1683" si="123">E1666/L1666</f>
        <v>34.384494382022467</v>
      </c>
      <c r="Q1666" t="s">
        <v>8323</v>
      </c>
      <c r="R1666" t="s">
        <v>8344</v>
      </c>
      <c r="S1666" s="13">
        <f t="shared" si="122"/>
        <v>40939.428449074076</v>
      </c>
      <c r="T1666" s="13">
        <f t="shared" si="121"/>
        <v>40983.832638888889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24">E1667/D1667</f>
        <v>1.1945714285714286</v>
      </c>
      <c r="P1667" s="8">
        <f t="shared" si="123"/>
        <v>44.956989247311824</v>
      </c>
      <c r="Q1667" t="s">
        <v>8323</v>
      </c>
      <c r="R1667" t="s">
        <v>8344</v>
      </c>
      <c r="S1667" s="13">
        <f t="shared" si="122"/>
        <v>40564.316122685181</v>
      </c>
      <c r="T1667" s="13">
        <f t="shared" ref="T1667:T1730" si="125">(I1667/86400)+25569+(-8/24)</f>
        <v>40595.791666666664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24"/>
        <v>1.6088</v>
      </c>
      <c r="P1668" s="8">
        <f t="shared" si="123"/>
        <v>41.04081632653061</v>
      </c>
      <c r="Q1668" t="s">
        <v>8323</v>
      </c>
      <c r="R1668" t="s">
        <v>8344</v>
      </c>
      <c r="S1668" s="13">
        <f t="shared" ref="S1668:S1731" si="126">(J1668/86400)+25569+(-8/24)</f>
        <v>41330.91982638889</v>
      </c>
      <c r="T1668" s="13">
        <f t="shared" si="125"/>
        <v>41360.878159722219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24"/>
        <v>1.2685294117647059</v>
      </c>
      <c r="P1669" s="8">
        <f t="shared" si="123"/>
        <v>52.597560975609753</v>
      </c>
      <c r="Q1669" t="s">
        <v>8323</v>
      </c>
      <c r="R1669" t="s">
        <v>8344</v>
      </c>
      <c r="S1669" s="13">
        <f t="shared" si="126"/>
        <v>41681.737245370365</v>
      </c>
      <c r="T1669" s="13">
        <f t="shared" si="125"/>
        <v>41708.957638888889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24"/>
        <v>1.026375</v>
      </c>
      <c r="P1670" s="8">
        <f t="shared" si="123"/>
        <v>70.784482758620683</v>
      </c>
      <c r="Q1670" t="s">
        <v>8323</v>
      </c>
      <c r="R1670" t="s">
        <v>8344</v>
      </c>
      <c r="S1670" s="13">
        <f t="shared" si="126"/>
        <v>40844.816423611112</v>
      </c>
      <c r="T1670" s="13">
        <f t="shared" si="125"/>
        <v>40874.858090277776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24"/>
        <v>1.3975</v>
      </c>
      <c r="P1671" s="8">
        <f t="shared" si="123"/>
        <v>53.75</v>
      </c>
      <c r="Q1671" t="s">
        <v>8323</v>
      </c>
      <c r="R1671" t="s">
        <v>8344</v>
      </c>
      <c r="S1671" s="13">
        <f t="shared" si="126"/>
        <v>42461.551805555551</v>
      </c>
      <c r="T1671" s="13">
        <f t="shared" si="125"/>
        <v>42521.551805555551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24"/>
        <v>1.026</v>
      </c>
      <c r="P1672" s="8">
        <f t="shared" si="123"/>
        <v>44.608695652173914</v>
      </c>
      <c r="Q1672" t="s">
        <v>8323</v>
      </c>
      <c r="R1672" t="s">
        <v>8344</v>
      </c>
      <c r="S1672" s="13">
        <f t="shared" si="126"/>
        <v>40313.597210648142</v>
      </c>
      <c r="T1672" s="13">
        <f t="shared" si="125"/>
        <v>40363.833333333328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24"/>
        <v>1.0067349999999999</v>
      </c>
      <c r="P1673" s="8">
        <f t="shared" si="123"/>
        <v>26.148961038961041</v>
      </c>
      <c r="Q1673" t="s">
        <v>8323</v>
      </c>
      <c r="R1673" t="s">
        <v>8344</v>
      </c>
      <c r="S1673" s="13">
        <f t="shared" si="126"/>
        <v>42553.210810185185</v>
      </c>
      <c r="T1673" s="13">
        <f t="shared" si="125"/>
        <v>42583.210810185185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24"/>
        <v>1.1294117647058823</v>
      </c>
      <c r="P1674" s="8">
        <f t="shared" si="123"/>
        <v>39.183673469387756</v>
      </c>
      <c r="Q1674" t="s">
        <v>8323</v>
      </c>
      <c r="R1674" t="s">
        <v>8344</v>
      </c>
      <c r="S1674" s="13">
        <f t="shared" si="126"/>
        <v>41034.323263888888</v>
      </c>
      <c r="T1674" s="13">
        <f t="shared" si="125"/>
        <v>41064.323263888888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24"/>
        <v>1.2809523809523808</v>
      </c>
      <c r="P1675" s="8">
        <f t="shared" si="123"/>
        <v>45.593220338983052</v>
      </c>
      <c r="Q1675" t="s">
        <v>8323</v>
      </c>
      <c r="R1675" t="s">
        <v>8344</v>
      </c>
      <c r="S1675" s="13">
        <f t="shared" si="126"/>
        <v>42039.545046296298</v>
      </c>
      <c r="T1675" s="13">
        <f t="shared" si="125"/>
        <v>42069.545046296298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24"/>
        <v>2.0169999999999999</v>
      </c>
      <c r="P1676" s="8">
        <f t="shared" si="123"/>
        <v>89.247787610619469</v>
      </c>
      <c r="Q1676" t="s">
        <v>8323</v>
      </c>
      <c r="R1676" t="s">
        <v>8344</v>
      </c>
      <c r="S1676" s="13">
        <f t="shared" si="126"/>
        <v>42569.272060185183</v>
      </c>
      <c r="T1676" s="13">
        <f t="shared" si="125"/>
        <v>42599.957638888889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24"/>
        <v>1.37416</v>
      </c>
      <c r="P1677" s="8">
        <f t="shared" si="123"/>
        <v>40.416470588235299</v>
      </c>
      <c r="Q1677" t="s">
        <v>8323</v>
      </c>
      <c r="R1677" t="s">
        <v>8344</v>
      </c>
      <c r="S1677" s="13">
        <f t="shared" si="126"/>
        <v>40802.399768518517</v>
      </c>
      <c r="T1677" s="13">
        <f t="shared" si="125"/>
        <v>40832.585416666661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24"/>
        <v>1.1533333333333333</v>
      </c>
      <c r="P1678" s="8">
        <f t="shared" si="123"/>
        <v>82.38095238095238</v>
      </c>
      <c r="Q1678" t="s">
        <v>8323</v>
      </c>
      <c r="R1678" t="s">
        <v>8344</v>
      </c>
      <c r="S1678" s="13">
        <f t="shared" si="126"/>
        <v>40973.392905092587</v>
      </c>
      <c r="T1678" s="13">
        <f t="shared" si="125"/>
        <v>41019.832638888889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24"/>
        <v>1.1166666666666667</v>
      </c>
      <c r="P1679" s="8">
        <f t="shared" si="123"/>
        <v>159.52380952380952</v>
      </c>
      <c r="Q1679" t="s">
        <v>8323</v>
      </c>
      <c r="R1679" t="s">
        <v>8344</v>
      </c>
      <c r="S1679" s="13">
        <f t="shared" si="126"/>
        <v>42416.073796296296</v>
      </c>
      <c r="T1679" s="13">
        <f t="shared" si="125"/>
        <v>42475.915972222218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24"/>
        <v>1.1839999999999999</v>
      </c>
      <c r="P1680" s="8">
        <f t="shared" si="123"/>
        <v>36.244897959183675</v>
      </c>
      <c r="Q1680" t="s">
        <v>8323</v>
      </c>
      <c r="R1680" t="s">
        <v>8344</v>
      </c>
      <c r="S1680" s="13">
        <f t="shared" si="126"/>
        <v>41662.521655092591</v>
      </c>
      <c r="T1680" s="13">
        <f t="shared" si="125"/>
        <v>41676.521655092591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24"/>
        <v>1.75</v>
      </c>
      <c r="P1681" s="8">
        <f t="shared" si="123"/>
        <v>62.5</v>
      </c>
      <c r="Q1681" t="s">
        <v>8323</v>
      </c>
      <c r="R1681" t="s">
        <v>8344</v>
      </c>
      <c r="S1681" s="13">
        <f t="shared" si="126"/>
        <v>40722.735474537032</v>
      </c>
      <c r="T1681" s="13">
        <f t="shared" si="125"/>
        <v>40745.735474537032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24"/>
        <v>1.175</v>
      </c>
      <c r="P1682" s="8">
        <f t="shared" si="123"/>
        <v>47</v>
      </c>
      <c r="Q1682" t="s">
        <v>8323</v>
      </c>
      <c r="R1682" t="s">
        <v>8344</v>
      </c>
      <c r="S1682" s="13">
        <f t="shared" si="126"/>
        <v>41802.424386574072</v>
      </c>
      <c r="T1682" s="13">
        <f t="shared" si="125"/>
        <v>41832.424386574072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24"/>
        <v>1.0142212307692309</v>
      </c>
      <c r="P1683" s="8">
        <f t="shared" si="123"/>
        <v>74.575090497737563</v>
      </c>
      <c r="Q1683" t="s">
        <v>8323</v>
      </c>
      <c r="R1683" t="s">
        <v>8345</v>
      </c>
      <c r="S1683" s="13">
        <f t="shared" si="126"/>
        <v>42773.78800925926</v>
      </c>
      <c r="T1683" s="13">
        <f t="shared" si="125"/>
        <v>42822.749999999993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24"/>
        <v>0</v>
      </c>
      <c r="Q1684" t="s">
        <v>8323</v>
      </c>
      <c r="R1684" t="s">
        <v>8345</v>
      </c>
      <c r="S1684" s="13">
        <f t="shared" si="126"/>
        <v>42778.880324074074</v>
      </c>
      <c r="T1684" s="13">
        <f t="shared" si="125"/>
        <v>42838.838657407403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24"/>
        <v>0.21714285714285714</v>
      </c>
      <c r="P1685" s="8">
        <f t="shared" ref="P1685:P1697" si="127">E1685/L1685</f>
        <v>76</v>
      </c>
      <c r="Q1685" t="s">
        <v>8323</v>
      </c>
      <c r="R1685" t="s">
        <v>8345</v>
      </c>
      <c r="S1685" s="13">
        <f t="shared" si="126"/>
        <v>42808.44835648148</v>
      </c>
      <c r="T1685" s="13">
        <f t="shared" si="125"/>
        <v>42832.44835648148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24"/>
        <v>1.0912500000000001</v>
      </c>
      <c r="P1686" s="8">
        <f t="shared" si="127"/>
        <v>86.43564356435644</v>
      </c>
      <c r="Q1686" t="s">
        <v>8323</v>
      </c>
      <c r="R1686" t="s">
        <v>8345</v>
      </c>
      <c r="S1686" s="13">
        <f t="shared" si="126"/>
        <v>42783.481956018521</v>
      </c>
      <c r="T1686" s="13">
        <f t="shared" si="125"/>
        <v>42811.440289351849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24"/>
        <v>1.0285714285714285</v>
      </c>
      <c r="P1687" s="8">
        <f t="shared" si="127"/>
        <v>24</v>
      </c>
      <c r="Q1687" t="s">
        <v>8323</v>
      </c>
      <c r="R1687" t="s">
        <v>8345</v>
      </c>
      <c r="S1687" s="13">
        <f t="shared" si="126"/>
        <v>42787.916932870365</v>
      </c>
      <c r="T1687" s="13">
        <f t="shared" si="125"/>
        <v>42817.8752662037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24"/>
        <v>3.5999999999999999E-3</v>
      </c>
      <c r="P1688" s="8">
        <f t="shared" si="127"/>
        <v>18</v>
      </c>
      <c r="Q1688" t="s">
        <v>8323</v>
      </c>
      <c r="R1688" t="s">
        <v>8345</v>
      </c>
      <c r="S1688" s="13">
        <f t="shared" si="126"/>
        <v>42792.510636574072</v>
      </c>
      <c r="T1688" s="13">
        <f t="shared" si="125"/>
        <v>42852.468969907401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24"/>
        <v>0.3125</v>
      </c>
      <c r="P1689" s="8">
        <f t="shared" si="127"/>
        <v>80.128205128205124</v>
      </c>
      <c r="Q1689" t="s">
        <v>8323</v>
      </c>
      <c r="R1689" t="s">
        <v>8345</v>
      </c>
      <c r="S1689" s="13">
        <f t="shared" si="126"/>
        <v>42801.713483796295</v>
      </c>
      <c r="T1689" s="13">
        <f t="shared" si="125"/>
        <v>42835.510416666664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24"/>
        <v>0.443</v>
      </c>
      <c r="P1690" s="8">
        <f t="shared" si="127"/>
        <v>253.14285714285714</v>
      </c>
      <c r="Q1690" t="s">
        <v>8323</v>
      </c>
      <c r="R1690" t="s">
        <v>8345</v>
      </c>
      <c r="S1690" s="13">
        <f t="shared" si="126"/>
        <v>42804.201319444437</v>
      </c>
      <c r="T1690" s="13">
        <f t="shared" si="125"/>
        <v>42834.15965277778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24"/>
        <v>1</v>
      </c>
      <c r="P1691" s="8">
        <f t="shared" si="127"/>
        <v>171.42857142857142</v>
      </c>
      <c r="Q1691" t="s">
        <v>8323</v>
      </c>
      <c r="R1691" t="s">
        <v>8345</v>
      </c>
      <c r="S1691" s="13">
        <f t="shared" si="126"/>
        <v>42780.609143518515</v>
      </c>
      <c r="T1691" s="13">
        <f t="shared" si="125"/>
        <v>42810.567476851851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24"/>
        <v>0.254</v>
      </c>
      <c r="P1692" s="8">
        <f t="shared" si="127"/>
        <v>57.727272727272727</v>
      </c>
      <c r="Q1692" t="s">
        <v>8323</v>
      </c>
      <c r="R1692" t="s">
        <v>8345</v>
      </c>
      <c r="S1692" s="13">
        <f t="shared" si="126"/>
        <v>42801.097708333335</v>
      </c>
      <c r="T1692" s="13">
        <f t="shared" si="125"/>
        <v>42831.056041666663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24"/>
        <v>0.33473333333333333</v>
      </c>
      <c r="P1693" s="8">
        <f t="shared" si="127"/>
        <v>264.26315789473682</v>
      </c>
      <c r="Q1693" t="s">
        <v>8323</v>
      </c>
      <c r="R1693" t="s">
        <v>8345</v>
      </c>
      <c r="S1693" s="13">
        <f t="shared" si="126"/>
        <v>42795.368148148147</v>
      </c>
      <c r="T1693" s="13">
        <f t="shared" si="125"/>
        <v>42827.708333333336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24"/>
        <v>0.47799999999999998</v>
      </c>
      <c r="P1694" s="8">
        <f t="shared" si="127"/>
        <v>159.33333333333334</v>
      </c>
      <c r="Q1694" t="s">
        <v>8323</v>
      </c>
      <c r="R1694" t="s">
        <v>8345</v>
      </c>
      <c r="S1694" s="13">
        <f t="shared" si="126"/>
        <v>42787.81790509259</v>
      </c>
      <c r="T1694" s="13">
        <f t="shared" si="125"/>
        <v>42820.665972222218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24"/>
        <v>9.3333333333333338E-2</v>
      </c>
      <c r="P1695" s="8">
        <f t="shared" si="127"/>
        <v>35</v>
      </c>
      <c r="Q1695" t="s">
        <v>8323</v>
      </c>
      <c r="R1695" t="s">
        <v>8345</v>
      </c>
      <c r="S1695" s="13">
        <f t="shared" si="126"/>
        <v>42803.586944444447</v>
      </c>
      <c r="T1695" s="13">
        <f t="shared" si="125"/>
        <v>42834.499999999993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24"/>
        <v>5.0000000000000001E-4</v>
      </c>
      <c r="P1696" s="8">
        <f t="shared" si="127"/>
        <v>5</v>
      </c>
      <c r="Q1696" t="s">
        <v>8323</v>
      </c>
      <c r="R1696" t="s">
        <v>8345</v>
      </c>
      <c r="S1696" s="13">
        <f t="shared" si="126"/>
        <v>42791.336504629631</v>
      </c>
      <c r="T1696" s="13">
        <f t="shared" si="125"/>
        <v>42820.85833333333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24"/>
        <v>0.11708333333333333</v>
      </c>
      <c r="P1697" s="8">
        <f t="shared" si="127"/>
        <v>61.086956521739133</v>
      </c>
      <c r="Q1697" t="s">
        <v>8323</v>
      </c>
      <c r="R1697" t="s">
        <v>8345</v>
      </c>
      <c r="S1697" s="13">
        <f t="shared" si="126"/>
        <v>42800.698078703703</v>
      </c>
      <c r="T1697" s="13">
        <f t="shared" si="125"/>
        <v>42834.708333333336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24"/>
        <v>0</v>
      </c>
      <c r="Q1698" t="s">
        <v>8323</v>
      </c>
      <c r="R1698" t="s">
        <v>8345</v>
      </c>
      <c r="S1698" s="13">
        <f t="shared" si="126"/>
        <v>42795.736238425925</v>
      </c>
      <c r="T1698" s="13">
        <f t="shared" si="125"/>
        <v>42825.694571759253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24"/>
        <v>0.20208000000000001</v>
      </c>
      <c r="P1699" s="8">
        <f>E1699/L1699</f>
        <v>114.81818181818181</v>
      </c>
      <c r="Q1699" t="s">
        <v>8323</v>
      </c>
      <c r="R1699" t="s">
        <v>8345</v>
      </c>
      <c r="S1699" s="13">
        <f t="shared" si="126"/>
        <v>42804.699629629627</v>
      </c>
      <c r="T1699" s="13">
        <f t="shared" si="125"/>
        <v>42834.657962962963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24"/>
        <v>0</v>
      </c>
      <c r="Q1700" t="s">
        <v>8323</v>
      </c>
      <c r="R1700" t="s">
        <v>8345</v>
      </c>
      <c r="S1700" s="13">
        <f t="shared" si="126"/>
        <v>42795.874537037038</v>
      </c>
      <c r="T1700" s="13">
        <f t="shared" si="125"/>
        <v>42819.814583333333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24"/>
        <v>4.2311459353574929E-2</v>
      </c>
      <c r="P1701" s="8">
        <f t="shared" ref="P1701:P1706" si="128">E1701/L1701</f>
        <v>54</v>
      </c>
      <c r="Q1701" t="s">
        <v>8323</v>
      </c>
      <c r="R1701" t="s">
        <v>8345</v>
      </c>
      <c r="S1701" s="13">
        <f t="shared" si="126"/>
        <v>42806.530613425923</v>
      </c>
      <c r="T1701" s="13">
        <f t="shared" si="125"/>
        <v>42836.530613425923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24"/>
        <v>0.2606</v>
      </c>
      <c r="P1702" s="8">
        <f t="shared" si="128"/>
        <v>65.974683544303801</v>
      </c>
      <c r="Q1702" t="s">
        <v>8323</v>
      </c>
      <c r="R1702" t="s">
        <v>8345</v>
      </c>
      <c r="S1702" s="13">
        <f t="shared" si="126"/>
        <v>42795.738310185181</v>
      </c>
      <c r="T1702" s="13">
        <f t="shared" si="125"/>
        <v>42825.833333333336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24"/>
        <v>1.9801980198019802E-3</v>
      </c>
      <c r="P1703" s="8">
        <f t="shared" si="128"/>
        <v>5</v>
      </c>
      <c r="Q1703" t="s">
        <v>8323</v>
      </c>
      <c r="R1703" t="s">
        <v>8345</v>
      </c>
      <c r="S1703" s="13">
        <f t="shared" si="126"/>
        <v>41989.331076388888</v>
      </c>
      <c r="T1703" s="13">
        <f t="shared" si="125"/>
        <v>42019.331076388888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24"/>
        <v>6.0606060606060605E-5</v>
      </c>
      <c r="P1704" s="8">
        <f t="shared" si="128"/>
        <v>1</v>
      </c>
      <c r="Q1704" t="s">
        <v>8323</v>
      </c>
      <c r="R1704" t="s">
        <v>8345</v>
      </c>
      <c r="S1704" s="13">
        <f t="shared" si="126"/>
        <v>42063.536458333336</v>
      </c>
      <c r="T1704" s="13">
        <f t="shared" si="125"/>
        <v>42093.494791666664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24"/>
        <v>1.0200000000000001E-2</v>
      </c>
      <c r="P1705" s="8">
        <f t="shared" si="128"/>
        <v>25.5</v>
      </c>
      <c r="Q1705" t="s">
        <v>8323</v>
      </c>
      <c r="R1705" t="s">
        <v>8345</v>
      </c>
      <c r="S1705" s="13">
        <f t="shared" si="126"/>
        <v>42186.948344907403</v>
      </c>
      <c r="T1705" s="13">
        <f t="shared" si="125"/>
        <v>42246.948344907403</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24"/>
        <v>0.65100000000000002</v>
      </c>
      <c r="P1706" s="8">
        <f t="shared" si="128"/>
        <v>118.36363636363636</v>
      </c>
      <c r="Q1706" t="s">
        <v>8323</v>
      </c>
      <c r="R1706" t="s">
        <v>8345</v>
      </c>
      <c r="S1706" s="13">
        <f t="shared" si="126"/>
        <v>42020.806400462963</v>
      </c>
      <c r="T1706" s="13">
        <f t="shared" si="125"/>
        <v>42050.806400462963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24"/>
        <v>0</v>
      </c>
      <c r="Q1707" t="s">
        <v>8323</v>
      </c>
      <c r="R1707" t="s">
        <v>8345</v>
      </c>
      <c r="S1707" s="13">
        <f t="shared" si="126"/>
        <v>42244.683402777773</v>
      </c>
      <c r="T1707" s="13">
        <f t="shared" si="125"/>
        <v>42256.333333333336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24"/>
        <v>0</v>
      </c>
      <c r="Q1708" t="s">
        <v>8323</v>
      </c>
      <c r="R1708" t="s">
        <v>8345</v>
      </c>
      <c r="S1708" s="13">
        <f t="shared" si="126"/>
        <v>42178.973055555551</v>
      </c>
      <c r="T1708" s="13">
        <f t="shared" si="125"/>
        <v>42238.973055555551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24"/>
        <v>9.74E-2</v>
      </c>
      <c r="P1709" s="8">
        <f>E1709/L1709</f>
        <v>54.111111111111114</v>
      </c>
      <c r="Q1709" t="s">
        <v>8323</v>
      </c>
      <c r="R1709" t="s">
        <v>8345</v>
      </c>
      <c r="S1709" s="13">
        <f t="shared" si="126"/>
        <v>42427.387673611105</v>
      </c>
      <c r="T1709" s="13">
        <f t="shared" si="125"/>
        <v>42457.346006944441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24"/>
        <v>0</v>
      </c>
      <c r="Q1710" t="s">
        <v>8323</v>
      </c>
      <c r="R1710" t="s">
        <v>8345</v>
      </c>
      <c r="S1710" s="13">
        <f t="shared" si="126"/>
        <v>42451.533634259256</v>
      </c>
      <c r="T1710" s="13">
        <f t="shared" si="125"/>
        <v>42491.533634259256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24"/>
        <v>4.8571428571428571E-2</v>
      </c>
      <c r="P1711" s="8">
        <f>E1711/L1711</f>
        <v>21.25</v>
      </c>
      <c r="Q1711" t="s">
        <v>8323</v>
      </c>
      <c r="R1711" t="s">
        <v>8345</v>
      </c>
      <c r="S1711" s="13">
        <f t="shared" si="126"/>
        <v>41841.230486111112</v>
      </c>
      <c r="T1711" s="13">
        <f t="shared" si="125"/>
        <v>41882.485416666663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24"/>
        <v>6.7999999999999996E-3</v>
      </c>
      <c r="P1712" s="8">
        <f>E1712/L1712</f>
        <v>34</v>
      </c>
      <c r="Q1712" t="s">
        <v>8323</v>
      </c>
      <c r="R1712" t="s">
        <v>8345</v>
      </c>
      <c r="S1712" s="13">
        <f t="shared" si="126"/>
        <v>42341.257962962962</v>
      </c>
      <c r="T1712" s="13">
        <f t="shared" si="125"/>
        <v>42387.208333333336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24"/>
        <v>0.105</v>
      </c>
      <c r="P1713" s="8">
        <f>E1713/L1713</f>
        <v>525</v>
      </c>
      <c r="Q1713" t="s">
        <v>8323</v>
      </c>
      <c r="R1713" t="s">
        <v>8345</v>
      </c>
      <c r="S1713" s="13">
        <f t="shared" si="126"/>
        <v>41852.312893518516</v>
      </c>
      <c r="T1713" s="13">
        <f t="shared" si="125"/>
        <v>41883.312893518516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24"/>
        <v>0</v>
      </c>
      <c r="Q1714" t="s">
        <v>8323</v>
      </c>
      <c r="R1714" t="s">
        <v>8345</v>
      </c>
      <c r="S1714" s="13">
        <f t="shared" si="126"/>
        <v>42125.580474537033</v>
      </c>
      <c r="T1714" s="13">
        <f t="shared" si="125"/>
        <v>42185.580474537033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24"/>
        <v>1.6666666666666666E-2</v>
      </c>
      <c r="P1715" s="8">
        <f t="shared" ref="P1715:P1722" si="129">E1715/L1715</f>
        <v>50</v>
      </c>
      <c r="Q1715" t="s">
        <v>8323</v>
      </c>
      <c r="R1715" t="s">
        <v>8345</v>
      </c>
      <c r="S1715" s="13">
        <f t="shared" si="126"/>
        <v>41887.467731481483</v>
      </c>
      <c r="T1715" s="13">
        <f t="shared" si="125"/>
        <v>41917.467731481483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24"/>
        <v>7.868E-2</v>
      </c>
      <c r="P1716" s="8">
        <f t="shared" si="129"/>
        <v>115.70588235294117</v>
      </c>
      <c r="Q1716" t="s">
        <v>8323</v>
      </c>
      <c r="R1716" t="s">
        <v>8345</v>
      </c>
      <c r="S1716" s="13">
        <f t="shared" si="126"/>
        <v>42095.585196759253</v>
      </c>
      <c r="T1716" s="13">
        <f t="shared" si="125"/>
        <v>42125.585196759253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24"/>
        <v>2.2000000000000001E-3</v>
      </c>
      <c r="P1717" s="8">
        <f t="shared" si="129"/>
        <v>5.5</v>
      </c>
      <c r="Q1717" t="s">
        <v>8323</v>
      </c>
      <c r="R1717" t="s">
        <v>8345</v>
      </c>
      <c r="S1717" s="13">
        <f t="shared" si="126"/>
        <v>42063.884085648147</v>
      </c>
      <c r="T1717" s="13">
        <f t="shared" si="125"/>
        <v>42093.806944444441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24"/>
        <v>7.4999999999999997E-2</v>
      </c>
      <c r="P1718" s="8">
        <f t="shared" si="129"/>
        <v>50</v>
      </c>
      <c r="Q1718" t="s">
        <v>8323</v>
      </c>
      <c r="R1718" t="s">
        <v>8345</v>
      </c>
      <c r="S1718" s="13">
        <f t="shared" si="126"/>
        <v>42673.244201388887</v>
      </c>
      <c r="T1718" s="13">
        <f t="shared" si="125"/>
        <v>42713.285868055558</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24"/>
        <v>0.42725880551301687</v>
      </c>
      <c r="P1719" s="8">
        <f t="shared" si="129"/>
        <v>34.024390243902438</v>
      </c>
      <c r="Q1719" t="s">
        <v>8323</v>
      </c>
      <c r="R1719" t="s">
        <v>8345</v>
      </c>
      <c r="S1719" s="13">
        <f t="shared" si="126"/>
        <v>42460.648587962962</v>
      </c>
      <c r="T1719" s="13">
        <f t="shared" si="125"/>
        <v>42480.833333333336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24"/>
        <v>2.142857142857143E-3</v>
      </c>
      <c r="P1720" s="8">
        <f t="shared" si="129"/>
        <v>37.5</v>
      </c>
      <c r="Q1720" t="s">
        <v>8323</v>
      </c>
      <c r="R1720" t="s">
        <v>8345</v>
      </c>
      <c r="S1720" s="13">
        <f t="shared" si="126"/>
        <v>42460.277187499996</v>
      </c>
      <c r="T1720" s="13">
        <f t="shared" si="125"/>
        <v>42503.874305555553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24"/>
        <v>8.7500000000000008E-3</v>
      </c>
      <c r="P1721" s="8">
        <f t="shared" si="129"/>
        <v>11.666666666666666</v>
      </c>
      <c r="Q1721" t="s">
        <v>8323</v>
      </c>
      <c r="R1721" t="s">
        <v>8345</v>
      </c>
      <c r="S1721" s="13">
        <f t="shared" si="126"/>
        <v>41869.201284722221</v>
      </c>
      <c r="T1721" s="13">
        <f t="shared" si="125"/>
        <v>41899.201284722221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24"/>
        <v>5.6250000000000001E-2</v>
      </c>
      <c r="P1722" s="8">
        <f t="shared" si="129"/>
        <v>28.125</v>
      </c>
      <c r="Q1722" t="s">
        <v>8323</v>
      </c>
      <c r="R1722" t="s">
        <v>8345</v>
      </c>
      <c r="S1722" s="13">
        <f t="shared" si="126"/>
        <v>41922.449895833335</v>
      </c>
      <c r="T1722" s="13">
        <f t="shared" si="125"/>
        <v>41952.491562499999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24"/>
        <v>0</v>
      </c>
      <c r="Q1723" t="s">
        <v>8323</v>
      </c>
      <c r="R1723" t="s">
        <v>8345</v>
      </c>
      <c r="S1723" s="13">
        <f t="shared" si="126"/>
        <v>42319.12804398148</v>
      </c>
      <c r="T1723" s="13">
        <f t="shared" si="125"/>
        <v>42349.12804398148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24"/>
        <v>3.4722222222222224E-4</v>
      </c>
      <c r="P1724" s="8">
        <f t="shared" ref="P1724:P1730" si="130">E1724/L1724</f>
        <v>1</v>
      </c>
      <c r="Q1724" t="s">
        <v>8323</v>
      </c>
      <c r="R1724" t="s">
        <v>8345</v>
      </c>
      <c r="S1724" s="13">
        <f t="shared" si="126"/>
        <v>42425.627650462957</v>
      </c>
      <c r="T1724" s="13">
        <f t="shared" si="125"/>
        <v>42462.673611111109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24"/>
        <v>6.5000000000000002E-2</v>
      </c>
      <c r="P1725" s="8">
        <f t="shared" si="130"/>
        <v>216.66666666666666</v>
      </c>
      <c r="Q1725" t="s">
        <v>8323</v>
      </c>
      <c r="R1725" t="s">
        <v>8345</v>
      </c>
      <c r="S1725" s="13">
        <f t="shared" si="126"/>
        <v>42129.492071759254</v>
      </c>
      <c r="T1725" s="13">
        <f t="shared" si="125"/>
        <v>42185.916666666664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24"/>
        <v>5.8333333333333336E-3</v>
      </c>
      <c r="P1726" s="8">
        <f t="shared" si="130"/>
        <v>8.75</v>
      </c>
      <c r="Q1726" t="s">
        <v>8323</v>
      </c>
      <c r="R1726" t="s">
        <v>8345</v>
      </c>
      <c r="S1726" s="13">
        <f t="shared" si="126"/>
        <v>41912.599097222221</v>
      </c>
      <c r="T1726" s="13">
        <f t="shared" si="125"/>
        <v>41942.599097222221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24"/>
        <v>0.10181818181818182</v>
      </c>
      <c r="P1727" s="8">
        <f t="shared" si="130"/>
        <v>62.222222222222221</v>
      </c>
      <c r="Q1727" t="s">
        <v>8323</v>
      </c>
      <c r="R1727" t="s">
        <v>8345</v>
      </c>
      <c r="S1727" s="13">
        <f t="shared" si="126"/>
        <v>41845.634826388887</v>
      </c>
      <c r="T1727" s="13">
        <f t="shared" si="125"/>
        <v>41875.634826388887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24"/>
        <v>0.33784615384615385</v>
      </c>
      <c r="P1728" s="8">
        <f t="shared" si="130"/>
        <v>137.25</v>
      </c>
      <c r="Q1728" t="s">
        <v>8323</v>
      </c>
      <c r="R1728" t="s">
        <v>8345</v>
      </c>
      <c r="S1728" s="13">
        <f t="shared" si="126"/>
        <v>41788.586388888885</v>
      </c>
      <c r="T1728" s="13">
        <f t="shared" si="125"/>
        <v>41817.586388888885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24"/>
        <v>3.3333333333333332E-4</v>
      </c>
      <c r="P1729" s="8">
        <f t="shared" si="130"/>
        <v>1</v>
      </c>
      <c r="Q1729" t="s">
        <v>8323</v>
      </c>
      <c r="R1729" t="s">
        <v>8345</v>
      </c>
      <c r="S1729" s="13">
        <f t="shared" si="126"/>
        <v>42044.594641203701</v>
      </c>
      <c r="T1729" s="13">
        <f t="shared" si="125"/>
        <v>42099.124999999993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24"/>
        <v>0.68400000000000005</v>
      </c>
      <c r="P1730" s="8">
        <f t="shared" si="130"/>
        <v>122.14285714285714</v>
      </c>
      <c r="Q1730" t="s">
        <v>8323</v>
      </c>
      <c r="R1730" t="s">
        <v>8345</v>
      </c>
      <c r="S1730" s="13">
        <f t="shared" si="126"/>
        <v>42268.292523148142</v>
      </c>
      <c r="T1730" s="13">
        <f t="shared" si="125"/>
        <v>42298.292523148142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31">E1731/D1731</f>
        <v>0</v>
      </c>
      <c r="Q1731" t="s">
        <v>8323</v>
      </c>
      <c r="R1731" t="s">
        <v>8345</v>
      </c>
      <c r="S1731" s="13">
        <f t="shared" si="126"/>
        <v>42470.718819444439</v>
      </c>
      <c r="T1731" s="13">
        <f t="shared" ref="T1731:T1794" si="132">(I1731/86400)+25569+(-8/24)</f>
        <v>42530.718819444439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31"/>
        <v>0</v>
      </c>
      <c r="Q1732" t="s">
        <v>8323</v>
      </c>
      <c r="R1732" t="s">
        <v>8345</v>
      </c>
      <c r="S1732" s="13">
        <f t="shared" ref="S1732:S1795" si="133">(J1732/86400)+25569+(-8/24)</f>
        <v>42271.754432870366</v>
      </c>
      <c r="T1732" s="13">
        <f t="shared" si="132"/>
        <v>42301.754432870366</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31"/>
        <v>0</v>
      </c>
      <c r="Q1733" t="s">
        <v>8323</v>
      </c>
      <c r="R1733" t="s">
        <v>8345</v>
      </c>
      <c r="S1733" s="13">
        <f t="shared" si="133"/>
        <v>42152.573518518511</v>
      </c>
      <c r="T1733" s="13">
        <f t="shared" si="132"/>
        <v>42166.291666666664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31"/>
        <v>0</v>
      </c>
      <c r="Q1734" t="s">
        <v>8323</v>
      </c>
      <c r="R1734" t="s">
        <v>8345</v>
      </c>
      <c r="S1734" s="13">
        <f t="shared" si="133"/>
        <v>42325.350474537037</v>
      </c>
      <c r="T1734" s="13">
        <f t="shared" si="132"/>
        <v>42384.874999999993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31"/>
        <v>0</v>
      </c>
      <c r="Q1735" t="s">
        <v>8323</v>
      </c>
      <c r="R1735" t="s">
        <v>8345</v>
      </c>
      <c r="S1735" s="13">
        <f t="shared" si="133"/>
        <v>42614.342291666668</v>
      </c>
      <c r="T1735" s="13">
        <f t="shared" si="132"/>
        <v>42626.562499999993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31"/>
        <v>2.2222222222222223E-4</v>
      </c>
      <c r="P1736" s="8">
        <f t="shared" ref="P1736:P1741" si="134">E1736/L1736</f>
        <v>1</v>
      </c>
      <c r="Q1736" t="s">
        <v>8323</v>
      </c>
      <c r="R1736" t="s">
        <v>8345</v>
      </c>
      <c r="S1736" s="13">
        <f t="shared" si="133"/>
        <v>42101.703194444439</v>
      </c>
      <c r="T1736" s="13">
        <f t="shared" si="132"/>
        <v>42131.703194444439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31"/>
        <v>0.11</v>
      </c>
      <c r="P1737" s="8">
        <f t="shared" si="134"/>
        <v>55</v>
      </c>
      <c r="Q1737" t="s">
        <v>8323</v>
      </c>
      <c r="R1737" t="s">
        <v>8345</v>
      </c>
      <c r="S1737" s="13">
        <f t="shared" si="133"/>
        <v>42559.480844907404</v>
      </c>
      <c r="T1737" s="13">
        <f t="shared" si="132"/>
        <v>42589.480844907404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31"/>
        <v>7.3333333333333332E-3</v>
      </c>
      <c r="P1738" s="8">
        <f t="shared" si="134"/>
        <v>22</v>
      </c>
      <c r="Q1738" t="s">
        <v>8323</v>
      </c>
      <c r="R1738" t="s">
        <v>8345</v>
      </c>
      <c r="S1738" s="13">
        <f t="shared" si="133"/>
        <v>42286.52815972222</v>
      </c>
      <c r="T1738" s="13">
        <f t="shared" si="132"/>
        <v>42316.569826388884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31"/>
        <v>0.21249999999999999</v>
      </c>
      <c r="P1739" s="8">
        <f t="shared" si="134"/>
        <v>56.666666666666664</v>
      </c>
      <c r="Q1739" t="s">
        <v>8323</v>
      </c>
      <c r="R1739" t="s">
        <v>8345</v>
      </c>
      <c r="S1739" s="13">
        <f t="shared" si="133"/>
        <v>42175.615648148145</v>
      </c>
      <c r="T1739" s="13">
        <f t="shared" si="132"/>
        <v>42205.615648148145</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31"/>
        <v>4.0000000000000001E-3</v>
      </c>
      <c r="P1740" s="8">
        <f t="shared" si="134"/>
        <v>20</v>
      </c>
      <c r="Q1740" t="s">
        <v>8323</v>
      </c>
      <c r="R1740" t="s">
        <v>8345</v>
      </c>
      <c r="S1740" s="13">
        <f t="shared" si="133"/>
        <v>41884.540995370371</v>
      </c>
      <c r="T1740" s="13">
        <f t="shared" si="132"/>
        <v>41914.540995370371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31"/>
        <v>1E-3</v>
      </c>
      <c r="P1741" s="8">
        <f t="shared" si="134"/>
        <v>1</v>
      </c>
      <c r="Q1741" t="s">
        <v>8323</v>
      </c>
      <c r="R1741" t="s">
        <v>8345</v>
      </c>
      <c r="S1741" s="13">
        <f t="shared" si="133"/>
        <v>42435.540879629632</v>
      </c>
      <c r="T1741" s="13">
        <f t="shared" si="132"/>
        <v>42494.499212962961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31"/>
        <v>0</v>
      </c>
      <c r="Q1742" t="s">
        <v>8323</v>
      </c>
      <c r="R1742" t="s">
        <v>8345</v>
      </c>
      <c r="S1742" s="13">
        <f t="shared" si="133"/>
        <v>42171.484050925923</v>
      </c>
      <c r="T1742" s="13">
        <f t="shared" si="132"/>
        <v>42201.484050925923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31"/>
        <v>1.1083333333333334</v>
      </c>
      <c r="P1743" s="8">
        <f t="shared" ref="P1743:P1767" si="135">E1743/L1743</f>
        <v>25.576923076923077</v>
      </c>
      <c r="Q1743" t="s">
        <v>8336</v>
      </c>
      <c r="R1743" t="s">
        <v>8337</v>
      </c>
      <c r="S1743" s="13">
        <f t="shared" si="133"/>
        <v>42120.294803240737</v>
      </c>
      <c r="T1743" s="13">
        <f t="shared" si="132"/>
        <v>42165.294803240737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31"/>
        <v>1.0874999999999999</v>
      </c>
      <c r="P1744" s="8">
        <f t="shared" si="135"/>
        <v>63.970588235294116</v>
      </c>
      <c r="Q1744" t="s">
        <v>8336</v>
      </c>
      <c r="R1744" t="s">
        <v>8337</v>
      </c>
      <c r="S1744" s="13">
        <f t="shared" si="133"/>
        <v>42710.543634259258</v>
      </c>
      <c r="T1744" s="13">
        <f t="shared" si="132"/>
        <v>42742.541666666664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31"/>
        <v>1.0041666666666667</v>
      </c>
      <c r="P1745" s="8">
        <f t="shared" si="135"/>
        <v>89.925373134328353</v>
      </c>
      <c r="Q1745" t="s">
        <v>8336</v>
      </c>
      <c r="R1745" t="s">
        <v>8337</v>
      </c>
      <c r="S1745" s="13">
        <f t="shared" si="133"/>
        <v>42586.592303240737</v>
      </c>
      <c r="T1745" s="13">
        <f t="shared" si="132"/>
        <v>42608.832638888889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31"/>
        <v>1.1845454545454546</v>
      </c>
      <c r="P1746" s="8">
        <f t="shared" si="135"/>
        <v>93.071428571428569</v>
      </c>
      <c r="Q1746" t="s">
        <v>8336</v>
      </c>
      <c r="R1746" t="s">
        <v>8337</v>
      </c>
      <c r="S1746" s="13">
        <f t="shared" si="133"/>
        <v>42026.271724537037</v>
      </c>
      <c r="T1746" s="13">
        <f t="shared" si="132"/>
        <v>42071.230057870365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31"/>
        <v>1.1401428571428571</v>
      </c>
      <c r="P1747" s="8">
        <f t="shared" si="135"/>
        <v>89.674157303370791</v>
      </c>
      <c r="Q1747" t="s">
        <v>8336</v>
      </c>
      <c r="R1747" t="s">
        <v>8337</v>
      </c>
      <c r="S1747" s="13">
        <f t="shared" si="133"/>
        <v>42689.926365740735</v>
      </c>
      <c r="T1747" s="13">
        <f t="shared" si="132"/>
        <v>42725.749999999993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31"/>
        <v>1.4810000000000001</v>
      </c>
      <c r="P1748" s="8">
        <f t="shared" si="135"/>
        <v>207.61682242990653</v>
      </c>
      <c r="Q1748" t="s">
        <v>8336</v>
      </c>
      <c r="R1748" t="s">
        <v>8337</v>
      </c>
      <c r="S1748" s="13">
        <f t="shared" si="133"/>
        <v>42667.843368055554</v>
      </c>
      <c r="T1748" s="13">
        <f t="shared" si="132"/>
        <v>42697.749999999993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31"/>
        <v>1.0495555555555556</v>
      </c>
      <c r="P1749" s="8">
        <f t="shared" si="135"/>
        <v>59.408805031446541</v>
      </c>
      <c r="Q1749" t="s">
        <v>8336</v>
      </c>
      <c r="R1749" t="s">
        <v>8337</v>
      </c>
      <c r="S1749" s="13">
        <f t="shared" si="133"/>
        <v>42292.10219907407</v>
      </c>
      <c r="T1749" s="13">
        <f t="shared" si="132"/>
        <v>42321.291666666664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31"/>
        <v>1.29948</v>
      </c>
      <c r="P1750" s="8">
        <f t="shared" si="135"/>
        <v>358.97237569060775</v>
      </c>
      <c r="Q1750" t="s">
        <v>8336</v>
      </c>
      <c r="R1750" t="s">
        <v>8337</v>
      </c>
      <c r="S1750" s="13">
        <f t="shared" si="133"/>
        <v>42219.617395833331</v>
      </c>
      <c r="T1750" s="13">
        <f t="shared" si="132"/>
        <v>42249.617395833331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31"/>
        <v>1.2348756218905472</v>
      </c>
      <c r="P1751" s="8">
        <f t="shared" si="135"/>
        <v>94.736641221374043</v>
      </c>
      <c r="Q1751" t="s">
        <v>8336</v>
      </c>
      <c r="R1751" t="s">
        <v>8337</v>
      </c>
      <c r="S1751" s="13">
        <f t="shared" si="133"/>
        <v>42758.642604166664</v>
      </c>
      <c r="T1751" s="13">
        <f t="shared" si="132"/>
        <v>42795.458333333336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31"/>
        <v>2.0162</v>
      </c>
      <c r="P1752" s="8">
        <f t="shared" si="135"/>
        <v>80.647999999999996</v>
      </c>
      <c r="Q1752" t="s">
        <v>8336</v>
      </c>
      <c r="R1752" t="s">
        <v>8337</v>
      </c>
      <c r="S1752" s="13">
        <f t="shared" si="133"/>
        <v>42454.503518518519</v>
      </c>
      <c r="T1752" s="13">
        <f t="shared" si="132"/>
        <v>42479.503518518519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31"/>
        <v>1.0289999999999999</v>
      </c>
      <c r="P1753" s="8">
        <f t="shared" si="135"/>
        <v>168.68852459016392</v>
      </c>
      <c r="Q1753" t="s">
        <v>8336</v>
      </c>
      <c r="R1753" t="s">
        <v>8337</v>
      </c>
      <c r="S1753" s="13">
        <f t="shared" si="133"/>
        <v>42052.448182870365</v>
      </c>
      <c r="T1753" s="13">
        <f t="shared" si="132"/>
        <v>42082.4065162037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31"/>
        <v>2.6016666666666666</v>
      </c>
      <c r="P1754" s="8">
        <f t="shared" si="135"/>
        <v>34.68888888888889</v>
      </c>
      <c r="Q1754" t="s">
        <v>8336</v>
      </c>
      <c r="R1754" t="s">
        <v>8337</v>
      </c>
      <c r="S1754" s="13">
        <f t="shared" si="133"/>
        <v>42626.919930555552</v>
      </c>
      <c r="T1754" s="13">
        <f t="shared" si="132"/>
        <v>42656.919930555552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31"/>
        <v>1.08</v>
      </c>
      <c r="P1755" s="8">
        <f t="shared" si="135"/>
        <v>462.85714285714283</v>
      </c>
      <c r="Q1755" t="s">
        <v>8336</v>
      </c>
      <c r="R1755" t="s">
        <v>8337</v>
      </c>
      <c r="S1755" s="13">
        <f t="shared" si="133"/>
        <v>42420.416296296295</v>
      </c>
      <c r="T1755" s="13">
        <f t="shared" si="132"/>
        <v>42450.374629629623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31"/>
        <v>1.1052941176470588</v>
      </c>
      <c r="P1756" s="8">
        <f t="shared" si="135"/>
        <v>104.38888888888889</v>
      </c>
      <c r="Q1756" t="s">
        <v>8336</v>
      </c>
      <c r="R1756" t="s">
        <v>8337</v>
      </c>
      <c r="S1756" s="13">
        <f t="shared" si="133"/>
        <v>42067.543437499997</v>
      </c>
      <c r="T1756" s="13">
        <f t="shared" si="132"/>
        <v>42097.501770833333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31"/>
        <v>1.2</v>
      </c>
      <c r="P1757" s="8">
        <f t="shared" si="135"/>
        <v>7.5</v>
      </c>
      <c r="Q1757" t="s">
        <v>8336</v>
      </c>
      <c r="R1757" t="s">
        <v>8337</v>
      </c>
      <c r="S1757" s="13">
        <f t="shared" si="133"/>
        <v>42252.455567129626</v>
      </c>
      <c r="T1757" s="13">
        <f t="shared" si="132"/>
        <v>42282.455567129626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31"/>
        <v>1.0282909090909091</v>
      </c>
      <c r="P1758" s="8">
        <f t="shared" si="135"/>
        <v>47.13</v>
      </c>
      <c r="Q1758" t="s">
        <v>8336</v>
      </c>
      <c r="R1758" t="s">
        <v>8337</v>
      </c>
      <c r="S1758" s="13">
        <f t="shared" si="133"/>
        <v>42570.834131944437</v>
      </c>
      <c r="T1758" s="13">
        <f t="shared" si="132"/>
        <v>42610.834131944437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31"/>
        <v>1.1599999999999999</v>
      </c>
      <c r="P1759" s="8">
        <f t="shared" si="135"/>
        <v>414.28571428571428</v>
      </c>
      <c r="Q1759" t="s">
        <v>8336</v>
      </c>
      <c r="R1759" t="s">
        <v>8337</v>
      </c>
      <c r="S1759" s="13">
        <f t="shared" si="133"/>
        <v>42733.494016203702</v>
      </c>
      <c r="T1759" s="13">
        <f t="shared" si="132"/>
        <v>42763.478472222218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31"/>
        <v>1.147</v>
      </c>
      <c r="P1760" s="8">
        <f t="shared" si="135"/>
        <v>42.481481481481481</v>
      </c>
      <c r="Q1760" t="s">
        <v>8336</v>
      </c>
      <c r="R1760" t="s">
        <v>8337</v>
      </c>
      <c r="S1760" s="13">
        <f t="shared" si="133"/>
        <v>42505.62259259259</v>
      </c>
      <c r="T1760" s="13">
        <f t="shared" si="132"/>
        <v>42565.62259259259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31"/>
        <v>1.0660000000000001</v>
      </c>
      <c r="P1761" s="8">
        <f t="shared" si="135"/>
        <v>108.77551020408163</v>
      </c>
      <c r="Q1761" t="s">
        <v>8336</v>
      </c>
      <c r="R1761" t="s">
        <v>8337</v>
      </c>
      <c r="S1761" s="13">
        <f t="shared" si="133"/>
        <v>42068.495706018519</v>
      </c>
      <c r="T1761" s="13">
        <f t="shared" si="132"/>
        <v>42088.454039351847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31"/>
        <v>1.6544000000000001</v>
      </c>
      <c r="P1762" s="8">
        <f t="shared" si="135"/>
        <v>81.098039215686271</v>
      </c>
      <c r="Q1762" t="s">
        <v>8336</v>
      </c>
      <c r="R1762" t="s">
        <v>8337</v>
      </c>
      <c r="S1762" s="13">
        <f t="shared" si="133"/>
        <v>42405.339270833334</v>
      </c>
      <c r="T1762" s="13">
        <f t="shared" si="132"/>
        <v>42425.339270833334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31"/>
        <v>1.55</v>
      </c>
      <c r="P1763" s="8">
        <f t="shared" si="135"/>
        <v>51.666666666666664</v>
      </c>
      <c r="Q1763" t="s">
        <v>8336</v>
      </c>
      <c r="R1763" t="s">
        <v>8337</v>
      </c>
      <c r="S1763" s="13">
        <f t="shared" si="133"/>
        <v>42209.234490740739</v>
      </c>
      <c r="T1763" s="13">
        <f t="shared" si="132"/>
        <v>42259.234490740739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31"/>
        <v>8.85</v>
      </c>
      <c r="P1764" s="8">
        <f t="shared" si="135"/>
        <v>35.4</v>
      </c>
      <c r="Q1764" t="s">
        <v>8336</v>
      </c>
      <c r="R1764" t="s">
        <v>8337</v>
      </c>
      <c r="S1764" s="13">
        <f t="shared" si="133"/>
        <v>42410.648668981477</v>
      </c>
      <c r="T1764" s="13">
        <f t="shared" si="132"/>
        <v>42440.648668981477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31"/>
        <v>1.0190833333333333</v>
      </c>
      <c r="P1765" s="8">
        <f t="shared" si="135"/>
        <v>103.63559322033899</v>
      </c>
      <c r="Q1765" t="s">
        <v>8336</v>
      </c>
      <c r="R1765" t="s">
        <v>8337</v>
      </c>
      <c r="S1765" s="13">
        <f t="shared" si="133"/>
        <v>42636.535185185181</v>
      </c>
      <c r="T1765" s="13">
        <f t="shared" si="132"/>
        <v>42666.535185185181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31"/>
        <v>0.19600000000000001</v>
      </c>
      <c r="P1766" s="8">
        <f t="shared" si="135"/>
        <v>55.282051282051285</v>
      </c>
      <c r="Q1766" t="s">
        <v>8336</v>
      </c>
      <c r="R1766" t="s">
        <v>8337</v>
      </c>
      <c r="S1766" s="13">
        <f t="shared" si="133"/>
        <v>41825.15253472222</v>
      </c>
      <c r="T1766" s="13">
        <f t="shared" si="132"/>
        <v>41854.15253472222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31"/>
        <v>0.59467839999999994</v>
      </c>
      <c r="P1767" s="8">
        <f t="shared" si="135"/>
        <v>72.16970873786407</v>
      </c>
      <c r="Q1767" t="s">
        <v>8336</v>
      </c>
      <c r="R1767" t="s">
        <v>8337</v>
      </c>
      <c r="S1767" s="13">
        <f t="shared" si="133"/>
        <v>41834.647129629629</v>
      </c>
      <c r="T1767" s="13">
        <f t="shared" si="132"/>
        <v>41864.647129629629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31"/>
        <v>0</v>
      </c>
      <c r="Q1768" t="s">
        <v>8336</v>
      </c>
      <c r="R1768" t="s">
        <v>8337</v>
      </c>
      <c r="S1768" s="13">
        <f t="shared" si="133"/>
        <v>41855.52648148148</v>
      </c>
      <c r="T1768" s="13">
        <f t="shared" si="132"/>
        <v>41876.52648148148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31"/>
        <v>0.4572</v>
      </c>
      <c r="P1769" s="8">
        <f t="shared" ref="P1769:P1814" si="136">E1769/L1769</f>
        <v>58.615384615384613</v>
      </c>
      <c r="Q1769" t="s">
        <v>8336</v>
      </c>
      <c r="R1769" t="s">
        <v>8337</v>
      </c>
      <c r="S1769" s="13">
        <f t="shared" si="133"/>
        <v>41824.325046296297</v>
      </c>
      <c r="T1769" s="13">
        <f t="shared" si="132"/>
        <v>41854.325046296297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31"/>
        <v>3.7400000000000003E-2</v>
      </c>
      <c r="P1770" s="8">
        <f t="shared" si="136"/>
        <v>12.466666666666667</v>
      </c>
      <c r="Q1770" t="s">
        <v>8336</v>
      </c>
      <c r="R1770" t="s">
        <v>8337</v>
      </c>
      <c r="S1770" s="13">
        <f t="shared" si="133"/>
        <v>41849.227361111109</v>
      </c>
      <c r="T1770" s="13">
        <f t="shared" si="132"/>
        <v>41909.227361111109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31"/>
        <v>2.7025E-2</v>
      </c>
      <c r="P1771" s="8">
        <f t="shared" si="136"/>
        <v>49.136363636363633</v>
      </c>
      <c r="Q1771" t="s">
        <v>8336</v>
      </c>
      <c r="R1771" t="s">
        <v>8337</v>
      </c>
      <c r="S1771" s="13">
        <f t="shared" si="133"/>
        <v>41987.485636574071</v>
      </c>
      <c r="T1771" s="13">
        <f t="shared" si="132"/>
        <v>42017.485636574071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31"/>
        <v>0.56514285714285717</v>
      </c>
      <c r="P1772" s="8">
        <f t="shared" si="136"/>
        <v>150.5</v>
      </c>
      <c r="Q1772" t="s">
        <v>8336</v>
      </c>
      <c r="R1772" t="s">
        <v>8337</v>
      </c>
      <c r="S1772" s="13">
        <f t="shared" si="133"/>
        <v>41891.446689814817</v>
      </c>
      <c r="T1772" s="13">
        <f t="shared" si="132"/>
        <v>41926.446689814817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31"/>
        <v>0.21309523809523809</v>
      </c>
      <c r="P1773" s="8">
        <f t="shared" si="136"/>
        <v>35.799999999999997</v>
      </c>
      <c r="Q1773" t="s">
        <v>8336</v>
      </c>
      <c r="R1773" t="s">
        <v>8337</v>
      </c>
      <c r="S1773" s="13">
        <f t="shared" si="133"/>
        <v>41905.646296296291</v>
      </c>
      <c r="T1773" s="13">
        <f t="shared" si="132"/>
        <v>41935.646296296291</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31"/>
        <v>0.156</v>
      </c>
      <c r="P1774" s="8">
        <f t="shared" si="136"/>
        <v>45.157894736842103</v>
      </c>
      <c r="Q1774" t="s">
        <v>8336</v>
      </c>
      <c r="R1774" t="s">
        <v>8337</v>
      </c>
      <c r="S1774" s="13">
        <f t="shared" si="133"/>
        <v>41766.384675925925</v>
      </c>
      <c r="T1774" s="13">
        <f t="shared" si="132"/>
        <v>41826.384675925925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31"/>
        <v>6.2566666666666673E-2</v>
      </c>
      <c r="P1775" s="8">
        <f t="shared" si="136"/>
        <v>98.78947368421052</v>
      </c>
      <c r="Q1775" t="s">
        <v>8336</v>
      </c>
      <c r="R1775" t="s">
        <v>8337</v>
      </c>
      <c r="S1775" s="13">
        <f t="shared" si="133"/>
        <v>41978.427060185182</v>
      </c>
      <c r="T1775" s="13">
        <f t="shared" si="132"/>
        <v>42023.427060185182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31"/>
        <v>0.4592</v>
      </c>
      <c r="P1776" s="8">
        <f t="shared" si="136"/>
        <v>88.307692307692307</v>
      </c>
      <c r="Q1776" t="s">
        <v>8336</v>
      </c>
      <c r="R1776" t="s">
        <v>8337</v>
      </c>
      <c r="S1776" s="13">
        <f t="shared" si="133"/>
        <v>41929.885324074072</v>
      </c>
      <c r="T1776" s="13">
        <f t="shared" si="132"/>
        <v>41972.290972222218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31"/>
        <v>0.65101538461538466</v>
      </c>
      <c r="P1777" s="8">
        <f t="shared" si="136"/>
        <v>170.62903225806451</v>
      </c>
      <c r="Q1777" t="s">
        <v>8336</v>
      </c>
      <c r="R1777" t="s">
        <v>8337</v>
      </c>
      <c r="S1777" s="13">
        <f t="shared" si="133"/>
        <v>41891.643055555549</v>
      </c>
      <c r="T1777" s="13">
        <f t="shared" si="132"/>
        <v>41936.643055555549</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31"/>
        <v>6.7000000000000004E-2</v>
      </c>
      <c r="P1778" s="8">
        <f t="shared" si="136"/>
        <v>83.75</v>
      </c>
      <c r="Q1778" t="s">
        <v>8336</v>
      </c>
      <c r="R1778" t="s">
        <v>8337</v>
      </c>
      <c r="S1778" s="13">
        <f t="shared" si="133"/>
        <v>41905.623506944445</v>
      </c>
      <c r="T1778" s="13">
        <f t="shared" si="132"/>
        <v>41941.623506944445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31"/>
        <v>0.135625</v>
      </c>
      <c r="P1779" s="8">
        <f t="shared" si="136"/>
        <v>65.099999999999994</v>
      </c>
      <c r="Q1779" t="s">
        <v>8336</v>
      </c>
      <c r="R1779" t="s">
        <v>8337</v>
      </c>
      <c r="S1779" s="13">
        <f t="shared" si="133"/>
        <v>42025.02376157407</v>
      </c>
      <c r="T1779" s="13">
        <f t="shared" si="132"/>
        <v>42055.02376157407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31"/>
        <v>1.9900000000000001E-2</v>
      </c>
      <c r="P1780" s="8">
        <f t="shared" si="136"/>
        <v>66.333333333333329</v>
      </c>
      <c r="Q1780" t="s">
        <v>8336</v>
      </c>
      <c r="R1780" t="s">
        <v>8337</v>
      </c>
      <c r="S1780" s="13">
        <f t="shared" si="133"/>
        <v>42045.530034722215</v>
      </c>
      <c r="T1780" s="13">
        <f t="shared" si="132"/>
        <v>42090.488368055558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31"/>
        <v>0.36236363636363639</v>
      </c>
      <c r="P1781" s="8">
        <f t="shared" si="136"/>
        <v>104.89473684210526</v>
      </c>
      <c r="Q1781" t="s">
        <v>8336</v>
      </c>
      <c r="R1781" t="s">
        <v>8337</v>
      </c>
      <c r="S1781" s="13">
        <f t="shared" si="133"/>
        <v>42585.358564814807</v>
      </c>
      <c r="T1781" s="13">
        <f t="shared" si="132"/>
        <v>42615.358564814807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31"/>
        <v>0.39743333333333336</v>
      </c>
      <c r="P1782" s="8">
        <f t="shared" si="136"/>
        <v>78.440789473684205</v>
      </c>
      <c r="Q1782" t="s">
        <v>8336</v>
      </c>
      <c r="R1782" t="s">
        <v>8337</v>
      </c>
      <c r="S1782" s="13">
        <f t="shared" si="133"/>
        <v>42493.267476851848</v>
      </c>
      <c r="T1782" s="13">
        <f t="shared" si="132"/>
        <v>42553.267476851848</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31"/>
        <v>0.25763636363636366</v>
      </c>
      <c r="P1783" s="8">
        <f t="shared" si="136"/>
        <v>59.041666666666664</v>
      </c>
      <c r="Q1783" t="s">
        <v>8336</v>
      </c>
      <c r="R1783" t="s">
        <v>8337</v>
      </c>
      <c r="S1783" s="13">
        <f t="shared" si="133"/>
        <v>42597.284085648142</v>
      </c>
      <c r="T1783" s="13">
        <f t="shared" si="132"/>
        <v>42628.284085648142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31"/>
        <v>0.15491428571428573</v>
      </c>
      <c r="P1784" s="8">
        <f t="shared" si="136"/>
        <v>71.34210526315789</v>
      </c>
      <c r="Q1784" t="s">
        <v>8336</v>
      </c>
      <c r="R1784" t="s">
        <v>8337</v>
      </c>
      <c r="S1784" s="13">
        <f t="shared" si="133"/>
        <v>42388.241770833331</v>
      </c>
      <c r="T1784" s="13">
        <f t="shared" si="132"/>
        <v>42421.241770833331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31"/>
        <v>0.236925</v>
      </c>
      <c r="P1785" s="8">
        <f t="shared" si="136"/>
        <v>51.227027027027027</v>
      </c>
      <c r="Q1785" t="s">
        <v>8336</v>
      </c>
      <c r="R1785" t="s">
        <v>8337</v>
      </c>
      <c r="S1785" s="13">
        <f t="shared" si="133"/>
        <v>42115.616643518515</v>
      </c>
      <c r="T1785" s="13">
        <f t="shared" si="132"/>
        <v>42145.616643518515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31"/>
        <v>0.39760000000000001</v>
      </c>
      <c r="P1786" s="8">
        <f t="shared" si="136"/>
        <v>60.242424242424242</v>
      </c>
      <c r="Q1786" t="s">
        <v>8336</v>
      </c>
      <c r="R1786" t="s">
        <v>8337</v>
      </c>
      <c r="S1786" s="13">
        <f t="shared" si="133"/>
        <v>42003.322222222218</v>
      </c>
      <c r="T1786" s="13">
        <f t="shared" si="132"/>
        <v>42034.809027777774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31"/>
        <v>0.20220833333333332</v>
      </c>
      <c r="P1787" s="8">
        <f t="shared" si="136"/>
        <v>44.935185185185183</v>
      </c>
      <c r="Q1787" t="s">
        <v>8336</v>
      </c>
      <c r="R1787" t="s">
        <v>8337</v>
      </c>
      <c r="S1787" s="13">
        <f t="shared" si="133"/>
        <v>41896.801562499997</v>
      </c>
      <c r="T1787" s="13">
        <f t="shared" si="132"/>
        <v>41927.666666666664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31"/>
        <v>0.47631578947368419</v>
      </c>
      <c r="P1788" s="8">
        <f t="shared" si="136"/>
        <v>31.206896551724139</v>
      </c>
      <c r="Q1788" t="s">
        <v>8336</v>
      </c>
      <c r="R1788" t="s">
        <v>8337</v>
      </c>
      <c r="S1788" s="13">
        <f t="shared" si="133"/>
        <v>41958.217326388891</v>
      </c>
      <c r="T1788" s="13">
        <f t="shared" si="132"/>
        <v>41988.217326388891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31"/>
        <v>0.15329999999999999</v>
      </c>
      <c r="P1789" s="8">
        <f t="shared" si="136"/>
        <v>63.875</v>
      </c>
      <c r="Q1789" t="s">
        <v>8336</v>
      </c>
      <c r="R1789" t="s">
        <v>8337</v>
      </c>
      <c r="S1789" s="13">
        <f t="shared" si="133"/>
        <v>42068.322187499994</v>
      </c>
      <c r="T1789" s="13">
        <f t="shared" si="132"/>
        <v>42098.28052083333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31"/>
        <v>1.3818181818181818E-2</v>
      </c>
      <c r="P1790" s="8">
        <f t="shared" si="136"/>
        <v>19</v>
      </c>
      <c r="Q1790" t="s">
        <v>8336</v>
      </c>
      <c r="R1790" t="s">
        <v>8337</v>
      </c>
      <c r="S1790" s="13">
        <f t="shared" si="133"/>
        <v>41913.615069444444</v>
      </c>
      <c r="T1790" s="13">
        <f t="shared" si="132"/>
        <v>41943.615069444444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31"/>
        <v>5.0000000000000001E-3</v>
      </c>
      <c r="P1791" s="8">
        <f t="shared" si="136"/>
        <v>10</v>
      </c>
      <c r="Q1791" t="s">
        <v>8336</v>
      </c>
      <c r="R1791" t="s">
        <v>8337</v>
      </c>
      <c r="S1791" s="13">
        <f t="shared" si="133"/>
        <v>41955.916701388887</v>
      </c>
      <c r="T1791" s="13">
        <f t="shared" si="132"/>
        <v>42015.916701388887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31"/>
        <v>4.9575757575757579E-2</v>
      </c>
      <c r="P1792" s="8">
        <f t="shared" si="136"/>
        <v>109.06666666666666</v>
      </c>
      <c r="Q1792" t="s">
        <v>8336</v>
      </c>
      <c r="R1792" t="s">
        <v>8337</v>
      </c>
      <c r="S1792" s="13">
        <f t="shared" si="133"/>
        <v>42010.341180555552</v>
      </c>
      <c r="T1792" s="13">
        <f t="shared" si="132"/>
        <v>42040.341180555552</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31"/>
        <v>3.5666666666666666E-2</v>
      </c>
      <c r="P1793" s="8">
        <f t="shared" si="136"/>
        <v>26.75</v>
      </c>
      <c r="Q1793" t="s">
        <v>8336</v>
      </c>
      <c r="R1793" t="s">
        <v>8337</v>
      </c>
      <c r="S1793" s="13">
        <f t="shared" si="133"/>
        <v>41973.407002314816</v>
      </c>
      <c r="T1793" s="13">
        <f t="shared" si="132"/>
        <v>42033.407002314816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31"/>
        <v>0.61124000000000001</v>
      </c>
      <c r="P1794" s="8">
        <f t="shared" si="136"/>
        <v>109.93525179856115</v>
      </c>
      <c r="Q1794" t="s">
        <v>8336</v>
      </c>
      <c r="R1794" t="s">
        <v>8337</v>
      </c>
      <c r="S1794" s="13">
        <f t="shared" si="133"/>
        <v>42188.697708333326</v>
      </c>
      <c r="T1794" s="13">
        <f t="shared" si="132"/>
        <v>42225.957638888889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37">E1795/D1795</f>
        <v>1.3333333333333334E-2</v>
      </c>
      <c r="P1795" s="8">
        <f t="shared" si="136"/>
        <v>20</v>
      </c>
      <c r="Q1795" t="s">
        <v>8336</v>
      </c>
      <c r="R1795" t="s">
        <v>8337</v>
      </c>
      <c r="S1795" s="13">
        <f t="shared" si="133"/>
        <v>41940.558333333327</v>
      </c>
      <c r="T1795" s="13">
        <f t="shared" ref="T1795:T1858" si="138">(I1795/86400)+25569+(-8/24)</f>
        <v>41970.6</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37"/>
        <v>0.11077777777777778</v>
      </c>
      <c r="P1796" s="8">
        <f t="shared" si="136"/>
        <v>55.388888888888886</v>
      </c>
      <c r="Q1796" t="s">
        <v>8336</v>
      </c>
      <c r="R1796" t="s">
        <v>8337</v>
      </c>
      <c r="S1796" s="13">
        <f t="shared" ref="S1796:S1859" si="139">(J1796/86400)+25569+(-8/24)</f>
        <v>42011.217847222222</v>
      </c>
      <c r="T1796" s="13">
        <f t="shared" si="138"/>
        <v>42046.217847222222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37"/>
        <v>0.38735714285714284</v>
      </c>
      <c r="P1797" s="8">
        <f t="shared" si="136"/>
        <v>133.90123456790124</v>
      </c>
      <c r="Q1797" t="s">
        <v>8336</v>
      </c>
      <c r="R1797" t="s">
        <v>8337</v>
      </c>
      <c r="S1797" s="13">
        <f t="shared" si="139"/>
        <v>42627.955335648141</v>
      </c>
      <c r="T1797" s="13">
        <f t="shared" si="138"/>
        <v>42657.333333333336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37"/>
        <v>0.22052631578947368</v>
      </c>
      <c r="P1798" s="8">
        <f t="shared" si="136"/>
        <v>48.720930232558139</v>
      </c>
      <c r="Q1798" t="s">
        <v>8336</v>
      </c>
      <c r="R1798" t="s">
        <v>8337</v>
      </c>
      <c r="S1798" s="13">
        <f t="shared" si="139"/>
        <v>42515.106087962959</v>
      </c>
      <c r="T1798" s="13">
        <f t="shared" si="138"/>
        <v>42575.106087962959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37"/>
        <v>0.67549999999999999</v>
      </c>
      <c r="P1799" s="8">
        <f t="shared" si="136"/>
        <v>48.25</v>
      </c>
      <c r="Q1799" t="s">
        <v>8336</v>
      </c>
      <c r="R1799" t="s">
        <v>8337</v>
      </c>
      <c r="S1799" s="13">
        <f t="shared" si="139"/>
        <v>42689.235983796294</v>
      </c>
      <c r="T1799" s="13">
        <f t="shared" si="138"/>
        <v>42719.235983796294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37"/>
        <v>0.136375</v>
      </c>
      <c r="P1800" s="8">
        <f t="shared" si="136"/>
        <v>58.972972972972975</v>
      </c>
      <c r="Q1800" t="s">
        <v>8336</v>
      </c>
      <c r="R1800" t="s">
        <v>8337</v>
      </c>
      <c r="S1800" s="13">
        <f t="shared" si="139"/>
        <v>42343.993437499994</v>
      </c>
      <c r="T1800" s="13">
        <f t="shared" si="138"/>
        <v>42403.993437499994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37"/>
        <v>1.7457500000000001E-2</v>
      </c>
      <c r="P1801" s="8">
        <f t="shared" si="136"/>
        <v>11.638333333333334</v>
      </c>
      <c r="Q1801" t="s">
        <v>8336</v>
      </c>
      <c r="R1801" t="s">
        <v>8337</v>
      </c>
      <c r="S1801" s="13">
        <f t="shared" si="139"/>
        <v>41934.509351851848</v>
      </c>
      <c r="T1801" s="13">
        <f t="shared" si="138"/>
        <v>41954.551018518519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37"/>
        <v>0.20449632511889321</v>
      </c>
      <c r="P1802" s="8">
        <f t="shared" si="136"/>
        <v>83.716814159292042</v>
      </c>
      <c r="Q1802" t="s">
        <v>8336</v>
      </c>
      <c r="R1802" t="s">
        <v>8337</v>
      </c>
      <c r="S1802" s="13">
        <f t="shared" si="139"/>
        <v>42623.272800925923</v>
      </c>
      <c r="T1802" s="13">
        <f t="shared" si="138"/>
        <v>42653.272800925923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37"/>
        <v>0.13852941176470587</v>
      </c>
      <c r="P1803" s="8">
        <f t="shared" si="136"/>
        <v>63.648648648648646</v>
      </c>
      <c r="Q1803" t="s">
        <v>8336</v>
      </c>
      <c r="R1803" t="s">
        <v>8337</v>
      </c>
      <c r="S1803" s="13">
        <f t="shared" si="139"/>
        <v>42321.327175925922</v>
      </c>
      <c r="T1803" s="13">
        <f t="shared" si="138"/>
        <v>42353.173611111109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37"/>
        <v>0.48485714285714288</v>
      </c>
      <c r="P1804" s="8">
        <f t="shared" si="136"/>
        <v>94.277777777777771</v>
      </c>
      <c r="Q1804" t="s">
        <v>8336</v>
      </c>
      <c r="R1804" t="s">
        <v>8337</v>
      </c>
      <c r="S1804" s="13">
        <f t="shared" si="139"/>
        <v>42159.139236111114</v>
      </c>
      <c r="T1804" s="13">
        <f t="shared" si="138"/>
        <v>42182.582638888889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37"/>
        <v>0.308</v>
      </c>
      <c r="P1805" s="8">
        <f t="shared" si="136"/>
        <v>71.86666666666666</v>
      </c>
      <c r="Q1805" t="s">
        <v>8336</v>
      </c>
      <c r="R1805" t="s">
        <v>8337</v>
      </c>
      <c r="S1805" s="13">
        <f t="shared" si="139"/>
        <v>42017.738217592589</v>
      </c>
      <c r="T1805" s="13">
        <f t="shared" si="138"/>
        <v>42048.738217592589</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37"/>
        <v>0.35174193548387095</v>
      </c>
      <c r="P1806" s="8">
        <f t="shared" si="136"/>
        <v>104.84615384615384</v>
      </c>
      <c r="Q1806" t="s">
        <v>8336</v>
      </c>
      <c r="R1806" t="s">
        <v>8337</v>
      </c>
      <c r="S1806" s="13">
        <f t="shared" si="139"/>
        <v>42282.344953703701</v>
      </c>
      <c r="T1806" s="13">
        <f t="shared" si="138"/>
        <v>42322.386620370373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37"/>
        <v>0.36404444444444445</v>
      </c>
      <c r="P1807" s="8">
        <f t="shared" si="136"/>
        <v>67.139344262295083</v>
      </c>
      <c r="Q1807" t="s">
        <v>8336</v>
      </c>
      <c r="R1807" t="s">
        <v>8337</v>
      </c>
      <c r="S1807" s="13">
        <f t="shared" si="139"/>
        <v>42247.470578703702</v>
      </c>
      <c r="T1807" s="13">
        <f t="shared" si="138"/>
        <v>42279.416666666664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37"/>
        <v>2.955E-2</v>
      </c>
      <c r="P1808" s="8">
        <f t="shared" si="136"/>
        <v>73.875</v>
      </c>
      <c r="Q1808" t="s">
        <v>8336</v>
      </c>
      <c r="R1808" t="s">
        <v>8337</v>
      </c>
      <c r="S1808" s="13">
        <f t="shared" si="139"/>
        <v>41877.304965277777</v>
      </c>
      <c r="T1808" s="13">
        <f t="shared" si="138"/>
        <v>41912.304965277777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37"/>
        <v>0.1106</v>
      </c>
      <c r="P1809" s="8">
        <f t="shared" si="136"/>
        <v>69.125</v>
      </c>
      <c r="Q1809" t="s">
        <v>8336</v>
      </c>
      <c r="R1809" t="s">
        <v>8337</v>
      </c>
      <c r="S1809" s="13">
        <f t="shared" si="139"/>
        <v>41879.735104166662</v>
      </c>
      <c r="T1809" s="13">
        <f t="shared" si="138"/>
        <v>41909.735104166662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37"/>
        <v>0.41407142857142859</v>
      </c>
      <c r="P1810" s="8">
        <f t="shared" si="136"/>
        <v>120.77083333333333</v>
      </c>
      <c r="Q1810" t="s">
        <v>8336</v>
      </c>
      <c r="R1810" t="s">
        <v>8337</v>
      </c>
      <c r="S1810" s="13">
        <f t="shared" si="139"/>
        <v>42742.347569444442</v>
      </c>
      <c r="T1810" s="13">
        <f t="shared" si="138"/>
        <v>42777.347569444442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37"/>
        <v>0.10857142857142857</v>
      </c>
      <c r="P1811" s="8">
        <f t="shared" si="136"/>
        <v>42.222222222222221</v>
      </c>
      <c r="Q1811" t="s">
        <v>8336</v>
      </c>
      <c r="R1811" t="s">
        <v>8337</v>
      </c>
      <c r="S1811" s="13">
        <f t="shared" si="139"/>
        <v>42029.574525462966</v>
      </c>
      <c r="T1811" s="13">
        <f t="shared" si="138"/>
        <v>42064.574525462966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37"/>
        <v>3.3333333333333333E-2</v>
      </c>
      <c r="P1812" s="8">
        <f t="shared" si="136"/>
        <v>7.5</v>
      </c>
      <c r="Q1812" t="s">
        <v>8336</v>
      </c>
      <c r="R1812" t="s">
        <v>8337</v>
      </c>
      <c r="S1812" s="13">
        <f t="shared" si="139"/>
        <v>41860.576689814814</v>
      </c>
      <c r="T1812" s="13">
        <f t="shared" si="138"/>
        <v>41872.576689814814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37"/>
        <v>7.407407407407407E-4</v>
      </c>
      <c r="P1813" s="8">
        <f t="shared" si="136"/>
        <v>1.5384615384615385</v>
      </c>
      <c r="Q1813" t="s">
        <v>8336</v>
      </c>
      <c r="R1813" t="s">
        <v>8337</v>
      </c>
      <c r="S1813" s="13">
        <f t="shared" si="139"/>
        <v>41876.100347222222</v>
      </c>
      <c r="T1813" s="13">
        <f t="shared" si="138"/>
        <v>41935.833333333328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37"/>
        <v>0.13307692307692306</v>
      </c>
      <c r="P1814" s="8">
        <f t="shared" si="136"/>
        <v>37.608695652173914</v>
      </c>
      <c r="Q1814" t="s">
        <v>8336</v>
      </c>
      <c r="R1814" t="s">
        <v>8337</v>
      </c>
      <c r="S1814" s="13">
        <f t="shared" si="139"/>
        <v>42523.985370370363</v>
      </c>
      <c r="T1814" s="13">
        <f t="shared" si="138"/>
        <v>42553.985370370363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37"/>
        <v>0</v>
      </c>
      <c r="Q1815" t="s">
        <v>8336</v>
      </c>
      <c r="R1815" t="s">
        <v>8337</v>
      </c>
      <c r="S1815" s="13">
        <f t="shared" si="139"/>
        <v>41829.55569444444</v>
      </c>
      <c r="T1815" s="13">
        <f t="shared" si="138"/>
        <v>41859.55569444444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37"/>
        <v>0.49183333333333334</v>
      </c>
      <c r="P1816" s="8">
        <f>E1816/L1816</f>
        <v>42.157142857142858</v>
      </c>
      <c r="Q1816" t="s">
        <v>8336</v>
      </c>
      <c r="R1816" t="s">
        <v>8337</v>
      </c>
      <c r="S1816" s="13">
        <f t="shared" si="139"/>
        <v>42032.980740740742</v>
      </c>
      <c r="T1816" s="13">
        <f t="shared" si="138"/>
        <v>42062.980740740742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37"/>
        <v>0</v>
      </c>
      <c r="Q1817" t="s">
        <v>8336</v>
      </c>
      <c r="R1817" t="s">
        <v>8337</v>
      </c>
      <c r="S1817" s="13">
        <f t="shared" si="139"/>
        <v>42172.573344907403</v>
      </c>
      <c r="T1817" s="13">
        <f t="shared" si="138"/>
        <v>42186.573344907403</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37"/>
        <v>2.036E-2</v>
      </c>
      <c r="P1818" s="8">
        <f>E1818/L1818</f>
        <v>84.833333333333329</v>
      </c>
      <c r="Q1818" t="s">
        <v>8336</v>
      </c>
      <c r="R1818" t="s">
        <v>8337</v>
      </c>
      <c r="S1818" s="13">
        <f t="shared" si="139"/>
        <v>42548.542858796289</v>
      </c>
      <c r="T1818" s="13">
        <f t="shared" si="138"/>
        <v>42576.458333333336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37"/>
        <v>0.52327777777777773</v>
      </c>
      <c r="P1819" s="8">
        <f>E1819/L1819</f>
        <v>94.19</v>
      </c>
      <c r="Q1819" t="s">
        <v>8336</v>
      </c>
      <c r="R1819" t="s">
        <v>8337</v>
      </c>
      <c r="S1819" s="13">
        <f t="shared" si="139"/>
        <v>42705.328784722216</v>
      </c>
      <c r="T1819" s="13">
        <f t="shared" si="138"/>
        <v>42764.957638888889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37"/>
        <v>0</v>
      </c>
      <c r="Q1820" t="s">
        <v>8336</v>
      </c>
      <c r="R1820" t="s">
        <v>8337</v>
      </c>
      <c r="S1820" s="13">
        <f t="shared" si="139"/>
        <v>42066.901041666664</v>
      </c>
      <c r="T1820" s="13">
        <f t="shared" si="138"/>
        <v>42096.859374999993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37"/>
        <v>2.0833333333333332E-2</v>
      </c>
      <c r="P1821" s="8">
        <f t="shared" ref="P1821:P1862" si="140">E1821/L1821</f>
        <v>6.25</v>
      </c>
      <c r="Q1821" t="s">
        <v>8336</v>
      </c>
      <c r="R1821" t="s">
        <v>8337</v>
      </c>
      <c r="S1821" s="13">
        <f t="shared" si="139"/>
        <v>41820.418935185182</v>
      </c>
      <c r="T1821" s="13">
        <f t="shared" si="138"/>
        <v>41850.418935185182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37"/>
        <v>6.565384615384616E-2</v>
      </c>
      <c r="P1822" s="8">
        <f t="shared" si="140"/>
        <v>213.375</v>
      </c>
      <c r="Q1822" t="s">
        <v>8336</v>
      </c>
      <c r="R1822" t="s">
        <v>8337</v>
      </c>
      <c r="S1822" s="13">
        <f t="shared" si="139"/>
        <v>42064.751041666663</v>
      </c>
      <c r="T1822" s="13">
        <f t="shared" si="138"/>
        <v>42094.709374999999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37"/>
        <v>1.3489</v>
      </c>
      <c r="P1823" s="8">
        <f t="shared" si="140"/>
        <v>59.162280701754383</v>
      </c>
      <c r="Q1823" t="s">
        <v>8323</v>
      </c>
      <c r="R1823" t="s">
        <v>8324</v>
      </c>
      <c r="S1823" s="13">
        <f t="shared" si="139"/>
        <v>40925.985729166663</v>
      </c>
      <c r="T1823" s="13">
        <f t="shared" si="138"/>
        <v>40970.985729166663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37"/>
        <v>1</v>
      </c>
      <c r="P1824" s="8">
        <f t="shared" si="140"/>
        <v>27.272727272727273</v>
      </c>
      <c r="Q1824" t="s">
        <v>8323</v>
      </c>
      <c r="R1824" t="s">
        <v>8324</v>
      </c>
      <c r="S1824" s="13">
        <f t="shared" si="139"/>
        <v>41634.463680555556</v>
      </c>
      <c r="T1824" s="13">
        <f t="shared" si="138"/>
        <v>41670.459027777775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37"/>
        <v>1.1585714285714286</v>
      </c>
      <c r="P1825" s="8">
        <f t="shared" si="140"/>
        <v>24.575757575757574</v>
      </c>
      <c r="Q1825" t="s">
        <v>8323</v>
      </c>
      <c r="R1825" t="s">
        <v>8324</v>
      </c>
      <c r="S1825" s="13">
        <f t="shared" si="139"/>
        <v>41176.35157407407</v>
      </c>
      <c r="T1825" s="13">
        <f t="shared" si="138"/>
        <v>41206.35157407407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37"/>
        <v>1.0006666666666666</v>
      </c>
      <c r="P1826" s="8">
        <f t="shared" si="140"/>
        <v>75.05</v>
      </c>
      <c r="Q1826" t="s">
        <v>8323</v>
      </c>
      <c r="R1826" t="s">
        <v>8324</v>
      </c>
      <c r="S1826" s="13">
        <f t="shared" si="139"/>
        <v>41626.582951388882</v>
      </c>
      <c r="T1826" s="13">
        <f t="shared" si="138"/>
        <v>41646.755555555552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37"/>
        <v>1.0505</v>
      </c>
      <c r="P1827" s="8">
        <f t="shared" si="140"/>
        <v>42.02</v>
      </c>
      <c r="Q1827" t="s">
        <v>8323</v>
      </c>
      <c r="R1827" t="s">
        <v>8324</v>
      </c>
      <c r="S1827" s="13">
        <f t="shared" si="139"/>
        <v>41443.501192129625</v>
      </c>
      <c r="T1827" s="13">
        <f t="shared" si="138"/>
        <v>41466.501192129625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37"/>
        <v>1.01</v>
      </c>
      <c r="P1828" s="8">
        <f t="shared" si="140"/>
        <v>53.157894736842103</v>
      </c>
      <c r="Q1828" t="s">
        <v>8323</v>
      </c>
      <c r="R1828" t="s">
        <v>8324</v>
      </c>
      <c r="S1828" s="13">
        <f t="shared" si="139"/>
        <v>41657.590474537035</v>
      </c>
      <c r="T1828" s="13">
        <f t="shared" si="138"/>
        <v>41687.590474537035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37"/>
        <v>1.0066250000000001</v>
      </c>
      <c r="P1829" s="8">
        <f t="shared" si="140"/>
        <v>83.885416666666671</v>
      </c>
      <c r="Q1829" t="s">
        <v>8323</v>
      </c>
      <c r="R1829" t="s">
        <v>8324</v>
      </c>
      <c r="S1829" s="13">
        <f t="shared" si="139"/>
        <v>40554.992604166662</v>
      </c>
      <c r="T1829" s="13">
        <f t="shared" si="138"/>
        <v>40604.992604166662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37"/>
        <v>1.0016</v>
      </c>
      <c r="P1830" s="8">
        <f t="shared" si="140"/>
        <v>417.33333333333331</v>
      </c>
      <c r="Q1830" t="s">
        <v>8323</v>
      </c>
      <c r="R1830" t="s">
        <v>8324</v>
      </c>
      <c r="S1830" s="13">
        <f t="shared" si="139"/>
        <v>41736.566319444442</v>
      </c>
      <c r="T1830" s="13">
        <f t="shared" si="138"/>
        <v>41768.583333333328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37"/>
        <v>1.6668333333333334</v>
      </c>
      <c r="P1831" s="8">
        <f t="shared" si="140"/>
        <v>75.765151515151516</v>
      </c>
      <c r="Q1831" t="s">
        <v>8323</v>
      </c>
      <c r="R1831" t="s">
        <v>8324</v>
      </c>
      <c r="S1831" s="13">
        <f t="shared" si="139"/>
        <v>40515.754293981481</v>
      </c>
      <c r="T1831" s="13">
        <f t="shared" si="138"/>
        <v>40564.583333333328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37"/>
        <v>1.0153333333333334</v>
      </c>
      <c r="P1832" s="8">
        <f t="shared" si="140"/>
        <v>67.389380530973455</v>
      </c>
      <c r="Q1832" t="s">
        <v>8323</v>
      </c>
      <c r="R1832" t="s">
        <v>8324</v>
      </c>
      <c r="S1832" s="13">
        <f t="shared" si="139"/>
        <v>41664.350775462961</v>
      </c>
      <c r="T1832" s="13">
        <f t="shared" si="138"/>
        <v>41694.350775462961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37"/>
        <v>1.03</v>
      </c>
      <c r="P1833" s="8">
        <f t="shared" si="140"/>
        <v>73.571428571428569</v>
      </c>
      <c r="Q1833" t="s">
        <v>8323</v>
      </c>
      <c r="R1833" t="s">
        <v>8324</v>
      </c>
      <c r="S1833" s="13">
        <f t="shared" si="139"/>
        <v>41026.662766203699</v>
      </c>
      <c r="T1833" s="13">
        <f t="shared" si="138"/>
        <v>41041.662766203699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37"/>
        <v>1.4285714285714286</v>
      </c>
      <c r="P1834" s="8">
        <f t="shared" si="140"/>
        <v>25</v>
      </c>
      <c r="Q1834" t="s">
        <v>8323</v>
      </c>
      <c r="R1834" t="s">
        <v>8324</v>
      </c>
      <c r="S1834" s="13">
        <f t="shared" si="139"/>
        <v>40576.206331018519</v>
      </c>
      <c r="T1834" s="13">
        <f t="shared" si="138"/>
        <v>40606.206331018519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37"/>
        <v>2.625</v>
      </c>
      <c r="P1835" s="8">
        <f t="shared" si="140"/>
        <v>42</v>
      </c>
      <c r="Q1835" t="s">
        <v>8323</v>
      </c>
      <c r="R1835" t="s">
        <v>8324</v>
      </c>
      <c r="S1835" s="13">
        <f t="shared" si="139"/>
        <v>41302.710682870369</v>
      </c>
      <c r="T1835" s="13">
        <f t="shared" si="138"/>
        <v>41334.999305555553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37"/>
        <v>1.1805000000000001</v>
      </c>
      <c r="P1836" s="8">
        <f t="shared" si="140"/>
        <v>131.16666666666666</v>
      </c>
      <c r="Q1836" t="s">
        <v>8323</v>
      </c>
      <c r="R1836" t="s">
        <v>8324</v>
      </c>
      <c r="S1836" s="13">
        <f t="shared" si="139"/>
        <v>41988.630729166667</v>
      </c>
      <c r="T1836" s="13">
        <f t="shared" si="138"/>
        <v>42028.630729166667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37"/>
        <v>1.04</v>
      </c>
      <c r="P1837" s="8">
        <f t="shared" si="140"/>
        <v>47.272727272727273</v>
      </c>
      <c r="Q1837" t="s">
        <v>8323</v>
      </c>
      <c r="R1837" t="s">
        <v>8324</v>
      </c>
      <c r="S1837" s="13">
        <f t="shared" si="139"/>
        <v>42430.36887731481</v>
      </c>
      <c r="T1837" s="13">
        <f t="shared" si="138"/>
        <v>42460.327210648145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37"/>
        <v>2.0034000000000001</v>
      </c>
      <c r="P1838" s="8">
        <f t="shared" si="140"/>
        <v>182.12727272727273</v>
      </c>
      <c r="Q1838" t="s">
        <v>8323</v>
      </c>
      <c r="R1838" t="s">
        <v>8324</v>
      </c>
      <c r="S1838" s="13">
        <f t="shared" si="139"/>
        <v>41305.476030092592</v>
      </c>
      <c r="T1838" s="13">
        <f t="shared" si="138"/>
        <v>41322.476030092592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37"/>
        <v>3.0683333333333334</v>
      </c>
      <c r="P1839" s="8">
        <f t="shared" si="140"/>
        <v>61.366666666666667</v>
      </c>
      <c r="Q1839" t="s">
        <v>8323</v>
      </c>
      <c r="R1839" t="s">
        <v>8324</v>
      </c>
      <c r="S1839" s="13">
        <f t="shared" si="139"/>
        <v>40925.714525462965</v>
      </c>
      <c r="T1839" s="13">
        <f t="shared" si="138"/>
        <v>40985.672858796293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37"/>
        <v>1.00149</v>
      </c>
      <c r="P1840" s="8">
        <f t="shared" si="140"/>
        <v>35.767499999999998</v>
      </c>
      <c r="Q1840" t="s">
        <v>8323</v>
      </c>
      <c r="R1840" t="s">
        <v>8324</v>
      </c>
      <c r="S1840" s="13">
        <f t="shared" si="139"/>
        <v>40788.453206018516</v>
      </c>
      <c r="T1840" s="13">
        <f t="shared" si="138"/>
        <v>40816.791666666664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37"/>
        <v>2.0529999999999999</v>
      </c>
      <c r="P1841" s="8">
        <f t="shared" si="140"/>
        <v>45.62222222222222</v>
      </c>
      <c r="Q1841" t="s">
        <v>8323</v>
      </c>
      <c r="R1841" t="s">
        <v>8324</v>
      </c>
      <c r="S1841" s="13">
        <f t="shared" si="139"/>
        <v>42614.388680555552</v>
      </c>
      <c r="T1841" s="13">
        <f t="shared" si="138"/>
        <v>42644.388680555552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37"/>
        <v>1.0888888888888888</v>
      </c>
      <c r="P1842" s="8">
        <f t="shared" si="140"/>
        <v>75.384615384615387</v>
      </c>
      <c r="Q1842" t="s">
        <v>8323</v>
      </c>
      <c r="R1842" t="s">
        <v>8324</v>
      </c>
      <c r="S1842" s="13">
        <f t="shared" si="139"/>
        <v>41381.76284722222</v>
      </c>
      <c r="T1842" s="13">
        <f t="shared" si="138"/>
        <v>41400.874305555553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37"/>
        <v>1.0175000000000001</v>
      </c>
      <c r="P1843" s="8">
        <f t="shared" si="140"/>
        <v>50.875</v>
      </c>
      <c r="Q1843" t="s">
        <v>8323</v>
      </c>
      <c r="R1843" t="s">
        <v>8324</v>
      </c>
      <c r="S1843" s="13">
        <f t="shared" si="139"/>
        <v>41745.512094907404</v>
      </c>
      <c r="T1843" s="13">
        <f t="shared" si="138"/>
        <v>41778.874305555553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37"/>
        <v>1.2524999999999999</v>
      </c>
      <c r="P1844" s="8">
        <f t="shared" si="140"/>
        <v>119.28571428571429</v>
      </c>
      <c r="Q1844" t="s">
        <v>8323</v>
      </c>
      <c r="R1844" t="s">
        <v>8324</v>
      </c>
      <c r="S1844" s="13">
        <f t="shared" si="139"/>
        <v>42031.298391203702</v>
      </c>
      <c r="T1844" s="13">
        <f t="shared" si="138"/>
        <v>42064.915972222218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37"/>
        <v>1.2400610000000001</v>
      </c>
      <c r="P1845" s="8">
        <f t="shared" si="140"/>
        <v>92.541865671641801</v>
      </c>
      <c r="Q1845" t="s">
        <v>8323</v>
      </c>
      <c r="R1845" t="s">
        <v>8324</v>
      </c>
      <c r="S1845" s="13">
        <f t="shared" si="139"/>
        <v>40564.661504629628</v>
      </c>
      <c r="T1845" s="13">
        <f t="shared" si="138"/>
        <v>40594.661504629628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37"/>
        <v>1.014</v>
      </c>
      <c r="P1846" s="8">
        <f t="shared" si="140"/>
        <v>76.05</v>
      </c>
      <c r="Q1846" t="s">
        <v>8323</v>
      </c>
      <c r="R1846" t="s">
        <v>8324</v>
      </c>
      <c r="S1846" s="13">
        <f t="shared" si="139"/>
        <v>40666.640208333331</v>
      </c>
      <c r="T1846" s="13">
        <f t="shared" si="138"/>
        <v>40704.791666666664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37"/>
        <v>1</v>
      </c>
      <c r="P1847" s="8">
        <f t="shared" si="140"/>
        <v>52.631578947368418</v>
      </c>
      <c r="Q1847" t="s">
        <v>8323</v>
      </c>
      <c r="R1847" t="s">
        <v>8324</v>
      </c>
      <c r="S1847" s="13">
        <f t="shared" si="139"/>
        <v>42522.999976851854</v>
      </c>
      <c r="T1847" s="13">
        <f t="shared" si="138"/>
        <v>42537.871527777774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37"/>
        <v>1.3792666666666666</v>
      </c>
      <c r="P1848" s="8">
        <f t="shared" si="140"/>
        <v>98.990430622009569</v>
      </c>
      <c r="Q1848" t="s">
        <v>8323</v>
      </c>
      <c r="R1848" t="s">
        <v>8324</v>
      </c>
      <c r="S1848" s="13">
        <f t="shared" si="139"/>
        <v>41228.316863425927</v>
      </c>
      <c r="T1848" s="13">
        <f t="shared" si="138"/>
        <v>41258.316863425927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37"/>
        <v>1.2088000000000001</v>
      </c>
      <c r="P1849" s="8">
        <f t="shared" si="140"/>
        <v>79.526315789473685</v>
      </c>
      <c r="Q1849" t="s">
        <v>8323</v>
      </c>
      <c r="R1849" t="s">
        <v>8324</v>
      </c>
      <c r="S1849" s="13">
        <f t="shared" si="139"/>
        <v>42093.903148148143</v>
      </c>
      <c r="T1849" s="13">
        <f t="shared" si="138"/>
        <v>42114.903148148143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37"/>
        <v>1.0736666666666668</v>
      </c>
      <c r="P1850" s="8">
        <f t="shared" si="140"/>
        <v>134.20833333333334</v>
      </c>
      <c r="Q1850" t="s">
        <v>8323</v>
      </c>
      <c r="R1850" t="s">
        <v>8324</v>
      </c>
      <c r="S1850" s="13">
        <f t="shared" si="139"/>
        <v>40691.454722222217</v>
      </c>
      <c r="T1850" s="13">
        <f t="shared" si="138"/>
        <v>40754.957638888889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37"/>
        <v>1.0033333333333334</v>
      </c>
      <c r="P1851" s="8">
        <f t="shared" si="140"/>
        <v>37.625</v>
      </c>
      <c r="Q1851" t="s">
        <v>8323</v>
      </c>
      <c r="R1851" t="s">
        <v>8324</v>
      </c>
      <c r="S1851" s="13">
        <f t="shared" si="139"/>
        <v>41169.512256944443</v>
      </c>
      <c r="T1851" s="13">
        <f t="shared" si="138"/>
        <v>41199.512256944443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37"/>
        <v>1.0152222222222222</v>
      </c>
      <c r="P1852" s="8">
        <f t="shared" si="140"/>
        <v>51.044692737430168</v>
      </c>
      <c r="Q1852" t="s">
        <v>8323</v>
      </c>
      <c r="R1852" t="s">
        <v>8324</v>
      </c>
      <c r="S1852" s="13">
        <f t="shared" si="139"/>
        <v>41800.626157407409</v>
      </c>
      <c r="T1852" s="13">
        <f t="shared" si="138"/>
        <v>41830.626157407409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37"/>
        <v>1.0007692307692309</v>
      </c>
      <c r="P1853" s="8">
        <f t="shared" si="140"/>
        <v>50.03846153846154</v>
      </c>
      <c r="Q1853" t="s">
        <v>8323</v>
      </c>
      <c r="R1853" t="s">
        <v>8324</v>
      </c>
      <c r="S1853" s="13">
        <f t="shared" si="139"/>
        <v>41827.57335648148</v>
      </c>
      <c r="T1853" s="13">
        <f t="shared" si="138"/>
        <v>41847.708333333328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37"/>
        <v>1.1696666666666666</v>
      </c>
      <c r="P1854" s="8">
        <f t="shared" si="140"/>
        <v>133.93129770992365</v>
      </c>
      <c r="Q1854" t="s">
        <v>8323</v>
      </c>
      <c r="R1854" t="s">
        <v>8324</v>
      </c>
      <c r="S1854" s="13">
        <f t="shared" si="139"/>
        <v>42081.438101851854</v>
      </c>
      <c r="T1854" s="13">
        <f t="shared" si="138"/>
        <v>42118.666666666664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37"/>
        <v>1.01875</v>
      </c>
      <c r="P1855" s="8">
        <f t="shared" si="140"/>
        <v>58.214285714285715</v>
      </c>
      <c r="Q1855" t="s">
        <v>8323</v>
      </c>
      <c r="R1855" t="s">
        <v>8324</v>
      </c>
      <c r="S1855" s="13">
        <f t="shared" si="139"/>
        <v>41176.727048611108</v>
      </c>
      <c r="T1855" s="13">
        <f t="shared" si="138"/>
        <v>41226.768715277773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37"/>
        <v>1.0212366666666666</v>
      </c>
      <c r="P1856" s="8">
        <f t="shared" si="140"/>
        <v>88.037643678160919</v>
      </c>
      <c r="Q1856" t="s">
        <v>8323</v>
      </c>
      <c r="R1856" t="s">
        <v>8324</v>
      </c>
      <c r="S1856" s="13">
        <f t="shared" si="139"/>
        <v>41387.687928240739</v>
      </c>
      <c r="T1856" s="13">
        <f t="shared" si="138"/>
        <v>41417.687928240739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37"/>
        <v>1.5405897142857143</v>
      </c>
      <c r="P1857" s="8">
        <f t="shared" si="140"/>
        <v>70.576753926701571</v>
      </c>
      <c r="Q1857" t="s">
        <v>8323</v>
      </c>
      <c r="R1857" t="s">
        <v>8324</v>
      </c>
      <c r="S1857" s="13">
        <f t="shared" si="139"/>
        <v>41600.205324074072</v>
      </c>
      <c r="T1857" s="13">
        <f t="shared" si="138"/>
        <v>41645.205324074072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37"/>
        <v>1.0125</v>
      </c>
      <c r="P1858" s="8">
        <f t="shared" si="140"/>
        <v>53.289473684210527</v>
      </c>
      <c r="Q1858" t="s">
        <v>8323</v>
      </c>
      <c r="R1858" t="s">
        <v>8324</v>
      </c>
      <c r="S1858" s="13">
        <f t="shared" si="139"/>
        <v>41817.52166666666</v>
      </c>
      <c r="T1858" s="13">
        <f t="shared" si="138"/>
        <v>41838.52166666666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41">E1859/D1859</f>
        <v>1</v>
      </c>
      <c r="P1859" s="8">
        <f t="shared" si="140"/>
        <v>136.36363636363637</v>
      </c>
      <c r="Q1859" t="s">
        <v>8323</v>
      </c>
      <c r="R1859" t="s">
        <v>8324</v>
      </c>
      <c r="S1859" s="13">
        <f t="shared" si="139"/>
        <v>41864.435335648144</v>
      </c>
      <c r="T1859" s="13">
        <f t="shared" ref="T1859:T1922" si="142">(I1859/86400)+25569+(-8/24)</f>
        <v>41894.435335648144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41"/>
        <v>1.0874800874800874</v>
      </c>
      <c r="P1860" s="8">
        <f t="shared" si="140"/>
        <v>40.547315436241611</v>
      </c>
      <c r="Q1860" t="s">
        <v>8323</v>
      </c>
      <c r="R1860" t="s">
        <v>8324</v>
      </c>
      <c r="S1860" s="13">
        <f t="shared" ref="S1860:S1923" si="143">(J1860/86400)+25569+(-8/24)</f>
        <v>40832.8671412037</v>
      </c>
      <c r="T1860" s="13">
        <f t="shared" si="142"/>
        <v>40892.908807870372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41"/>
        <v>1.3183333333333334</v>
      </c>
      <c r="P1861" s="8">
        <f t="shared" si="140"/>
        <v>70.625</v>
      </c>
      <c r="Q1861" t="s">
        <v>8323</v>
      </c>
      <c r="R1861" t="s">
        <v>8324</v>
      </c>
      <c r="S1861" s="13">
        <f t="shared" si="143"/>
        <v>40778.436678240738</v>
      </c>
      <c r="T1861" s="13">
        <f t="shared" si="142"/>
        <v>40808.436678240738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41"/>
        <v>1.3346666666666667</v>
      </c>
      <c r="P1862" s="8">
        <f t="shared" si="140"/>
        <v>52.684210526315788</v>
      </c>
      <c r="Q1862" t="s">
        <v>8323</v>
      </c>
      <c r="R1862" t="s">
        <v>8324</v>
      </c>
      <c r="S1862" s="13">
        <f t="shared" si="143"/>
        <v>41655.375972222224</v>
      </c>
      <c r="T1862" s="13">
        <f t="shared" si="142"/>
        <v>41676.375972222224</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41"/>
        <v>0</v>
      </c>
      <c r="Q1863" t="s">
        <v>8331</v>
      </c>
      <c r="R1863" t="s">
        <v>8333</v>
      </c>
      <c r="S1863" s="13">
        <f t="shared" si="143"/>
        <v>41999.966909722221</v>
      </c>
      <c r="T1863" s="13">
        <f t="shared" si="142"/>
        <v>42029.966909722221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41"/>
        <v>8.0833333333333326E-2</v>
      </c>
      <c r="P1864" s="8">
        <f t="shared" ref="P1864:P1870" si="144">E1864/L1864</f>
        <v>90.9375</v>
      </c>
      <c r="Q1864" t="s">
        <v>8331</v>
      </c>
      <c r="R1864" t="s">
        <v>8333</v>
      </c>
      <c r="S1864" s="13">
        <f t="shared" si="143"/>
        <v>42755.159421296295</v>
      </c>
      <c r="T1864" s="13">
        <f t="shared" si="142"/>
        <v>42801.979166666664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41"/>
        <v>4.0000000000000001E-3</v>
      </c>
      <c r="P1865" s="8">
        <f t="shared" si="144"/>
        <v>5</v>
      </c>
      <c r="Q1865" t="s">
        <v>8331</v>
      </c>
      <c r="R1865" t="s">
        <v>8333</v>
      </c>
      <c r="S1865" s="13">
        <f t="shared" si="143"/>
        <v>41772.463946759257</v>
      </c>
      <c r="T1865" s="13">
        <f t="shared" si="142"/>
        <v>41802.463946759257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41"/>
        <v>0.42892307692307691</v>
      </c>
      <c r="P1866" s="8">
        <f t="shared" si="144"/>
        <v>58.083333333333336</v>
      </c>
      <c r="Q1866" t="s">
        <v>8331</v>
      </c>
      <c r="R1866" t="s">
        <v>8333</v>
      </c>
      <c r="S1866" s="13">
        <f t="shared" si="143"/>
        <v>41733.383101851847</v>
      </c>
      <c r="T1866" s="13">
        <f t="shared" si="142"/>
        <v>41763.383101851847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41"/>
        <v>3.6363636363636364E-5</v>
      </c>
      <c r="P1867" s="8">
        <f t="shared" si="144"/>
        <v>2</v>
      </c>
      <c r="Q1867" t="s">
        <v>8331</v>
      </c>
      <c r="R1867" t="s">
        <v>8333</v>
      </c>
      <c r="S1867" s="13">
        <f t="shared" si="143"/>
        <v>42645.034108796295</v>
      </c>
      <c r="T1867" s="13">
        <f t="shared" si="142"/>
        <v>42680.075775462959</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41"/>
        <v>5.0000000000000001E-3</v>
      </c>
      <c r="P1868" s="8">
        <f t="shared" si="144"/>
        <v>62.5</v>
      </c>
      <c r="Q1868" t="s">
        <v>8331</v>
      </c>
      <c r="R1868" t="s">
        <v>8333</v>
      </c>
      <c r="S1868" s="13">
        <f t="shared" si="143"/>
        <v>42741.913159722222</v>
      </c>
      <c r="T1868" s="13">
        <f t="shared" si="142"/>
        <v>42794.833333333336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41"/>
        <v>5.0000000000000001E-4</v>
      </c>
      <c r="P1869" s="8">
        <f t="shared" si="144"/>
        <v>10</v>
      </c>
      <c r="Q1869" t="s">
        <v>8331</v>
      </c>
      <c r="R1869" t="s">
        <v>8333</v>
      </c>
      <c r="S1869" s="13">
        <f t="shared" si="143"/>
        <v>42649.591574074067</v>
      </c>
      <c r="T1869" s="13">
        <f t="shared" si="142"/>
        <v>42679.591574074067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41"/>
        <v>4.8680000000000001E-2</v>
      </c>
      <c r="P1870" s="8">
        <f t="shared" si="144"/>
        <v>71.588235294117652</v>
      </c>
      <c r="Q1870" t="s">
        <v>8331</v>
      </c>
      <c r="R1870" t="s">
        <v>8333</v>
      </c>
      <c r="S1870" s="13">
        <f t="shared" si="143"/>
        <v>42328.445891203701</v>
      </c>
      <c r="T1870" s="13">
        <f t="shared" si="142"/>
        <v>42352.999305555553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41"/>
        <v>0</v>
      </c>
      <c r="Q1871" t="s">
        <v>8331</v>
      </c>
      <c r="R1871" t="s">
        <v>8333</v>
      </c>
      <c r="S1871" s="13">
        <f t="shared" si="143"/>
        <v>42708.669548611106</v>
      </c>
      <c r="T1871" s="13">
        <f t="shared" si="142"/>
        <v>42738.669548611106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41"/>
        <v>0.10314285714285715</v>
      </c>
      <c r="P1872" s="8">
        <f t="shared" ref="P1872:P1877" si="145">E1872/L1872</f>
        <v>32.81818181818182</v>
      </c>
      <c r="Q1872" t="s">
        <v>8331</v>
      </c>
      <c r="R1872" t="s">
        <v>8333</v>
      </c>
      <c r="S1872" s="13">
        <f t="shared" si="143"/>
        <v>42371.02239583333</v>
      </c>
      <c r="T1872" s="13">
        <f t="shared" si="142"/>
        <v>42399.845138888886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41"/>
        <v>0.7178461538461538</v>
      </c>
      <c r="P1873" s="8">
        <f t="shared" si="145"/>
        <v>49.11578947368421</v>
      </c>
      <c r="Q1873" t="s">
        <v>8331</v>
      </c>
      <c r="R1873" t="s">
        <v>8333</v>
      </c>
      <c r="S1873" s="13">
        <f t="shared" si="143"/>
        <v>41923.450243055551</v>
      </c>
      <c r="T1873" s="13">
        <f t="shared" si="142"/>
        <v>41963.491909722223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41"/>
        <v>1.06E-2</v>
      </c>
      <c r="P1874" s="8">
        <f t="shared" si="145"/>
        <v>16.307692307692307</v>
      </c>
      <c r="Q1874" t="s">
        <v>8331</v>
      </c>
      <c r="R1874" t="s">
        <v>8333</v>
      </c>
      <c r="S1874" s="13">
        <f t="shared" si="143"/>
        <v>42154.796319444438</v>
      </c>
      <c r="T1874" s="13">
        <f t="shared" si="142"/>
        <v>42184.796319444438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41"/>
        <v>4.4999999999999997E-3</v>
      </c>
      <c r="P1875" s="8">
        <f t="shared" si="145"/>
        <v>18</v>
      </c>
      <c r="Q1875" t="s">
        <v>8331</v>
      </c>
      <c r="R1875" t="s">
        <v>8333</v>
      </c>
      <c r="S1875" s="13">
        <f t="shared" si="143"/>
        <v>42164.282523148147</v>
      </c>
      <c r="T1875" s="13">
        <f t="shared" si="142"/>
        <v>42193.364583333336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41"/>
        <v>1.6249999999999999E-4</v>
      </c>
      <c r="P1876" s="8">
        <f t="shared" si="145"/>
        <v>13</v>
      </c>
      <c r="Q1876" t="s">
        <v>8331</v>
      </c>
      <c r="R1876" t="s">
        <v>8333</v>
      </c>
      <c r="S1876" s="13">
        <f t="shared" si="143"/>
        <v>42529.635798611103</v>
      </c>
      <c r="T1876" s="13">
        <f t="shared" si="142"/>
        <v>42549.635798611103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41"/>
        <v>5.1000000000000004E-3</v>
      </c>
      <c r="P1877" s="8">
        <f t="shared" si="145"/>
        <v>17</v>
      </c>
      <c r="Q1877" t="s">
        <v>8331</v>
      </c>
      <c r="R1877" t="s">
        <v>8333</v>
      </c>
      <c r="S1877" s="13">
        <f t="shared" si="143"/>
        <v>42528.566064814811</v>
      </c>
      <c r="T1877" s="13">
        <f t="shared" si="142"/>
        <v>42588.566064814811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41"/>
        <v>0</v>
      </c>
      <c r="Q1878" t="s">
        <v>8331</v>
      </c>
      <c r="R1878" t="s">
        <v>8333</v>
      </c>
      <c r="S1878" s="13">
        <f t="shared" si="143"/>
        <v>41775.95144675926</v>
      </c>
      <c r="T1878" s="13">
        <f t="shared" si="142"/>
        <v>41805.95144675926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41"/>
        <v>0</v>
      </c>
      <c r="Q1879" t="s">
        <v>8331</v>
      </c>
      <c r="R1879" t="s">
        <v>8333</v>
      </c>
      <c r="S1879" s="13">
        <f t="shared" si="143"/>
        <v>42034.695891203701</v>
      </c>
      <c r="T1879" s="13">
        <f t="shared" si="142"/>
        <v>42063.695891203701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41"/>
        <v>0</v>
      </c>
      <c r="Q1880" t="s">
        <v>8331</v>
      </c>
      <c r="R1880" t="s">
        <v>8333</v>
      </c>
      <c r="S1880" s="13">
        <f t="shared" si="143"/>
        <v>41772.675405092588</v>
      </c>
      <c r="T1880" s="13">
        <f t="shared" si="142"/>
        <v>41802.675405092588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41"/>
        <v>1.1999999999999999E-3</v>
      </c>
      <c r="P1881" s="8">
        <f t="shared" ref="P1881:P1944" si="146">E1881/L1881</f>
        <v>3</v>
      </c>
      <c r="Q1881" t="s">
        <v>8331</v>
      </c>
      <c r="R1881" t="s">
        <v>8333</v>
      </c>
      <c r="S1881" s="13">
        <f t="shared" si="143"/>
        <v>42413.316307870373</v>
      </c>
      <c r="T1881" s="13">
        <f t="shared" si="142"/>
        <v>42443.274641203701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41"/>
        <v>0.20080000000000001</v>
      </c>
      <c r="P1882" s="8">
        <f t="shared" si="146"/>
        <v>41.833333333333336</v>
      </c>
      <c r="Q1882" t="s">
        <v>8331</v>
      </c>
      <c r="R1882" t="s">
        <v>8333</v>
      </c>
      <c r="S1882" s="13">
        <f t="shared" si="143"/>
        <v>42430.233564814807</v>
      </c>
      <c r="T1882" s="13">
        <f t="shared" si="142"/>
        <v>42459.19189814815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41"/>
        <v>1.726845</v>
      </c>
      <c r="P1883" s="8">
        <f t="shared" si="146"/>
        <v>49.338428571428572</v>
      </c>
      <c r="Q1883" t="s">
        <v>8323</v>
      </c>
      <c r="R1883" t="s">
        <v>8327</v>
      </c>
      <c r="S1883" s="13">
        <f t="shared" si="143"/>
        <v>42042.819317129623</v>
      </c>
      <c r="T1883" s="13">
        <f t="shared" si="142"/>
        <v>42072.777650462966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41"/>
        <v>1.008955223880597</v>
      </c>
      <c r="P1884" s="8">
        <f t="shared" si="146"/>
        <v>41.728395061728392</v>
      </c>
      <c r="Q1884" t="s">
        <v>8323</v>
      </c>
      <c r="R1884" t="s">
        <v>8327</v>
      </c>
      <c r="S1884" s="13">
        <f t="shared" si="143"/>
        <v>41067.615879629629</v>
      </c>
      <c r="T1884" s="13">
        <f t="shared" si="142"/>
        <v>41100.658333333333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41"/>
        <v>1.0480480480480481</v>
      </c>
      <c r="P1885" s="8">
        <f t="shared" si="146"/>
        <v>32.71875</v>
      </c>
      <c r="Q1885" t="s">
        <v>8323</v>
      </c>
      <c r="R1885" t="s">
        <v>8327</v>
      </c>
      <c r="S1885" s="13">
        <f t="shared" si="143"/>
        <v>40977.614675925921</v>
      </c>
      <c r="T1885" s="13">
        <f t="shared" si="142"/>
        <v>41007.573009259257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41"/>
        <v>1.351</v>
      </c>
      <c r="P1886" s="8">
        <f t="shared" si="146"/>
        <v>51.96153846153846</v>
      </c>
      <c r="Q1886" t="s">
        <v>8323</v>
      </c>
      <c r="R1886" t="s">
        <v>8327</v>
      </c>
      <c r="S1886" s="13">
        <f t="shared" si="143"/>
        <v>41204.864988425921</v>
      </c>
      <c r="T1886" s="13">
        <f t="shared" si="142"/>
        <v>41240.166666666664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41"/>
        <v>1.1632786885245903</v>
      </c>
      <c r="P1887" s="8">
        <f t="shared" si="146"/>
        <v>50.685714285714283</v>
      </c>
      <c r="Q1887" t="s">
        <v>8323</v>
      </c>
      <c r="R1887" t="s">
        <v>8327</v>
      </c>
      <c r="S1887" s="13">
        <f t="shared" si="143"/>
        <v>41098.760532407403</v>
      </c>
      <c r="T1887" s="13">
        <f t="shared" si="142"/>
        <v>41131.583333333328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41"/>
        <v>1.0208333333333333</v>
      </c>
      <c r="P1888" s="8">
        <f t="shared" si="146"/>
        <v>42.241379310344826</v>
      </c>
      <c r="Q1888" t="s">
        <v>8323</v>
      </c>
      <c r="R1888" t="s">
        <v>8327</v>
      </c>
      <c r="S1888" s="13">
        <f t="shared" si="143"/>
        <v>41925.57335648148</v>
      </c>
      <c r="T1888" s="13">
        <f t="shared" si="142"/>
        <v>41955.615023148144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41"/>
        <v>1.1116666666666666</v>
      </c>
      <c r="P1889" s="8">
        <f t="shared" si="146"/>
        <v>416.875</v>
      </c>
      <c r="Q1889" t="s">
        <v>8323</v>
      </c>
      <c r="R1889" t="s">
        <v>8327</v>
      </c>
      <c r="S1889" s="13">
        <f t="shared" si="143"/>
        <v>42323.466805555552</v>
      </c>
      <c r="T1889" s="13">
        <f t="shared" si="142"/>
        <v>42341.562499999993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41"/>
        <v>1.6608000000000001</v>
      </c>
      <c r="P1890" s="8">
        <f t="shared" si="146"/>
        <v>46.651685393258425</v>
      </c>
      <c r="Q1890" t="s">
        <v>8323</v>
      </c>
      <c r="R1890" t="s">
        <v>8327</v>
      </c>
      <c r="S1890" s="13">
        <f t="shared" si="143"/>
        <v>40298.90662037037</v>
      </c>
      <c r="T1890" s="13">
        <f t="shared" si="142"/>
        <v>40329.874305555553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41"/>
        <v>1.0660000000000001</v>
      </c>
      <c r="P1891" s="8">
        <f t="shared" si="146"/>
        <v>48.454545454545453</v>
      </c>
      <c r="Q1891" t="s">
        <v>8323</v>
      </c>
      <c r="R1891" t="s">
        <v>8327</v>
      </c>
      <c r="S1891" s="13">
        <f t="shared" si="143"/>
        <v>41299.460023148145</v>
      </c>
      <c r="T1891" s="13">
        <f t="shared" si="142"/>
        <v>41344.418356481481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41"/>
        <v>1.4458441666666668</v>
      </c>
      <c r="P1892" s="8">
        <f t="shared" si="146"/>
        <v>70.5289837398374</v>
      </c>
      <c r="Q1892" t="s">
        <v>8323</v>
      </c>
      <c r="R1892" t="s">
        <v>8327</v>
      </c>
      <c r="S1892" s="13">
        <f t="shared" si="143"/>
        <v>41228.452870370369</v>
      </c>
      <c r="T1892" s="13">
        <f t="shared" si="142"/>
        <v>41258.452870370369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41"/>
        <v>1.0555000000000001</v>
      </c>
      <c r="P1893" s="8">
        <f t="shared" si="146"/>
        <v>87.958333333333329</v>
      </c>
      <c r="Q1893" t="s">
        <v>8323</v>
      </c>
      <c r="R1893" t="s">
        <v>8327</v>
      </c>
      <c r="S1893" s="13">
        <f t="shared" si="143"/>
        <v>40335.464745370366</v>
      </c>
      <c r="T1893" s="13">
        <f t="shared" si="142"/>
        <v>40380.916666666664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41"/>
        <v>1.3660000000000001</v>
      </c>
      <c r="P1894" s="8">
        <f t="shared" si="146"/>
        <v>26.26923076923077</v>
      </c>
      <c r="Q1894" t="s">
        <v>8323</v>
      </c>
      <c r="R1894" t="s">
        <v>8327</v>
      </c>
      <c r="S1894" s="13">
        <f t="shared" si="143"/>
        <v>40671.304178240738</v>
      </c>
      <c r="T1894" s="13">
        <f t="shared" si="142"/>
        <v>40701.304178240738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41"/>
        <v>1.04</v>
      </c>
      <c r="P1895" s="8">
        <f t="shared" si="146"/>
        <v>57.777777777777779</v>
      </c>
      <c r="Q1895" t="s">
        <v>8323</v>
      </c>
      <c r="R1895" t="s">
        <v>8327</v>
      </c>
      <c r="S1895" s="13">
        <f t="shared" si="143"/>
        <v>40632.608622685184</v>
      </c>
      <c r="T1895" s="13">
        <f t="shared" si="142"/>
        <v>40648.832638888889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41"/>
        <v>1.145</v>
      </c>
      <c r="P1896" s="8">
        <f t="shared" si="146"/>
        <v>57.25</v>
      </c>
      <c r="Q1896" t="s">
        <v>8323</v>
      </c>
      <c r="R1896" t="s">
        <v>8327</v>
      </c>
      <c r="S1896" s="13">
        <f t="shared" si="143"/>
        <v>40920.571562499994</v>
      </c>
      <c r="T1896" s="13">
        <f t="shared" si="142"/>
        <v>40951.571562499994</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41"/>
        <v>1.0171957671957672</v>
      </c>
      <c r="P1897" s="8">
        <f t="shared" si="146"/>
        <v>196.34042553191489</v>
      </c>
      <c r="Q1897" t="s">
        <v>8323</v>
      </c>
      <c r="R1897" t="s">
        <v>8327</v>
      </c>
      <c r="S1897" s="13">
        <f t="shared" si="143"/>
        <v>42267.413449074076</v>
      </c>
      <c r="T1897" s="13">
        <f t="shared" si="142"/>
        <v>42297.413449074076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41"/>
        <v>1.2394678492239468</v>
      </c>
      <c r="P1898" s="8">
        <f t="shared" si="146"/>
        <v>43</v>
      </c>
      <c r="Q1898" t="s">
        <v>8323</v>
      </c>
      <c r="R1898" t="s">
        <v>8327</v>
      </c>
      <c r="S1898" s="13">
        <f t="shared" si="143"/>
        <v>40981.376909722218</v>
      </c>
      <c r="T1898" s="13">
        <f t="shared" si="142"/>
        <v>41011.376909722218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41"/>
        <v>1.0245669291338582</v>
      </c>
      <c r="P1899" s="8">
        <f t="shared" si="146"/>
        <v>35.551912568306008</v>
      </c>
      <c r="Q1899" t="s">
        <v>8323</v>
      </c>
      <c r="R1899" t="s">
        <v>8327</v>
      </c>
      <c r="S1899" s="13">
        <f t="shared" si="143"/>
        <v>41680.250069444439</v>
      </c>
      <c r="T1899" s="13">
        <f t="shared" si="142"/>
        <v>41702.541666666664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41"/>
        <v>1.4450000000000001</v>
      </c>
      <c r="P1900" s="8">
        <f t="shared" si="146"/>
        <v>68.80952380952381</v>
      </c>
      <c r="Q1900" t="s">
        <v>8323</v>
      </c>
      <c r="R1900" t="s">
        <v>8327</v>
      </c>
      <c r="S1900" s="13">
        <f t="shared" si="143"/>
        <v>42365.8596412037</v>
      </c>
      <c r="T1900" s="13">
        <f t="shared" si="142"/>
        <v>42401.416666666664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41"/>
        <v>1.3333333333333333</v>
      </c>
      <c r="P1901" s="8">
        <f t="shared" si="146"/>
        <v>28.571428571428573</v>
      </c>
      <c r="Q1901" t="s">
        <v>8323</v>
      </c>
      <c r="R1901" t="s">
        <v>8327</v>
      </c>
      <c r="S1901" s="13">
        <f t="shared" si="143"/>
        <v>42058.608402777776</v>
      </c>
      <c r="T1901" s="13">
        <f t="shared" si="142"/>
        <v>42088.566736111105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41"/>
        <v>1.0936440000000001</v>
      </c>
      <c r="P1902" s="8">
        <f t="shared" si="146"/>
        <v>50.631666666666668</v>
      </c>
      <c r="Q1902" t="s">
        <v>8323</v>
      </c>
      <c r="R1902" t="s">
        <v>8327</v>
      </c>
      <c r="S1902" s="13">
        <f t="shared" si="143"/>
        <v>41160.538553240738</v>
      </c>
      <c r="T1902" s="13">
        <f t="shared" si="142"/>
        <v>41188.082638888889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41"/>
        <v>2.696969696969697E-2</v>
      </c>
      <c r="P1903" s="8">
        <f t="shared" si="146"/>
        <v>106.8</v>
      </c>
      <c r="Q1903" t="s">
        <v>8317</v>
      </c>
      <c r="R1903" t="s">
        <v>8346</v>
      </c>
      <c r="S1903" s="13">
        <f t="shared" si="143"/>
        <v>42116.209826388884</v>
      </c>
      <c r="T1903" s="13">
        <f t="shared" si="142"/>
        <v>42146.208333333336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41"/>
        <v>1.2E-2</v>
      </c>
      <c r="P1904" s="8">
        <f t="shared" si="146"/>
        <v>4</v>
      </c>
      <c r="Q1904" t="s">
        <v>8317</v>
      </c>
      <c r="R1904" t="s">
        <v>8346</v>
      </c>
      <c r="S1904" s="13">
        <f t="shared" si="143"/>
        <v>42037.456562499996</v>
      </c>
      <c r="T1904" s="13">
        <f t="shared" si="142"/>
        <v>42067.456562499996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41"/>
        <v>0.46600000000000003</v>
      </c>
      <c r="P1905" s="8">
        <f t="shared" si="146"/>
        <v>34.097560975609753</v>
      </c>
      <c r="Q1905" t="s">
        <v>8317</v>
      </c>
      <c r="R1905" t="s">
        <v>8346</v>
      </c>
      <c r="S1905" s="13">
        <f t="shared" si="143"/>
        <v>42702.437395833331</v>
      </c>
      <c r="T1905" s="13">
        <f t="shared" si="142"/>
        <v>42762.437395833331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41"/>
        <v>1E-3</v>
      </c>
      <c r="P1906" s="8">
        <f t="shared" si="146"/>
        <v>25</v>
      </c>
      <c r="Q1906" t="s">
        <v>8317</v>
      </c>
      <c r="R1906" t="s">
        <v>8346</v>
      </c>
      <c r="S1906" s="13">
        <f t="shared" si="143"/>
        <v>42326.352094907408</v>
      </c>
      <c r="T1906" s="13">
        <f t="shared" si="142"/>
        <v>42371.352094907408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41"/>
        <v>1.6800000000000001E-3</v>
      </c>
      <c r="P1907" s="8">
        <f t="shared" si="146"/>
        <v>10.5</v>
      </c>
      <c r="Q1907" t="s">
        <v>8317</v>
      </c>
      <c r="R1907" t="s">
        <v>8346</v>
      </c>
      <c r="S1907" s="13">
        <f t="shared" si="143"/>
        <v>41859.592523148145</v>
      </c>
      <c r="T1907" s="13">
        <f t="shared" si="142"/>
        <v>41889.592523148145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41"/>
        <v>0.42759999999999998</v>
      </c>
      <c r="P1908" s="8">
        <f t="shared" si="146"/>
        <v>215.95959595959596</v>
      </c>
      <c r="Q1908" t="s">
        <v>8317</v>
      </c>
      <c r="R1908" t="s">
        <v>8346</v>
      </c>
      <c r="S1908" s="13">
        <f t="shared" si="143"/>
        <v>42514.337766203702</v>
      </c>
      <c r="T1908" s="13">
        <f t="shared" si="142"/>
        <v>42544.337766203702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41"/>
        <v>2.8333333333333335E-3</v>
      </c>
      <c r="P1909" s="8">
        <f t="shared" si="146"/>
        <v>21.25</v>
      </c>
      <c r="Q1909" t="s">
        <v>8317</v>
      </c>
      <c r="R1909" t="s">
        <v>8346</v>
      </c>
      <c r="S1909" s="13">
        <f t="shared" si="143"/>
        <v>41767.253761574073</v>
      </c>
      <c r="T1909" s="13">
        <f t="shared" si="142"/>
        <v>41782.253761574073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41"/>
        <v>1.7319999999999999E-2</v>
      </c>
      <c r="P1910" s="8">
        <f t="shared" si="146"/>
        <v>108.25</v>
      </c>
      <c r="Q1910" t="s">
        <v>8317</v>
      </c>
      <c r="R1910" t="s">
        <v>8346</v>
      </c>
      <c r="S1910" s="13">
        <f t="shared" si="143"/>
        <v>42703.584490740737</v>
      </c>
      <c r="T1910" s="13">
        <f t="shared" si="142"/>
        <v>42733.584490740737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41"/>
        <v>0.14111428571428572</v>
      </c>
      <c r="P1911" s="8">
        <f t="shared" si="146"/>
        <v>129.97368421052633</v>
      </c>
      <c r="Q1911" t="s">
        <v>8317</v>
      </c>
      <c r="R1911" t="s">
        <v>8346</v>
      </c>
      <c r="S1911" s="13">
        <f t="shared" si="143"/>
        <v>41905.095821759256</v>
      </c>
      <c r="T1911" s="13">
        <f t="shared" si="142"/>
        <v>41935.095821759256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41"/>
        <v>0.39395294117647056</v>
      </c>
      <c r="P1912" s="8">
        <f t="shared" si="146"/>
        <v>117.49473684210527</v>
      </c>
      <c r="Q1912" t="s">
        <v>8317</v>
      </c>
      <c r="R1912" t="s">
        <v>8346</v>
      </c>
      <c r="S1912" s="13">
        <f t="shared" si="143"/>
        <v>42264.629826388882</v>
      </c>
      <c r="T1912" s="13">
        <f t="shared" si="142"/>
        <v>42308.614583333336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41"/>
        <v>2.3529411764705883E-4</v>
      </c>
      <c r="P1913" s="8">
        <f t="shared" si="146"/>
        <v>10</v>
      </c>
      <c r="Q1913" t="s">
        <v>8317</v>
      </c>
      <c r="R1913" t="s">
        <v>8346</v>
      </c>
      <c r="S1913" s="13">
        <f t="shared" si="143"/>
        <v>41829.700624999998</v>
      </c>
      <c r="T1913" s="13">
        <f t="shared" si="142"/>
        <v>41859.700624999998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41"/>
        <v>0.59299999999999997</v>
      </c>
      <c r="P1914" s="8">
        <f t="shared" si="146"/>
        <v>70.595238095238102</v>
      </c>
      <c r="Q1914" t="s">
        <v>8317</v>
      </c>
      <c r="R1914" t="s">
        <v>8346</v>
      </c>
      <c r="S1914" s="13">
        <f t="shared" si="143"/>
        <v>42128.893055555549</v>
      </c>
      <c r="T1914" s="13">
        <f t="shared" si="142"/>
        <v>42158.893055555549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41"/>
        <v>1.3270833333333334E-2</v>
      </c>
      <c r="P1915" s="8">
        <f t="shared" si="146"/>
        <v>24.5</v>
      </c>
      <c r="Q1915" t="s">
        <v>8317</v>
      </c>
      <c r="R1915" t="s">
        <v>8346</v>
      </c>
      <c r="S1915" s="13">
        <f t="shared" si="143"/>
        <v>41890.177986111106</v>
      </c>
      <c r="T1915" s="13">
        <f t="shared" si="142"/>
        <v>41920.177986111106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41"/>
        <v>9.0090090090090086E-2</v>
      </c>
      <c r="P1916" s="8">
        <f t="shared" si="146"/>
        <v>30</v>
      </c>
      <c r="Q1916" t="s">
        <v>8317</v>
      </c>
      <c r="R1916" t="s">
        <v>8346</v>
      </c>
      <c r="S1916" s="13">
        <f t="shared" si="143"/>
        <v>41928.841122685182</v>
      </c>
      <c r="T1916" s="13">
        <f t="shared" si="142"/>
        <v>41943.832638888889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41"/>
        <v>1.6E-2</v>
      </c>
      <c r="P1917" s="8">
        <f t="shared" si="146"/>
        <v>2</v>
      </c>
      <c r="Q1917" t="s">
        <v>8317</v>
      </c>
      <c r="R1917" t="s">
        <v>8346</v>
      </c>
      <c r="S1917" s="13">
        <f t="shared" si="143"/>
        <v>41863.715532407405</v>
      </c>
      <c r="T1917" s="13">
        <f t="shared" si="142"/>
        <v>41883.715532407405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41"/>
        <v>5.1000000000000004E-3</v>
      </c>
      <c r="P1918" s="8">
        <f t="shared" si="146"/>
        <v>17</v>
      </c>
      <c r="Q1918" t="s">
        <v>8317</v>
      </c>
      <c r="R1918" t="s">
        <v>8346</v>
      </c>
      <c r="S1918" s="13">
        <f t="shared" si="143"/>
        <v>42656.383969907409</v>
      </c>
      <c r="T1918" s="13">
        <f t="shared" si="142"/>
        <v>42681.425636574073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41"/>
        <v>0.52570512820512816</v>
      </c>
      <c r="P1919" s="8">
        <f t="shared" si="146"/>
        <v>2928.9285714285716</v>
      </c>
      <c r="Q1919" t="s">
        <v>8317</v>
      </c>
      <c r="R1919" t="s">
        <v>8346</v>
      </c>
      <c r="S1919" s="13">
        <f t="shared" si="143"/>
        <v>42745.93672453703</v>
      </c>
      <c r="T1919" s="13">
        <f t="shared" si="142"/>
        <v>42775.93672453703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41"/>
        <v>1.04E-2</v>
      </c>
      <c r="P1920" s="8">
        <f t="shared" si="146"/>
        <v>28.888888888888889</v>
      </c>
      <c r="Q1920" t="s">
        <v>8317</v>
      </c>
      <c r="R1920" t="s">
        <v>8346</v>
      </c>
      <c r="S1920" s="13">
        <f t="shared" si="143"/>
        <v>41828.456608796296</v>
      </c>
      <c r="T1920" s="13">
        <f t="shared" si="142"/>
        <v>41863.456608796296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41"/>
        <v>0.47399999999999998</v>
      </c>
      <c r="P1921" s="8">
        <f t="shared" si="146"/>
        <v>29.625</v>
      </c>
      <c r="Q1921" t="s">
        <v>8317</v>
      </c>
      <c r="R1921" t="s">
        <v>8346</v>
      </c>
      <c r="S1921" s="13">
        <f t="shared" si="143"/>
        <v>42113.542233796295</v>
      </c>
      <c r="T1921" s="13">
        <f t="shared" si="142"/>
        <v>42143.542233796295</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41"/>
        <v>0.43030000000000002</v>
      </c>
      <c r="P1922" s="8">
        <f t="shared" si="146"/>
        <v>40.980952380952381</v>
      </c>
      <c r="Q1922" t="s">
        <v>8317</v>
      </c>
      <c r="R1922" t="s">
        <v>8346</v>
      </c>
      <c r="S1922" s="13">
        <f t="shared" si="143"/>
        <v>42270.54237268518</v>
      </c>
      <c r="T1922" s="13">
        <f t="shared" si="142"/>
        <v>42298.624999999993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47">E1923/D1923</f>
        <v>1.3680000000000001</v>
      </c>
      <c r="P1923" s="8">
        <f t="shared" si="146"/>
        <v>54</v>
      </c>
      <c r="Q1923" t="s">
        <v>8323</v>
      </c>
      <c r="R1923" t="s">
        <v>8327</v>
      </c>
      <c r="S1923" s="13">
        <f t="shared" si="143"/>
        <v>41073.888229166667</v>
      </c>
      <c r="T1923" s="13">
        <f t="shared" ref="T1923:T1986" si="148">(I1923/86400)+25569+(-8/24)</f>
        <v>41103.888229166667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47"/>
        <v>1.1555</v>
      </c>
      <c r="P1924" s="8">
        <f t="shared" si="146"/>
        <v>36.109375</v>
      </c>
      <c r="Q1924" t="s">
        <v>8323</v>
      </c>
      <c r="R1924" t="s">
        <v>8327</v>
      </c>
      <c r="S1924" s="13">
        <f t="shared" ref="S1924:S1987" si="149">(J1924/86400)+25569+(-8/24)</f>
        <v>41589.922534722216</v>
      </c>
      <c r="T1924" s="13">
        <f t="shared" si="148"/>
        <v>41619.922534722216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47"/>
        <v>2.4079999999999999</v>
      </c>
      <c r="P1925" s="8">
        <f t="shared" si="146"/>
        <v>23.153846153846153</v>
      </c>
      <c r="Q1925" t="s">
        <v>8323</v>
      </c>
      <c r="R1925" t="s">
        <v>8327</v>
      </c>
      <c r="S1925" s="13">
        <f t="shared" si="149"/>
        <v>40772.515416666662</v>
      </c>
      <c r="T1925" s="13">
        <f t="shared" si="148"/>
        <v>40812.874305555553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47"/>
        <v>1.1439999999999999</v>
      </c>
      <c r="P1926" s="8">
        <f t="shared" si="146"/>
        <v>104</v>
      </c>
      <c r="Q1926" t="s">
        <v>8323</v>
      </c>
      <c r="R1926" t="s">
        <v>8327</v>
      </c>
      <c r="S1926" s="13">
        <f t="shared" si="149"/>
        <v>41626.427719907406</v>
      </c>
      <c r="T1926" s="13">
        <f t="shared" si="148"/>
        <v>41654.481249999997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47"/>
        <v>1.1033333333333333</v>
      </c>
      <c r="P1927" s="8">
        <f t="shared" si="146"/>
        <v>31.826923076923077</v>
      </c>
      <c r="Q1927" t="s">
        <v>8323</v>
      </c>
      <c r="R1927" t="s">
        <v>8327</v>
      </c>
      <c r="S1927" s="13">
        <f t="shared" si="149"/>
        <v>41535.568148148144</v>
      </c>
      <c r="T1927" s="13">
        <f t="shared" si="148"/>
        <v>41557.666666666664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47"/>
        <v>1.9537933333333333</v>
      </c>
      <c r="P1928" s="8">
        <f t="shared" si="146"/>
        <v>27.3896261682243</v>
      </c>
      <c r="Q1928" t="s">
        <v>8323</v>
      </c>
      <c r="R1928" t="s">
        <v>8327</v>
      </c>
      <c r="S1928" s="13">
        <f t="shared" si="149"/>
        <v>40456.621018518512</v>
      </c>
      <c r="T1928" s="13">
        <f t="shared" si="148"/>
        <v>40483.68472222222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47"/>
        <v>1.0333333333333334</v>
      </c>
      <c r="P1929" s="8">
        <f t="shared" si="146"/>
        <v>56.363636363636367</v>
      </c>
      <c r="Q1929" t="s">
        <v>8323</v>
      </c>
      <c r="R1929" t="s">
        <v>8327</v>
      </c>
      <c r="S1929" s="13">
        <f t="shared" si="149"/>
        <v>40960.528229166666</v>
      </c>
      <c r="T1929" s="13">
        <f t="shared" si="148"/>
        <v>40975.874305555553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47"/>
        <v>1.031372549019608</v>
      </c>
      <c r="P1930" s="8">
        <f t="shared" si="146"/>
        <v>77.352941176470594</v>
      </c>
      <c r="Q1930" t="s">
        <v>8323</v>
      </c>
      <c r="R1930" t="s">
        <v>8327</v>
      </c>
      <c r="S1930" s="13">
        <f t="shared" si="149"/>
        <v>41371.314745370364</v>
      </c>
      <c r="T1930" s="13">
        <f t="shared" si="148"/>
        <v>41401.314745370364</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47"/>
        <v>1.003125</v>
      </c>
      <c r="P1931" s="8">
        <f t="shared" si="146"/>
        <v>42.8</v>
      </c>
      <c r="Q1931" t="s">
        <v>8323</v>
      </c>
      <c r="R1931" t="s">
        <v>8327</v>
      </c>
      <c r="S1931" s="13">
        <f t="shared" si="149"/>
        <v>40686.688263888886</v>
      </c>
      <c r="T1931" s="13">
        <f t="shared" si="148"/>
        <v>40728.688263888886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47"/>
        <v>1.27</v>
      </c>
      <c r="P1932" s="8">
        <f t="shared" si="146"/>
        <v>48.846153846153847</v>
      </c>
      <c r="Q1932" t="s">
        <v>8323</v>
      </c>
      <c r="R1932" t="s">
        <v>8327</v>
      </c>
      <c r="S1932" s="13">
        <f t="shared" si="149"/>
        <v>41402.225486111107</v>
      </c>
      <c r="T1932" s="13">
        <f t="shared" si="148"/>
        <v>41462.225486111107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47"/>
        <v>1.20601</v>
      </c>
      <c r="P1933" s="8">
        <f t="shared" si="146"/>
        <v>48.240400000000001</v>
      </c>
      <c r="Q1933" t="s">
        <v>8323</v>
      </c>
      <c r="R1933" t="s">
        <v>8327</v>
      </c>
      <c r="S1933" s="13">
        <f t="shared" si="149"/>
        <v>41037.559131944443</v>
      </c>
      <c r="T1933" s="13">
        <f t="shared" si="148"/>
        <v>41050.8125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47"/>
        <v>1.0699047619047619</v>
      </c>
      <c r="P1934" s="8">
        <f t="shared" si="146"/>
        <v>70.212500000000006</v>
      </c>
      <c r="Q1934" t="s">
        <v>8323</v>
      </c>
      <c r="R1934" t="s">
        <v>8327</v>
      </c>
      <c r="S1934" s="13">
        <f t="shared" si="149"/>
        <v>40911.476539351854</v>
      </c>
      <c r="T1934" s="13">
        <f t="shared" si="148"/>
        <v>40932.476539351854</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47"/>
        <v>1.7243333333333333</v>
      </c>
      <c r="P1935" s="8">
        <f t="shared" si="146"/>
        <v>94.054545454545448</v>
      </c>
      <c r="Q1935" t="s">
        <v>8323</v>
      </c>
      <c r="R1935" t="s">
        <v>8327</v>
      </c>
      <c r="S1935" s="13">
        <f t="shared" si="149"/>
        <v>41878.797534722216</v>
      </c>
      <c r="T1935" s="13">
        <f t="shared" si="148"/>
        <v>41908.797534722216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47"/>
        <v>1.2362</v>
      </c>
      <c r="P1936" s="8">
        <f t="shared" si="146"/>
        <v>80.272727272727266</v>
      </c>
      <c r="Q1936" t="s">
        <v>8323</v>
      </c>
      <c r="R1936" t="s">
        <v>8327</v>
      </c>
      <c r="S1936" s="13">
        <f t="shared" si="149"/>
        <v>40865.533807870372</v>
      </c>
      <c r="T1936" s="13">
        <f t="shared" si="148"/>
        <v>40901.875</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47"/>
        <v>1.0840000000000001</v>
      </c>
      <c r="P1937" s="8">
        <f t="shared" si="146"/>
        <v>54.2</v>
      </c>
      <c r="Q1937" t="s">
        <v>8323</v>
      </c>
      <c r="R1937" t="s">
        <v>8327</v>
      </c>
      <c r="S1937" s="13">
        <f t="shared" si="149"/>
        <v>41773.599201388883</v>
      </c>
      <c r="T1937" s="13">
        <f t="shared" si="148"/>
        <v>41810.874305555553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47"/>
        <v>1.1652013333333333</v>
      </c>
      <c r="P1938" s="8">
        <f t="shared" si="146"/>
        <v>60.26903448275862</v>
      </c>
      <c r="Q1938" t="s">
        <v>8323</v>
      </c>
      <c r="R1938" t="s">
        <v>8327</v>
      </c>
      <c r="S1938" s="13">
        <f t="shared" si="149"/>
        <v>40852.55636574074</v>
      </c>
      <c r="T1938" s="13">
        <f t="shared" si="148"/>
        <v>40882.915972222218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47"/>
        <v>1.8724499999999999</v>
      </c>
      <c r="P1939" s="8">
        <f t="shared" si="146"/>
        <v>38.740344827586206</v>
      </c>
      <c r="Q1939" t="s">
        <v>8323</v>
      </c>
      <c r="R1939" t="s">
        <v>8327</v>
      </c>
      <c r="S1939" s="13">
        <f t="shared" si="149"/>
        <v>41058.78565972222</v>
      </c>
      <c r="T1939" s="13">
        <f t="shared" si="148"/>
        <v>41074.832638888889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47"/>
        <v>1.1593333333333333</v>
      </c>
      <c r="P1940" s="8">
        <f t="shared" si="146"/>
        <v>152.54385964912279</v>
      </c>
      <c r="Q1940" t="s">
        <v>8323</v>
      </c>
      <c r="R1940" t="s">
        <v>8327</v>
      </c>
      <c r="S1940" s="13">
        <f t="shared" si="149"/>
        <v>41425.92628472222</v>
      </c>
      <c r="T1940" s="13">
        <f t="shared" si="148"/>
        <v>41456.875</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47"/>
        <v>1.107</v>
      </c>
      <c r="P1941" s="8">
        <f t="shared" si="146"/>
        <v>115.3125</v>
      </c>
      <c r="Q1941" t="s">
        <v>8323</v>
      </c>
      <c r="R1941" t="s">
        <v>8327</v>
      </c>
      <c r="S1941" s="13">
        <f t="shared" si="149"/>
        <v>41313.651712962957</v>
      </c>
      <c r="T1941" s="13">
        <f t="shared" si="148"/>
        <v>41343.610046296293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47"/>
        <v>1.7092307692307693</v>
      </c>
      <c r="P1942" s="8">
        <f t="shared" si="146"/>
        <v>35.838709677419352</v>
      </c>
      <c r="Q1942" t="s">
        <v>8323</v>
      </c>
      <c r="R1942" t="s">
        <v>8327</v>
      </c>
      <c r="S1942" s="13">
        <f t="shared" si="149"/>
        <v>40670.173993055556</v>
      </c>
      <c r="T1942" s="13">
        <f t="shared" si="148"/>
        <v>40708.832638888889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47"/>
        <v>1.2611835600000001</v>
      </c>
      <c r="P1943" s="8">
        <f t="shared" si="146"/>
        <v>64.570118779438872</v>
      </c>
      <c r="Q1943" t="s">
        <v>8317</v>
      </c>
      <c r="R1943" t="s">
        <v>8347</v>
      </c>
      <c r="S1943" s="13">
        <f t="shared" si="149"/>
        <v>41743.95753472222</v>
      </c>
      <c r="T1943" s="13">
        <f t="shared" si="148"/>
        <v>41773.95753472222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47"/>
        <v>1.3844033333333334</v>
      </c>
      <c r="P1944" s="8">
        <f t="shared" si="146"/>
        <v>87.436000000000007</v>
      </c>
      <c r="Q1944" t="s">
        <v>8317</v>
      </c>
      <c r="R1944" t="s">
        <v>8347</v>
      </c>
      <c r="S1944" s="13">
        <f t="shared" si="149"/>
        <v>40638.494675925926</v>
      </c>
      <c r="T1944" s="13">
        <f t="shared" si="148"/>
        <v>40728.494675925926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47"/>
        <v>17.052499999999998</v>
      </c>
      <c r="P1945" s="8">
        <f t="shared" ref="P1945:P1983" si="150">E1945/L1945</f>
        <v>68.815577078288939</v>
      </c>
      <c r="Q1945" t="s">
        <v>8317</v>
      </c>
      <c r="R1945" t="s">
        <v>8347</v>
      </c>
      <c r="S1945" s="13">
        <f t="shared" si="149"/>
        <v>42547.936527777776</v>
      </c>
      <c r="T1945" s="13">
        <f t="shared" si="148"/>
        <v>42592.936527777776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47"/>
        <v>7.8805550000000002</v>
      </c>
      <c r="P1946" s="8">
        <f t="shared" si="150"/>
        <v>176.200223588597</v>
      </c>
      <c r="Q1946" t="s">
        <v>8317</v>
      </c>
      <c r="R1946" t="s">
        <v>8347</v>
      </c>
      <c r="S1946" s="13">
        <f t="shared" si="149"/>
        <v>41730.251041666663</v>
      </c>
      <c r="T1946" s="13">
        <f t="shared" si="148"/>
        <v>41760.251041666663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47"/>
        <v>3.4801799999999998</v>
      </c>
      <c r="P1947" s="8">
        <f t="shared" si="150"/>
        <v>511.79117647058825</v>
      </c>
      <c r="Q1947" t="s">
        <v>8317</v>
      </c>
      <c r="R1947" t="s">
        <v>8347</v>
      </c>
      <c r="S1947" s="13">
        <f t="shared" si="149"/>
        <v>42156.918495370366</v>
      </c>
      <c r="T1947" s="13">
        <f t="shared" si="148"/>
        <v>42196.918495370366</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47"/>
        <v>1.4974666666666667</v>
      </c>
      <c r="P1948" s="8">
        <f t="shared" si="150"/>
        <v>160.44285714285715</v>
      </c>
      <c r="Q1948" t="s">
        <v>8317</v>
      </c>
      <c r="R1948" t="s">
        <v>8347</v>
      </c>
      <c r="S1948" s="13">
        <f t="shared" si="149"/>
        <v>41688.816678240742</v>
      </c>
      <c r="T1948" s="13">
        <f t="shared" si="148"/>
        <v>41748.775011574071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47"/>
        <v>1.0063375000000001</v>
      </c>
      <c r="P1949" s="8">
        <f t="shared" si="150"/>
        <v>35.003043478260871</v>
      </c>
      <c r="Q1949" t="s">
        <v>8317</v>
      </c>
      <c r="R1949" t="s">
        <v>8347</v>
      </c>
      <c r="S1949" s="13">
        <f t="shared" si="149"/>
        <v>40102.584722222222</v>
      </c>
      <c r="T1949" s="13">
        <f t="shared" si="148"/>
        <v>40139.915972222218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47"/>
        <v>8.0021100000000001</v>
      </c>
      <c r="P1950" s="8">
        <f t="shared" si="150"/>
        <v>188.50671378091872</v>
      </c>
      <c r="Q1950" t="s">
        <v>8317</v>
      </c>
      <c r="R1950" t="s">
        <v>8347</v>
      </c>
      <c r="S1950" s="13">
        <f t="shared" si="149"/>
        <v>42473.270937499998</v>
      </c>
      <c r="T1950" s="13">
        <f t="shared" si="148"/>
        <v>42527.376388888886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47"/>
        <v>1.0600260000000001</v>
      </c>
      <c r="P1951" s="8">
        <f t="shared" si="150"/>
        <v>56.204984093319197</v>
      </c>
      <c r="Q1951" t="s">
        <v>8317</v>
      </c>
      <c r="R1951" t="s">
        <v>8347</v>
      </c>
      <c r="S1951" s="13">
        <f t="shared" si="149"/>
        <v>41800.08971064815</v>
      </c>
      <c r="T1951" s="13">
        <f t="shared" si="148"/>
        <v>41830.08971064815</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47"/>
        <v>2.0051866666666669</v>
      </c>
      <c r="P1952" s="8">
        <f t="shared" si="150"/>
        <v>51.3054157782516</v>
      </c>
      <c r="Q1952" t="s">
        <v>8317</v>
      </c>
      <c r="R1952" t="s">
        <v>8347</v>
      </c>
      <c r="S1952" s="13">
        <f t="shared" si="149"/>
        <v>40623.848067129627</v>
      </c>
      <c r="T1952" s="13">
        <f t="shared" si="148"/>
        <v>40654.848067129627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47"/>
        <v>2.1244399999999999</v>
      </c>
      <c r="P1953" s="8">
        <f t="shared" si="150"/>
        <v>127.36450839328538</v>
      </c>
      <c r="Q1953" t="s">
        <v>8317</v>
      </c>
      <c r="R1953" t="s">
        <v>8347</v>
      </c>
      <c r="S1953" s="13">
        <f t="shared" si="149"/>
        <v>42651.087233796294</v>
      </c>
      <c r="T1953" s="13">
        <f t="shared" si="148"/>
        <v>42681.128900462958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47"/>
        <v>1.9847237142857144</v>
      </c>
      <c r="P1954" s="8">
        <f t="shared" si="150"/>
        <v>101.85532258064516</v>
      </c>
      <c r="Q1954" t="s">
        <v>8317</v>
      </c>
      <c r="R1954" t="s">
        <v>8347</v>
      </c>
      <c r="S1954" s="13">
        <f t="shared" si="149"/>
        <v>41526.273321759254</v>
      </c>
      <c r="T1954" s="13">
        <f t="shared" si="148"/>
        <v>41563.273321759254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47"/>
        <v>2.2594666666666665</v>
      </c>
      <c r="P1955" s="8">
        <f t="shared" si="150"/>
        <v>230.55782312925169</v>
      </c>
      <c r="Q1955" t="s">
        <v>8317</v>
      </c>
      <c r="R1955" t="s">
        <v>8347</v>
      </c>
      <c r="S1955" s="13">
        <f t="shared" si="149"/>
        <v>40940.866493055553</v>
      </c>
      <c r="T1955" s="13">
        <f t="shared" si="148"/>
        <v>40969.791666666664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47"/>
        <v>6.9894800000000004</v>
      </c>
      <c r="P1956" s="8">
        <f t="shared" si="150"/>
        <v>842.10602409638557</v>
      </c>
      <c r="Q1956" t="s">
        <v>8317</v>
      </c>
      <c r="R1956" t="s">
        <v>8347</v>
      </c>
      <c r="S1956" s="13">
        <f t="shared" si="149"/>
        <v>42394.247407407405</v>
      </c>
      <c r="T1956" s="13">
        <f t="shared" si="148"/>
        <v>42440.874999999993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47"/>
        <v>3.9859528571428569</v>
      </c>
      <c r="P1957" s="8">
        <f t="shared" si="150"/>
        <v>577.27593103448271</v>
      </c>
      <c r="Q1957" t="s">
        <v>8317</v>
      </c>
      <c r="R1957" t="s">
        <v>8347</v>
      </c>
      <c r="S1957" s="13">
        <f t="shared" si="149"/>
        <v>41019.938437500001</v>
      </c>
      <c r="T1957" s="13">
        <f t="shared" si="148"/>
        <v>41052.458333333328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47"/>
        <v>2.9403333333333332</v>
      </c>
      <c r="P1958" s="8">
        <f t="shared" si="150"/>
        <v>483.34246575342468</v>
      </c>
      <c r="Q1958" t="s">
        <v>8317</v>
      </c>
      <c r="R1958" t="s">
        <v>8347</v>
      </c>
      <c r="S1958" s="13">
        <f t="shared" si="149"/>
        <v>42067.59033564815</v>
      </c>
      <c r="T1958" s="13">
        <f t="shared" si="148"/>
        <v>42112.548668981479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47"/>
        <v>1.6750470000000002</v>
      </c>
      <c r="P1959" s="8">
        <f t="shared" si="150"/>
        <v>76.138500000000008</v>
      </c>
      <c r="Q1959" t="s">
        <v>8317</v>
      </c>
      <c r="R1959" t="s">
        <v>8347</v>
      </c>
      <c r="S1959" s="13">
        <f t="shared" si="149"/>
        <v>41178.765196759261</v>
      </c>
      <c r="T1959" s="13">
        <f t="shared" si="148"/>
        <v>41208.765196759261</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47"/>
        <v>14.355717142857143</v>
      </c>
      <c r="P1960" s="8">
        <f t="shared" si="150"/>
        <v>74.107684365781708</v>
      </c>
      <c r="Q1960" t="s">
        <v>8317</v>
      </c>
      <c r="R1960" t="s">
        <v>8347</v>
      </c>
      <c r="S1960" s="13">
        <f t="shared" si="149"/>
        <v>41326.654641203699</v>
      </c>
      <c r="T1960" s="13">
        <f t="shared" si="148"/>
        <v>41356.612974537034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47"/>
        <v>1.5673440000000001</v>
      </c>
      <c r="P1961" s="8">
        <f t="shared" si="150"/>
        <v>36.965660377358489</v>
      </c>
      <c r="Q1961" t="s">
        <v>8317</v>
      </c>
      <c r="R1961" t="s">
        <v>8347</v>
      </c>
      <c r="S1961" s="13">
        <f t="shared" si="149"/>
        <v>41871.512268518512</v>
      </c>
      <c r="T1961" s="13">
        <f t="shared" si="148"/>
        <v>41912.666666666664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47"/>
        <v>1.1790285714285715</v>
      </c>
      <c r="P1962" s="8">
        <f t="shared" si="150"/>
        <v>2500.969696969697</v>
      </c>
      <c r="Q1962" t="s">
        <v>8317</v>
      </c>
      <c r="R1962" t="s">
        <v>8347</v>
      </c>
      <c r="S1962" s="13">
        <f t="shared" si="149"/>
        <v>41964.029409722221</v>
      </c>
      <c r="T1962" s="13">
        <f t="shared" si="148"/>
        <v>41994.029409722221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47"/>
        <v>11.053811999999999</v>
      </c>
      <c r="P1963" s="8">
        <f t="shared" si="150"/>
        <v>67.690214329454989</v>
      </c>
      <c r="Q1963" t="s">
        <v>8317</v>
      </c>
      <c r="R1963" t="s">
        <v>8347</v>
      </c>
      <c r="S1963" s="13">
        <f t="shared" si="149"/>
        <v>41147.861307870371</v>
      </c>
      <c r="T1963" s="13">
        <f t="shared" si="148"/>
        <v>41187.832638888889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47"/>
        <v>1.9292499999999999</v>
      </c>
      <c r="P1964" s="8">
        <f t="shared" si="150"/>
        <v>63.04738562091503</v>
      </c>
      <c r="Q1964" t="s">
        <v>8317</v>
      </c>
      <c r="R1964" t="s">
        <v>8347</v>
      </c>
      <c r="S1964" s="13">
        <f t="shared" si="149"/>
        <v>41742.447175925925</v>
      </c>
      <c r="T1964" s="13">
        <f t="shared" si="148"/>
        <v>41772.447175925925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47"/>
        <v>1.268842105263158</v>
      </c>
      <c r="P1965" s="8">
        <f t="shared" si="150"/>
        <v>117.6</v>
      </c>
      <c r="Q1965" t="s">
        <v>8317</v>
      </c>
      <c r="R1965" t="s">
        <v>8347</v>
      </c>
      <c r="S1965" s="13">
        <f t="shared" si="149"/>
        <v>41863.096458333333</v>
      </c>
      <c r="T1965" s="13">
        <f t="shared" si="148"/>
        <v>41898.096458333333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47"/>
        <v>2.5957748878923765</v>
      </c>
      <c r="P1966" s="8">
        <f t="shared" si="150"/>
        <v>180.75185011709601</v>
      </c>
      <c r="Q1966" t="s">
        <v>8317</v>
      </c>
      <c r="R1966" t="s">
        <v>8347</v>
      </c>
      <c r="S1966" s="13">
        <f t="shared" si="149"/>
        <v>42451.939490740733</v>
      </c>
      <c r="T1966" s="13">
        <f t="shared" si="148"/>
        <v>42481.939490740733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47"/>
        <v>2.6227999999999998</v>
      </c>
      <c r="P1967" s="8">
        <f t="shared" si="150"/>
        <v>127.32038834951456</v>
      </c>
      <c r="Q1967" t="s">
        <v>8317</v>
      </c>
      <c r="R1967" t="s">
        <v>8347</v>
      </c>
      <c r="S1967" s="13">
        <f t="shared" si="149"/>
        <v>40897.755902777775</v>
      </c>
      <c r="T1967" s="13">
        <f t="shared" si="148"/>
        <v>40919.708333333328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47"/>
        <v>2.0674309000000002</v>
      </c>
      <c r="P1968" s="8">
        <f t="shared" si="150"/>
        <v>136.6444745538665</v>
      </c>
      <c r="Q1968" t="s">
        <v>8317</v>
      </c>
      <c r="R1968" t="s">
        <v>8347</v>
      </c>
      <c r="S1968" s="13">
        <f t="shared" si="149"/>
        <v>41835.207152777773</v>
      </c>
      <c r="T1968" s="13">
        <f t="shared" si="148"/>
        <v>41865.207152777773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47"/>
        <v>3.7012999999999998</v>
      </c>
      <c r="P1969" s="8">
        <f t="shared" si="150"/>
        <v>182.78024691358024</v>
      </c>
      <c r="Q1969" t="s">
        <v>8317</v>
      </c>
      <c r="R1969" t="s">
        <v>8347</v>
      </c>
      <c r="S1969" s="13">
        <f t="shared" si="149"/>
        <v>41730.330196759256</v>
      </c>
      <c r="T1969" s="13">
        <f t="shared" si="148"/>
        <v>41760.330196759256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47"/>
        <v>2.8496600000000001</v>
      </c>
      <c r="P1970" s="8">
        <f t="shared" si="150"/>
        <v>279.37843137254902</v>
      </c>
      <c r="Q1970" t="s">
        <v>8317</v>
      </c>
      <c r="R1970" t="s">
        <v>8347</v>
      </c>
      <c r="S1970" s="13">
        <f t="shared" si="149"/>
        <v>42676.253645833327</v>
      </c>
      <c r="T1970" s="13">
        <f t="shared" si="148"/>
        <v>42707.295312499999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47"/>
        <v>5.7907999999999999</v>
      </c>
      <c r="P1971" s="8">
        <f t="shared" si="150"/>
        <v>61.375728669846318</v>
      </c>
      <c r="Q1971" t="s">
        <v>8317</v>
      </c>
      <c r="R1971" t="s">
        <v>8347</v>
      </c>
      <c r="S1971" s="13">
        <f t="shared" si="149"/>
        <v>42557.459120370368</v>
      </c>
      <c r="T1971" s="13">
        <f t="shared" si="148"/>
        <v>42587.459120370368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47"/>
        <v>11.318</v>
      </c>
      <c r="P1972" s="8">
        <f t="shared" si="150"/>
        <v>80.727532097004286</v>
      </c>
      <c r="Q1972" t="s">
        <v>8317</v>
      </c>
      <c r="R1972" t="s">
        <v>8347</v>
      </c>
      <c r="S1972" s="13">
        <f t="shared" si="149"/>
        <v>41323.859965277778</v>
      </c>
      <c r="T1972" s="13">
        <f t="shared" si="148"/>
        <v>41383.818298611106</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47"/>
        <v>2.6302771750000002</v>
      </c>
      <c r="P1973" s="8">
        <f t="shared" si="150"/>
        <v>272.35590732591254</v>
      </c>
      <c r="Q1973" t="s">
        <v>8317</v>
      </c>
      <c r="R1973" t="s">
        <v>8347</v>
      </c>
      <c r="S1973" s="13">
        <f t="shared" si="149"/>
        <v>41561.16737268518</v>
      </c>
      <c r="T1973" s="13">
        <f t="shared" si="148"/>
        <v>41592.833333333328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47"/>
        <v>6.7447999999999997</v>
      </c>
      <c r="P1974" s="8">
        <f t="shared" si="150"/>
        <v>70.848739495798313</v>
      </c>
      <c r="Q1974" t="s">
        <v>8317</v>
      </c>
      <c r="R1974" t="s">
        <v>8347</v>
      </c>
      <c r="S1974" s="13">
        <f t="shared" si="149"/>
        <v>41200.678749999999</v>
      </c>
      <c r="T1974" s="13">
        <f t="shared" si="148"/>
        <v>41230.720416666663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47"/>
        <v>2.5683081313131315</v>
      </c>
      <c r="P1975" s="8">
        <f t="shared" si="150"/>
        <v>247.94003412969283</v>
      </c>
      <c r="Q1975" t="s">
        <v>8317</v>
      </c>
      <c r="R1975" t="s">
        <v>8347</v>
      </c>
      <c r="S1975" s="13">
        <f t="shared" si="149"/>
        <v>42549.389629629623</v>
      </c>
      <c r="T1975" s="13">
        <f t="shared" si="148"/>
        <v>42587.958333333336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47"/>
        <v>3.7549600000000001</v>
      </c>
      <c r="P1976" s="8">
        <f t="shared" si="150"/>
        <v>186.81393034825871</v>
      </c>
      <c r="Q1976" t="s">
        <v>8317</v>
      </c>
      <c r="R1976" t="s">
        <v>8347</v>
      </c>
      <c r="S1976" s="13">
        <f t="shared" si="149"/>
        <v>41445.000798611109</v>
      </c>
      <c r="T1976" s="13">
        <f t="shared" si="148"/>
        <v>41505.000798611109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47"/>
        <v>2.0870837499999997</v>
      </c>
      <c r="P1977" s="8">
        <f t="shared" si="150"/>
        <v>131.98948616600788</v>
      </c>
      <c r="Q1977" t="s">
        <v>8317</v>
      </c>
      <c r="R1977" t="s">
        <v>8347</v>
      </c>
      <c r="S1977" s="13">
        <f t="shared" si="149"/>
        <v>41313.42188657407</v>
      </c>
      <c r="T1977" s="13">
        <f t="shared" si="148"/>
        <v>41343.42188657407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47"/>
        <v>3.4660000000000002</v>
      </c>
      <c r="P1978" s="8">
        <f t="shared" si="150"/>
        <v>29.310782241014799</v>
      </c>
      <c r="Q1978" t="s">
        <v>8317</v>
      </c>
      <c r="R1978" t="s">
        <v>8347</v>
      </c>
      <c r="S1978" s="13">
        <f t="shared" si="149"/>
        <v>41438.566261574073</v>
      </c>
      <c r="T1978" s="13">
        <f t="shared" si="148"/>
        <v>41468.566261574073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47"/>
        <v>4.0232999999999999</v>
      </c>
      <c r="P1979" s="8">
        <f t="shared" si="150"/>
        <v>245.02436053593178</v>
      </c>
      <c r="Q1979" t="s">
        <v>8317</v>
      </c>
      <c r="R1979" t="s">
        <v>8347</v>
      </c>
      <c r="S1979" s="13">
        <f t="shared" si="149"/>
        <v>42310.883564814816</v>
      </c>
      <c r="T1979" s="13">
        <f t="shared" si="148"/>
        <v>42356.999305555553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47"/>
        <v>10.2684514</v>
      </c>
      <c r="P1980" s="8">
        <f t="shared" si="150"/>
        <v>1323.2540463917526</v>
      </c>
      <c r="Q1980" t="s">
        <v>8317</v>
      </c>
      <c r="R1980" t="s">
        <v>8347</v>
      </c>
      <c r="S1980" s="13">
        <f t="shared" si="149"/>
        <v>41038.892268518517</v>
      </c>
      <c r="T1980" s="13">
        <f t="shared" si="148"/>
        <v>41071.958333333328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47"/>
        <v>1.14901155</v>
      </c>
      <c r="P1981" s="8">
        <f t="shared" si="150"/>
        <v>282.65966789667897</v>
      </c>
      <c r="Q1981" t="s">
        <v>8317</v>
      </c>
      <c r="R1981" t="s">
        <v>8347</v>
      </c>
      <c r="S1981" s="13">
        <f t="shared" si="149"/>
        <v>42290.12668981481</v>
      </c>
      <c r="T1981" s="13">
        <f t="shared" si="148"/>
        <v>42326.874305555553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47"/>
        <v>3.5482402000000004</v>
      </c>
      <c r="P1982" s="8">
        <f t="shared" si="150"/>
        <v>91.214401028277635</v>
      </c>
      <c r="Q1982" t="s">
        <v>8317</v>
      </c>
      <c r="R1982" t="s">
        <v>8347</v>
      </c>
      <c r="S1982" s="13">
        <f t="shared" si="149"/>
        <v>42423.209050925921</v>
      </c>
      <c r="T1982" s="13">
        <f t="shared" si="148"/>
        <v>42463.167384259257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47"/>
        <v>5.0799999999999998E-2</v>
      </c>
      <c r="P1983" s="8">
        <f t="shared" si="150"/>
        <v>31.75</v>
      </c>
      <c r="Q1983" t="s">
        <v>8336</v>
      </c>
      <c r="R1983" t="s">
        <v>8348</v>
      </c>
      <c r="S1983" s="13">
        <f t="shared" si="149"/>
        <v>41799.391956018517</v>
      </c>
      <c r="T1983" s="13">
        <f t="shared" si="148"/>
        <v>41829.391956018517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47"/>
        <v>0</v>
      </c>
      <c r="Q1984" t="s">
        <v>8336</v>
      </c>
      <c r="R1984" t="s">
        <v>8348</v>
      </c>
      <c r="S1984" s="13">
        <f t="shared" si="149"/>
        <v>42678.253321759257</v>
      </c>
      <c r="T1984" s="13">
        <f t="shared" si="148"/>
        <v>42708.294988425921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47"/>
        <v>4.2999999999999997E-2</v>
      </c>
      <c r="P1985" s="8">
        <f t="shared" ref="P1985:P1994" si="151">E1985/L1985</f>
        <v>88.6875</v>
      </c>
      <c r="Q1985" t="s">
        <v>8336</v>
      </c>
      <c r="R1985" t="s">
        <v>8348</v>
      </c>
      <c r="S1985" s="13">
        <f t="shared" si="149"/>
        <v>42592.678449074076</v>
      </c>
      <c r="T1985" s="13">
        <f t="shared" si="148"/>
        <v>42614.958333333336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47"/>
        <v>0.21146666666666666</v>
      </c>
      <c r="P1986" s="8">
        <f t="shared" si="151"/>
        <v>453.14285714285717</v>
      </c>
      <c r="Q1986" t="s">
        <v>8336</v>
      </c>
      <c r="R1986" t="s">
        <v>8348</v>
      </c>
      <c r="S1986" s="13">
        <f t="shared" si="149"/>
        <v>41913.456956018512</v>
      </c>
      <c r="T1986" s="13">
        <f t="shared" si="148"/>
        <v>41973.498622685183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52">E1987/D1987</f>
        <v>3.1875000000000001E-2</v>
      </c>
      <c r="P1987" s="8">
        <f t="shared" si="151"/>
        <v>12.75</v>
      </c>
      <c r="Q1987" t="s">
        <v>8336</v>
      </c>
      <c r="R1987" t="s">
        <v>8348</v>
      </c>
      <c r="S1987" s="13">
        <f t="shared" si="149"/>
        <v>42555.365405092591</v>
      </c>
      <c r="T1987" s="13">
        <f t="shared" ref="T1987:T2050" si="153">(I1987/86400)+25569+(-8/24)</f>
        <v>42584.624999999993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52"/>
        <v>5.0000000000000001E-4</v>
      </c>
      <c r="P1988" s="8">
        <f t="shared" si="151"/>
        <v>1</v>
      </c>
      <c r="Q1988" t="s">
        <v>8336</v>
      </c>
      <c r="R1988" t="s">
        <v>8348</v>
      </c>
      <c r="S1988" s="13">
        <f t="shared" ref="S1988:S2051" si="154">(J1988/86400)+25569+(-8/24)</f>
        <v>42413.100497685184</v>
      </c>
      <c r="T1988" s="13">
        <f t="shared" si="153"/>
        <v>42443.058831018519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52"/>
        <v>0.42472727272727273</v>
      </c>
      <c r="P1989" s="8">
        <f t="shared" si="151"/>
        <v>83.428571428571431</v>
      </c>
      <c r="Q1989" t="s">
        <v>8336</v>
      </c>
      <c r="R1989" t="s">
        <v>8348</v>
      </c>
      <c r="S1989" s="13">
        <f t="shared" si="154"/>
        <v>42034.306435185186</v>
      </c>
      <c r="T1989" s="13">
        <f t="shared" si="153"/>
        <v>42064.306435185186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52"/>
        <v>4.1666666666666666E-3</v>
      </c>
      <c r="P1990" s="8">
        <f t="shared" si="151"/>
        <v>25</v>
      </c>
      <c r="Q1990" t="s">
        <v>8336</v>
      </c>
      <c r="R1990" t="s">
        <v>8348</v>
      </c>
      <c r="S1990" s="13">
        <f t="shared" si="154"/>
        <v>42206.429884259262</v>
      </c>
      <c r="T1990" s="13">
        <f t="shared" si="153"/>
        <v>42236.429884259262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52"/>
        <v>0.01</v>
      </c>
      <c r="P1991" s="8">
        <f t="shared" si="151"/>
        <v>50</v>
      </c>
      <c r="Q1991" t="s">
        <v>8336</v>
      </c>
      <c r="R1991" t="s">
        <v>8348</v>
      </c>
      <c r="S1991" s="13">
        <f t="shared" si="154"/>
        <v>42685.347314814811</v>
      </c>
      <c r="T1991" s="13">
        <f t="shared" si="153"/>
        <v>42715.347314814811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52"/>
        <v>0.16966666666666666</v>
      </c>
      <c r="P1992" s="8">
        <f t="shared" si="151"/>
        <v>101.8</v>
      </c>
      <c r="Q1992" t="s">
        <v>8336</v>
      </c>
      <c r="R1992" t="s">
        <v>8348</v>
      </c>
      <c r="S1992" s="13">
        <f t="shared" si="154"/>
        <v>42397.862638888888</v>
      </c>
      <c r="T1992" s="13">
        <f t="shared" si="153"/>
        <v>42412.862638888888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52"/>
        <v>7.0000000000000007E-2</v>
      </c>
      <c r="P1993" s="8">
        <f t="shared" si="151"/>
        <v>46.666666666666664</v>
      </c>
      <c r="Q1993" t="s">
        <v>8336</v>
      </c>
      <c r="R1993" t="s">
        <v>8348</v>
      </c>
      <c r="S1993" s="13">
        <f t="shared" si="154"/>
        <v>42167.560023148144</v>
      </c>
      <c r="T1993" s="13">
        <f t="shared" si="153"/>
        <v>42188.560023148144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52"/>
        <v>1.3333333333333333E-3</v>
      </c>
      <c r="P1994" s="8">
        <f t="shared" si="151"/>
        <v>1</v>
      </c>
      <c r="Q1994" t="s">
        <v>8336</v>
      </c>
      <c r="R1994" t="s">
        <v>8348</v>
      </c>
      <c r="S1994" s="13">
        <f t="shared" si="154"/>
        <v>42022.810081018521</v>
      </c>
      <c r="T1994" s="13">
        <f t="shared" si="153"/>
        <v>42052.810081018521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52"/>
        <v>0</v>
      </c>
      <c r="Q1995" t="s">
        <v>8336</v>
      </c>
      <c r="R1995" t="s">
        <v>8348</v>
      </c>
      <c r="S1995" s="13">
        <f t="shared" si="154"/>
        <v>42329.255057870367</v>
      </c>
      <c r="T1995" s="13">
        <f t="shared" si="153"/>
        <v>42359.255057870367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52"/>
        <v>0</v>
      </c>
      <c r="Q1996" t="s">
        <v>8336</v>
      </c>
      <c r="R1996" t="s">
        <v>8348</v>
      </c>
      <c r="S1996" s="13">
        <f t="shared" si="154"/>
        <v>42650.672939814809</v>
      </c>
      <c r="T1996" s="13">
        <f t="shared" si="153"/>
        <v>42710.714606481481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52"/>
        <v>7.8E-2</v>
      </c>
      <c r="P1997" s="8">
        <f>E1997/L1997</f>
        <v>26</v>
      </c>
      <c r="Q1997" t="s">
        <v>8336</v>
      </c>
      <c r="R1997" t="s">
        <v>8348</v>
      </c>
      <c r="S1997" s="13">
        <f t="shared" si="154"/>
        <v>42181.568703703706</v>
      </c>
      <c r="T1997" s="13">
        <f t="shared" si="153"/>
        <v>42201.568703703706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52"/>
        <v>0</v>
      </c>
      <c r="Q1998" t="s">
        <v>8336</v>
      </c>
      <c r="R1998" t="s">
        <v>8348</v>
      </c>
      <c r="S1998" s="13">
        <f t="shared" si="154"/>
        <v>41800.486238425925</v>
      </c>
      <c r="T1998" s="13">
        <f t="shared" si="153"/>
        <v>41830.486238425925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52"/>
        <v>0</v>
      </c>
      <c r="Q1999" t="s">
        <v>8336</v>
      </c>
      <c r="R1999" t="s">
        <v>8348</v>
      </c>
      <c r="S1999" s="13">
        <f t="shared" si="154"/>
        <v>41847.597361111111</v>
      </c>
      <c r="T1999" s="13">
        <f t="shared" si="153"/>
        <v>41877.597361111111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52"/>
        <v>0.26200000000000001</v>
      </c>
      <c r="P2000" s="8">
        <f t="shared" ref="P2000:P2063" si="155">E2000/L2000</f>
        <v>218.33333333333334</v>
      </c>
      <c r="Q2000" t="s">
        <v>8336</v>
      </c>
      <c r="R2000" t="s">
        <v>8348</v>
      </c>
      <c r="S2000" s="13">
        <f t="shared" si="154"/>
        <v>41806.785162037035</v>
      </c>
      <c r="T2000" s="13">
        <f t="shared" si="153"/>
        <v>41851.785162037035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52"/>
        <v>7.6129032258064515E-3</v>
      </c>
      <c r="P2001" s="8">
        <f t="shared" si="155"/>
        <v>33.714285714285715</v>
      </c>
      <c r="Q2001" t="s">
        <v>8336</v>
      </c>
      <c r="R2001" t="s">
        <v>8348</v>
      </c>
      <c r="S2001" s="13">
        <f t="shared" si="154"/>
        <v>41926.149398148147</v>
      </c>
      <c r="T2001" s="13">
        <f t="shared" si="153"/>
        <v>41956.191064814811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52"/>
        <v>0.125</v>
      </c>
      <c r="P2002" s="8">
        <f t="shared" si="155"/>
        <v>25</v>
      </c>
      <c r="Q2002" t="s">
        <v>8336</v>
      </c>
      <c r="R2002" t="s">
        <v>8348</v>
      </c>
      <c r="S2002" s="13">
        <f t="shared" si="154"/>
        <v>42345.618206018517</v>
      </c>
      <c r="T2002" s="13">
        <f t="shared" si="153"/>
        <v>42375.618206018517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52"/>
        <v>3.8212909090909091</v>
      </c>
      <c r="P2003" s="8">
        <f t="shared" si="155"/>
        <v>128.38790470372632</v>
      </c>
      <c r="Q2003" t="s">
        <v>8317</v>
      </c>
      <c r="R2003" t="s">
        <v>8347</v>
      </c>
      <c r="S2003" s="13">
        <f t="shared" si="154"/>
        <v>42135.876342592594</v>
      </c>
      <c r="T2003" s="13">
        <f t="shared" si="153"/>
        <v>42167.499999999993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52"/>
        <v>2.1679422000000002</v>
      </c>
      <c r="P2004" s="8">
        <f t="shared" si="155"/>
        <v>78.834261818181815</v>
      </c>
      <c r="Q2004" t="s">
        <v>8317</v>
      </c>
      <c r="R2004" t="s">
        <v>8347</v>
      </c>
      <c r="S2004" s="13">
        <f t="shared" si="154"/>
        <v>42728.378969907404</v>
      </c>
      <c r="T2004" s="13">
        <f t="shared" si="153"/>
        <v>42758.378969907404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52"/>
        <v>3.12</v>
      </c>
      <c r="P2005" s="8">
        <f t="shared" si="155"/>
        <v>91.764705882352942</v>
      </c>
      <c r="Q2005" t="s">
        <v>8317</v>
      </c>
      <c r="R2005" t="s">
        <v>8347</v>
      </c>
      <c r="S2005" s="13">
        <f t="shared" si="154"/>
        <v>40346.792268518519</v>
      </c>
      <c r="T2005" s="13">
        <f t="shared" si="153"/>
        <v>40361.625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52"/>
        <v>2.3442048</v>
      </c>
      <c r="P2006" s="8">
        <f t="shared" si="155"/>
        <v>331.10237288135596</v>
      </c>
      <c r="Q2006" t="s">
        <v>8317</v>
      </c>
      <c r="R2006" t="s">
        <v>8347</v>
      </c>
      <c r="S2006" s="13">
        <f t="shared" si="154"/>
        <v>41800.271562499998</v>
      </c>
      <c r="T2006" s="13">
        <f t="shared" si="153"/>
        <v>41830.271562499998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52"/>
        <v>1.236801</v>
      </c>
      <c r="P2007" s="8">
        <f t="shared" si="155"/>
        <v>194.26193717277485</v>
      </c>
      <c r="Q2007" t="s">
        <v>8317</v>
      </c>
      <c r="R2007" t="s">
        <v>8347</v>
      </c>
      <c r="S2007" s="13">
        <f t="shared" si="154"/>
        <v>41535.479374999995</v>
      </c>
      <c r="T2007" s="13">
        <f t="shared" si="153"/>
        <v>41562.832638888889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52"/>
        <v>2.4784000000000002</v>
      </c>
      <c r="P2008" s="8">
        <f t="shared" si="155"/>
        <v>408.97689768976898</v>
      </c>
      <c r="Q2008" t="s">
        <v>8317</v>
      </c>
      <c r="R2008" t="s">
        <v>8347</v>
      </c>
      <c r="S2008" s="13">
        <f t="shared" si="154"/>
        <v>41941.167187499996</v>
      </c>
      <c r="T2008" s="13">
        <f t="shared" si="153"/>
        <v>41976.208854166667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52"/>
        <v>1.157092</v>
      </c>
      <c r="P2009" s="8">
        <f t="shared" si="155"/>
        <v>84.459270072992695</v>
      </c>
      <c r="Q2009" t="s">
        <v>8317</v>
      </c>
      <c r="R2009" t="s">
        <v>8347</v>
      </c>
      <c r="S2009" s="13">
        <f t="shared" si="154"/>
        <v>40347.504467592589</v>
      </c>
      <c r="T2009" s="13">
        <f t="shared" si="153"/>
        <v>40413.833333333328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52"/>
        <v>1.1707484768810599</v>
      </c>
      <c r="P2010" s="8">
        <f t="shared" si="155"/>
        <v>44.853658536585364</v>
      </c>
      <c r="Q2010" t="s">
        <v>8317</v>
      </c>
      <c r="R2010" t="s">
        <v>8347</v>
      </c>
      <c r="S2010" s="13">
        <f t="shared" si="154"/>
        <v>40761.271087962959</v>
      </c>
      <c r="T2010" s="13">
        <f t="shared" si="153"/>
        <v>40805.271087962959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52"/>
        <v>3.05158</v>
      </c>
      <c r="P2011" s="8">
        <f t="shared" si="155"/>
        <v>383.3643216080402</v>
      </c>
      <c r="Q2011" t="s">
        <v>8317</v>
      </c>
      <c r="R2011" t="s">
        <v>8347</v>
      </c>
      <c r="S2011" s="13">
        <f t="shared" si="154"/>
        <v>42660.990081018514</v>
      </c>
      <c r="T2011" s="13">
        <f t="shared" si="153"/>
        <v>42697.031747685185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52"/>
        <v>3.2005299999999997</v>
      </c>
      <c r="P2012" s="8">
        <f t="shared" si="155"/>
        <v>55.276856649395505</v>
      </c>
      <c r="Q2012" t="s">
        <v>8317</v>
      </c>
      <c r="R2012" t="s">
        <v>8347</v>
      </c>
      <c r="S2012" s="13">
        <f t="shared" si="154"/>
        <v>42570.663090277776</v>
      </c>
      <c r="T2012" s="13">
        <f t="shared" si="153"/>
        <v>42600.663090277776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52"/>
        <v>8.1956399999999991</v>
      </c>
      <c r="P2013" s="8">
        <f t="shared" si="155"/>
        <v>422.02059732234807</v>
      </c>
      <c r="Q2013" t="s">
        <v>8317</v>
      </c>
      <c r="R2013" t="s">
        <v>8347</v>
      </c>
      <c r="S2013" s="13">
        <f t="shared" si="154"/>
        <v>42347.025150462963</v>
      </c>
      <c r="T2013" s="13">
        <f t="shared" si="153"/>
        <v>42380.624999999993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52"/>
        <v>2.3490000000000002</v>
      </c>
      <c r="P2014" s="8">
        <f t="shared" si="155"/>
        <v>64.180327868852459</v>
      </c>
      <c r="Q2014" t="s">
        <v>8317</v>
      </c>
      <c r="R2014" t="s">
        <v>8347</v>
      </c>
      <c r="S2014" s="13">
        <f t="shared" si="154"/>
        <v>42010.488900462959</v>
      </c>
      <c r="T2014" s="13">
        <f t="shared" si="153"/>
        <v>42040.488900462959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52"/>
        <v>4.9491375</v>
      </c>
      <c r="P2015" s="8">
        <f t="shared" si="155"/>
        <v>173.57781674704077</v>
      </c>
      <c r="Q2015" t="s">
        <v>8317</v>
      </c>
      <c r="R2015" t="s">
        <v>8347</v>
      </c>
      <c r="S2015" s="13">
        <f t="shared" si="154"/>
        <v>42499.627476851849</v>
      </c>
      <c r="T2015" s="13">
        <f t="shared" si="153"/>
        <v>42559.627476851849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52"/>
        <v>78.137822333333332</v>
      </c>
      <c r="P2016" s="8">
        <f t="shared" si="155"/>
        <v>88.601680840609291</v>
      </c>
      <c r="Q2016" t="s">
        <v>8317</v>
      </c>
      <c r="R2016" t="s">
        <v>8347</v>
      </c>
      <c r="S2016" s="13">
        <f t="shared" si="154"/>
        <v>41323.881238425922</v>
      </c>
      <c r="T2016" s="13">
        <f t="shared" si="153"/>
        <v>41357.839571759258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52"/>
        <v>1.1300013888888889</v>
      </c>
      <c r="P2017" s="8">
        <f t="shared" si="155"/>
        <v>50.222283950617282</v>
      </c>
      <c r="Q2017" t="s">
        <v>8317</v>
      </c>
      <c r="R2017" t="s">
        <v>8347</v>
      </c>
      <c r="S2017" s="13">
        <f t="shared" si="154"/>
        <v>40765.543553240735</v>
      </c>
      <c r="T2017" s="13">
        <f t="shared" si="153"/>
        <v>40795.543553240735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52"/>
        <v>9.2154220000000002</v>
      </c>
      <c r="P2018" s="8">
        <f t="shared" si="155"/>
        <v>192.38876826722338</v>
      </c>
      <c r="Q2018" t="s">
        <v>8317</v>
      </c>
      <c r="R2018" t="s">
        <v>8347</v>
      </c>
      <c r="S2018" s="13">
        <f t="shared" si="154"/>
        <v>41312.547442129631</v>
      </c>
      <c r="T2018" s="13">
        <f t="shared" si="153"/>
        <v>41342.547442129631</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52"/>
        <v>1.2510239999999999</v>
      </c>
      <c r="P2019" s="8">
        <f t="shared" si="155"/>
        <v>73.416901408450698</v>
      </c>
      <c r="Q2019" t="s">
        <v>8317</v>
      </c>
      <c r="R2019" t="s">
        <v>8347</v>
      </c>
      <c r="S2019" s="13">
        <f t="shared" si="154"/>
        <v>40960.724016203698</v>
      </c>
      <c r="T2019" s="13">
        <f t="shared" si="153"/>
        <v>40991.833333333328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52"/>
        <v>1.0224343076923077</v>
      </c>
      <c r="P2020" s="8">
        <f t="shared" si="155"/>
        <v>147.68495555555555</v>
      </c>
      <c r="Q2020" t="s">
        <v>8317</v>
      </c>
      <c r="R2020" t="s">
        <v>8347</v>
      </c>
      <c r="S2020" s="13">
        <f t="shared" si="154"/>
        <v>42199.032511574071</v>
      </c>
      <c r="T2020" s="13">
        <f t="shared" si="153"/>
        <v>42229.032511574071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52"/>
        <v>4.8490975000000001</v>
      </c>
      <c r="P2021" s="8">
        <f t="shared" si="155"/>
        <v>108.96848314606741</v>
      </c>
      <c r="Q2021" t="s">
        <v>8317</v>
      </c>
      <c r="R2021" t="s">
        <v>8347</v>
      </c>
      <c r="S2021" s="13">
        <f t="shared" si="154"/>
        <v>42605.375243055554</v>
      </c>
      <c r="T2021" s="13">
        <f t="shared" si="153"/>
        <v>42635.375243055554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52"/>
        <v>1.9233333333333333</v>
      </c>
      <c r="P2022" s="8">
        <f t="shared" si="155"/>
        <v>23.647540983606557</v>
      </c>
      <c r="Q2022" t="s">
        <v>8317</v>
      </c>
      <c r="R2022" t="s">
        <v>8347</v>
      </c>
      <c r="S2022" s="13">
        <f t="shared" si="154"/>
        <v>41736.764166666668</v>
      </c>
      <c r="T2022" s="13">
        <f t="shared" si="153"/>
        <v>41773.62777777778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52"/>
        <v>2.8109999999999999</v>
      </c>
      <c r="P2023" s="8">
        <f t="shared" si="155"/>
        <v>147.94736842105263</v>
      </c>
      <c r="Q2023" t="s">
        <v>8317</v>
      </c>
      <c r="R2023" t="s">
        <v>8347</v>
      </c>
      <c r="S2023" s="13">
        <f t="shared" si="154"/>
        <v>41860.737233796295</v>
      </c>
      <c r="T2023" s="13">
        <f t="shared" si="153"/>
        <v>41905.737233796295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52"/>
        <v>1.2513700000000001</v>
      </c>
      <c r="P2024" s="8">
        <f t="shared" si="155"/>
        <v>385.03692307692307</v>
      </c>
      <c r="Q2024" t="s">
        <v>8317</v>
      </c>
      <c r="R2024" t="s">
        <v>8347</v>
      </c>
      <c r="S2024" s="13">
        <f t="shared" si="154"/>
        <v>42502.23578703704</v>
      </c>
      <c r="T2024" s="13">
        <f t="shared" si="153"/>
        <v>42532.23578703704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52"/>
        <v>1.61459</v>
      </c>
      <c r="P2025" s="8">
        <f t="shared" si="155"/>
        <v>457.39093484419266</v>
      </c>
      <c r="Q2025" t="s">
        <v>8317</v>
      </c>
      <c r="R2025" t="s">
        <v>8347</v>
      </c>
      <c r="S2025" s="13">
        <f t="shared" si="154"/>
        <v>42136.087418981479</v>
      </c>
      <c r="T2025" s="13">
        <f t="shared" si="153"/>
        <v>42166.087418981479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52"/>
        <v>5.8535000000000004</v>
      </c>
      <c r="P2026" s="8">
        <f t="shared" si="155"/>
        <v>222.99047619047619</v>
      </c>
      <c r="Q2026" t="s">
        <v>8317</v>
      </c>
      <c r="R2026" t="s">
        <v>8347</v>
      </c>
      <c r="S2026" s="13">
        <f t="shared" si="154"/>
        <v>41099.633611111109</v>
      </c>
      <c r="T2026" s="13">
        <f t="shared" si="153"/>
        <v>41133.791666666664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52"/>
        <v>2.0114999999999998</v>
      </c>
      <c r="P2027" s="8">
        <f t="shared" si="155"/>
        <v>220.74074074074073</v>
      </c>
      <c r="Q2027" t="s">
        <v>8317</v>
      </c>
      <c r="R2027" t="s">
        <v>8347</v>
      </c>
      <c r="S2027" s="13">
        <f t="shared" si="154"/>
        <v>42135.851226851846</v>
      </c>
      <c r="T2027" s="13">
        <f t="shared" si="153"/>
        <v>42165.851226851846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52"/>
        <v>1.3348307999999998</v>
      </c>
      <c r="P2028" s="8">
        <f t="shared" si="155"/>
        <v>73.503898678414089</v>
      </c>
      <c r="Q2028" t="s">
        <v>8317</v>
      </c>
      <c r="R2028" t="s">
        <v>8347</v>
      </c>
      <c r="S2028" s="13">
        <f t="shared" si="154"/>
        <v>41704.402604166666</v>
      </c>
      <c r="T2028" s="13">
        <f t="shared" si="153"/>
        <v>41749.832638888889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52"/>
        <v>1.2024900000000001</v>
      </c>
      <c r="P2029" s="8">
        <f t="shared" si="155"/>
        <v>223.09647495361781</v>
      </c>
      <c r="Q2029" t="s">
        <v>8317</v>
      </c>
      <c r="R2029" t="s">
        <v>8347</v>
      </c>
      <c r="S2029" s="13">
        <f t="shared" si="154"/>
        <v>42048.480543981474</v>
      </c>
      <c r="T2029" s="13">
        <f t="shared" si="153"/>
        <v>42093.438877314817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52"/>
        <v>1.2616666666666667</v>
      </c>
      <c r="P2030" s="8">
        <f t="shared" si="155"/>
        <v>47.911392405063289</v>
      </c>
      <c r="Q2030" t="s">
        <v>8317</v>
      </c>
      <c r="R2030" t="s">
        <v>8347</v>
      </c>
      <c r="S2030" s="13">
        <f t="shared" si="154"/>
        <v>40215.585717592592</v>
      </c>
      <c r="T2030" s="13">
        <f t="shared" si="153"/>
        <v>40252.579861111109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52"/>
        <v>3.6120000000000001</v>
      </c>
      <c r="P2031" s="8">
        <f t="shared" si="155"/>
        <v>96.063829787234042</v>
      </c>
      <c r="Q2031" t="s">
        <v>8317</v>
      </c>
      <c r="R2031" t="s">
        <v>8347</v>
      </c>
      <c r="S2031" s="13">
        <f t="shared" si="154"/>
        <v>41847.688437500001</v>
      </c>
      <c r="T2031" s="13">
        <f t="shared" si="153"/>
        <v>41877.688437500001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52"/>
        <v>2.26239013671875</v>
      </c>
      <c r="P2032" s="8">
        <f t="shared" si="155"/>
        <v>118.6144</v>
      </c>
      <c r="Q2032" t="s">
        <v>8317</v>
      </c>
      <c r="R2032" t="s">
        <v>8347</v>
      </c>
      <c r="S2032" s="13">
        <f t="shared" si="154"/>
        <v>41212.663148148145</v>
      </c>
      <c r="T2032" s="13">
        <f t="shared" si="153"/>
        <v>41242.663148148145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52"/>
        <v>1.2035</v>
      </c>
      <c r="P2033" s="8">
        <f t="shared" si="155"/>
        <v>118.45472440944881</v>
      </c>
      <c r="Q2033" t="s">
        <v>8317</v>
      </c>
      <c r="R2033" t="s">
        <v>8347</v>
      </c>
      <c r="S2033" s="13">
        <f t="shared" si="154"/>
        <v>41974.995983796289</v>
      </c>
      <c r="T2033" s="13">
        <f t="shared" si="153"/>
        <v>42012.708333333336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52"/>
        <v>3.0418799999999999</v>
      </c>
      <c r="P2034" s="8">
        <f t="shared" si="155"/>
        <v>143.21468926553672</v>
      </c>
      <c r="Q2034" t="s">
        <v>8317</v>
      </c>
      <c r="R2034" t="s">
        <v>8347</v>
      </c>
      <c r="S2034" s="13">
        <f t="shared" si="154"/>
        <v>42689.23233796296</v>
      </c>
      <c r="T2034" s="13">
        <f t="shared" si="153"/>
        <v>42718.874999999993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52"/>
        <v>1.7867599999999999</v>
      </c>
      <c r="P2035" s="8">
        <f t="shared" si="155"/>
        <v>282.71518987341773</v>
      </c>
      <c r="Q2035" t="s">
        <v>8317</v>
      </c>
      <c r="R2035" t="s">
        <v>8347</v>
      </c>
      <c r="S2035" s="13">
        <f t="shared" si="154"/>
        <v>41724.749050925922</v>
      </c>
      <c r="T2035" s="13">
        <f t="shared" si="153"/>
        <v>41754.749050925922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52"/>
        <v>3.868199871794872</v>
      </c>
      <c r="P2036" s="8">
        <f t="shared" si="155"/>
        <v>593.93620078740162</v>
      </c>
      <c r="Q2036" t="s">
        <v>8317</v>
      </c>
      <c r="R2036" t="s">
        <v>8347</v>
      </c>
      <c r="S2036" s="13">
        <f t="shared" si="154"/>
        <v>42075.796678240738</v>
      </c>
      <c r="T2036" s="13">
        <f t="shared" si="153"/>
        <v>42130.956944444442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52"/>
        <v>2.1103642500000004</v>
      </c>
      <c r="P2037" s="8">
        <f t="shared" si="155"/>
        <v>262.15704968944101</v>
      </c>
      <c r="Q2037" t="s">
        <v>8317</v>
      </c>
      <c r="R2037" t="s">
        <v>8347</v>
      </c>
      <c r="S2037" s="13">
        <f t="shared" si="154"/>
        <v>42311.29174768518</v>
      </c>
      <c r="T2037" s="13">
        <f t="shared" si="153"/>
        <v>42356.708333333336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52"/>
        <v>1.3166833333333334</v>
      </c>
      <c r="P2038" s="8">
        <f t="shared" si="155"/>
        <v>46.580778301886795</v>
      </c>
      <c r="Q2038" t="s">
        <v>8317</v>
      </c>
      <c r="R2038" t="s">
        <v>8347</v>
      </c>
      <c r="S2038" s="13">
        <f t="shared" si="154"/>
        <v>41738.531469907401</v>
      </c>
      <c r="T2038" s="13">
        <f t="shared" si="153"/>
        <v>41768.531469907401</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52"/>
        <v>3.0047639999999998</v>
      </c>
      <c r="P2039" s="8">
        <f t="shared" si="155"/>
        <v>70.041118881118877</v>
      </c>
      <c r="Q2039" t="s">
        <v>8317</v>
      </c>
      <c r="R2039" t="s">
        <v>8347</v>
      </c>
      <c r="S2039" s="13">
        <f t="shared" si="154"/>
        <v>41577.876770833333</v>
      </c>
      <c r="T2039" s="13">
        <f t="shared" si="153"/>
        <v>41637.918437499997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52"/>
        <v>4.2051249999999998</v>
      </c>
      <c r="P2040" s="8">
        <f t="shared" si="155"/>
        <v>164.90686274509804</v>
      </c>
      <c r="Q2040" t="s">
        <v>8317</v>
      </c>
      <c r="R2040" t="s">
        <v>8347</v>
      </c>
      <c r="S2040" s="13">
        <f t="shared" si="154"/>
        <v>41423.937743055554</v>
      </c>
      <c r="T2040" s="13">
        <f t="shared" si="153"/>
        <v>41456.416666666664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52"/>
        <v>1.362168</v>
      </c>
      <c r="P2041" s="8">
        <f t="shared" si="155"/>
        <v>449.26385224274406</v>
      </c>
      <c r="Q2041" t="s">
        <v>8317</v>
      </c>
      <c r="R2041" t="s">
        <v>8347</v>
      </c>
      <c r="S2041" s="13">
        <f t="shared" si="154"/>
        <v>42675.10561342592</v>
      </c>
      <c r="T2041" s="13">
        <f t="shared" si="153"/>
        <v>42704.874305555553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52"/>
        <v>2.4817133333333334</v>
      </c>
      <c r="P2042" s="8">
        <f t="shared" si="155"/>
        <v>27.472841328413285</v>
      </c>
      <c r="Q2042" t="s">
        <v>8317</v>
      </c>
      <c r="R2042" t="s">
        <v>8347</v>
      </c>
      <c r="S2042" s="13">
        <f t="shared" si="154"/>
        <v>41578.593784722216</v>
      </c>
      <c r="T2042" s="13">
        <f t="shared" si="153"/>
        <v>41593.635451388887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52"/>
        <v>1.8186315789473684</v>
      </c>
      <c r="P2043" s="8">
        <f t="shared" si="155"/>
        <v>143.97499999999999</v>
      </c>
      <c r="Q2043" t="s">
        <v>8317</v>
      </c>
      <c r="R2043" t="s">
        <v>8347</v>
      </c>
      <c r="S2043" s="13">
        <f t="shared" si="154"/>
        <v>42654.192442129628</v>
      </c>
      <c r="T2043" s="13">
        <f t="shared" si="153"/>
        <v>42684.234108796292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52"/>
        <v>1.2353000000000001</v>
      </c>
      <c r="P2044" s="8">
        <f t="shared" si="155"/>
        <v>88.23571428571428</v>
      </c>
      <c r="Q2044" t="s">
        <v>8317</v>
      </c>
      <c r="R2044" t="s">
        <v>8347</v>
      </c>
      <c r="S2044" s="13">
        <f t="shared" si="154"/>
        <v>42331.374699074069</v>
      </c>
      <c r="T2044" s="13">
        <f t="shared" si="153"/>
        <v>42391.374699074069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52"/>
        <v>5.0620938628158845</v>
      </c>
      <c r="P2045" s="8">
        <f t="shared" si="155"/>
        <v>36.326424870466319</v>
      </c>
      <c r="Q2045" t="s">
        <v>8317</v>
      </c>
      <c r="R2045" t="s">
        <v>8347</v>
      </c>
      <c r="S2045" s="13">
        <f t="shared" si="154"/>
        <v>42660.843483796292</v>
      </c>
      <c r="T2045" s="13">
        <f t="shared" si="153"/>
        <v>42714.874305555553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52"/>
        <v>1.0821333333333334</v>
      </c>
      <c r="P2046" s="8">
        <f t="shared" si="155"/>
        <v>90.177777777777777</v>
      </c>
      <c r="Q2046" t="s">
        <v>8317</v>
      </c>
      <c r="R2046" t="s">
        <v>8347</v>
      </c>
      <c r="S2046" s="13">
        <f t="shared" si="154"/>
        <v>42138.350856481477</v>
      </c>
      <c r="T2046" s="13">
        <f t="shared" si="153"/>
        <v>42168.350856481477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52"/>
        <v>8.1918387755102042</v>
      </c>
      <c r="P2047" s="8">
        <f t="shared" si="155"/>
        <v>152.62361216730039</v>
      </c>
      <c r="Q2047" t="s">
        <v>8317</v>
      </c>
      <c r="R2047" t="s">
        <v>8347</v>
      </c>
      <c r="S2047" s="13">
        <f t="shared" si="154"/>
        <v>41068.755173611113</v>
      </c>
      <c r="T2047" s="13">
        <f t="shared" si="153"/>
        <v>41098.755173611113</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52"/>
        <v>1.2110000000000001</v>
      </c>
      <c r="P2048" s="8">
        <f t="shared" si="155"/>
        <v>55.806451612903224</v>
      </c>
      <c r="Q2048" t="s">
        <v>8317</v>
      </c>
      <c r="R2048" t="s">
        <v>8347</v>
      </c>
      <c r="S2048" s="13">
        <f t="shared" si="154"/>
        <v>41386.838472222218</v>
      </c>
      <c r="T2048" s="13">
        <f t="shared" si="153"/>
        <v>41416.838472222218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52"/>
        <v>1.0299897959183673</v>
      </c>
      <c r="P2049" s="8">
        <f t="shared" si="155"/>
        <v>227.85327313769753</v>
      </c>
      <c r="Q2049" t="s">
        <v>8317</v>
      </c>
      <c r="R2049" t="s">
        <v>8347</v>
      </c>
      <c r="S2049" s="13">
        <f t="shared" si="154"/>
        <v>42081.570254629631</v>
      </c>
      <c r="T2049" s="13">
        <f t="shared" si="153"/>
        <v>42110.666666666664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52"/>
        <v>1.4833229411764706</v>
      </c>
      <c r="P2050" s="8">
        <f t="shared" si="155"/>
        <v>91.82989803350327</v>
      </c>
      <c r="Q2050" t="s">
        <v>8317</v>
      </c>
      <c r="R2050" t="s">
        <v>8347</v>
      </c>
      <c r="S2050" s="13">
        <f t="shared" si="154"/>
        <v>41387.318182870367</v>
      </c>
      <c r="T2050" s="13">
        <f t="shared" si="153"/>
        <v>41417.318182870367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56">E2051/D2051</f>
        <v>1.2019070000000001</v>
      </c>
      <c r="P2051" s="8">
        <f t="shared" si="155"/>
        <v>80.991037735849048</v>
      </c>
      <c r="Q2051" t="s">
        <v>8317</v>
      </c>
      <c r="R2051" t="s">
        <v>8347</v>
      </c>
      <c r="S2051" s="13">
        <f t="shared" si="154"/>
        <v>41575.194016203699</v>
      </c>
      <c r="T2051" s="13">
        <f t="shared" ref="T2051:T2114" si="157">(I2051/86400)+25569+(-8/24)</f>
        <v>41610.624305555553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56"/>
        <v>4.7327000000000004</v>
      </c>
      <c r="P2052" s="8">
        <f t="shared" si="155"/>
        <v>278.39411764705881</v>
      </c>
      <c r="Q2052" t="s">
        <v>8317</v>
      </c>
      <c r="R2052" t="s">
        <v>8347</v>
      </c>
      <c r="S2052" s="13">
        <f t="shared" ref="S2052:S2115" si="158">(J2052/86400)+25569+(-8/24)</f>
        <v>42114.738171296289</v>
      </c>
      <c r="T2052" s="13">
        <f t="shared" si="157"/>
        <v>42154.738171296289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56"/>
        <v>1.303625</v>
      </c>
      <c r="P2053" s="8">
        <f t="shared" si="155"/>
        <v>43.095041322314053</v>
      </c>
      <c r="Q2053" t="s">
        <v>8317</v>
      </c>
      <c r="R2053" t="s">
        <v>8347</v>
      </c>
      <c r="S2053" s="13">
        <f t="shared" si="158"/>
        <v>41603.689085648148</v>
      </c>
      <c r="T2053" s="13">
        <f t="shared" si="157"/>
        <v>41633.689085648148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56"/>
        <v>3.5304799999999998</v>
      </c>
      <c r="P2054" s="8">
        <f t="shared" si="155"/>
        <v>326.29205175600737</v>
      </c>
      <c r="Q2054" t="s">
        <v>8317</v>
      </c>
      <c r="R2054" t="s">
        <v>8347</v>
      </c>
      <c r="S2054" s="13">
        <f t="shared" si="158"/>
        <v>42374.750613425924</v>
      </c>
      <c r="T2054" s="13">
        <f t="shared" si="157"/>
        <v>42419.750613425924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56"/>
        <v>1.0102</v>
      </c>
      <c r="P2055" s="8">
        <f t="shared" si="155"/>
        <v>41.743801652892564</v>
      </c>
      <c r="Q2055" t="s">
        <v>8317</v>
      </c>
      <c r="R2055" t="s">
        <v>8347</v>
      </c>
      <c r="S2055" s="13">
        <f t="shared" si="158"/>
        <v>42303.284155092588</v>
      </c>
      <c r="T2055" s="13">
        <f t="shared" si="157"/>
        <v>42333.325821759259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56"/>
        <v>1.1359142857142857</v>
      </c>
      <c r="P2056" s="8">
        <f t="shared" si="155"/>
        <v>64.020933977455712</v>
      </c>
      <c r="Q2056" t="s">
        <v>8317</v>
      </c>
      <c r="R2056" t="s">
        <v>8347</v>
      </c>
      <c r="S2056" s="13">
        <f t="shared" si="158"/>
        <v>41731.187615740739</v>
      </c>
      <c r="T2056" s="13">
        <f t="shared" si="157"/>
        <v>41761.187615740739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56"/>
        <v>1.6741666666666666</v>
      </c>
      <c r="P2057" s="8">
        <f t="shared" si="155"/>
        <v>99.455445544554451</v>
      </c>
      <c r="Q2057" t="s">
        <v>8317</v>
      </c>
      <c r="R2057" t="s">
        <v>8347</v>
      </c>
      <c r="S2057" s="13">
        <f t="shared" si="158"/>
        <v>41946.340775462959</v>
      </c>
      <c r="T2057" s="13">
        <f t="shared" si="157"/>
        <v>41975.833333333336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56"/>
        <v>1.5345200000000001</v>
      </c>
      <c r="P2058" s="8">
        <f t="shared" si="155"/>
        <v>138.49458483754512</v>
      </c>
      <c r="Q2058" t="s">
        <v>8317</v>
      </c>
      <c r="R2058" t="s">
        <v>8347</v>
      </c>
      <c r="S2058" s="13">
        <f t="shared" si="158"/>
        <v>41351.427569444444</v>
      </c>
      <c r="T2058" s="13">
        <f t="shared" si="157"/>
        <v>41381.427569444444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56"/>
        <v>2.022322</v>
      </c>
      <c r="P2059" s="8">
        <f t="shared" si="155"/>
        <v>45.547792792792798</v>
      </c>
      <c r="Q2059" t="s">
        <v>8317</v>
      </c>
      <c r="R2059" t="s">
        <v>8347</v>
      </c>
      <c r="S2059" s="13">
        <f t="shared" si="158"/>
        <v>42396.161249999997</v>
      </c>
      <c r="T2059" s="13">
        <f t="shared" si="157"/>
        <v>42426.161249999997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56"/>
        <v>1.6828125</v>
      </c>
      <c r="P2060" s="8">
        <f t="shared" si="155"/>
        <v>10.507317073170732</v>
      </c>
      <c r="Q2060" t="s">
        <v>8317</v>
      </c>
      <c r="R2060" t="s">
        <v>8347</v>
      </c>
      <c r="S2060" s="13">
        <f t="shared" si="158"/>
        <v>42026.03738425926</v>
      </c>
      <c r="T2060" s="13">
        <f t="shared" si="157"/>
        <v>42065.499999999993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56"/>
        <v>1.4345666666666668</v>
      </c>
      <c r="P2061" s="8">
        <f t="shared" si="155"/>
        <v>114.76533333333333</v>
      </c>
      <c r="Q2061" t="s">
        <v>8317</v>
      </c>
      <c r="R2061" t="s">
        <v>8347</v>
      </c>
      <c r="S2061" s="13">
        <f t="shared" si="158"/>
        <v>42361.269143518519</v>
      </c>
      <c r="T2061" s="13">
        <f t="shared" si="157"/>
        <v>42400.582638888889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56"/>
        <v>1.964</v>
      </c>
      <c r="P2062" s="8">
        <f t="shared" si="155"/>
        <v>35.997067448680355</v>
      </c>
      <c r="Q2062" t="s">
        <v>8317</v>
      </c>
      <c r="R2062" t="s">
        <v>8347</v>
      </c>
      <c r="S2062" s="13">
        <f t="shared" si="158"/>
        <v>41783.309606481482</v>
      </c>
      <c r="T2062" s="13">
        <f t="shared" si="157"/>
        <v>41843.309606481482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56"/>
        <v>1.0791999999999999</v>
      </c>
      <c r="P2063" s="8">
        <f t="shared" si="155"/>
        <v>154.17142857142858</v>
      </c>
      <c r="Q2063" t="s">
        <v>8317</v>
      </c>
      <c r="R2063" t="s">
        <v>8347</v>
      </c>
      <c r="S2063" s="13">
        <f t="shared" si="158"/>
        <v>42705.431180555555</v>
      </c>
      <c r="T2063" s="13">
        <f t="shared" si="157"/>
        <v>42735.431180555555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56"/>
        <v>1.14977</v>
      </c>
      <c r="P2064" s="8">
        <f t="shared" ref="P2064:P2127" si="159">E2064/L2064</f>
        <v>566.38916256157631</v>
      </c>
      <c r="Q2064" t="s">
        <v>8317</v>
      </c>
      <c r="R2064" t="s">
        <v>8347</v>
      </c>
      <c r="S2064" s="13">
        <f t="shared" si="158"/>
        <v>42423.049745370365</v>
      </c>
      <c r="T2064" s="13">
        <f t="shared" si="157"/>
        <v>42453.0080787037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56"/>
        <v>1.4804999999999999</v>
      </c>
      <c r="P2065" s="8">
        <f t="shared" si="159"/>
        <v>120.85714285714286</v>
      </c>
      <c r="Q2065" t="s">
        <v>8317</v>
      </c>
      <c r="R2065" t="s">
        <v>8347</v>
      </c>
      <c r="S2065" s="13">
        <f t="shared" si="158"/>
        <v>42472.399317129624</v>
      </c>
      <c r="T2065" s="13">
        <f t="shared" si="157"/>
        <v>42505.399317129624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56"/>
        <v>1.9116676082790633</v>
      </c>
      <c r="P2066" s="8">
        <f t="shared" si="159"/>
        <v>86.163845492085343</v>
      </c>
      <c r="Q2066" t="s">
        <v>8317</v>
      </c>
      <c r="R2066" t="s">
        <v>8347</v>
      </c>
      <c r="S2066" s="13">
        <f t="shared" si="158"/>
        <v>41389.0315162037</v>
      </c>
      <c r="T2066" s="13">
        <f t="shared" si="157"/>
        <v>41425.166666666664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56"/>
        <v>1.99215125</v>
      </c>
      <c r="P2067" s="8">
        <f t="shared" si="159"/>
        <v>51.212114395886893</v>
      </c>
      <c r="Q2067" t="s">
        <v>8317</v>
      </c>
      <c r="R2067" t="s">
        <v>8347</v>
      </c>
      <c r="S2067" s="13">
        <f t="shared" si="158"/>
        <v>41603.000335648147</v>
      </c>
      <c r="T2067" s="13">
        <f t="shared" si="157"/>
        <v>41633.000335648147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56"/>
        <v>2.1859999999999999</v>
      </c>
      <c r="P2068" s="8">
        <f t="shared" si="159"/>
        <v>67.261538461538464</v>
      </c>
      <c r="Q2068" t="s">
        <v>8317</v>
      </c>
      <c r="R2068" t="s">
        <v>8347</v>
      </c>
      <c r="S2068" s="13">
        <f t="shared" si="158"/>
        <v>41844.438460648147</v>
      </c>
      <c r="T2068" s="13">
        <f t="shared" si="157"/>
        <v>41874.438460648147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56"/>
        <v>1.2686868686868686</v>
      </c>
      <c r="P2069" s="8">
        <f t="shared" si="159"/>
        <v>62.8</v>
      </c>
      <c r="Q2069" t="s">
        <v>8317</v>
      </c>
      <c r="R2069" t="s">
        <v>8347</v>
      </c>
      <c r="S2069" s="13">
        <f t="shared" si="158"/>
        <v>42115.520555555551</v>
      </c>
      <c r="T2069" s="13">
        <f t="shared" si="157"/>
        <v>42148.520555555551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56"/>
        <v>1.0522388</v>
      </c>
      <c r="P2070" s="8">
        <f t="shared" si="159"/>
        <v>346.13118421052633</v>
      </c>
      <c r="Q2070" t="s">
        <v>8317</v>
      </c>
      <c r="R2070" t="s">
        <v>8347</v>
      </c>
      <c r="S2070" s="13">
        <f t="shared" si="158"/>
        <v>42633.508275462962</v>
      </c>
      <c r="T2070" s="13">
        <f t="shared" si="157"/>
        <v>42663.508275462962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56"/>
        <v>1.2840666000000001</v>
      </c>
      <c r="P2071" s="8">
        <f t="shared" si="159"/>
        <v>244.11912547528519</v>
      </c>
      <c r="Q2071" t="s">
        <v>8317</v>
      </c>
      <c r="R2071" t="s">
        <v>8347</v>
      </c>
      <c r="S2071" s="13">
        <f t="shared" si="158"/>
        <v>42340.638784722221</v>
      </c>
      <c r="T2071" s="13">
        <f t="shared" si="157"/>
        <v>42371.638784722221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56"/>
        <v>3.1732719999999999</v>
      </c>
      <c r="P2072" s="8">
        <f t="shared" si="159"/>
        <v>259.25424836601309</v>
      </c>
      <c r="Q2072" t="s">
        <v>8317</v>
      </c>
      <c r="R2072" t="s">
        <v>8347</v>
      </c>
      <c r="S2072" s="13">
        <f t="shared" si="158"/>
        <v>42519.323182870365</v>
      </c>
      <c r="T2072" s="13">
        <f t="shared" si="157"/>
        <v>42549.323182870365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56"/>
        <v>2.8073000000000001</v>
      </c>
      <c r="P2073" s="8">
        <f t="shared" si="159"/>
        <v>201.96402877697841</v>
      </c>
      <c r="Q2073" t="s">
        <v>8317</v>
      </c>
      <c r="R2073" t="s">
        <v>8347</v>
      </c>
      <c r="S2073" s="13">
        <f t="shared" si="158"/>
        <v>42599.945416666662</v>
      </c>
      <c r="T2073" s="13">
        <f t="shared" si="157"/>
        <v>42644.945416666662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56"/>
        <v>1.1073146853146854</v>
      </c>
      <c r="P2074" s="8">
        <f t="shared" si="159"/>
        <v>226.20857142857142</v>
      </c>
      <c r="Q2074" t="s">
        <v>8317</v>
      </c>
      <c r="R2074" t="s">
        <v>8347</v>
      </c>
      <c r="S2074" s="13">
        <f t="shared" si="158"/>
        <v>42467.248055555552</v>
      </c>
      <c r="T2074" s="13">
        <f t="shared" si="157"/>
        <v>42497.248055555552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56"/>
        <v>1.5260429999999998</v>
      </c>
      <c r="P2075" s="8">
        <f t="shared" si="159"/>
        <v>324.69</v>
      </c>
      <c r="Q2075" t="s">
        <v>8317</v>
      </c>
      <c r="R2075" t="s">
        <v>8347</v>
      </c>
      <c r="S2075" s="13">
        <f t="shared" si="158"/>
        <v>42087.334699074076</v>
      </c>
      <c r="T2075" s="13">
        <f t="shared" si="157"/>
        <v>42132.334699074076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56"/>
        <v>1.0249999999999999</v>
      </c>
      <c r="P2076" s="8">
        <f t="shared" si="159"/>
        <v>205</v>
      </c>
      <c r="Q2076" t="s">
        <v>8317</v>
      </c>
      <c r="R2076" t="s">
        <v>8347</v>
      </c>
      <c r="S2076" s="13">
        <f t="shared" si="158"/>
        <v>42466.492847222216</v>
      </c>
      <c r="T2076" s="13">
        <f t="shared" si="157"/>
        <v>42496.492847222216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56"/>
        <v>16.783738373837384</v>
      </c>
      <c r="P2077" s="8">
        <f t="shared" si="159"/>
        <v>20.465926829268295</v>
      </c>
      <c r="Q2077" t="s">
        <v>8317</v>
      </c>
      <c r="R2077" t="s">
        <v>8347</v>
      </c>
      <c r="S2077" s="13">
        <f t="shared" si="158"/>
        <v>41450.348240740735</v>
      </c>
      <c r="T2077" s="13">
        <f t="shared" si="157"/>
        <v>41480.348240740735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56"/>
        <v>5.4334915642458101</v>
      </c>
      <c r="P2078" s="8">
        <f t="shared" si="159"/>
        <v>116.35303146309367</v>
      </c>
      <c r="Q2078" t="s">
        <v>8317</v>
      </c>
      <c r="R2078" t="s">
        <v>8347</v>
      </c>
      <c r="S2078" s="13">
        <f t="shared" si="158"/>
        <v>41803.547326388885</v>
      </c>
      <c r="T2078" s="13">
        <f t="shared" si="157"/>
        <v>41843.547326388885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56"/>
        <v>1.1550800000000001</v>
      </c>
      <c r="P2079" s="8">
        <f t="shared" si="159"/>
        <v>307.20212765957444</v>
      </c>
      <c r="Q2079" t="s">
        <v>8317</v>
      </c>
      <c r="R2079" t="s">
        <v>8347</v>
      </c>
      <c r="S2079" s="13">
        <f t="shared" si="158"/>
        <v>42102.70921296296</v>
      </c>
      <c r="T2079" s="13">
        <f t="shared" si="157"/>
        <v>42160.541666666664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56"/>
        <v>1.3120499999999999</v>
      </c>
      <c r="P2080" s="8">
        <f t="shared" si="159"/>
        <v>546.6875</v>
      </c>
      <c r="Q2080" t="s">
        <v>8317</v>
      </c>
      <c r="R2080" t="s">
        <v>8347</v>
      </c>
      <c r="S2080" s="13">
        <f t="shared" si="158"/>
        <v>42692.438159722216</v>
      </c>
      <c r="T2080" s="13">
        <f t="shared" si="157"/>
        <v>42722.438159722216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56"/>
        <v>2.8816999999999999</v>
      </c>
      <c r="P2081" s="8">
        <f t="shared" si="159"/>
        <v>47.474464579901152</v>
      </c>
      <c r="Q2081" t="s">
        <v>8317</v>
      </c>
      <c r="R2081" t="s">
        <v>8347</v>
      </c>
      <c r="S2081" s="13">
        <f t="shared" si="158"/>
        <v>42150.377233796295</v>
      </c>
      <c r="T2081" s="13">
        <f t="shared" si="157"/>
        <v>42180.458333333336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56"/>
        <v>5.0780000000000003</v>
      </c>
      <c r="P2082" s="8">
        <f t="shared" si="159"/>
        <v>101.56</v>
      </c>
      <c r="Q2082" t="s">
        <v>8317</v>
      </c>
      <c r="R2082" t="s">
        <v>8347</v>
      </c>
      <c r="S2082" s="13">
        <f t="shared" si="158"/>
        <v>42289.623842592591</v>
      </c>
      <c r="T2082" s="13">
        <f t="shared" si="157"/>
        <v>42319.665509259255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56"/>
        <v>1.1457142857142857</v>
      </c>
      <c r="P2083" s="8">
        <f t="shared" si="159"/>
        <v>72.909090909090907</v>
      </c>
      <c r="Q2083" t="s">
        <v>8323</v>
      </c>
      <c r="R2083" t="s">
        <v>8327</v>
      </c>
      <c r="S2083" s="13">
        <f t="shared" si="158"/>
        <v>41003.823553240734</v>
      </c>
      <c r="T2083" s="13">
        <f t="shared" si="157"/>
        <v>41044.874305555553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56"/>
        <v>1.1073333333333333</v>
      </c>
      <c r="P2084" s="8">
        <f t="shared" si="159"/>
        <v>43.710526315789473</v>
      </c>
      <c r="Q2084" t="s">
        <v>8323</v>
      </c>
      <c r="R2084" t="s">
        <v>8327</v>
      </c>
      <c r="S2084" s="13">
        <f t="shared" si="158"/>
        <v>40810.786990740737</v>
      </c>
      <c r="T2084" s="13">
        <f t="shared" si="157"/>
        <v>40870.828657407408</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56"/>
        <v>1.1333333333333333</v>
      </c>
      <c r="P2085" s="8">
        <f t="shared" si="159"/>
        <v>34</v>
      </c>
      <c r="Q2085" t="s">
        <v>8323</v>
      </c>
      <c r="R2085" t="s">
        <v>8327</v>
      </c>
      <c r="S2085" s="13">
        <f t="shared" si="158"/>
        <v>41034.388831018514</v>
      </c>
      <c r="T2085" s="13">
        <f t="shared" si="157"/>
        <v>41064.388831018514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56"/>
        <v>1.0833333333333333</v>
      </c>
      <c r="P2086" s="8">
        <f t="shared" si="159"/>
        <v>70.652173913043484</v>
      </c>
      <c r="Q2086" t="s">
        <v>8323</v>
      </c>
      <c r="R2086" t="s">
        <v>8327</v>
      </c>
      <c r="S2086" s="13">
        <f t="shared" si="158"/>
        <v>41731.499791666662</v>
      </c>
      <c r="T2086" s="13">
        <f t="shared" si="157"/>
        <v>41762.957638888889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56"/>
        <v>1.2353333333333334</v>
      </c>
      <c r="P2087" s="8">
        <f t="shared" si="159"/>
        <v>89.301204819277103</v>
      </c>
      <c r="Q2087" t="s">
        <v>8323</v>
      </c>
      <c r="R2087" t="s">
        <v>8327</v>
      </c>
      <c r="S2087" s="13">
        <f t="shared" si="158"/>
        <v>41075.502164351848</v>
      </c>
      <c r="T2087" s="13">
        <f t="shared" si="157"/>
        <v>41105.502164351848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56"/>
        <v>1.0069999999999999</v>
      </c>
      <c r="P2088" s="8">
        <f t="shared" si="159"/>
        <v>115.08571428571429</v>
      </c>
      <c r="Q2088" t="s">
        <v>8323</v>
      </c>
      <c r="R2088" t="s">
        <v>8327</v>
      </c>
      <c r="S2088" s="13">
        <f t="shared" si="158"/>
        <v>40860.337175925924</v>
      </c>
      <c r="T2088" s="13">
        <f t="shared" si="157"/>
        <v>40890.874305555553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56"/>
        <v>1.0353333333333334</v>
      </c>
      <c r="P2089" s="8">
        <f t="shared" si="159"/>
        <v>62.12</v>
      </c>
      <c r="Q2089" t="s">
        <v>8323</v>
      </c>
      <c r="R2089" t="s">
        <v>8327</v>
      </c>
      <c r="S2089" s="13">
        <f t="shared" si="158"/>
        <v>40763.871041666665</v>
      </c>
      <c r="T2089" s="13">
        <f t="shared" si="157"/>
        <v>40793.871041666665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56"/>
        <v>1.1551066666666667</v>
      </c>
      <c r="P2090" s="8">
        <f t="shared" si="159"/>
        <v>46.204266666666669</v>
      </c>
      <c r="Q2090" t="s">
        <v>8323</v>
      </c>
      <c r="R2090" t="s">
        <v>8327</v>
      </c>
      <c r="S2090" s="13">
        <f t="shared" si="158"/>
        <v>40395.381388888891</v>
      </c>
      <c r="T2090" s="13">
        <f t="shared" si="157"/>
        <v>40431.832638888889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56"/>
        <v>1.2040040000000001</v>
      </c>
      <c r="P2091" s="8">
        <f t="shared" si="159"/>
        <v>48.54854838709678</v>
      </c>
      <c r="Q2091" t="s">
        <v>8323</v>
      </c>
      <c r="R2091" t="s">
        <v>8327</v>
      </c>
      <c r="S2091" s="13">
        <f t="shared" si="158"/>
        <v>41452.742986111109</v>
      </c>
      <c r="T2091" s="13">
        <f t="shared" si="157"/>
        <v>41487.742986111109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56"/>
        <v>1.1504037499999999</v>
      </c>
      <c r="P2092" s="8">
        <f t="shared" si="159"/>
        <v>57.520187499999999</v>
      </c>
      <c r="Q2092" t="s">
        <v>8323</v>
      </c>
      <c r="R2092" t="s">
        <v>8327</v>
      </c>
      <c r="S2092" s="13">
        <f t="shared" si="158"/>
        <v>41299.048090277771</v>
      </c>
      <c r="T2092" s="13">
        <f t="shared" si="157"/>
        <v>41329.048090277771</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56"/>
        <v>1.2046777777777777</v>
      </c>
      <c r="P2093" s="8">
        <f t="shared" si="159"/>
        <v>88.147154471544724</v>
      </c>
      <c r="Q2093" t="s">
        <v>8323</v>
      </c>
      <c r="R2093" t="s">
        <v>8327</v>
      </c>
      <c r="S2093" s="13">
        <f t="shared" si="158"/>
        <v>40554.989328703705</v>
      </c>
      <c r="T2093" s="13">
        <f t="shared" si="157"/>
        <v>40603.5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56"/>
        <v>1.0128333333333333</v>
      </c>
      <c r="P2094" s="8">
        <f t="shared" si="159"/>
        <v>110.49090909090908</v>
      </c>
      <c r="Q2094" t="s">
        <v>8323</v>
      </c>
      <c r="R2094" t="s">
        <v>8327</v>
      </c>
      <c r="S2094" s="13">
        <f t="shared" si="158"/>
        <v>40763.374212962961</v>
      </c>
      <c r="T2094" s="13">
        <f t="shared" si="157"/>
        <v>40823.374212962961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56"/>
        <v>1.0246666666666666</v>
      </c>
      <c r="P2095" s="8">
        <f t="shared" si="159"/>
        <v>66.826086956521735</v>
      </c>
      <c r="Q2095" t="s">
        <v>8323</v>
      </c>
      <c r="R2095" t="s">
        <v>8327</v>
      </c>
      <c r="S2095" s="13">
        <f t="shared" si="158"/>
        <v>41205.521203703705</v>
      </c>
      <c r="T2095" s="13">
        <f t="shared" si="157"/>
        <v>41265.56287037037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56"/>
        <v>1.2054285714285715</v>
      </c>
      <c r="P2096" s="8">
        <f t="shared" si="159"/>
        <v>58.597222222222221</v>
      </c>
      <c r="Q2096" t="s">
        <v>8323</v>
      </c>
      <c r="R2096" t="s">
        <v>8327</v>
      </c>
      <c r="S2096" s="13">
        <f t="shared" si="158"/>
        <v>40938.686689814815</v>
      </c>
      <c r="T2096" s="13">
        <f t="shared" si="157"/>
        <v>40972.791666666664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56"/>
        <v>1</v>
      </c>
      <c r="P2097" s="8">
        <f t="shared" si="159"/>
        <v>113.63636363636364</v>
      </c>
      <c r="Q2097" t="s">
        <v>8323</v>
      </c>
      <c r="R2097" t="s">
        <v>8327</v>
      </c>
      <c r="S2097" s="13">
        <f t="shared" si="158"/>
        <v>40758.400150462963</v>
      </c>
      <c r="T2097" s="13">
        <f t="shared" si="157"/>
        <v>40818.400150462963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56"/>
        <v>1.0166666666666666</v>
      </c>
      <c r="P2098" s="8">
        <f t="shared" si="159"/>
        <v>43.571428571428569</v>
      </c>
      <c r="Q2098" t="s">
        <v>8323</v>
      </c>
      <c r="R2098" t="s">
        <v>8327</v>
      </c>
      <c r="S2098" s="13">
        <f t="shared" si="158"/>
        <v>41192.425173611111</v>
      </c>
      <c r="T2098" s="13">
        <f t="shared" si="157"/>
        <v>41207.832638888889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56"/>
        <v>1</v>
      </c>
      <c r="P2099" s="8">
        <f t="shared" si="159"/>
        <v>78.94736842105263</v>
      </c>
      <c r="Q2099" t="s">
        <v>8323</v>
      </c>
      <c r="R2099" t="s">
        <v>8327</v>
      </c>
      <c r="S2099" s="13">
        <f t="shared" si="158"/>
        <v>40818.251562500001</v>
      </c>
      <c r="T2099" s="13">
        <f t="shared" si="157"/>
        <v>40878.293229166666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56"/>
        <v>1.0033333333333334</v>
      </c>
      <c r="P2100" s="8">
        <f t="shared" si="159"/>
        <v>188.125</v>
      </c>
      <c r="Q2100" t="s">
        <v>8323</v>
      </c>
      <c r="R2100" t="s">
        <v>8327</v>
      </c>
      <c r="S2100" s="13">
        <f t="shared" si="158"/>
        <v>40945.780497685184</v>
      </c>
      <c r="T2100" s="13">
        <f t="shared" si="157"/>
        <v>40975.780497685184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56"/>
        <v>1.3236666666666668</v>
      </c>
      <c r="P2101" s="8">
        <f t="shared" si="159"/>
        <v>63.031746031746032</v>
      </c>
      <c r="Q2101" t="s">
        <v>8323</v>
      </c>
      <c r="R2101" t="s">
        <v>8327</v>
      </c>
      <c r="S2101" s="13">
        <f t="shared" si="158"/>
        <v>42173.41300925926</v>
      </c>
      <c r="T2101" s="13">
        <f t="shared" si="157"/>
        <v>42186.819444444445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56"/>
        <v>1.3666666666666667</v>
      </c>
      <c r="P2102" s="8">
        <f t="shared" si="159"/>
        <v>30.37037037037037</v>
      </c>
      <c r="Q2102" t="s">
        <v>8323</v>
      </c>
      <c r="R2102" t="s">
        <v>8327</v>
      </c>
      <c r="S2102" s="13">
        <f t="shared" si="158"/>
        <v>41074.50163194444</v>
      </c>
      <c r="T2102" s="13">
        <f t="shared" si="157"/>
        <v>41089.832638888889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56"/>
        <v>1.1325000000000001</v>
      </c>
      <c r="P2103" s="8">
        <f t="shared" si="159"/>
        <v>51.477272727272727</v>
      </c>
      <c r="Q2103" t="s">
        <v>8323</v>
      </c>
      <c r="R2103" t="s">
        <v>8327</v>
      </c>
      <c r="S2103" s="13">
        <f t="shared" si="158"/>
        <v>40891.816134259258</v>
      </c>
      <c r="T2103" s="13">
        <f t="shared" si="157"/>
        <v>40951.816134259258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56"/>
        <v>1.36</v>
      </c>
      <c r="P2104" s="8">
        <f t="shared" si="159"/>
        <v>35.789473684210527</v>
      </c>
      <c r="Q2104" t="s">
        <v>8323</v>
      </c>
      <c r="R2104" t="s">
        <v>8327</v>
      </c>
      <c r="S2104" s="13">
        <f t="shared" si="158"/>
        <v>40638.535277777773</v>
      </c>
      <c r="T2104" s="13">
        <f t="shared" si="157"/>
        <v>40668.535277777773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56"/>
        <v>1.4612318374694613</v>
      </c>
      <c r="P2105" s="8">
        <f t="shared" si="159"/>
        <v>98.817391304347822</v>
      </c>
      <c r="Q2105" t="s">
        <v>8323</v>
      </c>
      <c r="R2105" t="s">
        <v>8327</v>
      </c>
      <c r="S2105" s="13">
        <f t="shared" si="158"/>
        <v>41192.421608796292</v>
      </c>
      <c r="T2105" s="13">
        <f t="shared" si="157"/>
        <v>41222.463275462964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56"/>
        <v>1.2949999999999999</v>
      </c>
      <c r="P2106" s="8">
        <f t="shared" si="159"/>
        <v>28</v>
      </c>
      <c r="Q2106" t="s">
        <v>8323</v>
      </c>
      <c r="R2106" t="s">
        <v>8327</v>
      </c>
      <c r="S2106" s="13">
        <f t="shared" si="158"/>
        <v>41393.74113425926</v>
      </c>
      <c r="T2106" s="13">
        <f t="shared" si="157"/>
        <v>41424.666666666664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56"/>
        <v>2.54</v>
      </c>
      <c r="P2107" s="8">
        <f t="shared" si="159"/>
        <v>51.313131313131315</v>
      </c>
      <c r="Q2107" t="s">
        <v>8323</v>
      </c>
      <c r="R2107" t="s">
        <v>8327</v>
      </c>
      <c r="S2107" s="13">
        <f t="shared" si="158"/>
        <v>41951.455474537033</v>
      </c>
      <c r="T2107" s="13">
        <f t="shared" si="157"/>
        <v>41963.833333333336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56"/>
        <v>1.0704545454545455</v>
      </c>
      <c r="P2108" s="8">
        <f t="shared" si="159"/>
        <v>53.522727272727273</v>
      </c>
      <c r="Q2108" t="s">
        <v>8323</v>
      </c>
      <c r="R2108" t="s">
        <v>8327</v>
      </c>
      <c r="S2108" s="13">
        <f t="shared" si="158"/>
        <v>41269.881643518514</v>
      </c>
      <c r="T2108" s="13">
        <f t="shared" si="157"/>
        <v>41299.881643518514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56"/>
        <v>1.0773299999999999</v>
      </c>
      <c r="P2109" s="8">
        <f t="shared" si="159"/>
        <v>37.149310344827583</v>
      </c>
      <c r="Q2109" t="s">
        <v>8323</v>
      </c>
      <c r="R2109" t="s">
        <v>8327</v>
      </c>
      <c r="S2109" s="13">
        <f t="shared" si="158"/>
        <v>41934.377233796295</v>
      </c>
      <c r="T2109" s="13">
        <f t="shared" si="157"/>
        <v>41955.418900462959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56"/>
        <v>1.0731250000000001</v>
      </c>
      <c r="P2110" s="8">
        <f t="shared" si="159"/>
        <v>89.895287958115176</v>
      </c>
      <c r="Q2110" t="s">
        <v>8323</v>
      </c>
      <c r="R2110" t="s">
        <v>8327</v>
      </c>
      <c r="S2110" s="13">
        <f t="shared" si="158"/>
        <v>41134.842361111107</v>
      </c>
      <c r="T2110" s="13">
        <f t="shared" si="157"/>
        <v>41161.829861111109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56"/>
        <v>1.06525</v>
      </c>
      <c r="P2111" s="8">
        <f t="shared" si="159"/>
        <v>106.52500000000001</v>
      </c>
      <c r="Q2111" t="s">
        <v>8323</v>
      </c>
      <c r="R2111" t="s">
        <v>8327</v>
      </c>
      <c r="S2111" s="13">
        <f t="shared" si="158"/>
        <v>42160.375196759262</v>
      </c>
      <c r="T2111" s="13">
        <f t="shared" si="157"/>
        <v>42190.375196759262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56"/>
        <v>1.0035000000000001</v>
      </c>
      <c r="P2112" s="8">
        <f t="shared" si="159"/>
        <v>52.815789473684212</v>
      </c>
      <c r="Q2112" t="s">
        <v>8323</v>
      </c>
      <c r="R2112" t="s">
        <v>8327</v>
      </c>
      <c r="S2112" s="13">
        <f t="shared" si="158"/>
        <v>41759.337604166663</v>
      </c>
      <c r="T2112" s="13">
        <f t="shared" si="157"/>
        <v>41786.874305555553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56"/>
        <v>1.0649999999999999</v>
      </c>
      <c r="P2113" s="8">
        <f t="shared" si="159"/>
        <v>54.615384615384613</v>
      </c>
      <c r="Q2113" t="s">
        <v>8323</v>
      </c>
      <c r="R2113" t="s">
        <v>8327</v>
      </c>
      <c r="S2113" s="13">
        <f t="shared" si="158"/>
        <v>40702.863715277774</v>
      </c>
      <c r="T2113" s="13">
        <f t="shared" si="157"/>
        <v>40769.708333333328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56"/>
        <v>1</v>
      </c>
      <c r="P2114" s="8">
        <f t="shared" si="159"/>
        <v>27.272727272727273</v>
      </c>
      <c r="Q2114" t="s">
        <v>8323</v>
      </c>
      <c r="R2114" t="s">
        <v>8327</v>
      </c>
      <c r="S2114" s="13">
        <f t="shared" si="158"/>
        <v>41365.594826388886</v>
      </c>
      <c r="T2114" s="13">
        <f t="shared" si="157"/>
        <v>41379.594826388886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60">E2115/D2115</f>
        <v>1.0485714285714285</v>
      </c>
      <c r="P2115" s="8">
        <f t="shared" si="159"/>
        <v>68.598130841121488</v>
      </c>
      <c r="Q2115" t="s">
        <v>8323</v>
      </c>
      <c r="R2115" t="s">
        <v>8327</v>
      </c>
      <c r="S2115" s="13">
        <f t="shared" si="158"/>
        <v>41870.532129629624</v>
      </c>
      <c r="T2115" s="13">
        <f t="shared" ref="T2115:T2178" si="161">(I2115/86400)+25569+(-8/24)</f>
        <v>41905.532129629624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60"/>
        <v>1.0469999999999999</v>
      </c>
      <c r="P2116" s="8">
        <f t="shared" si="159"/>
        <v>35.612244897959187</v>
      </c>
      <c r="Q2116" t="s">
        <v>8323</v>
      </c>
      <c r="R2116" t="s">
        <v>8327</v>
      </c>
      <c r="S2116" s="13">
        <f t="shared" ref="S2116:S2179" si="162">(J2116/86400)+25569+(-8/24)</f>
        <v>40458.482291666667</v>
      </c>
      <c r="T2116" s="13">
        <f t="shared" si="161"/>
        <v>40520.874305555553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60"/>
        <v>2.2566666666666668</v>
      </c>
      <c r="P2117" s="8">
        <f t="shared" si="159"/>
        <v>94.027777777777771</v>
      </c>
      <c r="Q2117" t="s">
        <v>8323</v>
      </c>
      <c r="R2117" t="s">
        <v>8327</v>
      </c>
      <c r="S2117" s="13">
        <f t="shared" si="162"/>
        <v>40563.747696759259</v>
      </c>
      <c r="T2117" s="13">
        <f t="shared" si="161"/>
        <v>40593.747696759259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60"/>
        <v>1.0090416666666666</v>
      </c>
      <c r="P2118" s="8">
        <f t="shared" si="159"/>
        <v>526.45652173913038</v>
      </c>
      <c r="Q2118" t="s">
        <v>8323</v>
      </c>
      <c r="R2118" t="s">
        <v>8327</v>
      </c>
      <c r="S2118" s="13">
        <f t="shared" si="162"/>
        <v>41136.444479166668</v>
      </c>
      <c r="T2118" s="13">
        <f t="shared" si="161"/>
        <v>41184.444479166668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60"/>
        <v>1.4775</v>
      </c>
      <c r="P2119" s="8">
        <f t="shared" si="159"/>
        <v>50.657142857142858</v>
      </c>
      <c r="Q2119" t="s">
        <v>8323</v>
      </c>
      <c r="R2119" t="s">
        <v>8327</v>
      </c>
      <c r="S2119" s="13">
        <f t="shared" si="162"/>
        <v>42289.726261574069</v>
      </c>
      <c r="T2119" s="13">
        <f t="shared" si="161"/>
        <v>42303.874305555553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60"/>
        <v>1.3461099999999999</v>
      </c>
      <c r="P2120" s="8">
        <f t="shared" si="159"/>
        <v>79.182941176470578</v>
      </c>
      <c r="Q2120" t="s">
        <v>8323</v>
      </c>
      <c r="R2120" t="s">
        <v>8327</v>
      </c>
      <c r="S2120" s="13">
        <f t="shared" si="162"/>
        <v>40718.506203703699</v>
      </c>
      <c r="T2120" s="13">
        <f t="shared" si="161"/>
        <v>40748.506203703699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60"/>
        <v>1.0075000000000001</v>
      </c>
      <c r="P2121" s="8">
        <f t="shared" si="159"/>
        <v>91.590909090909093</v>
      </c>
      <c r="Q2121" t="s">
        <v>8323</v>
      </c>
      <c r="R2121" t="s">
        <v>8327</v>
      </c>
      <c r="S2121" s="13">
        <f t="shared" si="162"/>
        <v>41106.796817129631</v>
      </c>
      <c r="T2121" s="13">
        <f t="shared" si="161"/>
        <v>41136.796817129631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60"/>
        <v>1.00880375</v>
      </c>
      <c r="P2122" s="8">
        <f t="shared" si="159"/>
        <v>116.96275362318841</v>
      </c>
      <c r="Q2122" t="s">
        <v>8323</v>
      </c>
      <c r="R2122" t="s">
        <v>8327</v>
      </c>
      <c r="S2122" s="13">
        <f t="shared" si="162"/>
        <v>41591.631203703699</v>
      </c>
      <c r="T2122" s="13">
        <f t="shared" si="161"/>
        <v>41640.631203703699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60"/>
        <v>5.6800000000000002E-3</v>
      </c>
      <c r="P2123" s="8">
        <f t="shared" si="159"/>
        <v>28.4</v>
      </c>
      <c r="Q2123" t="s">
        <v>8331</v>
      </c>
      <c r="R2123" t="s">
        <v>8332</v>
      </c>
      <c r="S2123" s="13">
        <f t="shared" si="162"/>
        <v>42716.409120370365</v>
      </c>
      <c r="T2123" s="13">
        <f t="shared" si="161"/>
        <v>42746.409120370365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60"/>
        <v>3.875E-3</v>
      </c>
      <c r="P2124" s="8">
        <f t="shared" si="159"/>
        <v>103.33333333333333</v>
      </c>
      <c r="Q2124" t="s">
        <v>8331</v>
      </c>
      <c r="R2124" t="s">
        <v>8332</v>
      </c>
      <c r="S2124" s="13">
        <f t="shared" si="162"/>
        <v>42711.967233796291</v>
      </c>
      <c r="T2124" s="13">
        <f t="shared" si="161"/>
        <v>42741.967233796291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60"/>
        <v>0.1</v>
      </c>
      <c r="P2125" s="8">
        <f t="shared" si="159"/>
        <v>10</v>
      </c>
      <c r="Q2125" t="s">
        <v>8331</v>
      </c>
      <c r="R2125" t="s">
        <v>8332</v>
      </c>
      <c r="S2125" s="13">
        <f t="shared" si="162"/>
        <v>40198.091516203705</v>
      </c>
      <c r="T2125" s="13">
        <f t="shared" si="161"/>
        <v>40251.957638888889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60"/>
        <v>0.10454545454545454</v>
      </c>
      <c r="P2126" s="8">
        <f t="shared" si="159"/>
        <v>23</v>
      </c>
      <c r="Q2126" t="s">
        <v>8331</v>
      </c>
      <c r="R2126" t="s">
        <v>8332</v>
      </c>
      <c r="S2126" s="13">
        <f t="shared" si="162"/>
        <v>40463.694849537038</v>
      </c>
      <c r="T2126" s="13">
        <f t="shared" si="161"/>
        <v>40511.875</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60"/>
        <v>1.4200000000000001E-2</v>
      </c>
      <c r="P2127" s="8">
        <f t="shared" si="159"/>
        <v>31.555555555555557</v>
      </c>
      <c r="Q2127" t="s">
        <v>8331</v>
      </c>
      <c r="R2127" t="s">
        <v>8332</v>
      </c>
      <c r="S2127" s="13">
        <f t="shared" si="162"/>
        <v>42190.690196759257</v>
      </c>
      <c r="T2127" s="13">
        <f t="shared" si="161"/>
        <v>42220.690196759257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60"/>
        <v>5.0000000000000001E-4</v>
      </c>
      <c r="P2128" s="8">
        <f t="shared" ref="P2128:P2142" si="163">E2128/L2128</f>
        <v>5</v>
      </c>
      <c r="Q2128" t="s">
        <v>8331</v>
      </c>
      <c r="R2128" t="s">
        <v>8332</v>
      </c>
      <c r="S2128" s="13">
        <f t="shared" si="162"/>
        <v>41951.63989583333</v>
      </c>
      <c r="T2128" s="13">
        <f t="shared" si="161"/>
        <v>41981.63989583333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60"/>
        <v>0.28842857142857142</v>
      </c>
      <c r="P2129" s="8">
        <f t="shared" si="163"/>
        <v>34.220338983050844</v>
      </c>
      <c r="Q2129" t="s">
        <v>8331</v>
      </c>
      <c r="R2129" t="s">
        <v>8332</v>
      </c>
      <c r="S2129" s="13">
        <f t="shared" si="162"/>
        <v>42045.172025462962</v>
      </c>
      <c r="T2129" s="13">
        <f t="shared" si="161"/>
        <v>42075.130358796298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60"/>
        <v>1.6666666666666668E-3</v>
      </c>
      <c r="P2130" s="8">
        <f t="shared" si="163"/>
        <v>25</v>
      </c>
      <c r="Q2130" t="s">
        <v>8331</v>
      </c>
      <c r="R2130" t="s">
        <v>8332</v>
      </c>
      <c r="S2130" s="13">
        <f t="shared" si="162"/>
        <v>41843.439456018517</v>
      </c>
      <c r="T2130" s="13">
        <f t="shared" si="161"/>
        <v>41903.439456018517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60"/>
        <v>0.11799999999999999</v>
      </c>
      <c r="P2131" s="8">
        <f t="shared" si="163"/>
        <v>19.666666666666668</v>
      </c>
      <c r="Q2131" t="s">
        <v>8331</v>
      </c>
      <c r="R2131" t="s">
        <v>8332</v>
      </c>
      <c r="S2131" s="13">
        <f t="shared" si="162"/>
        <v>42408.690972222219</v>
      </c>
      <c r="T2131" s="13">
        <f t="shared" si="161"/>
        <v>42438.690972222219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60"/>
        <v>2.0238095238095236E-3</v>
      </c>
      <c r="P2132" s="8">
        <f t="shared" si="163"/>
        <v>21.25</v>
      </c>
      <c r="Q2132" t="s">
        <v>8331</v>
      </c>
      <c r="R2132" t="s">
        <v>8332</v>
      </c>
      <c r="S2132" s="13">
        <f t="shared" si="162"/>
        <v>41831.75304398148</v>
      </c>
      <c r="T2132" s="13">
        <f t="shared" si="161"/>
        <v>41866.75304398148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60"/>
        <v>0.05</v>
      </c>
      <c r="P2133" s="8">
        <f t="shared" si="163"/>
        <v>8.3333333333333339</v>
      </c>
      <c r="Q2133" t="s">
        <v>8331</v>
      </c>
      <c r="R2133" t="s">
        <v>8332</v>
      </c>
      <c r="S2133" s="13">
        <f t="shared" si="162"/>
        <v>42166.873738425922</v>
      </c>
      <c r="T2133" s="13">
        <f t="shared" si="161"/>
        <v>42196.873738425922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60"/>
        <v>2.1129899999999997E-2</v>
      </c>
      <c r="P2134" s="8">
        <f t="shared" si="163"/>
        <v>21.34333333333333</v>
      </c>
      <c r="Q2134" t="s">
        <v>8331</v>
      </c>
      <c r="R2134" t="s">
        <v>8332</v>
      </c>
      <c r="S2134" s="13">
        <f t="shared" si="162"/>
        <v>41643.15384259259</v>
      </c>
      <c r="T2134" s="13">
        <f t="shared" si="161"/>
        <v>41673.15384259259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60"/>
        <v>1.6E-2</v>
      </c>
      <c r="P2135" s="8">
        <f t="shared" si="163"/>
        <v>5.333333333333333</v>
      </c>
      <c r="Q2135" t="s">
        <v>8331</v>
      </c>
      <c r="R2135" t="s">
        <v>8332</v>
      </c>
      <c r="S2135" s="13">
        <f t="shared" si="162"/>
        <v>40618.763877314814</v>
      </c>
      <c r="T2135" s="13">
        <f t="shared" si="161"/>
        <v>40656.957638888889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60"/>
        <v>1.7333333333333333E-2</v>
      </c>
      <c r="P2136" s="8">
        <f t="shared" si="163"/>
        <v>34.666666666666664</v>
      </c>
      <c r="Q2136" t="s">
        <v>8331</v>
      </c>
      <c r="R2136" t="s">
        <v>8332</v>
      </c>
      <c r="S2136" s="13">
        <f t="shared" si="162"/>
        <v>41361.553136574068</v>
      </c>
      <c r="T2136" s="13">
        <f t="shared" si="161"/>
        <v>41391.553136574068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60"/>
        <v>9.5600000000000004E-2</v>
      </c>
      <c r="P2137" s="8">
        <f t="shared" si="163"/>
        <v>21.727272727272727</v>
      </c>
      <c r="Q2137" t="s">
        <v>8331</v>
      </c>
      <c r="R2137" t="s">
        <v>8332</v>
      </c>
      <c r="S2137" s="13">
        <f t="shared" si="162"/>
        <v>41156.630011574074</v>
      </c>
      <c r="T2137" s="13">
        <f t="shared" si="161"/>
        <v>41186.630011574074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60"/>
        <v>5.9612499999999998E-4</v>
      </c>
      <c r="P2138" s="8">
        <f t="shared" si="163"/>
        <v>11.922499999999999</v>
      </c>
      <c r="Q2138" t="s">
        <v>8331</v>
      </c>
      <c r="R2138" t="s">
        <v>8332</v>
      </c>
      <c r="S2138" s="13">
        <f t="shared" si="162"/>
        <v>41536.175763888888</v>
      </c>
      <c r="T2138" s="13">
        <f t="shared" si="161"/>
        <v>41566.175763888888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60"/>
        <v>0.28405999999999998</v>
      </c>
      <c r="P2139" s="8">
        <f t="shared" si="163"/>
        <v>26.59737827715356</v>
      </c>
      <c r="Q2139" t="s">
        <v>8331</v>
      </c>
      <c r="R2139" t="s">
        <v>8332</v>
      </c>
      <c r="S2139" s="13">
        <f t="shared" si="162"/>
        <v>41948.437835648147</v>
      </c>
      <c r="T2139" s="13">
        <f t="shared" si="161"/>
        <v>41978.437835648147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60"/>
        <v>0.128</v>
      </c>
      <c r="P2140" s="8">
        <f t="shared" si="163"/>
        <v>10.666666666666666</v>
      </c>
      <c r="Q2140" t="s">
        <v>8331</v>
      </c>
      <c r="R2140" t="s">
        <v>8332</v>
      </c>
      <c r="S2140" s="13">
        <f t="shared" si="162"/>
        <v>41556.679849537039</v>
      </c>
      <c r="T2140" s="13">
        <f t="shared" si="161"/>
        <v>41586.721516203703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60"/>
        <v>5.4199999999999998E-2</v>
      </c>
      <c r="P2141" s="8">
        <f t="shared" si="163"/>
        <v>29.035714285714285</v>
      </c>
      <c r="Q2141" t="s">
        <v>8331</v>
      </c>
      <c r="R2141" t="s">
        <v>8332</v>
      </c>
      <c r="S2141" s="13">
        <f t="shared" si="162"/>
        <v>42647.416759259257</v>
      </c>
      <c r="T2141" s="13">
        <f t="shared" si="161"/>
        <v>42677.416759259257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60"/>
        <v>1.1199999999999999E-3</v>
      </c>
      <c r="P2142" s="8">
        <f t="shared" si="163"/>
        <v>50.909090909090907</v>
      </c>
      <c r="Q2142" t="s">
        <v>8331</v>
      </c>
      <c r="R2142" t="s">
        <v>8332</v>
      </c>
      <c r="S2142" s="13">
        <f t="shared" si="162"/>
        <v>41255.500277777777</v>
      </c>
      <c r="T2142" s="13">
        <f t="shared" si="161"/>
        <v>41285.500277777777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60"/>
        <v>0</v>
      </c>
      <c r="Q2143" t="s">
        <v>8331</v>
      </c>
      <c r="R2143" t="s">
        <v>8332</v>
      </c>
      <c r="S2143" s="13">
        <f t="shared" si="162"/>
        <v>41926.902303240735</v>
      </c>
      <c r="T2143" s="13">
        <f t="shared" si="161"/>
        <v>41956.943969907406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60"/>
        <v>5.7238095238095241E-2</v>
      </c>
      <c r="P2144" s="8">
        <f t="shared" ref="P2144:P2150" si="164">E2144/L2144</f>
        <v>50.083333333333336</v>
      </c>
      <c r="Q2144" t="s">
        <v>8331</v>
      </c>
      <c r="R2144" t="s">
        <v>8332</v>
      </c>
      <c r="S2144" s="13">
        <f t="shared" si="162"/>
        <v>42340.368171296293</v>
      </c>
      <c r="T2144" s="13">
        <f t="shared" si="161"/>
        <v>42368.368171296293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60"/>
        <v>0.1125</v>
      </c>
      <c r="P2145" s="8">
        <f t="shared" si="164"/>
        <v>45</v>
      </c>
      <c r="Q2145" t="s">
        <v>8331</v>
      </c>
      <c r="R2145" t="s">
        <v>8332</v>
      </c>
      <c r="S2145" s="13">
        <f t="shared" si="162"/>
        <v>40332.553379629629</v>
      </c>
      <c r="T2145" s="13">
        <f t="shared" si="161"/>
        <v>40380.458333333328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60"/>
        <v>1.7098591549295775E-2</v>
      </c>
      <c r="P2146" s="8">
        <f t="shared" si="164"/>
        <v>25.291666666666668</v>
      </c>
      <c r="Q2146" t="s">
        <v>8331</v>
      </c>
      <c r="R2146" t="s">
        <v>8332</v>
      </c>
      <c r="S2146" s="13">
        <f t="shared" si="162"/>
        <v>41499.213425925926</v>
      </c>
      <c r="T2146" s="13">
        <f t="shared" si="161"/>
        <v>41531.213425925926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60"/>
        <v>0.30433333333333334</v>
      </c>
      <c r="P2147" s="8">
        <f t="shared" si="164"/>
        <v>51.292134831460672</v>
      </c>
      <c r="Q2147" t="s">
        <v>8331</v>
      </c>
      <c r="R2147" t="s">
        <v>8332</v>
      </c>
      <c r="S2147" s="13">
        <f t="shared" si="162"/>
        <v>41574.904097222221</v>
      </c>
      <c r="T2147" s="13">
        <f t="shared" si="161"/>
        <v>41604.945763888885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60"/>
        <v>2.0000000000000001E-4</v>
      </c>
      <c r="P2148" s="8">
        <f t="shared" si="164"/>
        <v>1</v>
      </c>
      <c r="Q2148" t="s">
        <v>8331</v>
      </c>
      <c r="R2148" t="s">
        <v>8332</v>
      </c>
      <c r="S2148" s="13">
        <f t="shared" si="162"/>
        <v>42397.346180555549</v>
      </c>
      <c r="T2148" s="13">
        <f t="shared" si="161"/>
        <v>42411.346180555549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60"/>
        <v>6.9641025641025639E-3</v>
      </c>
      <c r="P2149" s="8">
        <f t="shared" si="164"/>
        <v>49.381818181818183</v>
      </c>
      <c r="Q2149" t="s">
        <v>8331</v>
      </c>
      <c r="R2149" t="s">
        <v>8332</v>
      </c>
      <c r="S2149" s="13">
        <f t="shared" si="162"/>
        <v>41926.962361111109</v>
      </c>
      <c r="T2149" s="13">
        <f t="shared" si="161"/>
        <v>41959.004027777781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60"/>
        <v>0.02</v>
      </c>
      <c r="P2150" s="8">
        <f t="shared" si="164"/>
        <v>1</v>
      </c>
      <c r="Q2150" t="s">
        <v>8331</v>
      </c>
      <c r="R2150" t="s">
        <v>8332</v>
      </c>
      <c r="S2150" s="13">
        <f t="shared" si="162"/>
        <v>42066.400254629632</v>
      </c>
      <c r="T2150" s="13">
        <f t="shared" si="161"/>
        <v>42096.358587962961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60"/>
        <v>0</v>
      </c>
      <c r="Q2151" t="s">
        <v>8331</v>
      </c>
      <c r="R2151" t="s">
        <v>8332</v>
      </c>
      <c r="S2151" s="13">
        <f t="shared" si="162"/>
        <v>40354.691620370366</v>
      </c>
      <c r="T2151" s="13">
        <f t="shared" si="161"/>
        <v>40389.666666666664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60"/>
        <v>8.0999999999999996E-3</v>
      </c>
      <c r="P2152" s="8">
        <f t="shared" ref="P2152:P2215" si="165">E2152/L2152</f>
        <v>101.25</v>
      </c>
      <c r="Q2152" t="s">
        <v>8331</v>
      </c>
      <c r="R2152" t="s">
        <v>8332</v>
      </c>
      <c r="S2152" s="13">
        <f t="shared" si="162"/>
        <v>42533.951377314814</v>
      </c>
      <c r="T2152" s="13">
        <f t="shared" si="161"/>
        <v>42563.951377314814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60"/>
        <v>2.6222222222222224E-3</v>
      </c>
      <c r="P2153" s="8">
        <f t="shared" si="165"/>
        <v>19.666666666666668</v>
      </c>
      <c r="Q2153" t="s">
        <v>8331</v>
      </c>
      <c r="R2153" t="s">
        <v>8332</v>
      </c>
      <c r="S2153" s="13">
        <f t="shared" si="162"/>
        <v>42520.514050925922</v>
      </c>
      <c r="T2153" s="13">
        <f t="shared" si="161"/>
        <v>42550.514050925922</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60"/>
        <v>1.6666666666666668E-3</v>
      </c>
      <c r="P2154" s="8">
        <f t="shared" si="165"/>
        <v>12.5</v>
      </c>
      <c r="Q2154" t="s">
        <v>8331</v>
      </c>
      <c r="R2154" t="s">
        <v>8332</v>
      </c>
      <c r="S2154" s="13">
        <f t="shared" si="162"/>
        <v>41683.49894675926</v>
      </c>
      <c r="T2154" s="13">
        <f t="shared" si="161"/>
        <v>41713.457280092589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60"/>
        <v>9.1244548809124457E-5</v>
      </c>
      <c r="P2155" s="8">
        <f t="shared" si="165"/>
        <v>8.5</v>
      </c>
      <c r="Q2155" t="s">
        <v>8331</v>
      </c>
      <c r="R2155" t="s">
        <v>8332</v>
      </c>
      <c r="S2155" s="13">
        <f t="shared" si="162"/>
        <v>41974.577754629623</v>
      </c>
      <c r="T2155" s="13">
        <f t="shared" si="161"/>
        <v>42013.999305555553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60"/>
        <v>8.0000000000000002E-3</v>
      </c>
      <c r="P2156" s="8">
        <f t="shared" si="165"/>
        <v>1</v>
      </c>
      <c r="Q2156" t="s">
        <v>8331</v>
      </c>
      <c r="R2156" t="s">
        <v>8332</v>
      </c>
      <c r="S2156" s="13">
        <f t="shared" si="162"/>
        <v>41647.29892361111</v>
      </c>
      <c r="T2156" s="13">
        <f t="shared" si="161"/>
        <v>41667.29892361111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60"/>
        <v>2.3E-2</v>
      </c>
      <c r="P2157" s="8">
        <f t="shared" si="165"/>
        <v>23</v>
      </c>
      <c r="Q2157" t="s">
        <v>8331</v>
      </c>
      <c r="R2157" t="s">
        <v>8332</v>
      </c>
      <c r="S2157" s="13">
        <f t="shared" si="162"/>
        <v>42430.414178240739</v>
      </c>
      <c r="T2157" s="13">
        <f t="shared" si="161"/>
        <v>42460.372511574074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60"/>
        <v>2.6660714285714284E-2</v>
      </c>
      <c r="P2158" s="8">
        <f t="shared" si="165"/>
        <v>17.987951807228917</v>
      </c>
      <c r="Q2158" t="s">
        <v>8331</v>
      </c>
      <c r="R2158" t="s">
        <v>8332</v>
      </c>
      <c r="S2158" s="13">
        <f t="shared" si="162"/>
        <v>41488.520902777775</v>
      </c>
      <c r="T2158" s="13">
        <f t="shared" si="161"/>
        <v>41533.520902777775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60"/>
        <v>0.28192</v>
      </c>
      <c r="P2159" s="8">
        <f t="shared" si="165"/>
        <v>370.94736842105266</v>
      </c>
      <c r="Q2159" t="s">
        <v>8331</v>
      </c>
      <c r="R2159" t="s">
        <v>8332</v>
      </c>
      <c r="S2159" s="13">
        <f t="shared" si="162"/>
        <v>42694.647951388884</v>
      </c>
      <c r="T2159" s="13">
        <f t="shared" si="161"/>
        <v>42726.999305555553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60"/>
        <v>6.5900366666666668E-2</v>
      </c>
      <c r="P2160" s="8">
        <f t="shared" si="165"/>
        <v>63.569485530546629</v>
      </c>
      <c r="Q2160" t="s">
        <v>8331</v>
      </c>
      <c r="R2160" t="s">
        <v>8332</v>
      </c>
      <c r="S2160" s="13">
        <f t="shared" si="162"/>
        <v>41264.520532407405</v>
      </c>
      <c r="T2160" s="13">
        <f t="shared" si="161"/>
        <v>41309.520532407405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60"/>
        <v>7.2222222222222219E-3</v>
      </c>
      <c r="P2161" s="8">
        <f t="shared" si="165"/>
        <v>13</v>
      </c>
      <c r="Q2161" t="s">
        <v>8331</v>
      </c>
      <c r="R2161" t="s">
        <v>8332</v>
      </c>
      <c r="S2161" s="13">
        <f t="shared" si="162"/>
        <v>40710.397847222222</v>
      </c>
      <c r="T2161" s="13">
        <f t="shared" si="161"/>
        <v>40740.397847222222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60"/>
        <v>8.5000000000000006E-3</v>
      </c>
      <c r="P2162" s="8">
        <f t="shared" si="165"/>
        <v>5.3125</v>
      </c>
      <c r="Q2162" t="s">
        <v>8331</v>
      </c>
      <c r="R2162" t="s">
        <v>8332</v>
      </c>
      <c r="S2162" s="13">
        <f t="shared" si="162"/>
        <v>41018.378530092588</v>
      </c>
      <c r="T2162" s="13">
        <f t="shared" si="161"/>
        <v>41048.378530092588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60"/>
        <v>1.1575</v>
      </c>
      <c r="P2163" s="8">
        <f t="shared" si="165"/>
        <v>35.615384615384613</v>
      </c>
      <c r="Q2163" t="s">
        <v>8323</v>
      </c>
      <c r="R2163" t="s">
        <v>8324</v>
      </c>
      <c r="S2163" s="13">
        <f t="shared" si="162"/>
        <v>42240.519201388888</v>
      </c>
      <c r="T2163" s="13">
        <f t="shared" si="161"/>
        <v>42270.519201388888</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60"/>
        <v>1.1226666666666667</v>
      </c>
      <c r="P2164" s="8">
        <f t="shared" si="165"/>
        <v>87.103448275862064</v>
      </c>
      <c r="Q2164" t="s">
        <v>8323</v>
      </c>
      <c r="R2164" t="s">
        <v>8324</v>
      </c>
      <c r="S2164" s="13">
        <f t="shared" si="162"/>
        <v>41813.432766203703</v>
      </c>
      <c r="T2164" s="13">
        <f t="shared" si="161"/>
        <v>41844.432766203703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60"/>
        <v>1.3220000000000001</v>
      </c>
      <c r="P2165" s="8">
        <f t="shared" si="165"/>
        <v>75.11363636363636</v>
      </c>
      <c r="Q2165" t="s">
        <v>8323</v>
      </c>
      <c r="R2165" t="s">
        <v>8324</v>
      </c>
      <c r="S2165" s="13">
        <f t="shared" si="162"/>
        <v>42111.566203703704</v>
      </c>
      <c r="T2165" s="13">
        <f t="shared" si="161"/>
        <v>42162.826388888883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60"/>
        <v>1.0263636363636364</v>
      </c>
      <c r="P2166" s="8">
        <f t="shared" si="165"/>
        <v>68.01204819277109</v>
      </c>
      <c r="Q2166" t="s">
        <v>8323</v>
      </c>
      <c r="R2166" t="s">
        <v>8324</v>
      </c>
      <c r="S2166" s="13">
        <f t="shared" si="162"/>
        <v>42515.384421296294</v>
      </c>
      <c r="T2166" s="13">
        <f t="shared" si="161"/>
        <v>42545.832638888889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60"/>
        <v>1.3864000000000001</v>
      </c>
      <c r="P2167" s="8">
        <f t="shared" si="165"/>
        <v>29.623931623931625</v>
      </c>
      <c r="Q2167" t="s">
        <v>8323</v>
      </c>
      <c r="R2167" t="s">
        <v>8324</v>
      </c>
      <c r="S2167" s="13">
        <f t="shared" si="162"/>
        <v>42438.333738425928</v>
      </c>
      <c r="T2167" s="13">
        <f t="shared" si="161"/>
        <v>42468.292071759257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60"/>
        <v>1.466</v>
      </c>
      <c r="P2168" s="8">
        <f t="shared" si="165"/>
        <v>91.625</v>
      </c>
      <c r="Q2168" t="s">
        <v>8323</v>
      </c>
      <c r="R2168" t="s">
        <v>8324</v>
      </c>
      <c r="S2168" s="13">
        <f t="shared" si="162"/>
        <v>41933.504837962959</v>
      </c>
      <c r="T2168" s="13">
        <f t="shared" si="161"/>
        <v>41978.546504629623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60"/>
        <v>1.2</v>
      </c>
      <c r="P2169" s="8">
        <f t="shared" si="165"/>
        <v>22.5</v>
      </c>
      <c r="Q2169" t="s">
        <v>8323</v>
      </c>
      <c r="R2169" t="s">
        <v>8324</v>
      </c>
      <c r="S2169" s="13">
        <f t="shared" si="162"/>
        <v>41152.733067129629</v>
      </c>
      <c r="T2169" s="13">
        <f t="shared" si="161"/>
        <v>41166.733067129629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60"/>
        <v>1.215816111111111</v>
      </c>
      <c r="P2170" s="8">
        <f t="shared" si="165"/>
        <v>64.366735294117646</v>
      </c>
      <c r="Q2170" t="s">
        <v>8323</v>
      </c>
      <c r="R2170" t="s">
        <v>8324</v>
      </c>
      <c r="S2170" s="13">
        <f t="shared" si="162"/>
        <v>42745.266909722217</v>
      </c>
      <c r="T2170" s="13">
        <f t="shared" si="161"/>
        <v>42775.874999999993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60"/>
        <v>1</v>
      </c>
      <c r="P2171" s="8">
        <f t="shared" si="165"/>
        <v>21.857142857142858</v>
      </c>
      <c r="Q2171" t="s">
        <v>8323</v>
      </c>
      <c r="R2171" t="s">
        <v>8324</v>
      </c>
      <c r="S2171" s="13">
        <f t="shared" si="162"/>
        <v>42793.367488425924</v>
      </c>
      <c r="T2171" s="13">
        <f t="shared" si="161"/>
        <v>42796.367488425924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60"/>
        <v>1.8085714285714285</v>
      </c>
      <c r="P2172" s="8">
        <f t="shared" si="165"/>
        <v>33.315789473684212</v>
      </c>
      <c r="Q2172" t="s">
        <v>8323</v>
      </c>
      <c r="R2172" t="s">
        <v>8324</v>
      </c>
      <c r="S2172" s="13">
        <f t="shared" si="162"/>
        <v>42198.416921296295</v>
      </c>
      <c r="T2172" s="13">
        <f t="shared" si="161"/>
        <v>42238.416921296295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60"/>
        <v>1.0607500000000001</v>
      </c>
      <c r="P2173" s="8">
        <f t="shared" si="165"/>
        <v>90.276595744680847</v>
      </c>
      <c r="Q2173" t="s">
        <v>8323</v>
      </c>
      <c r="R2173" t="s">
        <v>8324</v>
      </c>
      <c r="S2173" s="13">
        <f t="shared" si="162"/>
        <v>42141.623784722215</v>
      </c>
      <c r="T2173" s="13">
        <f t="shared" si="161"/>
        <v>42176.874999999993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60"/>
        <v>1</v>
      </c>
      <c r="P2174" s="8">
        <f t="shared" si="165"/>
        <v>76.92307692307692</v>
      </c>
      <c r="Q2174" t="s">
        <v>8323</v>
      </c>
      <c r="R2174" t="s">
        <v>8324</v>
      </c>
      <c r="S2174" s="13">
        <f t="shared" si="162"/>
        <v>42082.246759259258</v>
      </c>
      <c r="T2174" s="13">
        <f t="shared" si="161"/>
        <v>42112.246759259258</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60"/>
        <v>1.2692857142857144</v>
      </c>
      <c r="P2175" s="8">
        <f t="shared" si="165"/>
        <v>59.233333333333334</v>
      </c>
      <c r="Q2175" t="s">
        <v>8323</v>
      </c>
      <c r="R2175" t="s">
        <v>8324</v>
      </c>
      <c r="S2175" s="13">
        <f t="shared" si="162"/>
        <v>41495.359293981477</v>
      </c>
      <c r="T2175" s="13">
        <f t="shared" si="161"/>
        <v>41526.832638888889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60"/>
        <v>1.0297499999999999</v>
      </c>
      <c r="P2176" s="8">
        <f t="shared" si="165"/>
        <v>65.38095238095238</v>
      </c>
      <c r="Q2176" t="s">
        <v>8323</v>
      </c>
      <c r="R2176" t="s">
        <v>8324</v>
      </c>
      <c r="S2176" s="13">
        <f t="shared" si="162"/>
        <v>42465.209571759253</v>
      </c>
      <c r="T2176" s="13">
        <f t="shared" si="161"/>
        <v>42495.209571759253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60"/>
        <v>2.5</v>
      </c>
      <c r="P2177" s="8">
        <f t="shared" si="165"/>
        <v>67.307692307692307</v>
      </c>
      <c r="Q2177" t="s">
        <v>8323</v>
      </c>
      <c r="R2177" t="s">
        <v>8324</v>
      </c>
      <c r="S2177" s="13">
        <f t="shared" si="162"/>
        <v>42564.675763888888</v>
      </c>
      <c r="T2177" s="13">
        <f t="shared" si="161"/>
        <v>42571.675763888888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60"/>
        <v>1.2602</v>
      </c>
      <c r="P2178" s="8">
        <f t="shared" si="165"/>
        <v>88.74647887323944</v>
      </c>
      <c r="Q2178" t="s">
        <v>8323</v>
      </c>
      <c r="R2178" t="s">
        <v>8324</v>
      </c>
      <c r="S2178" s="13">
        <f t="shared" si="162"/>
        <v>42096.299872685187</v>
      </c>
      <c r="T2178" s="13">
        <f t="shared" si="161"/>
        <v>42126.299872685187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66">E2179/D2179</f>
        <v>1.0012000000000001</v>
      </c>
      <c r="P2179" s="8">
        <f t="shared" si="165"/>
        <v>65.868421052631575</v>
      </c>
      <c r="Q2179" t="s">
        <v>8323</v>
      </c>
      <c r="R2179" t="s">
        <v>8324</v>
      </c>
      <c r="S2179" s="13">
        <f t="shared" si="162"/>
        <v>42501.917442129627</v>
      </c>
      <c r="T2179" s="13">
        <f t="shared" ref="T2179:T2242" si="167">(I2179/86400)+25569+(-8/24)</f>
        <v>42526.917442129627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66"/>
        <v>1.3864000000000001</v>
      </c>
      <c r="P2180" s="8">
        <f t="shared" si="165"/>
        <v>40.349243306169967</v>
      </c>
      <c r="Q2180" t="s">
        <v>8323</v>
      </c>
      <c r="R2180" t="s">
        <v>8324</v>
      </c>
      <c r="S2180" s="13">
        <f t="shared" ref="S2180:S2243" si="168">(J2180/86400)+25569+(-8/24)</f>
        <v>42723.303206018514</v>
      </c>
      <c r="T2180" s="13">
        <f t="shared" si="167"/>
        <v>42753.303206018514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66"/>
        <v>1.6140000000000001</v>
      </c>
      <c r="P2181" s="8">
        <f t="shared" si="165"/>
        <v>76.857142857142861</v>
      </c>
      <c r="Q2181" t="s">
        <v>8323</v>
      </c>
      <c r="R2181" t="s">
        <v>8324</v>
      </c>
      <c r="S2181" s="13">
        <f t="shared" si="168"/>
        <v>42074.837870370371</v>
      </c>
      <c r="T2181" s="13">
        <f t="shared" si="167"/>
        <v>42104.837870370371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66"/>
        <v>1.071842</v>
      </c>
      <c r="P2182" s="8">
        <f t="shared" si="165"/>
        <v>68.707820512820518</v>
      </c>
      <c r="Q2182" t="s">
        <v>8323</v>
      </c>
      <c r="R2182" t="s">
        <v>8324</v>
      </c>
      <c r="S2182" s="13">
        <f t="shared" si="168"/>
        <v>42279.336435185185</v>
      </c>
      <c r="T2182" s="13">
        <f t="shared" si="167"/>
        <v>42321.378101851849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66"/>
        <v>1.5309999999999999</v>
      </c>
      <c r="P2183" s="8">
        <f t="shared" si="165"/>
        <v>57.773584905660378</v>
      </c>
      <c r="Q2183" t="s">
        <v>8331</v>
      </c>
      <c r="R2183" t="s">
        <v>8349</v>
      </c>
      <c r="S2183" s="13">
        <f t="shared" si="168"/>
        <v>42772.671909722216</v>
      </c>
      <c r="T2183" s="13">
        <f t="shared" si="167"/>
        <v>42786.671909722216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66"/>
        <v>5.2416666666666663</v>
      </c>
      <c r="P2184" s="8">
        <f t="shared" si="165"/>
        <v>44.171348314606739</v>
      </c>
      <c r="Q2184" t="s">
        <v>8331</v>
      </c>
      <c r="R2184" t="s">
        <v>8349</v>
      </c>
      <c r="S2184" s="13">
        <f t="shared" si="168"/>
        <v>41879.567418981482</v>
      </c>
      <c r="T2184" s="13">
        <f t="shared" si="167"/>
        <v>41914.567418981482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66"/>
        <v>4.8927777777777779</v>
      </c>
      <c r="P2185" s="8">
        <f t="shared" si="165"/>
        <v>31.566308243727597</v>
      </c>
      <c r="Q2185" t="s">
        <v>8331</v>
      </c>
      <c r="R2185" t="s">
        <v>8349</v>
      </c>
      <c r="S2185" s="13">
        <f t="shared" si="168"/>
        <v>42745.032141203701</v>
      </c>
      <c r="T2185" s="13">
        <f t="shared" si="167"/>
        <v>42774.874999999993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66"/>
        <v>2.8473999999999999</v>
      </c>
      <c r="P2186" s="8">
        <f t="shared" si="165"/>
        <v>107.04511278195488</v>
      </c>
      <c r="Q2186" t="s">
        <v>8331</v>
      </c>
      <c r="R2186" t="s">
        <v>8349</v>
      </c>
      <c r="S2186" s="13">
        <f t="shared" si="168"/>
        <v>42380.356956018521</v>
      </c>
      <c r="T2186" s="13">
        <f t="shared" si="167"/>
        <v>42394.333333333336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66"/>
        <v>18.569700000000001</v>
      </c>
      <c r="P2187" s="8">
        <f t="shared" si="165"/>
        <v>149.03451043338683</v>
      </c>
      <c r="Q2187" t="s">
        <v>8331</v>
      </c>
      <c r="R2187" t="s">
        <v>8349</v>
      </c>
      <c r="S2187" s="13">
        <f t="shared" si="168"/>
        <v>41319.016655092586</v>
      </c>
      <c r="T2187" s="13">
        <f t="shared" si="167"/>
        <v>41359.016655092586</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66"/>
        <v>1.0967499999999999</v>
      </c>
      <c r="P2188" s="8">
        <f t="shared" si="165"/>
        <v>55.956632653061227</v>
      </c>
      <c r="Q2188" t="s">
        <v>8331</v>
      </c>
      <c r="R2188" t="s">
        <v>8349</v>
      </c>
      <c r="S2188" s="13">
        <f t="shared" si="168"/>
        <v>42583.281747685185</v>
      </c>
      <c r="T2188" s="13">
        <f t="shared" si="167"/>
        <v>42619.749999999993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66"/>
        <v>10.146425000000001</v>
      </c>
      <c r="P2189" s="8">
        <f t="shared" si="165"/>
        <v>56.970381807973048</v>
      </c>
      <c r="Q2189" t="s">
        <v>8331</v>
      </c>
      <c r="R2189" t="s">
        <v>8349</v>
      </c>
      <c r="S2189" s="13">
        <f t="shared" si="168"/>
        <v>42067.875763888886</v>
      </c>
      <c r="T2189" s="13">
        <f t="shared" si="167"/>
        <v>42096.832638888889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66"/>
        <v>4.1217692027666546</v>
      </c>
      <c r="P2190" s="8">
        <f t="shared" si="165"/>
        <v>44.056420233463037</v>
      </c>
      <c r="Q2190" t="s">
        <v>8331</v>
      </c>
      <c r="R2190" t="s">
        <v>8349</v>
      </c>
      <c r="S2190" s="13">
        <f t="shared" si="168"/>
        <v>42633.252789351849</v>
      </c>
      <c r="T2190" s="13">
        <f t="shared" si="167"/>
        <v>42668.374999999993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66"/>
        <v>5.0324999999999998</v>
      </c>
      <c r="P2191" s="8">
        <f t="shared" si="165"/>
        <v>68.625</v>
      </c>
      <c r="Q2191" t="s">
        <v>8331</v>
      </c>
      <c r="R2191" t="s">
        <v>8349</v>
      </c>
      <c r="S2191" s="13">
        <f t="shared" si="168"/>
        <v>42467.454861111109</v>
      </c>
      <c r="T2191" s="13">
        <f t="shared" si="167"/>
        <v>42481.583333333336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66"/>
        <v>1.8461052631578947</v>
      </c>
      <c r="P2192" s="8">
        <f t="shared" si="165"/>
        <v>65.318435754189949</v>
      </c>
      <c r="Q2192" t="s">
        <v>8331</v>
      </c>
      <c r="R2192" t="s">
        <v>8349</v>
      </c>
      <c r="S2192" s="13">
        <f t="shared" si="168"/>
        <v>42417.291712962957</v>
      </c>
      <c r="T2192" s="13">
        <f t="shared" si="167"/>
        <v>42451.957638888889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66"/>
        <v>1.1973333333333334</v>
      </c>
      <c r="P2193" s="8">
        <f t="shared" si="165"/>
        <v>35.92</v>
      </c>
      <c r="Q2193" t="s">
        <v>8331</v>
      </c>
      <c r="R2193" t="s">
        <v>8349</v>
      </c>
      <c r="S2193" s="13">
        <f t="shared" si="168"/>
        <v>42768.5003125</v>
      </c>
      <c r="T2193" s="13">
        <f t="shared" si="167"/>
        <v>42780.5003125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66"/>
        <v>10.812401666666668</v>
      </c>
      <c r="P2194" s="8">
        <f t="shared" si="165"/>
        <v>40.070667078443485</v>
      </c>
      <c r="Q2194" t="s">
        <v>8331</v>
      </c>
      <c r="R2194" t="s">
        <v>8349</v>
      </c>
      <c r="S2194" s="13">
        <f t="shared" si="168"/>
        <v>42691.517870370364</v>
      </c>
      <c r="T2194" s="13">
        <f t="shared" si="167"/>
        <v>42719.624999999993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66"/>
        <v>4.5237333333333334</v>
      </c>
      <c r="P2195" s="8">
        <f t="shared" si="165"/>
        <v>75.647714604236342</v>
      </c>
      <c r="Q2195" t="s">
        <v>8331</v>
      </c>
      <c r="R2195" t="s">
        <v>8349</v>
      </c>
      <c r="S2195" s="13">
        <f t="shared" si="168"/>
        <v>42664.072592592587</v>
      </c>
      <c r="T2195" s="13">
        <f t="shared" si="167"/>
        <v>42694.874305555553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66"/>
        <v>5.3737000000000004</v>
      </c>
      <c r="P2196" s="8">
        <f t="shared" si="165"/>
        <v>61.203872437357631</v>
      </c>
      <c r="Q2196" t="s">
        <v>8331</v>
      </c>
      <c r="R2196" t="s">
        <v>8349</v>
      </c>
      <c r="S2196" s="13">
        <f t="shared" si="168"/>
        <v>42425.42465277778</v>
      </c>
      <c r="T2196" s="13">
        <f t="shared" si="167"/>
        <v>42455.382986111108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66"/>
        <v>1.2032608695652174</v>
      </c>
      <c r="P2197" s="8">
        <f t="shared" si="165"/>
        <v>48.130434782608695</v>
      </c>
      <c r="Q2197" t="s">
        <v>8331</v>
      </c>
      <c r="R2197" t="s">
        <v>8349</v>
      </c>
      <c r="S2197" s="13">
        <f t="shared" si="168"/>
        <v>42197.438657407409</v>
      </c>
      <c r="T2197" s="13">
        <f t="shared" si="167"/>
        <v>42227.438657407409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66"/>
        <v>1.1383571428571428</v>
      </c>
      <c r="P2198" s="8">
        <f t="shared" si="165"/>
        <v>68.106837606837601</v>
      </c>
      <c r="Q2198" t="s">
        <v>8331</v>
      </c>
      <c r="R2198" t="s">
        <v>8349</v>
      </c>
      <c r="S2198" s="13">
        <f t="shared" si="168"/>
        <v>42675.153958333329</v>
      </c>
      <c r="T2198" s="13">
        <f t="shared" si="167"/>
        <v>42705.958333333336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66"/>
        <v>9.5103109999999997</v>
      </c>
      <c r="P2199" s="8">
        <f t="shared" si="165"/>
        <v>65.891300230946882</v>
      </c>
      <c r="Q2199" t="s">
        <v>8331</v>
      </c>
      <c r="R2199" t="s">
        <v>8349</v>
      </c>
      <c r="S2199" s="13">
        <f t="shared" si="168"/>
        <v>42033.25068287037</v>
      </c>
      <c r="T2199" s="13">
        <f t="shared" si="167"/>
        <v>42063.25068287037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66"/>
        <v>1.3289249999999999</v>
      </c>
      <c r="P2200" s="8">
        <f t="shared" si="165"/>
        <v>81.654377880184327</v>
      </c>
      <c r="Q2200" t="s">
        <v>8331</v>
      </c>
      <c r="R2200" t="s">
        <v>8349</v>
      </c>
      <c r="S2200" s="13">
        <f t="shared" si="168"/>
        <v>42292.180555555555</v>
      </c>
      <c r="T2200" s="13">
        <f t="shared" si="167"/>
        <v>42322.222222222219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66"/>
        <v>1.4697777777777778</v>
      </c>
      <c r="P2201" s="8">
        <f t="shared" si="165"/>
        <v>52.701195219123505</v>
      </c>
      <c r="Q2201" t="s">
        <v>8331</v>
      </c>
      <c r="R2201" t="s">
        <v>8349</v>
      </c>
      <c r="S2201" s="13">
        <f t="shared" si="168"/>
        <v>42262.083310185182</v>
      </c>
      <c r="T2201" s="13">
        <f t="shared" si="167"/>
        <v>42292.083310185182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66"/>
        <v>5.4215</v>
      </c>
      <c r="P2202" s="8">
        <f t="shared" si="165"/>
        <v>41.228136882129277</v>
      </c>
      <c r="Q2202" t="s">
        <v>8331</v>
      </c>
      <c r="R2202" t="s">
        <v>8349</v>
      </c>
      <c r="S2202" s="13">
        <f t="shared" si="168"/>
        <v>42163.292453703696</v>
      </c>
      <c r="T2202" s="13">
        <f t="shared" si="167"/>
        <v>42190.791666666664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66"/>
        <v>3.8271818181818182</v>
      </c>
      <c r="P2203" s="8">
        <f t="shared" si="165"/>
        <v>15.035357142857142</v>
      </c>
      <c r="Q2203" t="s">
        <v>8323</v>
      </c>
      <c r="R2203" t="s">
        <v>8328</v>
      </c>
      <c r="S2203" s="13">
        <f t="shared" si="168"/>
        <v>41276.513483796291</v>
      </c>
      <c r="T2203" s="13">
        <f t="shared" si="167"/>
        <v>41290.513483796291</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66"/>
        <v>7.0418124999999998</v>
      </c>
      <c r="P2204" s="8">
        <f t="shared" si="165"/>
        <v>39.066920943134534</v>
      </c>
      <c r="Q2204" t="s">
        <v>8323</v>
      </c>
      <c r="R2204" t="s">
        <v>8328</v>
      </c>
      <c r="S2204" s="13">
        <f t="shared" si="168"/>
        <v>41184.515833333331</v>
      </c>
      <c r="T2204" s="13">
        <f t="shared" si="167"/>
        <v>41214.515833333331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66"/>
        <v>1.0954999999999999</v>
      </c>
      <c r="P2205" s="8">
        <f t="shared" si="165"/>
        <v>43.82</v>
      </c>
      <c r="Q2205" t="s">
        <v>8323</v>
      </c>
      <c r="R2205" t="s">
        <v>8328</v>
      </c>
      <c r="S2205" s="13">
        <f t="shared" si="168"/>
        <v>42241.526412037034</v>
      </c>
      <c r="T2205" s="13">
        <f t="shared" si="167"/>
        <v>42271.526412037034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66"/>
        <v>1.3286666666666667</v>
      </c>
      <c r="P2206" s="8">
        <f t="shared" si="165"/>
        <v>27.301369863013697</v>
      </c>
      <c r="Q2206" t="s">
        <v>8323</v>
      </c>
      <c r="R2206" t="s">
        <v>8328</v>
      </c>
      <c r="S2206" s="13">
        <f t="shared" si="168"/>
        <v>41311.978229166663</v>
      </c>
      <c r="T2206" s="13">
        <f t="shared" si="167"/>
        <v>41341.978229166663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66"/>
        <v>1.52</v>
      </c>
      <c r="P2207" s="8">
        <f t="shared" si="165"/>
        <v>42.222222222222221</v>
      </c>
      <c r="Q2207" t="s">
        <v>8323</v>
      </c>
      <c r="R2207" t="s">
        <v>8328</v>
      </c>
      <c r="S2207" s="13">
        <f t="shared" si="168"/>
        <v>41031.488298611112</v>
      </c>
      <c r="T2207" s="13">
        <f t="shared" si="167"/>
        <v>41061.488298611112</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66"/>
        <v>1.0272727272727273</v>
      </c>
      <c r="P2208" s="8">
        <f t="shared" si="165"/>
        <v>33.235294117647058</v>
      </c>
      <c r="Q2208" t="s">
        <v>8323</v>
      </c>
      <c r="R2208" t="s">
        <v>8328</v>
      </c>
      <c r="S2208" s="13">
        <f t="shared" si="168"/>
        <v>40996.923888888887</v>
      </c>
      <c r="T2208" s="13">
        <f t="shared" si="167"/>
        <v>41014.923888888887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66"/>
        <v>1</v>
      </c>
      <c r="P2209" s="8">
        <f t="shared" si="165"/>
        <v>285.71428571428572</v>
      </c>
      <c r="Q2209" t="s">
        <v>8323</v>
      </c>
      <c r="R2209" t="s">
        <v>8328</v>
      </c>
      <c r="S2209" s="13">
        <f t="shared" si="168"/>
        <v>41563.860798611109</v>
      </c>
      <c r="T2209" s="13">
        <f t="shared" si="167"/>
        <v>41593.902465277773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66"/>
        <v>1.016</v>
      </c>
      <c r="P2210" s="8">
        <f t="shared" si="165"/>
        <v>42.333333333333336</v>
      </c>
      <c r="Q2210" t="s">
        <v>8323</v>
      </c>
      <c r="R2210" t="s">
        <v>8328</v>
      </c>
      <c r="S2210" s="13">
        <f t="shared" si="168"/>
        <v>40946.548912037033</v>
      </c>
      <c r="T2210" s="13">
        <f t="shared" si="167"/>
        <v>41005.833333333328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66"/>
        <v>1.508</v>
      </c>
      <c r="P2211" s="8">
        <f t="shared" si="165"/>
        <v>50.266666666666666</v>
      </c>
      <c r="Q2211" t="s">
        <v>8323</v>
      </c>
      <c r="R2211" t="s">
        <v>8328</v>
      </c>
      <c r="S2211" s="13">
        <f t="shared" si="168"/>
        <v>41732.14634259259</v>
      </c>
      <c r="T2211" s="13">
        <f t="shared" si="167"/>
        <v>41743.625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66"/>
        <v>1.11425</v>
      </c>
      <c r="P2212" s="8">
        <f t="shared" si="165"/>
        <v>61.902777777777779</v>
      </c>
      <c r="Q2212" t="s">
        <v>8323</v>
      </c>
      <c r="R2212" t="s">
        <v>8328</v>
      </c>
      <c r="S2212" s="13">
        <f t="shared" si="168"/>
        <v>40955.732754629629</v>
      </c>
      <c r="T2212" s="13">
        <f t="shared" si="167"/>
        <v>41013.4</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66"/>
        <v>1.956</v>
      </c>
      <c r="P2213" s="8">
        <f t="shared" si="165"/>
        <v>40.75</v>
      </c>
      <c r="Q2213" t="s">
        <v>8323</v>
      </c>
      <c r="R2213" t="s">
        <v>8328</v>
      </c>
      <c r="S2213" s="13">
        <f t="shared" si="168"/>
        <v>41716.451678240737</v>
      </c>
      <c r="T2213" s="13">
        <f t="shared" si="167"/>
        <v>41738.957638888889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66"/>
        <v>1.1438333333333333</v>
      </c>
      <c r="P2214" s="8">
        <f t="shared" si="165"/>
        <v>55.796747967479675</v>
      </c>
      <c r="Q2214" t="s">
        <v>8323</v>
      </c>
      <c r="R2214" t="s">
        <v>8328</v>
      </c>
      <c r="S2214" s="13">
        <f t="shared" si="168"/>
        <v>41548.414085648146</v>
      </c>
      <c r="T2214" s="13">
        <f t="shared" si="167"/>
        <v>41581.708333333328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66"/>
        <v>2</v>
      </c>
      <c r="P2215" s="8">
        <f t="shared" si="165"/>
        <v>10</v>
      </c>
      <c r="Q2215" t="s">
        <v>8323</v>
      </c>
      <c r="R2215" t="s">
        <v>8328</v>
      </c>
      <c r="S2215" s="13">
        <f t="shared" si="168"/>
        <v>42109.492812499993</v>
      </c>
      <c r="T2215" s="13">
        <f t="shared" si="167"/>
        <v>42139.492812499993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66"/>
        <v>2.9250166666666666</v>
      </c>
      <c r="P2216" s="8">
        <f t="shared" ref="P2216:P2279" si="169">E2216/L2216</f>
        <v>73.125416666666666</v>
      </c>
      <c r="Q2216" t="s">
        <v>8323</v>
      </c>
      <c r="R2216" t="s">
        <v>8328</v>
      </c>
      <c r="S2216" s="13">
        <f t="shared" si="168"/>
        <v>41646.45888888889</v>
      </c>
      <c r="T2216" s="13">
        <f t="shared" si="167"/>
        <v>41676.45888888889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66"/>
        <v>1.5636363636363637</v>
      </c>
      <c r="P2217" s="8">
        <f t="shared" si="169"/>
        <v>26.060606060606062</v>
      </c>
      <c r="Q2217" t="s">
        <v>8323</v>
      </c>
      <c r="R2217" t="s">
        <v>8328</v>
      </c>
      <c r="S2217" s="13">
        <f t="shared" si="168"/>
        <v>40958.383935185186</v>
      </c>
      <c r="T2217" s="13">
        <f t="shared" si="167"/>
        <v>40980.957638888889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66"/>
        <v>1.0566666666666666</v>
      </c>
      <c r="P2218" s="8">
        <f t="shared" si="169"/>
        <v>22.642857142857142</v>
      </c>
      <c r="Q2218" t="s">
        <v>8323</v>
      </c>
      <c r="R2218" t="s">
        <v>8328</v>
      </c>
      <c r="S2218" s="13">
        <f t="shared" si="168"/>
        <v>42194.418344907404</v>
      </c>
      <c r="T2218" s="13">
        <f t="shared" si="167"/>
        <v>42208.418344907404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66"/>
        <v>1.0119047619047619</v>
      </c>
      <c r="P2219" s="8">
        <f t="shared" si="169"/>
        <v>47.222222222222221</v>
      </c>
      <c r="Q2219" t="s">
        <v>8323</v>
      </c>
      <c r="R2219" t="s">
        <v>8328</v>
      </c>
      <c r="S2219" s="13">
        <f t="shared" si="168"/>
        <v>42299.443437499998</v>
      </c>
      <c r="T2219" s="13">
        <f t="shared" si="167"/>
        <v>42309.999999999993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66"/>
        <v>1.2283299999999999</v>
      </c>
      <c r="P2220" s="8">
        <f t="shared" si="169"/>
        <v>32.324473684210524</v>
      </c>
      <c r="Q2220" t="s">
        <v>8323</v>
      </c>
      <c r="R2220" t="s">
        <v>8328</v>
      </c>
      <c r="S2220" s="13">
        <f t="shared" si="168"/>
        <v>41127.478969907403</v>
      </c>
      <c r="T2220" s="13">
        <f t="shared" si="167"/>
        <v>41149.666666666664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66"/>
        <v>1.0149999999999999</v>
      </c>
      <c r="P2221" s="8">
        <f t="shared" si="169"/>
        <v>53.421052631578945</v>
      </c>
      <c r="Q2221" t="s">
        <v>8323</v>
      </c>
      <c r="R2221" t="s">
        <v>8328</v>
      </c>
      <c r="S2221" s="13">
        <f t="shared" si="168"/>
        <v>42205.385555555556</v>
      </c>
      <c r="T2221" s="13">
        <f t="shared" si="167"/>
        <v>42235.385555555556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66"/>
        <v>1.0114285714285713</v>
      </c>
      <c r="P2222" s="8">
        <f t="shared" si="169"/>
        <v>51.304347826086953</v>
      </c>
      <c r="Q2222" t="s">
        <v>8323</v>
      </c>
      <c r="R2222" t="s">
        <v>8328</v>
      </c>
      <c r="S2222" s="13">
        <f t="shared" si="168"/>
        <v>41451.727268518516</v>
      </c>
      <c r="T2222" s="13">
        <f t="shared" si="167"/>
        <v>41481.727268518516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66"/>
        <v>1.0811999999999999</v>
      </c>
      <c r="P2223" s="8">
        <f t="shared" si="169"/>
        <v>37.197247706422019</v>
      </c>
      <c r="Q2223" t="s">
        <v>8331</v>
      </c>
      <c r="R2223" t="s">
        <v>8349</v>
      </c>
      <c r="S2223" s="13">
        <f t="shared" si="168"/>
        <v>42452.333437499998</v>
      </c>
      <c r="T2223" s="13">
        <f t="shared" si="167"/>
        <v>42482.666666666664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66"/>
        <v>1.6259999999999999</v>
      </c>
      <c r="P2224" s="8">
        <f t="shared" si="169"/>
        <v>27.1</v>
      </c>
      <c r="Q2224" t="s">
        <v>8331</v>
      </c>
      <c r="R2224" t="s">
        <v>8349</v>
      </c>
      <c r="S2224" s="13">
        <f t="shared" si="168"/>
        <v>40906.454247685186</v>
      </c>
      <c r="T2224" s="13">
        <f t="shared" si="167"/>
        <v>40936.454247685186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66"/>
        <v>1.0580000000000001</v>
      </c>
      <c r="P2225" s="8">
        <f t="shared" si="169"/>
        <v>206.31</v>
      </c>
      <c r="Q2225" t="s">
        <v>8331</v>
      </c>
      <c r="R2225" t="s">
        <v>8349</v>
      </c>
      <c r="S2225" s="13">
        <f t="shared" si="168"/>
        <v>42152.307500000003</v>
      </c>
      <c r="T2225" s="13">
        <f t="shared" si="167"/>
        <v>42182.307500000003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66"/>
        <v>2.4315000000000002</v>
      </c>
      <c r="P2226" s="8">
        <f t="shared" si="169"/>
        <v>82.145270270270274</v>
      </c>
      <c r="Q2226" t="s">
        <v>8331</v>
      </c>
      <c r="R2226" t="s">
        <v>8349</v>
      </c>
      <c r="S2226" s="13">
        <f t="shared" si="168"/>
        <v>42644.334201388883</v>
      </c>
      <c r="T2226" s="13">
        <f t="shared" si="167"/>
        <v>42672.458333333336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66"/>
        <v>9.4483338095238096</v>
      </c>
      <c r="P2227" s="8">
        <f t="shared" si="169"/>
        <v>164.79651993355483</v>
      </c>
      <c r="Q2227" t="s">
        <v>8331</v>
      </c>
      <c r="R2227" t="s">
        <v>8349</v>
      </c>
      <c r="S2227" s="13">
        <f t="shared" si="168"/>
        <v>41873.458506944444</v>
      </c>
      <c r="T2227" s="13">
        <f t="shared" si="167"/>
        <v>41903.458506944444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66"/>
        <v>1.0846283333333333</v>
      </c>
      <c r="P2228" s="8">
        <f t="shared" si="169"/>
        <v>60.820280373831778</v>
      </c>
      <c r="Q2228" t="s">
        <v>8331</v>
      </c>
      <c r="R2228" t="s">
        <v>8349</v>
      </c>
      <c r="S2228" s="13">
        <f t="shared" si="168"/>
        <v>42381.465532407405</v>
      </c>
      <c r="T2228" s="13">
        <f t="shared" si="167"/>
        <v>42411.874305555553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66"/>
        <v>1.5737692307692308</v>
      </c>
      <c r="P2229" s="8">
        <f t="shared" si="169"/>
        <v>67.970099667774093</v>
      </c>
      <c r="Q2229" t="s">
        <v>8331</v>
      </c>
      <c r="R2229" t="s">
        <v>8349</v>
      </c>
      <c r="S2229" s="13">
        <f t="shared" si="168"/>
        <v>41561.474016203698</v>
      </c>
      <c r="T2229" s="13">
        <f t="shared" si="167"/>
        <v>41591.515682870369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66"/>
        <v>11.744899999999999</v>
      </c>
      <c r="P2230" s="8">
        <f t="shared" si="169"/>
        <v>81.561805555555551</v>
      </c>
      <c r="Q2230" t="s">
        <v>8331</v>
      </c>
      <c r="R2230" t="s">
        <v>8349</v>
      </c>
      <c r="S2230" s="13">
        <f t="shared" si="168"/>
        <v>42201.944861111107</v>
      </c>
      <c r="T2230" s="13">
        <f t="shared" si="167"/>
        <v>42231.944861111107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66"/>
        <v>1.7104755366949576</v>
      </c>
      <c r="P2231" s="8">
        <f t="shared" si="169"/>
        <v>25.42547309833024</v>
      </c>
      <c r="Q2231" t="s">
        <v>8331</v>
      </c>
      <c r="R2231" t="s">
        <v>8349</v>
      </c>
      <c r="S2231" s="13">
        <f t="shared" si="168"/>
        <v>41484.330914351849</v>
      </c>
      <c r="T2231" s="13">
        <f t="shared" si="167"/>
        <v>41519.833333333328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66"/>
        <v>1.2595294117647058</v>
      </c>
      <c r="P2232" s="8">
        <f t="shared" si="169"/>
        <v>21.497991967871485</v>
      </c>
      <c r="Q2232" t="s">
        <v>8331</v>
      </c>
      <c r="R2232" t="s">
        <v>8349</v>
      </c>
      <c r="S2232" s="13">
        <f t="shared" si="168"/>
        <v>41724.547766203701</v>
      </c>
      <c r="T2232" s="13">
        <f t="shared" si="167"/>
        <v>41754.547766203701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66"/>
        <v>12.121296000000001</v>
      </c>
      <c r="P2233" s="8">
        <f t="shared" si="169"/>
        <v>27.226630727762803</v>
      </c>
      <c r="Q2233" t="s">
        <v>8331</v>
      </c>
      <c r="R2233" t="s">
        <v>8349</v>
      </c>
      <c r="S2233" s="13">
        <f t="shared" si="168"/>
        <v>41423.577557870369</v>
      </c>
      <c r="T2233" s="13">
        <f t="shared" si="167"/>
        <v>41449.875</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66"/>
        <v>4.9580000000000002</v>
      </c>
      <c r="P2234" s="8">
        <f t="shared" si="169"/>
        <v>25.091093117408906</v>
      </c>
      <c r="Q2234" t="s">
        <v>8331</v>
      </c>
      <c r="R2234" t="s">
        <v>8349</v>
      </c>
      <c r="S2234" s="13">
        <f t="shared" si="168"/>
        <v>41806.460740740738</v>
      </c>
      <c r="T2234" s="13">
        <f t="shared" si="167"/>
        <v>41838.791666666664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66"/>
        <v>3.3203999999999998</v>
      </c>
      <c r="P2235" s="8">
        <f t="shared" si="169"/>
        <v>21.230179028132991</v>
      </c>
      <c r="Q2235" t="s">
        <v>8331</v>
      </c>
      <c r="R2235" t="s">
        <v>8349</v>
      </c>
      <c r="S2235" s="13">
        <f t="shared" si="168"/>
        <v>42331.045590277776</v>
      </c>
      <c r="T2235" s="13">
        <f t="shared" si="167"/>
        <v>42351.666666666664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66"/>
        <v>11.65</v>
      </c>
      <c r="P2236" s="8">
        <f t="shared" si="169"/>
        <v>41.607142857142854</v>
      </c>
      <c r="Q2236" t="s">
        <v>8331</v>
      </c>
      <c r="R2236" t="s">
        <v>8349</v>
      </c>
      <c r="S2236" s="13">
        <f t="shared" si="168"/>
        <v>42710.491284722222</v>
      </c>
      <c r="T2236" s="13">
        <f t="shared" si="167"/>
        <v>42740.491284722222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66"/>
        <v>1.5331538461538461</v>
      </c>
      <c r="P2237" s="8">
        <f t="shared" si="169"/>
        <v>135.58503401360545</v>
      </c>
      <c r="Q2237" t="s">
        <v>8331</v>
      </c>
      <c r="R2237" t="s">
        <v>8349</v>
      </c>
      <c r="S2237" s="13">
        <f t="shared" si="168"/>
        <v>42061.688784722217</v>
      </c>
      <c r="T2237" s="13">
        <f t="shared" si="167"/>
        <v>42091.647118055553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66"/>
        <v>5.3710714285714287</v>
      </c>
      <c r="P2238" s="8">
        <f t="shared" si="169"/>
        <v>22.116176470588236</v>
      </c>
      <c r="Q2238" t="s">
        <v>8331</v>
      </c>
      <c r="R2238" t="s">
        <v>8349</v>
      </c>
      <c r="S2238" s="13">
        <f t="shared" si="168"/>
        <v>42371.283831018511</v>
      </c>
      <c r="T2238" s="13">
        <f t="shared" si="167"/>
        <v>42401.283831018511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66"/>
        <v>3.5292777777777777</v>
      </c>
      <c r="P2239" s="8">
        <f t="shared" si="169"/>
        <v>64.625635808748726</v>
      </c>
      <c r="Q2239" t="s">
        <v>8331</v>
      </c>
      <c r="R2239" t="s">
        <v>8349</v>
      </c>
      <c r="S2239" s="13">
        <f t="shared" si="168"/>
        <v>41914.669942129629</v>
      </c>
      <c r="T2239" s="13">
        <f t="shared" si="167"/>
        <v>41954.999305555553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66"/>
        <v>1.3740000000000001</v>
      </c>
      <c r="P2240" s="8">
        <f t="shared" si="169"/>
        <v>69.569620253164558</v>
      </c>
      <c r="Q2240" t="s">
        <v>8331</v>
      </c>
      <c r="R2240" t="s">
        <v>8349</v>
      </c>
      <c r="S2240" s="13">
        <f t="shared" si="168"/>
        <v>42774.28837962963</v>
      </c>
      <c r="T2240" s="13">
        <f t="shared" si="167"/>
        <v>42804.28837962963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66"/>
        <v>1.2802667999999999</v>
      </c>
      <c r="P2241" s="8">
        <f t="shared" si="169"/>
        <v>75.133028169014082</v>
      </c>
      <c r="Q2241" t="s">
        <v>8331</v>
      </c>
      <c r="R2241" t="s">
        <v>8349</v>
      </c>
      <c r="S2241" s="13">
        <f t="shared" si="168"/>
        <v>41572.625162037039</v>
      </c>
      <c r="T2241" s="13">
        <f t="shared" si="167"/>
        <v>41608.834722222222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66"/>
        <v>2.7067999999999999</v>
      </c>
      <c r="P2242" s="8">
        <f t="shared" si="169"/>
        <v>140.97916666666666</v>
      </c>
      <c r="Q2242" t="s">
        <v>8331</v>
      </c>
      <c r="R2242" t="s">
        <v>8349</v>
      </c>
      <c r="S2242" s="13">
        <f t="shared" si="168"/>
        <v>42452.492407407401</v>
      </c>
      <c r="T2242" s="13">
        <f t="shared" si="167"/>
        <v>42482.492407407401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70">E2243/D2243</f>
        <v>8.0640000000000001</v>
      </c>
      <c r="P2243" s="8">
        <f t="shared" si="169"/>
        <v>49.472392638036808</v>
      </c>
      <c r="Q2243" t="s">
        <v>8331</v>
      </c>
      <c r="R2243" t="s">
        <v>8349</v>
      </c>
      <c r="S2243" s="13">
        <f t="shared" si="168"/>
        <v>42766.494212962956</v>
      </c>
      <c r="T2243" s="13">
        <f t="shared" ref="T2243:T2306" si="171">(I2243/86400)+25569+(-8/24)</f>
        <v>42796.494212962956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70"/>
        <v>13.600976000000001</v>
      </c>
      <c r="P2244" s="8">
        <f t="shared" si="169"/>
        <v>53.865251485148519</v>
      </c>
      <c r="Q2244" t="s">
        <v>8331</v>
      </c>
      <c r="R2244" t="s">
        <v>8349</v>
      </c>
      <c r="S2244" s="13">
        <f t="shared" ref="S2244:S2307" si="172">(J2244/86400)+25569+(-8/24)</f>
        <v>41569.242280092592</v>
      </c>
      <c r="T2244" s="13">
        <f t="shared" si="171"/>
        <v>41604.793055555558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E2245/D2245</f>
        <v>9302.5</v>
      </c>
      <c r="P2245" s="8">
        <f t="shared" si="169"/>
        <v>4.5712530712530715</v>
      </c>
      <c r="Q2245" t="s">
        <v>8331</v>
      </c>
      <c r="R2245" t="s">
        <v>8349</v>
      </c>
      <c r="S2245" s="13">
        <f t="shared" si="172"/>
        <v>42800.417708333327</v>
      </c>
      <c r="T2245" s="13">
        <f t="shared" si="171"/>
        <v>42806.791666666664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70"/>
        <v>3.7702</v>
      </c>
      <c r="P2246" s="8">
        <f t="shared" si="169"/>
        <v>65.00344827586207</v>
      </c>
      <c r="Q2246" t="s">
        <v>8331</v>
      </c>
      <c r="R2246" t="s">
        <v>8349</v>
      </c>
      <c r="S2246" s="13">
        <f t="shared" si="172"/>
        <v>42647.485486111109</v>
      </c>
      <c r="T2246" s="13">
        <f t="shared" si="171"/>
        <v>42659.520833333336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70"/>
        <v>26.47025</v>
      </c>
      <c r="P2247" s="8">
        <f t="shared" si="169"/>
        <v>53.475252525252522</v>
      </c>
      <c r="Q2247" t="s">
        <v>8331</v>
      </c>
      <c r="R2247" t="s">
        <v>8349</v>
      </c>
      <c r="S2247" s="13">
        <f t="shared" si="172"/>
        <v>41660.375196759254</v>
      </c>
      <c r="T2247" s="13">
        <f t="shared" si="171"/>
        <v>41691.416666666664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70"/>
        <v>1.0012000000000001</v>
      </c>
      <c r="P2248" s="8">
        <f t="shared" si="169"/>
        <v>43.912280701754383</v>
      </c>
      <c r="Q2248" t="s">
        <v>8331</v>
      </c>
      <c r="R2248" t="s">
        <v>8349</v>
      </c>
      <c r="S2248" s="13">
        <f t="shared" si="172"/>
        <v>42221.458449074074</v>
      </c>
      <c r="T2248" s="13">
        <f t="shared" si="171"/>
        <v>42251.458449074074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70"/>
        <v>1.0445405405405406</v>
      </c>
      <c r="P2249" s="8">
        <f t="shared" si="169"/>
        <v>50.852631578947367</v>
      </c>
      <c r="Q2249" t="s">
        <v>8331</v>
      </c>
      <c r="R2249" t="s">
        <v>8349</v>
      </c>
      <c r="S2249" s="13">
        <f t="shared" si="172"/>
        <v>42200.332928240743</v>
      </c>
      <c r="T2249" s="13">
        <f t="shared" si="171"/>
        <v>42214.332928240743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70"/>
        <v>1.0721428571428571</v>
      </c>
      <c r="P2250" s="8">
        <f t="shared" si="169"/>
        <v>58.6328125</v>
      </c>
      <c r="Q2250" t="s">
        <v>8331</v>
      </c>
      <c r="R2250" t="s">
        <v>8349</v>
      </c>
      <c r="S2250" s="13">
        <f t="shared" si="172"/>
        <v>42688.542569444442</v>
      </c>
      <c r="T2250" s="13">
        <f t="shared" si="171"/>
        <v>42718.542569444442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70"/>
        <v>1.6877142857142857</v>
      </c>
      <c r="P2251" s="8">
        <f t="shared" si="169"/>
        <v>32.81666666666667</v>
      </c>
      <c r="Q2251" t="s">
        <v>8331</v>
      </c>
      <c r="R2251" t="s">
        <v>8349</v>
      </c>
      <c r="S2251" s="13">
        <f t="shared" si="172"/>
        <v>41336.36996527778</v>
      </c>
      <c r="T2251" s="13">
        <f t="shared" si="171"/>
        <v>41366.328298611108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70"/>
        <v>9.7511200000000002</v>
      </c>
      <c r="P2252" s="8">
        <f t="shared" si="169"/>
        <v>426.93169877408059</v>
      </c>
      <c r="Q2252" t="s">
        <v>8331</v>
      </c>
      <c r="R2252" t="s">
        <v>8349</v>
      </c>
      <c r="S2252" s="13">
        <f t="shared" si="172"/>
        <v>42676.6721412037</v>
      </c>
      <c r="T2252" s="13">
        <f t="shared" si="171"/>
        <v>42706.713807870365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70"/>
        <v>1.3444929411764706</v>
      </c>
      <c r="P2253" s="8">
        <f t="shared" si="169"/>
        <v>23.808729166666669</v>
      </c>
      <c r="Q2253" t="s">
        <v>8331</v>
      </c>
      <c r="R2253" t="s">
        <v>8349</v>
      </c>
      <c r="S2253" s="13">
        <f t="shared" si="172"/>
        <v>41846.012465277774</v>
      </c>
      <c r="T2253" s="13">
        <f t="shared" si="171"/>
        <v>41867.012465277774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70"/>
        <v>2.722777777777778</v>
      </c>
      <c r="P2254" s="8">
        <f t="shared" si="169"/>
        <v>98.413654618473899</v>
      </c>
      <c r="Q2254" t="s">
        <v>8331</v>
      </c>
      <c r="R2254" t="s">
        <v>8349</v>
      </c>
      <c r="S2254" s="13">
        <f t="shared" si="172"/>
        <v>42572.994652777772</v>
      </c>
      <c r="T2254" s="13">
        <f t="shared" si="171"/>
        <v>42587.994652777772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70"/>
        <v>1.1268750000000001</v>
      </c>
      <c r="P2255" s="8">
        <f t="shared" si="169"/>
        <v>107.32142857142857</v>
      </c>
      <c r="Q2255" t="s">
        <v>8331</v>
      </c>
      <c r="R2255" t="s">
        <v>8349</v>
      </c>
      <c r="S2255" s="13">
        <f t="shared" si="172"/>
        <v>42296.297997685186</v>
      </c>
      <c r="T2255" s="13">
        <f t="shared" si="171"/>
        <v>42326.33966435185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70"/>
        <v>4.5979999999999999</v>
      </c>
      <c r="P2256" s="8">
        <f t="shared" si="169"/>
        <v>11.67005076142132</v>
      </c>
      <c r="Q2256" t="s">
        <v>8331</v>
      </c>
      <c r="R2256" t="s">
        <v>8349</v>
      </c>
      <c r="S2256" s="13">
        <f t="shared" si="172"/>
        <v>42752.314444444441</v>
      </c>
      <c r="T2256" s="13">
        <f t="shared" si="171"/>
        <v>42759.314444444441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70"/>
        <v>2.8665822784810127</v>
      </c>
      <c r="P2257" s="8">
        <f t="shared" si="169"/>
        <v>41.782287822878232</v>
      </c>
      <c r="Q2257" t="s">
        <v>8331</v>
      </c>
      <c r="R2257" t="s">
        <v>8349</v>
      </c>
      <c r="S2257" s="13">
        <f t="shared" si="172"/>
        <v>42467.618645833332</v>
      </c>
      <c r="T2257" s="13">
        <f t="shared" si="171"/>
        <v>42497.618645833332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70"/>
        <v>2.2270833333333333</v>
      </c>
      <c r="P2258" s="8">
        <f t="shared" si="169"/>
        <v>21.38</v>
      </c>
      <c r="Q2258" t="s">
        <v>8331</v>
      </c>
      <c r="R2258" t="s">
        <v>8349</v>
      </c>
      <c r="S2258" s="13">
        <f t="shared" si="172"/>
        <v>42682.118587962956</v>
      </c>
      <c r="T2258" s="13">
        <f t="shared" si="171"/>
        <v>42696.118587962956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70"/>
        <v>6.3613999999999997</v>
      </c>
      <c r="P2259" s="8">
        <f t="shared" si="169"/>
        <v>94.103550295857985</v>
      </c>
      <c r="Q2259" t="s">
        <v>8331</v>
      </c>
      <c r="R2259" t="s">
        <v>8349</v>
      </c>
      <c r="S2259" s="13">
        <f t="shared" si="172"/>
        <v>42505.603344907409</v>
      </c>
      <c r="T2259" s="13">
        <f t="shared" si="171"/>
        <v>42540.624999999993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70"/>
        <v>1.4650000000000001</v>
      </c>
      <c r="P2260" s="8">
        <f t="shared" si="169"/>
        <v>15.721951219512196</v>
      </c>
      <c r="Q2260" t="s">
        <v>8331</v>
      </c>
      <c r="R2260" t="s">
        <v>8349</v>
      </c>
      <c r="S2260" s="13">
        <f t="shared" si="172"/>
        <v>42136.417673611104</v>
      </c>
      <c r="T2260" s="13">
        <f t="shared" si="171"/>
        <v>42166.417673611104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70"/>
        <v>18.670999999999999</v>
      </c>
      <c r="P2261" s="8">
        <f t="shared" si="169"/>
        <v>90.635922330097088</v>
      </c>
      <c r="Q2261" t="s">
        <v>8331</v>
      </c>
      <c r="R2261" t="s">
        <v>8349</v>
      </c>
      <c r="S2261" s="13">
        <f t="shared" si="172"/>
        <v>42702.47148148148</v>
      </c>
      <c r="T2261" s="13">
        <f t="shared" si="171"/>
        <v>42712.47148148148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70"/>
        <v>3.2692000000000001</v>
      </c>
      <c r="P2262" s="8">
        <f t="shared" si="169"/>
        <v>97.297619047619051</v>
      </c>
      <c r="Q2262" t="s">
        <v>8331</v>
      </c>
      <c r="R2262" t="s">
        <v>8349</v>
      </c>
      <c r="S2262" s="13">
        <f t="shared" si="172"/>
        <v>41694.683449074073</v>
      </c>
      <c r="T2262" s="13">
        <f t="shared" si="171"/>
        <v>41724.641782407409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70"/>
        <v>7.7949999999999999</v>
      </c>
      <c r="P2263" s="8">
        <f t="shared" si="169"/>
        <v>37.11904761904762</v>
      </c>
      <c r="Q2263" t="s">
        <v>8331</v>
      </c>
      <c r="R2263" t="s">
        <v>8349</v>
      </c>
      <c r="S2263" s="13">
        <f t="shared" si="172"/>
        <v>42759.391435185178</v>
      </c>
      <c r="T2263" s="13">
        <f t="shared" si="171"/>
        <v>42780.391435185178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70"/>
        <v>1.5415151515151515</v>
      </c>
      <c r="P2264" s="8">
        <f t="shared" si="169"/>
        <v>28.104972375690608</v>
      </c>
      <c r="Q2264" t="s">
        <v>8331</v>
      </c>
      <c r="R2264" t="s">
        <v>8349</v>
      </c>
      <c r="S2264" s="13">
        <f t="shared" si="172"/>
        <v>41926.251828703702</v>
      </c>
      <c r="T2264" s="13">
        <f t="shared" si="171"/>
        <v>41960.666666666664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70"/>
        <v>1.1554666666666666</v>
      </c>
      <c r="P2265" s="8">
        <f t="shared" si="169"/>
        <v>144.43333333333334</v>
      </c>
      <c r="Q2265" t="s">
        <v>8331</v>
      </c>
      <c r="R2265" t="s">
        <v>8349</v>
      </c>
      <c r="S2265" s="13">
        <f t="shared" si="172"/>
        <v>42014.498993055553</v>
      </c>
      <c r="T2265" s="13">
        <f t="shared" si="171"/>
        <v>42035.498993055553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70"/>
        <v>1.8003333333333333</v>
      </c>
      <c r="P2266" s="8">
        <f t="shared" si="169"/>
        <v>24.274157303370785</v>
      </c>
      <c r="Q2266" t="s">
        <v>8331</v>
      </c>
      <c r="R2266" t="s">
        <v>8349</v>
      </c>
      <c r="S2266" s="13">
        <f t="shared" si="172"/>
        <v>42496.249004629623</v>
      </c>
      <c r="T2266" s="13">
        <f t="shared" si="171"/>
        <v>42512.791666666664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70"/>
        <v>2.9849999999999999</v>
      </c>
      <c r="P2267" s="8">
        <f t="shared" si="169"/>
        <v>35.117647058823529</v>
      </c>
      <c r="Q2267" t="s">
        <v>8331</v>
      </c>
      <c r="R2267" t="s">
        <v>8349</v>
      </c>
      <c r="S2267" s="13">
        <f t="shared" si="172"/>
        <v>42689.519756944443</v>
      </c>
      <c r="T2267" s="13">
        <f t="shared" si="171"/>
        <v>42696.519756944443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70"/>
        <v>3.2026666666666666</v>
      </c>
      <c r="P2268" s="8">
        <f t="shared" si="169"/>
        <v>24.762886597938145</v>
      </c>
      <c r="Q2268" t="s">
        <v>8331</v>
      </c>
      <c r="R2268" t="s">
        <v>8349</v>
      </c>
      <c r="S2268" s="13">
        <f t="shared" si="172"/>
        <v>42469.541574074072</v>
      </c>
      <c r="T2268" s="13">
        <f t="shared" si="171"/>
        <v>42486.749999999993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70"/>
        <v>3.80525</v>
      </c>
      <c r="P2269" s="8">
        <f t="shared" si="169"/>
        <v>188.37871287128712</v>
      </c>
      <c r="Q2269" t="s">
        <v>8331</v>
      </c>
      <c r="R2269" t="s">
        <v>8349</v>
      </c>
      <c r="S2269" s="13">
        <f t="shared" si="172"/>
        <v>41968.496493055551</v>
      </c>
      <c r="T2269" s="13">
        <f t="shared" si="171"/>
        <v>41993.708333333336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70"/>
        <v>1.026</v>
      </c>
      <c r="P2270" s="8">
        <f t="shared" si="169"/>
        <v>148.08247422680412</v>
      </c>
      <c r="Q2270" t="s">
        <v>8331</v>
      </c>
      <c r="R2270" t="s">
        <v>8349</v>
      </c>
      <c r="S2270" s="13">
        <f t="shared" si="172"/>
        <v>42775.749016203707</v>
      </c>
      <c r="T2270" s="13">
        <f t="shared" si="171"/>
        <v>42805.749016203707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70"/>
        <v>18.016400000000001</v>
      </c>
      <c r="P2271" s="8">
        <f t="shared" si="169"/>
        <v>49.934589800443462</v>
      </c>
      <c r="Q2271" t="s">
        <v>8331</v>
      </c>
      <c r="R2271" t="s">
        <v>8349</v>
      </c>
      <c r="S2271" s="13">
        <f t="shared" si="172"/>
        <v>42776.371099537035</v>
      </c>
      <c r="T2271" s="13">
        <f t="shared" si="171"/>
        <v>42800.874999999993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70"/>
        <v>7.2024800000000004</v>
      </c>
      <c r="P2272" s="8">
        <f t="shared" si="169"/>
        <v>107.82155688622754</v>
      </c>
      <c r="Q2272" t="s">
        <v>8331</v>
      </c>
      <c r="R2272" t="s">
        <v>8349</v>
      </c>
      <c r="S2272" s="13">
        <f t="shared" si="172"/>
        <v>42725.536030092589</v>
      </c>
      <c r="T2272" s="13">
        <f t="shared" si="171"/>
        <v>42745.582638888889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70"/>
        <v>2.8309000000000002</v>
      </c>
      <c r="P2273" s="8">
        <f t="shared" si="169"/>
        <v>42.63403614457831</v>
      </c>
      <c r="Q2273" t="s">
        <v>8331</v>
      </c>
      <c r="R2273" t="s">
        <v>8349</v>
      </c>
      <c r="S2273" s="13">
        <f t="shared" si="172"/>
        <v>42683.666712962957</v>
      </c>
      <c r="T2273" s="13">
        <f t="shared" si="171"/>
        <v>42713.666712962957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70"/>
        <v>13.566000000000001</v>
      </c>
      <c r="P2274" s="8">
        <f t="shared" si="169"/>
        <v>14.370762711864407</v>
      </c>
      <c r="Q2274" t="s">
        <v>8331</v>
      </c>
      <c r="R2274" t="s">
        <v>8349</v>
      </c>
      <c r="S2274" s="13">
        <f t="shared" si="172"/>
        <v>42315.366157407407</v>
      </c>
      <c r="T2274" s="13">
        <f t="shared" si="171"/>
        <v>42345.366157407407</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70"/>
        <v>2.2035999999999998</v>
      </c>
      <c r="P2275" s="8">
        <f t="shared" si="169"/>
        <v>37.476190476190474</v>
      </c>
      <c r="Q2275" t="s">
        <v>8331</v>
      </c>
      <c r="R2275" t="s">
        <v>8349</v>
      </c>
      <c r="S2275" s="13">
        <f t="shared" si="172"/>
        <v>42781.215763888882</v>
      </c>
      <c r="T2275" s="13">
        <f t="shared" si="171"/>
        <v>42806.174097222225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70"/>
        <v>1.196</v>
      </c>
      <c r="P2276" s="8">
        <f t="shared" si="169"/>
        <v>30.202020202020201</v>
      </c>
      <c r="Q2276" t="s">
        <v>8331</v>
      </c>
      <c r="R2276" t="s">
        <v>8349</v>
      </c>
      <c r="S2276" s="13">
        <f t="shared" si="172"/>
        <v>41663.167326388888</v>
      </c>
      <c r="T2276" s="13">
        <f t="shared" si="171"/>
        <v>41693.167326388888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70"/>
        <v>4.0776923076923079</v>
      </c>
      <c r="P2277" s="8">
        <f t="shared" si="169"/>
        <v>33.550632911392405</v>
      </c>
      <c r="Q2277" t="s">
        <v>8331</v>
      </c>
      <c r="R2277" t="s">
        <v>8349</v>
      </c>
      <c r="S2277" s="13">
        <f t="shared" si="172"/>
        <v>41965.283321759256</v>
      </c>
      <c r="T2277" s="13">
        <f t="shared" si="171"/>
        <v>41995.283321759256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70"/>
        <v>1.0581826105905425</v>
      </c>
      <c r="P2278" s="8">
        <f t="shared" si="169"/>
        <v>64.74666666666667</v>
      </c>
      <c r="Q2278" t="s">
        <v>8331</v>
      </c>
      <c r="R2278" t="s">
        <v>8349</v>
      </c>
      <c r="S2278" s="13">
        <f t="shared" si="172"/>
        <v>41614.318159722221</v>
      </c>
      <c r="T2278" s="13">
        <f t="shared" si="171"/>
        <v>41644.318159722221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70"/>
        <v>1.4108235294117648</v>
      </c>
      <c r="P2279" s="8">
        <f t="shared" si="169"/>
        <v>57.932367149758456</v>
      </c>
      <c r="Q2279" t="s">
        <v>8331</v>
      </c>
      <c r="R2279" t="s">
        <v>8349</v>
      </c>
      <c r="S2279" s="13">
        <f t="shared" si="172"/>
        <v>40936.345173611109</v>
      </c>
      <c r="T2279" s="13">
        <f t="shared" si="171"/>
        <v>40966.345173611109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70"/>
        <v>2.7069999999999999</v>
      </c>
      <c r="P2280" s="8">
        <f t="shared" ref="P2280:P2342" si="173">E2280/L2280</f>
        <v>53.078431372549019</v>
      </c>
      <c r="Q2280" t="s">
        <v>8331</v>
      </c>
      <c r="R2280" t="s">
        <v>8349</v>
      </c>
      <c r="S2280" s="13">
        <f t="shared" si="172"/>
        <v>42338.375775462962</v>
      </c>
      <c r="T2280" s="13">
        <f t="shared" si="171"/>
        <v>42372.624305555553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70"/>
        <v>1.538</v>
      </c>
      <c r="P2281" s="8">
        <f t="shared" si="173"/>
        <v>48.0625</v>
      </c>
      <c r="Q2281" t="s">
        <v>8331</v>
      </c>
      <c r="R2281" t="s">
        <v>8349</v>
      </c>
      <c r="S2281" s="13">
        <f t="shared" si="172"/>
        <v>42020.473368055558</v>
      </c>
      <c r="T2281" s="13">
        <f t="shared" si="171"/>
        <v>42038.833333333336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70"/>
        <v>4.0357653061224488</v>
      </c>
      <c r="P2282" s="8">
        <f t="shared" si="173"/>
        <v>82.396874999999994</v>
      </c>
      <c r="Q2282" t="s">
        <v>8331</v>
      </c>
      <c r="R2282" t="s">
        <v>8349</v>
      </c>
      <c r="S2282" s="13">
        <f t="shared" si="172"/>
        <v>42234.291562499995</v>
      </c>
      <c r="T2282" s="13">
        <f t="shared" si="171"/>
        <v>42264.291562499995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70"/>
        <v>1.85</v>
      </c>
      <c r="P2283" s="8">
        <f t="shared" si="173"/>
        <v>50.454545454545453</v>
      </c>
      <c r="Q2283" t="s">
        <v>8323</v>
      </c>
      <c r="R2283" t="s">
        <v>8324</v>
      </c>
      <c r="S2283" s="13">
        <f t="shared" si="172"/>
        <v>40686.952511574069</v>
      </c>
      <c r="T2283" s="13">
        <f t="shared" si="171"/>
        <v>40748.951388888883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70"/>
        <v>1.8533333333333333</v>
      </c>
      <c r="P2284" s="8">
        <f t="shared" si="173"/>
        <v>115.83333333333333</v>
      </c>
      <c r="Q2284" t="s">
        <v>8323</v>
      </c>
      <c r="R2284" t="s">
        <v>8324</v>
      </c>
      <c r="S2284" s="13">
        <f t="shared" si="172"/>
        <v>42322.841273148144</v>
      </c>
      <c r="T2284" s="13">
        <f t="shared" si="171"/>
        <v>42382.841273148144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70"/>
        <v>1.0085533333333332</v>
      </c>
      <c r="P2285" s="8">
        <f t="shared" si="173"/>
        <v>63.03458333333333</v>
      </c>
      <c r="Q2285" t="s">
        <v>8323</v>
      </c>
      <c r="R2285" t="s">
        <v>8324</v>
      </c>
      <c r="S2285" s="13">
        <f t="shared" si="172"/>
        <v>40977.791712962957</v>
      </c>
      <c r="T2285" s="13">
        <f t="shared" si="171"/>
        <v>41037.750046296293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70"/>
        <v>1.0622116666666668</v>
      </c>
      <c r="P2286" s="8">
        <f t="shared" si="173"/>
        <v>108.02152542372882</v>
      </c>
      <c r="Q2286" t="s">
        <v>8323</v>
      </c>
      <c r="R2286" t="s">
        <v>8324</v>
      </c>
      <c r="S2286" s="13">
        <f t="shared" si="172"/>
        <v>40585.463483796295</v>
      </c>
      <c r="T2286" s="13">
        <f t="shared" si="171"/>
        <v>40613.833333333328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70"/>
        <v>1.2136666666666667</v>
      </c>
      <c r="P2287" s="8">
        <f t="shared" si="173"/>
        <v>46.088607594936711</v>
      </c>
      <c r="Q2287" t="s">
        <v>8323</v>
      </c>
      <c r="R2287" t="s">
        <v>8324</v>
      </c>
      <c r="S2287" s="13">
        <f t="shared" si="172"/>
        <v>41058.852349537039</v>
      </c>
      <c r="T2287" s="13">
        <f t="shared" si="171"/>
        <v>41088.852349537039</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70"/>
        <v>1.0006666666666666</v>
      </c>
      <c r="P2288" s="8">
        <f t="shared" si="173"/>
        <v>107.21428571428571</v>
      </c>
      <c r="Q2288" t="s">
        <v>8323</v>
      </c>
      <c r="R2288" t="s">
        <v>8324</v>
      </c>
      <c r="S2288" s="13">
        <f t="shared" si="172"/>
        <v>41494.630254629628</v>
      </c>
      <c r="T2288" s="13">
        <f t="shared" si="171"/>
        <v>41522.832638888889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70"/>
        <v>1.1997755555555556</v>
      </c>
      <c r="P2289" s="8">
        <f t="shared" si="173"/>
        <v>50.9338679245283</v>
      </c>
      <c r="Q2289" t="s">
        <v>8323</v>
      </c>
      <c r="R2289" t="s">
        <v>8324</v>
      </c>
      <c r="S2289" s="13">
        <f t="shared" si="172"/>
        <v>41792.334027777775</v>
      </c>
      <c r="T2289" s="13">
        <f t="shared" si="171"/>
        <v>41813.334027777775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70"/>
        <v>1.0009999999999999</v>
      </c>
      <c r="P2290" s="8">
        <f t="shared" si="173"/>
        <v>40.04</v>
      </c>
      <c r="Q2290" t="s">
        <v>8323</v>
      </c>
      <c r="R2290" t="s">
        <v>8324</v>
      </c>
      <c r="S2290" s="13">
        <f t="shared" si="172"/>
        <v>41067.494085648148</v>
      </c>
      <c r="T2290" s="13">
        <f t="shared" si="171"/>
        <v>41086.416666666664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70"/>
        <v>1.0740000000000001</v>
      </c>
      <c r="P2291" s="8">
        <f t="shared" si="173"/>
        <v>64.44</v>
      </c>
      <c r="Q2291" t="s">
        <v>8323</v>
      </c>
      <c r="R2291" t="s">
        <v>8324</v>
      </c>
      <c r="S2291" s="13">
        <f t="shared" si="172"/>
        <v>41571.665046296293</v>
      </c>
      <c r="T2291" s="13">
        <f t="shared" si="171"/>
        <v>41614.640277777777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70"/>
        <v>1.0406666666666666</v>
      </c>
      <c r="P2292" s="8">
        <f t="shared" si="173"/>
        <v>53.827586206896555</v>
      </c>
      <c r="Q2292" t="s">
        <v>8323</v>
      </c>
      <c r="R2292" t="s">
        <v>8324</v>
      </c>
      <c r="S2292" s="13">
        <f t="shared" si="172"/>
        <v>40069.920486111107</v>
      </c>
      <c r="T2292" s="13">
        <f t="shared" si="171"/>
        <v>40148.375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70"/>
        <v>1.728</v>
      </c>
      <c r="P2293" s="8">
        <f t="shared" si="173"/>
        <v>100.46511627906976</v>
      </c>
      <c r="Q2293" t="s">
        <v>8323</v>
      </c>
      <c r="R2293" t="s">
        <v>8324</v>
      </c>
      <c r="S2293" s="13">
        <f t="shared" si="172"/>
        <v>40987.643726851849</v>
      </c>
      <c r="T2293" s="13">
        <f t="shared" si="171"/>
        <v>41021.833333333328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70"/>
        <v>1.072505</v>
      </c>
      <c r="P2294" s="8">
        <f t="shared" si="173"/>
        <v>46.630652173913049</v>
      </c>
      <c r="Q2294" t="s">
        <v>8323</v>
      </c>
      <c r="R2294" t="s">
        <v>8324</v>
      </c>
      <c r="S2294" s="13">
        <f t="shared" si="172"/>
        <v>40987.364305555551</v>
      </c>
      <c r="T2294" s="13">
        <f t="shared" si="171"/>
        <v>41017.364305555551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70"/>
        <v>1.0823529411764705</v>
      </c>
      <c r="P2295" s="8">
        <f t="shared" si="173"/>
        <v>34.074074074074076</v>
      </c>
      <c r="Q2295" t="s">
        <v>8323</v>
      </c>
      <c r="R2295" t="s">
        <v>8324</v>
      </c>
      <c r="S2295" s="13">
        <f t="shared" si="172"/>
        <v>41151.374988425923</v>
      </c>
      <c r="T2295" s="13">
        <f t="shared" si="171"/>
        <v>41176.832638888889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70"/>
        <v>1.4608079999999999</v>
      </c>
      <c r="P2296" s="8">
        <f t="shared" si="173"/>
        <v>65.214642857142863</v>
      </c>
      <c r="Q2296" t="s">
        <v>8323</v>
      </c>
      <c r="R2296" t="s">
        <v>8324</v>
      </c>
      <c r="S2296" s="13">
        <f t="shared" si="172"/>
        <v>41264.389814814815</v>
      </c>
      <c r="T2296" s="13">
        <f t="shared" si="171"/>
        <v>41294.389814814815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70"/>
        <v>1.2524999999999999</v>
      </c>
      <c r="P2297" s="8">
        <f t="shared" si="173"/>
        <v>44.205882352941174</v>
      </c>
      <c r="Q2297" t="s">
        <v>8323</v>
      </c>
      <c r="R2297" t="s">
        <v>8324</v>
      </c>
      <c r="S2297" s="13">
        <f t="shared" si="172"/>
        <v>41270.621018518512</v>
      </c>
      <c r="T2297" s="13">
        <f t="shared" si="171"/>
        <v>41300.621018518512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70"/>
        <v>1.4907142857142857</v>
      </c>
      <c r="P2298" s="8">
        <f t="shared" si="173"/>
        <v>71.965517241379317</v>
      </c>
      <c r="Q2298" t="s">
        <v>8323</v>
      </c>
      <c r="R2298" t="s">
        <v>8324</v>
      </c>
      <c r="S2298" s="13">
        <f t="shared" si="172"/>
        <v>40927.39844907407</v>
      </c>
      <c r="T2298" s="13">
        <f t="shared" si="171"/>
        <v>40962.39844907407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70"/>
        <v>1.006</v>
      </c>
      <c r="P2299" s="8">
        <f t="shared" si="173"/>
        <v>52.94736842105263</v>
      </c>
      <c r="Q2299" t="s">
        <v>8323</v>
      </c>
      <c r="R2299" t="s">
        <v>8324</v>
      </c>
      <c r="S2299" s="13">
        <f t="shared" si="172"/>
        <v>40947.70890046296</v>
      </c>
      <c r="T2299" s="13">
        <f t="shared" si="171"/>
        <v>40981.832638888889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70"/>
        <v>1.0507333333333333</v>
      </c>
      <c r="P2300" s="8">
        <f t="shared" si="173"/>
        <v>109.45138888888889</v>
      </c>
      <c r="Q2300" t="s">
        <v>8323</v>
      </c>
      <c r="R2300" t="s">
        <v>8324</v>
      </c>
      <c r="S2300" s="13">
        <f t="shared" si="172"/>
        <v>41694.507326388884</v>
      </c>
      <c r="T2300" s="13">
        <f t="shared" si="171"/>
        <v>41724.46565972222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70"/>
        <v>3.5016666666666665</v>
      </c>
      <c r="P2301" s="8">
        <f t="shared" si="173"/>
        <v>75.035714285714292</v>
      </c>
      <c r="Q2301" t="s">
        <v>8323</v>
      </c>
      <c r="R2301" t="s">
        <v>8324</v>
      </c>
      <c r="S2301" s="13">
        <f t="shared" si="172"/>
        <v>40564.699178240735</v>
      </c>
      <c r="T2301" s="13">
        <f t="shared" si="171"/>
        <v>40579.699178240735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70"/>
        <v>1.0125</v>
      </c>
      <c r="P2302" s="8">
        <f t="shared" si="173"/>
        <v>115.71428571428571</v>
      </c>
      <c r="Q2302" t="s">
        <v>8323</v>
      </c>
      <c r="R2302" t="s">
        <v>8324</v>
      </c>
      <c r="S2302" s="13">
        <f t="shared" si="172"/>
        <v>41074.393703703703</v>
      </c>
      <c r="T2302" s="13">
        <f t="shared" si="171"/>
        <v>41088.393703703703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70"/>
        <v>1.336044</v>
      </c>
      <c r="P2303" s="8">
        <f t="shared" si="173"/>
        <v>31.659810426540286</v>
      </c>
      <c r="Q2303" t="s">
        <v>8323</v>
      </c>
      <c r="R2303" t="s">
        <v>8327</v>
      </c>
      <c r="S2303" s="13">
        <f t="shared" si="172"/>
        <v>41415.813611111109</v>
      </c>
      <c r="T2303" s="13">
        <f t="shared" si="171"/>
        <v>41445.813611111109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70"/>
        <v>1.7065217391304348</v>
      </c>
      <c r="P2304" s="8">
        <f t="shared" si="173"/>
        <v>46.176470588235297</v>
      </c>
      <c r="Q2304" t="s">
        <v>8323</v>
      </c>
      <c r="R2304" t="s">
        <v>8327</v>
      </c>
      <c r="S2304" s="13">
        <f t="shared" si="172"/>
        <v>41605.535115740735</v>
      </c>
      <c r="T2304" s="13">
        <f t="shared" si="171"/>
        <v>41638.958333333328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70"/>
        <v>1.0935829457364341</v>
      </c>
      <c r="P2305" s="8">
        <f t="shared" si="173"/>
        <v>68.481650485436887</v>
      </c>
      <c r="Q2305" t="s">
        <v>8323</v>
      </c>
      <c r="R2305" t="s">
        <v>8327</v>
      </c>
      <c r="S2305" s="13">
        <f t="shared" si="172"/>
        <v>40849.777731481481</v>
      </c>
      <c r="T2305" s="13">
        <f t="shared" si="171"/>
        <v>40889.819398148145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70"/>
        <v>1.0070033333333335</v>
      </c>
      <c r="P2306" s="8">
        <f t="shared" si="173"/>
        <v>53.469203539823013</v>
      </c>
      <c r="Q2306" t="s">
        <v>8323</v>
      </c>
      <c r="R2306" t="s">
        <v>8327</v>
      </c>
      <c r="S2306" s="13">
        <f t="shared" si="172"/>
        <v>40502.482534722221</v>
      </c>
      <c r="T2306" s="13">
        <f t="shared" si="171"/>
        <v>40543.874305555553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74">E2307/D2307</f>
        <v>1.0122777777777778</v>
      </c>
      <c r="P2307" s="8">
        <f t="shared" si="173"/>
        <v>109.10778443113773</v>
      </c>
      <c r="Q2307" t="s">
        <v>8323</v>
      </c>
      <c r="R2307" t="s">
        <v>8327</v>
      </c>
      <c r="S2307" s="13">
        <f t="shared" si="172"/>
        <v>41834.361944444441</v>
      </c>
      <c r="T2307" s="13">
        <f t="shared" ref="T2307:T2370" si="175">(I2307/86400)+25569+(-8/24)</f>
        <v>41859.416666666664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74"/>
        <v>1.0675857142857144</v>
      </c>
      <c r="P2308" s="8">
        <f t="shared" si="173"/>
        <v>51.185616438356163</v>
      </c>
      <c r="Q2308" t="s">
        <v>8323</v>
      </c>
      <c r="R2308" t="s">
        <v>8327</v>
      </c>
      <c r="S2308" s="13">
        <f t="shared" ref="S2308:S2371" si="176">(J2308/86400)+25569+(-8/24)</f>
        <v>40947.834826388884</v>
      </c>
      <c r="T2308" s="13">
        <f t="shared" si="175"/>
        <v>40977.834826388884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74"/>
        <v>1.0665777537961894</v>
      </c>
      <c r="P2309" s="8">
        <f t="shared" si="173"/>
        <v>27.936800000000002</v>
      </c>
      <c r="Q2309" t="s">
        <v>8323</v>
      </c>
      <c r="R2309" t="s">
        <v>8327</v>
      </c>
      <c r="S2309" s="13">
        <f t="shared" si="176"/>
        <v>41004.469131944446</v>
      </c>
      <c r="T2309" s="13">
        <f t="shared" si="175"/>
        <v>41034.46907407407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74"/>
        <v>1.0130622</v>
      </c>
      <c r="P2310" s="8">
        <f t="shared" si="173"/>
        <v>82.496921824104234</v>
      </c>
      <c r="Q2310" t="s">
        <v>8323</v>
      </c>
      <c r="R2310" t="s">
        <v>8327</v>
      </c>
      <c r="S2310" s="13">
        <f t="shared" si="176"/>
        <v>41851.629583333335</v>
      </c>
      <c r="T2310" s="13">
        <f t="shared" si="175"/>
        <v>41879.708333333328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74"/>
        <v>1.0667450000000001</v>
      </c>
      <c r="P2311" s="8">
        <f t="shared" si="173"/>
        <v>59.817476635514019</v>
      </c>
      <c r="Q2311" t="s">
        <v>8323</v>
      </c>
      <c r="R2311" t="s">
        <v>8327</v>
      </c>
      <c r="S2311" s="13">
        <f t="shared" si="176"/>
        <v>41307.654363425921</v>
      </c>
      <c r="T2311" s="13">
        <f t="shared" si="175"/>
        <v>41342.654363425921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74"/>
        <v>4.288397837837838</v>
      </c>
      <c r="P2312" s="8">
        <f t="shared" si="173"/>
        <v>64.816470588235291</v>
      </c>
      <c r="Q2312" t="s">
        <v>8323</v>
      </c>
      <c r="R2312" t="s">
        <v>8327</v>
      </c>
      <c r="S2312" s="13">
        <f t="shared" si="176"/>
        <v>41324.460821759254</v>
      </c>
      <c r="T2312" s="13">
        <f t="shared" si="175"/>
        <v>41354.41915509259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74"/>
        <v>1.0411111111111111</v>
      </c>
      <c r="P2313" s="8">
        <f t="shared" si="173"/>
        <v>90.09615384615384</v>
      </c>
      <c r="Q2313" t="s">
        <v>8323</v>
      </c>
      <c r="R2313" t="s">
        <v>8327</v>
      </c>
      <c r="S2313" s="13">
        <f t="shared" si="176"/>
        <v>41735.671168981477</v>
      </c>
      <c r="T2313" s="13">
        <f t="shared" si="175"/>
        <v>41765.671168981477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74"/>
        <v>1.0786666666666667</v>
      </c>
      <c r="P2314" s="8">
        <f t="shared" si="173"/>
        <v>40.962025316455694</v>
      </c>
      <c r="Q2314" t="s">
        <v>8323</v>
      </c>
      <c r="R2314" t="s">
        <v>8327</v>
      </c>
      <c r="S2314" s="13">
        <f t="shared" si="176"/>
        <v>41716.299513888887</v>
      </c>
      <c r="T2314" s="13">
        <f t="shared" si="175"/>
        <v>41747.625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74"/>
        <v>1.7584040000000001</v>
      </c>
      <c r="P2315" s="8">
        <f t="shared" si="173"/>
        <v>56.000127388535034</v>
      </c>
      <c r="Q2315" t="s">
        <v>8323</v>
      </c>
      <c r="R2315" t="s">
        <v>8327</v>
      </c>
      <c r="S2315" s="13">
        <f t="shared" si="176"/>
        <v>41002.625300925924</v>
      </c>
      <c r="T2315" s="13">
        <f t="shared" si="175"/>
        <v>41032.625300925924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74"/>
        <v>1.5697000000000001</v>
      </c>
      <c r="P2316" s="8">
        <f t="shared" si="173"/>
        <v>37.672800000000002</v>
      </c>
      <c r="Q2316" t="s">
        <v>8323</v>
      </c>
      <c r="R2316" t="s">
        <v>8327</v>
      </c>
      <c r="S2316" s="13">
        <f t="shared" si="176"/>
        <v>41037.218252314815</v>
      </c>
      <c r="T2316" s="13">
        <f t="shared" si="175"/>
        <v>41067.218252314815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74"/>
        <v>1.026</v>
      </c>
      <c r="P2317" s="8">
        <f t="shared" si="173"/>
        <v>40.078125</v>
      </c>
      <c r="Q2317" t="s">
        <v>8323</v>
      </c>
      <c r="R2317" t="s">
        <v>8327</v>
      </c>
      <c r="S2317" s="13">
        <f t="shared" si="176"/>
        <v>41004.392858796295</v>
      </c>
      <c r="T2317" s="13">
        <f t="shared" si="175"/>
        <v>41034.392858796295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74"/>
        <v>1.0404266666666666</v>
      </c>
      <c r="P2318" s="8">
        <f t="shared" si="173"/>
        <v>78.031999999999996</v>
      </c>
      <c r="Q2318" t="s">
        <v>8323</v>
      </c>
      <c r="R2318" t="s">
        <v>8327</v>
      </c>
      <c r="S2318" s="13">
        <f t="shared" si="176"/>
        <v>40079.391782407409</v>
      </c>
      <c r="T2318" s="13">
        <f t="shared" si="175"/>
        <v>40156.433333333327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74"/>
        <v>1.04</v>
      </c>
      <c r="P2319" s="8">
        <f t="shared" si="173"/>
        <v>18.90909090909091</v>
      </c>
      <c r="Q2319" t="s">
        <v>8323</v>
      </c>
      <c r="R2319" t="s">
        <v>8327</v>
      </c>
      <c r="S2319" s="13">
        <f t="shared" si="176"/>
        <v>40192.20890046296</v>
      </c>
      <c r="T2319" s="13">
        <f t="shared" si="175"/>
        <v>40223.875</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74"/>
        <v>1.2105999999999999</v>
      </c>
      <c r="P2320" s="8">
        <f t="shared" si="173"/>
        <v>37.134969325153371</v>
      </c>
      <c r="Q2320" t="s">
        <v>8323</v>
      </c>
      <c r="R2320" t="s">
        <v>8327</v>
      </c>
      <c r="S2320" s="13">
        <f t="shared" si="176"/>
        <v>40050.310347222221</v>
      </c>
      <c r="T2320" s="13">
        <f t="shared" si="175"/>
        <v>40081.832638888889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74"/>
        <v>1.077</v>
      </c>
      <c r="P2321" s="8">
        <f t="shared" si="173"/>
        <v>41.961038961038959</v>
      </c>
      <c r="Q2321" t="s">
        <v>8323</v>
      </c>
      <c r="R2321" t="s">
        <v>8327</v>
      </c>
      <c r="S2321" s="13">
        <f t="shared" si="176"/>
        <v>41592.748668981476</v>
      </c>
      <c r="T2321" s="13">
        <f t="shared" si="175"/>
        <v>41622.748668981476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74"/>
        <v>1.0866</v>
      </c>
      <c r="P2322" s="8">
        <f t="shared" si="173"/>
        <v>61.044943820224717</v>
      </c>
      <c r="Q2322" t="s">
        <v>8323</v>
      </c>
      <c r="R2322" t="s">
        <v>8327</v>
      </c>
      <c r="S2322" s="13">
        <f t="shared" si="176"/>
        <v>41696.483796296292</v>
      </c>
      <c r="T2322" s="13">
        <f t="shared" si="175"/>
        <v>41731.442129629628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74"/>
        <v>0.39120962394619685</v>
      </c>
      <c r="P2323" s="8">
        <f t="shared" si="173"/>
        <v>64.53125</v>
      </c>
      <c r="Q2323" t="s">
        <v>8334</v>
      </c>
      <c r="R2323" t="s">
        <v>8350</v>
      </c>
      <c r="S2323" s="13">
        <f t="shared" si="176"/>
        <v>42798.927094907405</v>
      </c>
      <c r="T2323" s="13">
        <f t="shared" si="175"/>
        <v>42828.885428240734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74"/>
        <v>3.1481481481481478E-2</v>
      </c>
      <c r="P2324" s="8">
        <f t="shared" si="173"/>
        <v>21.25</v>
      </c>
      <c r="Q2324" t="s">
        <v>8334</v>
      </c>
      <c r="R2324" t="s">
        <v>8350</v>
      </c>
      <c r="S2324" s="13">
        <f t="shared" si="176"/>
        <v>42804.5621412037</v>
      </c>
      <c r="T2324" s="13">
        <f t="shared" si="175"/>
        <v>42834.520474537036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74"/>
        <v>0.48</v>
      </c>
      <c r="P2325" s="8">
        <f t="shared" si="173"/>
        <v>30</v>
      </c>
      <c r="Q2325" t="s">
        <v>8334</v>
      </c>
      <c r="R2325" t="s">
        <v>8350</v>
      </c>
      <c r="S2325" s="13">
        <f t="shared" si="176"/>
        <v>42807.421840277777</v>
      </c>
      <c r="T2325" s="13">
        <f t="shared" si="175"/>
        <v>42814.421840277777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74"/>
        <v>0.20733333333333334</v>
      </c>
      <c r="P2326" s="8">
        <f t="shared" si="173"/>
        <v>25.491803278688526</v>
      </c>
      <c r="Q2326" t="s">
        <v>8334</v>
      </c>
      <c r="R2326" t="s">
        <v>8350</v>
      </c>
      <c r="S2326" s="13">
        <f t="shared" si="176"/>
        <v>42790.55190972222</v>
      </c>
      <c r="T2326" s="13">
        <f t="shared" si="175"/>
        <v>42820.510243055549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74"/>
        <v>0.08</v>
      </c>
      <c r="P2327" s="8">
        <f t="shared" si="173"/>
        <v>11.428571428571429</v>
      </c>
      <c r="Q2327" t="s">
        <v>8334</v>
      </c>
      <c r="R2327" t="s">
        <v>8350</v>
      </c>
      <c r="S2327" s="13">
        <f t="shared" si="176"/>
        <v>42793.689016203702</v>
      </c>
      <c r="T2327" s="13">
        <f t="shared" si="175"/>
        <v>42823.647349537037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74"/>
        <v>7.1999999999999998E-3</v>
      </c>
      <c r="P2328" s="8">
        <f t="shared" si="173"/>
        <v>108</v>
      </c>
      <c r="Q2328" t="s">
        <v>8334</v>
      </c>
      <c r="R2328" t="s">
        <v>8350</v>
      </c>
      <c r="S2328" s="13">
        <f t="shared" si="176"/>
        <v>42803.700787037036</v>
      </c>
      <c r="T2328" s="13">
        <f t="shared" si="175"/>
        <v>42855.374999999993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74"/>
        <v>5.2609431428571432</v>
      </c>
      <c r="P2329" s="8">
        <f t="shared" si="173"/>
        <v>54.883162444113267</v>
      </c>
      <c r="Q2329" t="s">
        <v>8334</v>
      </c>
      <c r="R2329" t="s">
        <v>8350</v>
      </c>
      <c r="S2329" s="13">
        <f t="shared" si="176"/>
        <v>41842.583796296291</v>
      </c>
      <c r="T2329" s="13">
        <f t="shared" si="175"/>
        <v>41877.583796296291</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74"/>
        <v>2.5445000000000002</v>
      </c>
      <c r="P2330" s="8">
        <f t="shared" si="173"/>
        <v>47.383612662942269</v>
      </c>
      <c r="Q2330" t="s">
        <v>8334</v>
      </c>
      <c r="R2330" t="s">
        <v>8350</v>
      </c>
      <c r="S2330" s="13">
        <f t="shared" si="176"/>
        <v>42139.448344907403</v>
      </c>
      <c r="T2330" s="13">
        <f t="shared" si="175"/>
        <v>42169.448344907403</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74"/>
        <v>1.0591999999999999</v>
      </c>
      <c r="P2331" s="8">
        <f t="shared" si="173"/>
        <v>211.84</v>
      </c>
      <c r="Q2331" t="s">
        <v>8334</v>
      </c>
      <c r="R2331" t="s">
        <v>8350</v>
      </c>
      <c r="S2331" s="13">
        <f t="shared" si="176"/>
        <v>41807.291041666664</v>
      </c>
      <c r="T2331" s="13">
        <f t="shared" si="175"/>
        <v>41837.291041666664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74"/>
        <v>1.0242285714285715</v>
      </c>
      <c r="P2332" s="8">
        <f t="shared" si="173"/>
        <v>219.92638036809817</v>
      </c>
      <c r="Q2332" t="s">
        <v>8334</v>
      </c>
      <c r="R2332" t="s">
        <v>8350</v>
      </c>
      <c r="S2332" s="13">
        <f t="shared" si="176"/>
        <v>42332.566469907404</v>
      </c>
      <c r="T2332" s="13">
        <f t="shared" si="175"/>
        <v>42362.666666666664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74"/>
        <v>1.4431375</v>
      </c>
      <c r="P2333" s="8">
        <f t="shared" si="173"/>
        <v>40.795406360424032</v>
      </c>
      <c r="Q2333" t="s">
        <v>8334</v>
      </c>
      <c r="R2333" t="s">
        <v>8350</v>
      </c>
      <c r="S2333" s="13">
        <f t="shared" si="176"/>
        <v>41838.672337962962</v>
      </c>
      <c r="T2333" s="13">
        <f t="shared" si="175"/>
        <v>41868.672337962962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74"/>
        <v>1.06308</v>
      </c>
      <c r="P2334" s="8">
        <f t="shared" si="173"/>
        <v>75.502840909090907</v>
      </c>
      <c r="Q2334" t="s">
        <v>8334</v>
      </c>
      <c r="R2334" t="s">
        <v>8350</v>
      </c>
      <c r="S2334" s="13">
        <f t="shared" si="176"/>
        <v>42011.294803240737</v>
      </c>
      <c r="T2334" s="13">
        <f t="shared" si="175"/>
        <v>42041.294803240737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74"/>
        <v>2.1216666666666666</v>
      </c>
      <c r="P2335" s="8">
        <f t="shared" si="173"/>
        <v>13.542553191489361</v>
      </c>
      <c r="Q2335" t="s">
        <v>8334</v>
      </c>
      <c r="R2335" t="s">
        <v>8350</v>
      </c>
      <c r="S2335" s="13">
        <f t="shared" si="176"/>
        <v>41767.317013888889</v>
      </c>
      <c r="T2335" s="13">
        <f t="shared" si="175"/>
        <v>41788.409722222219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74"/>
        <v>1.0195000000000001</v>
      </c>
      <c r="P2336" s="8">
        <f t="shared" si="173"/>
        <v>60.865671641791046</v>
      </c>
      <c r="Q2336" t="s">
        <v>8334</v>
      </c>
      <c r="R2336" t="s">
        <v>8350</v>
      </c>
      <c r="S2336" s="13">
        <f t="shared" si="176"/>
        <v>41918.336782407401</v>
      </c>
      <c r="T2336" s="13">
        <f t="shared" si="175"/>
        <v>41948.398611111108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74"/>
        <v>1.0227200000000001</v>
      </c>
      <c r="P2337" s="8">
        <f t="shared" si="173"/>
        <v>115.69230769230769</v>
      </c>
      <c r="Q2337" t="s">
        <v>8334</v>
      </c>
      <c r="R2337" t="s">
        <v>8350</v>
      </c>
      <c r="S2337" s="13">
        <f t="shared" si="176"/>
        <v>41771.238923611112</v>
      </c>
      <c r="T2337" s="13">
        <f t="shared" si="175"/>
        <v>41801.238923611112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74"/>
        <v>5.2073254999999996</v>
      </c>
      <c r="P2338" s="8">
        <f t="shared" si="173"/>
        <v>48.104623556581984</v>
      </c>
      <c r="Q2338" t="s">
        <v>8334</v>
      </c>
      <c r="R2338" t="s">
        <v>8350</v>
      </c>
      <c r="S2338" s="13">
        <f t="shared" si="176"/>
        <v>41666.591377314813</v>
      </c>
      <c r="T2338" s="13">
        <f t="shared" si="175"/>
        <v>41706.591377314813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74"/>
        <v>1.1065833333333333</v>
      </c>
      <c r="P2339" s="8">
        <f t="shared" si="173"/>
        <v>74.184357541899445</v>
      </c>
      <c r="Q2339" t="s">
        <v>8334</v>
      </c>
      <c r="R2339" t="s">
        <v>8350</v>
      </c>
      <c r="S2339" s="13">
        <f t="shared" si="176"/>
        <v>41786.307210648149</v>
      </c>
      <c r="T2339" s="13">
        <f t="shared" si="175"/>
        <v>41816.307210648149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74"/>
        <v>1.0114333333333334</v>
      </c>
      <c r="P2340" s="8">
        <f t="shared" si="173"/>
        <v>123.34552845528455</v>
      </c>
      <c r="Q2340" t="s">
        <v>8334</v>
      </c>
      <c r="R2340" t="s">
        <v>8350</v>
      </c>
      <c r="S2340" s="13">
        <f t="shared" si="176"/>
        <v>41789.563472222224</v>
      </c>
      <c r="T2340" s="13">
        <f t="shared" si="175"/>
        <v>41819.563472222224</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74"/>
        <v>2.9420799999999998</v>
      </c>
      <c r="P2341" s="8">
        <f t="shared" si="173"/>
        <v>66.623188405797094</v>
      </c>
      <c r="Q2341" t="s">
        <v>8334</v>
      </c>
      <c r="R2341" t="s">
        <v>8350</v>
      </c>
      <c r="S2341" s="13">
        <f t="shared" si="176"/>
        <v>42692.466539351844</v>
      </c>
      <c r="T2341" s="13">
        <f t="shared" si="175"/>
        <v>42722.999305555553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74"/>
        <v>1.0577749999999999</v>
      </c>
      <c r="P2342" s="8">
        <f t="shared" si="173"/>
        <v>104.99007444168734</v>
      </c>
      <c r="Q2342" t="s">
        <v>8334</v>
      </c>
      <c r="R2342" t="s">
        <v>8350</v>
      </c>
      <c r="S2342" s="13">
        <f t="shared" si="176"/>
        <v>42643.309467592589</v>
      </c>
      <c r="T2342" s="13">
        <f t="shared" si="175"/>
        <v>42673.309467592589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74"/>
        <v>0</v>
      </c>
      <c r="Q2343" t="s">
        <v>8317</v>
      </c>
      <c r="R2343" t="s">
        <v>8318</v>
      </c>
      <c r="S2343" s="13">
        <f t="shared" si="176"/>
        <v>42167.480370370373</v>
      </c>
      <c r="T2343" s="13">
        <f t="shared" si="175"/>
        <v>42197.480370370373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74"/>
        <v>0</v>
      </c>
      <c r="Q2344" t="s">
        <v>8317</v>
      </c>
      <c r="R2344" t="s">
        <v>8318</v>
      </c>
      <c r="S2344" s="13">
        <f t="shared" si="176"/>
        <v>41897.36886574074</v>
      </c>
      <c r="T2344" s="13">
        <f t="shared" si="175"/>
        <v>41917.875</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74"/>
        <v>0.03</v>
      </c>
      <c r="P2345" s="8">
        <f>E2345/L2345</f>
        <v>300</v>
      </c>
      <c r="Q2345" t="s">
        <v>8317</v>
      </c>
      <c r="R2345" t="s">
        <v>8318</v>
      </c>
      <c r="S2345" s="13">
        <f t="shared" si="176"/>
        <v>42327.491956018515</v>
      </c>
      <c r="T2345" s="13">
        <f t="shared" si="175"/>
        <v>42377.490972222215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74"/>
        <v>1E-3</v>
      </c>
      <c r="P2346" s="8">
        <f>E2346/L2346</f>
        <v>1</v>
      </c>
      <c r="Q2346" t="s">
        <v>8317</v>
      </c>
      <c r="R2346" t="s">
        <v>8318</v>
      </c>
      <c r="S2346" s="13">
        <f t="shared" si="176"/>
        <v>42515.394317129627</v>
      </c>
      <c r="T2346" s="13">
        <f t="shared" si="175"/>
        <v>42545.394317129627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74"/>
        <v>0</v>
      </c>
      <c r="Q2347" t="s">
        <v>8317</v>
      </c>
      <c r="R2347" t="s">
        <v>8318</v>
      </c>
      <c r="S2347" s="13">
        <f t="shared" si="176"/>
        <v>42059.66847222222</v>
      </c>
      <c r="T2347" s="13">
        <f t="shared" si="175"/>
        <v>42094.652083333327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74"/>
        <v>6.4999999999999997E-4</v>
      </c>
      <c r="P2348" s="8">
        <f>E2348/L2348</f>
        <v>13</v>
      </c>
      <c r="Q2348" t="s">
        <v>8317</v>
      </c>
      <c r="R2348" t="s">
        <v>8318</v>
      </c>
      <c r="S2348" s="13">
        <f t="shared" si="176"/>
        <v>42615.465636574074</v>
      </c>
      <c r="T2348" s="13">
        <f t="shared" si="175"/>
        <v>42660.465636574074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74"/>
        <v>1.4999999999999999E-2</v>
      </c>
      <c r="P2349" s="8">
        <f>E2349/L2349</f>
        <v>15</v>
      </c>
      <c r="Q2349" t="s">
        <v>8317</v>
      </c>
      <c r="R2349" t="s">
        <v>8318</v>
      </c>
      <c r="S2349" s="13">
        <f t="shared" si="176"/>
        <v>42577.27402777777</v>
      </c>
      <c r="T2349" s="13">
        <f t="shared" si="175"/>
        <v>42607.27402777777</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74"/>
        <v>3.8571428571428572E-3</v>
      </c>
      <c r="P2350" s="8">
        <f>E2350/L2350</f>
        <v>54</v>
      </c>
      <c r="Q2350" t="s">
        <v>8317</v>
      </c>
      <c r="R2350" t="s">
        <v>8318</v>
      </c>
      <c r="S2350" s="13">
        <f t="shared" si="176"/>
        <v>42360.598819444444</v>
      </c>
      <c r="T2350" s="13">
        <f t="shared" si="175"/>
        <v>42420.598819444444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74"/>
        <v>0</v>
      </c>
      <c r="Q2351" t="s">
        <v>8317</v>
      </c>
      <c r="R2351" t="s">
        <v>8318</v>
      </c>
      <c r="S2351" s="13">
        <f t="shared" si="176"/>
        <v>42198.442453703705</v>
      </c>
      <c r="T2351" s="13">
        <f t="shared" si="175"/>
        <v>42227.442453703705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74"/>
        <v>0</v>
      </c>
      <c r="Q2352" t="s">
        <v>8317</v>
      </c>
      <c r="R2352" t="s">
        <v>8318</v>
      </c>
      <c r="S2352" s="13">
        <f t="shared" si="176"/>
        <v>42708.508912037032</v>
      </c>
      <c r="T2352" s="13">
        <f t="shared" si="175"/>
        <v>42738.508912037032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74"/>
        <v>5.7142857142857143E-3</v>
      </c>
      <c r="P2353" s="8">
        <f>E2353/L2353</f>
        <v>15.428571428571429</v>
      </c>
      <c r="Q2353" t="s">
        <v>8317</v>
      </c>
      <c r="R2353" t="s">
        <v>8318</v>
      </c>
      <c r="S2353" s="13">
        <f t="shared" si="176"/>
        <v>42093.767812500002</v>
      </c>
      <c r="T2353" s="13">
        <f t="shared" si="175"/>
        <v>42123.767812500002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74"/>
        <v>0</v>
      </c>
      <c r="Q2354" t="s">
        <v>8317</v>
      </c>
      <c r="R2354" t="s">
        <v>8318</v>
      </c>
      <c r="S2354" s="13">
        <f t="shared" si="176"/>
        <v>42101.300370370365</v>
      </c>
      <c r="T2354" s="13">
        <f t="shared" si="175"/>
        <v>42161.300370370365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74"/>
        <v>0</v>
      </c>
      <c r="Q2355" t="s">
        <v>8317</v>
      </c>
      <c r="R2355" t="s">
        <v>8318</v>
      </c>
      <c r="S2355" s="13">
        <f t="shared" si="176"/>
        <v>42103.342847222222</v>
      </c>
      <c r="T2355" s="13">
        <f t="shared" si="175"/>
        <v>42115.342847222222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74"/>
        <v>7.1428571428571429E-4</v>
      </c>
      <c r="P2356" s="8">
        <f>E2356/L2356</f>
        <v>25</v>
      </c>
      <c r="Q2356" t="s">
        <v>8317</v>
      </c>
      <c r="R2356" t="s">
        <v>8318</v>
      </c>
      <c r="S2356" s="13">
        <f t="shared" si="176"/>
        <v>41954.38958333333</v>
      </c>
      <c r="T2356" s="13">
        <f t="shared" si="175"/>
        <v>42014.38958333333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74"/>
        <v>6.875E-3</v>
      </c>
      <c r="P2357" s="8">
        <f>E2357/L2357</f>
        <v>27.5</v>
      </c>
      <c r="Q2357" t="s">
        <v>8317</v>
      </c>
      <c r="R2357" t="s">
        <v>8318</v>
      </c>
      <c r="S2357" s="13">
        <f t="shared" si="176"/>
        <v>42096.584907407407</v>
      </c>
      <c r="T2357" s="13">
        <f t="shared" si="175"/>
        <v>42126.584907407407</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74"/>
        <v>0</v>
      </c>
      <c r="Q2358" t="s">
        <v>8317</v>
      </c>
      <c r="R2358" t="s">
        <v>8318</v>
      </c>
      <c r="S2358" s="13">
        <f t="shared" si="176"/>
        <v>42130.450277777774</v>
      </c>
      <c r="T2358" s="13">
        <f t="shared" si="175"/>
        <v>42160.450277777774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74"/>
        <v>0</v>
      </c>
      <c r="Q2359" t="s">
        <v>8317</v>
      </c>
      <c r="R2359" t="s">
        <v>8318</v>
      </c>
      <c r="S2359" s="13">
        <f t="shared" si="176"/>
        <v>42264.286782407406</v>
      </c>
      <c r="T2359" s="13">
        <f t="shared" si="175"/>
        <v>42294.286782407406</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74"/>
        <v>0</v>
      </c>
      <c r="Q2360" t="s">
        <v>8317</v>
      </c>
      <c r="R2360" t="s">
        <v>8318</v>
      </c>
      <c r="S2360" s="13">
        <f t="shared" si="176"/>
        <v>41978.597638888888</v>
      </c>
      <c r="T2360" s="13">
        <f t="shared" si="175"/>
        <v>42034.693749999999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74"/>
        <v>0.14680000000000001</v>
      </c>
      <c r="P2361" s="8">
        <f>E2361/L2361</f>
        <v>367</v>
      </c>
      <c r="Q2361" t="s">
        <v>8317</v>
      </c>
      <c r="R2361" t="s">
        <v>8318</v>
      </c>
      <c r="S2361" s="13">
        <f t="shared" si="176"/>
        <v>42159.316249999996</v>
      </c>
      <c r="T2361" s="13">
        <f t="shared" si="175"/>
        <v>42219.316249999996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74"/>
        <v>4.0000000000000002E-4</v>
      </c>
      <c r="P2362" s="8">
        <f>E2362/L2362</f>
        <v>2</v>
      </c>
      <c r="Q2362" t="s">
        <v>8317</v>
      </c>
      <c r="R2362" t="s">
        <v>8318</v>
      </c>
      <c r="S2362" s="13">
        <f t="shared" si="176"/>
        <v>42377.373611111114</v>
      </c>
      <c r="T2362" s="13">
        <f t="shared" si="175"/>
        <v>42407.373611111114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74"/>
        <v>0</v>
      </c>
      <c r="Q2363" t="s">
        <v>8317</v>
      </c>
      <c r="R2363" t="s">
        <v>8318</v>
      </c>
      <c r="S2363" s="13">
        <f t="shared" si="176"/>
        <v>42466.525555555556</v>
      </c>
      <c r="T2363" s="13">
        <f t="shared" si="175"/>
        <v>42490.583333333336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74"/>
        <v>0.2857142857142857</v>
      </c>
      <c r="P2364" s="8">
        <f>E2364/L2364</f>
        <v>60</v>
      </c>
      <c r="Q2364" t="s">
        <v>8317</v>
      </c>
      <c r="R2364" t="s">
        <v>8318</v>
      </c>
      <c r="S2364" s="13">
        <f t="shared" si="176"/>
        <v>41954.35497685185</v>
      </c>
      <c r="T2364" s="13">
        <f t="shared" si="175"/>
        <v>41984.35497685185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74"/>
        <v>0</v>
      </c>
      <c r="Q2365" t="s">
        <v>8317</v>
      </c>
      <c r="R2365" t="s">
        <v>8318</v>
      </c>
      <c r="S2365" s="13">
        <f t="shared" si="176"/>
        <v>42321.678240740737</v>
      </c>
      <c r="T2365" s="13">
        <f t="shared" si="175"/>
        <v>42366.678240740737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74"/>
        <v>0</v>
      </c>
      <c r="Q2366" t="s">
        <v>8317</v>
      </c>
      <c r="R2366" t="s">
        <v>8318</v>
      </c>
      <c r="S2366" s="13">
        <f t="shared" si="176"/>
        <v>42248.601342592585</v>
      </c>
      <c r="T2366" s="13">
        <f t="shared" si="175"/>
        <v>42303.601342592585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74"/>
        <v>0</v>
      </c>
      <c r="Q2367" t="s">
        <v>8317</v>
      </c>
      <c r="R2367" t="s">
        <v>8318</v>
      </c>
      <c r="S2367" s="13">
        <f t="shared" si="176"/>
        <v>42346.403067129628</v>
      </c>
      <c r="T2367" s="13">
        <f t="shared" si="175"/>
        <v>42386.624999999993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74"/>
        <v>0.1052</v>
      </c>
      <c r="P2368" s="8">
        <f>E2368/L2368</f>
        <v>97.407407407407405</v>
      </c>
      <c r="Q2368" t="s">
        <v>8317</v>
      </c>
      <c r="R2368" t="s">
        <v>8318</v>
      </c>
      <c r="S2368" s="13">
        <f t="shared" si="176"/>
        <v>42268.198298611103</v>
      </c>
      <c r="T2368" s="13">
        <f t="shared" si="175"/>
        <v>42298.198298611103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74"/>
        <v>1.34E-2</v>
      </c>
      <c r="P2369" s="8">
        <f>E2369/L2369</f>
        <v>47.857142857142854</v>
      </c>
      <c r="Q2369" t="s">
        <v>8317</v>
      </c>
      <c r="R2369" t="s">
        <v>8318</v>
      </c>
      <c r="S2369" s="13">
        <f t="shared" si="176"/>
        <v>42425.636759259258</v>
      </c>
      <c r="T2369" s="13">
        <f t="shared" si="175"/>
        <v>42485.595092592594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74"/>
        <v>2.5000000000000001E-3</v>
      </c>
      <c r="P2370" s="8">
        <f>E2370/L2370</f>
        <v>50</v>
      </c>
      <c r="Q2370" t="s">
        <v>8317</v>
      </c>
      <c r="R2370" t="s">
        <v>8318</v>
      </c>
      <c r="S2370" s="13">
        <f t="shared" si="176"/>
        <v>42063.388483796291</v>
      </c>
      <c r="T2370" s="13">
        <f t="shared" si="175"/>
        <v>42108.346817129626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77">E2371/D2371</f>
        <v>0</v>
      </c>
      <c r="Q2371" t="s">
        <v>8317</v>
      </c>
      <c r="R2371" t="s">
        <v>8318</v>
      </c>
      <c r="S2371" s="13">
        <f t="shared" si="176"/>
        <v>42380.47929398148</v>
      </c>
      <c r="T2371" s="13">
        <f t="shared" ref="T2371:T2434" si="178">(I2371/86400)+25569+(-8/24)</f>
        <v>42410.47929398148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77"/>
        <v>3.2799999999999999E-3</v>
      </c>
      <c r="P2372" s="8">
        <f>E2372/L2372</f>
        <v>20.5</v>
      </c>
      <c r="Q2372" t="s">
        <v>8317</v>
      </c>
      <c r="R2372" t="s">
        <v>8318</v>
      </c>
      <c r="S2372" s="13">
        <f t="shared" ref="S2372:S2435" si="179">(J2372/86400)+25569+(-8/24)</f>
        <v>41960.855798611105</v>
      </c>
      <c r="T2372" s="13">
        <f t="shared" si="178"/>
        <v>41990.855798611105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77"/>
        <v>0</v>
      </c>
      <c r="Q2373" t="s">
        <v>8317</v>
      </c>
      <c r="R2373" t="s">
        <v>8318</v>
      </c>
      <c r="S2373" s="13">
        <f t="shared" si="179"/>
        <v>42150.444398148145</v>
      </c>
      <c r="T2373" s="13">
        <f t="shared" si="178"/>
        <v>42180.444398148145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77"/>
        <v>3.272727272727273E-2</v>
      </c>
      <c r="P2374" s="8">
        <f>E2374/L2374</f>
        <v>30</v>
      </c>
      <c r="Q2374" t="s">
        <v>8317</v>
      </c>
      <c r="R2374" t="s">
        <v>8318</v>
      </c>
      <c r="S2374" s="13">
        <f t="shared" si="179"/>
        <v>42087.735775462956</v>
      </c>
      <c r="T2374" s="13">
        <f t="shared" si="178"/>
        <v>42117.735775462956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77"/>
        <v>5.8823529411764708E-5</v>
      </c>
      <c r="P2375" s="8">
        <f>E2375/L2375</f>
        <v>50</v>
      </c>
      <c r="Q2375" t="s">
        <v>8317</v>
      </c>
      <c r="R2375" t="s">
        <v>8318</v>
      </c>
      <c r="S2375" s="13">
        <f t="shared" si="179"/>
        <v>42215.328981481478</v>
      </c>
      <c r="T2375" s="13">
        <f t="shared" si="178"/>
        <v>42245.328981481478</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77"/>
        <v>4.5454545454545455E-4</v>
      </c>
      <c r="P2376" s="8">
        <f>E2376/L2376</f>
        <v>10</v>
      </c>
      <c r="Q2376" t="s">
        <v>8317</v>
      </c>
      <c r="R2376" t="s">
        <v>8318</v>
      </c>
      <c r="S2376" s="13">
        <f t="shared" si="179"/>
        <v>42017.509953703702</v>
      </c>
      <c r="T2376" s="13">
        <f t="shared" si="178"/>
        <v>42047.509953703702</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77"/>
        <v>0</v>
      </c>
      <c r="Q2377" t="s">
        <v>8317</v>
      </c>
      <c r="R2377" t="s">
        <v>8318</v>
      </c>
      <c r="S2377" s="13">
        <f t="shared" si="179"/>
        <v>42592.502743055556</v>
      </c>
      <c r="T2377" s="13">
        <f t="shared" si="178"/>
        <v>42622.502743055556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77"/>
        <v>0.10877666666666666</v>
      </c>
      <c r="P2378" s="8">
        <f>E2378/L2378</f>
        <v>81.582499999999996</v>
      </c>
      <c r="Q2378" t="s">
        <v>8317</v>
      </c>
      <c r="R2378" t="s">
        <v>8318</v>
      </c>
      <c r="S2378" s="13">
        <f t="shared" si="179"/>
        <v>42318.592199074068</v>
      </c>
      <c r="T2378" s="13">
        <f t="shared" si="178"/>
        <v>42348.592199074068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77"/>
        <v>0</v>
      </c>
      <c r="Q2379" t="s">
        <v>8317</v>
      </c>
      <c r="R2379" t="s">
        <v>8318</v>
      </c>
      <c r="S2379" s="13">
        <f t="shared" si="179"/>
        <v>42669.536840277775</v>
      </c>
      <c r="T2379" s="13">
        <f t="shared" si="178"/>
        <v>42699.578506944446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77"/>
        <v>0</v>
      </c>
      <c r="Q2380" t="s">
        <v>8317</v>
      </c>
      <c r="R2380" t="s">
        <v>8318</v>
      </c>
      <c r="S2380" s="13">
        <f t="shared" si="179"/>
        <v>42212.679745370369</v>
      </c>
      <c r="T2380" s="13">
        <f t="shared" si="178"/>
        <v>42241.679745370369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77"/>
        <v>0</v>
      </c>
      <c r="Q2381" t="s">
        <v>8317</v>
      </c>
      <c r="R2381" t="s">
        <v>8318</v>
      </c>
      <c r="S2381" s="13">
        <f t="shared" si="179"/>
        <v>42236.683055555557</v>
      </c>
      <c r="T2381" s="13">
        <f t="shared" si="178"/>
        <v>42281.683055555557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77"/>
        <v>3.6666666666666666E-3</v>
      </c>
      <c r="P2382" s="8">
        <f t="shared" ref="P2382:P2387" si="180">E2382/L2382</f>
        <v>18.333333333333332</v>
      </c>
      <c r="Q2382" t="s">
        <v>8317</v>
      </c>
      <c r="R2382" t="s">
        <v>8318</v>
      </c>
      <c r="S2382" s="13">
        <f t="shared" si="179"/>
        <v>42248.459976851846</v>
      </c>
      <c r="T2382" s="13">
        <f t="shared" si="178"/>
        <v>42278.459976851846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77"/>
        <v>1.8193398957730169E-2</v>
      </c>
      <c r="P2383" s="8">
        <f t="shared" si="180"/>
        <v>224.42857142857142</v>
      </c>
      <c r="Q2383" t="s">
        <v>8317</v>
      </c>
      <c r="R2383" t="s">
        <v>8318</v>
      </c>
      <c r="S2383" s="13">
        <f t="shared" si="179"/>
        <v>42074.602407407401</v>
      </c>
      <c r="T2383" s="13">
        <f t="shared" si="178"/>
        <v>42104.602407407401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77"/>
        <v>2.5000000000000001E-2</v>
      </c>
      <c r="P2384" s="8">
        <f t="shared" si="180"/>
        <v>37.5</v>
      </c>
      <c r="Q2384" t="s">
        <v>8317</v>
      </c>
      <c r="R2384" t="s">
        <v>8318</v>
      </c>
      <c r="S2384" s="13">
        <f t="shared" si="179"/>
        <v>42194.854201388887</v>
      </c>
      <c r="T2384" s="13">
        <f t="shared" si="178"/>
        <v>42219.854201388887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77"/>
        <v>4.3499999999999997E-2</v>
      </c>
      <c r="P2385" s="8">
        <f t="shared" si="180"/>
        <v>145</v>
      </c>
      <c r="Q2385" t="s">
        <v>8317</v>
      </c>
      <c r="R2385" t="s">
        <v>8318</v>
      </c>
      <c r="S2385" s="13">
        <f t="shared" si="179"/>
        <v>42026.723460648143</v>
      </c>
      <c r="T2385" s="13">
        <f t="shared" si="178"/>
        <v>42056.723460648143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77"/>
        <v>8.0000000000000002E-3</v>
      </c>
      <c r="P2386" s="8">
        <f t="shared" si="180"/>
        <v>1</v>
      </c>
      <c r="Q2386" t="s">
        <v>8317</v>
      </c>
      <c r="R2386" t="s">
        <v>8318</v>
      </c>
      <c r="S2386" s="13">
        <f t="shared" si="179"/>
        <v>41926.734293981477</v>
      </c>
      <c r="T2386" s="13">
        <f t="shared" si="178"/>
        <v>41956.775960648149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77"/>
        <v>1.2123076923076924E-2</v>
      </c>
      <c r="P2387" s="8">
        <f t="shared" si="180"/>
        <v>112.57142857142857</v>
      </c>
      <c r="Q2387" t="s">
        <v>8317</v>
      </c>
      <c r="R2387" t="s">
        <v>8318</v>
      </c>
      <c r="S2387" s="13">
        <f t="shared" si="179"/>
        <v>42191.368425925924</v>
      </c>
      <c r="T2387" s="13">
        <f t="shared" si="178"/>
        <v>42221.368425925924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77"/>
        <v>0</v>
      </c>
      <c r="Q2388" t="s">
        <v>8317</v>
      </c>
      <c r="R2388" t="s">
        <v>8318</v>
      </c>
      <c r="S2388" s="13">
        <f t="shared" si="179"/>
        <v>41954.504907407405</v>
      </c>
      <c r="T2388" s="13">
        <f t="shared" si="178"/>
        <v>42014.504907407405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77"/>
        <v>6.8399999999999997E-3</v>
      </c>
      <c r="P2389" s="8">
        <f>E2389/L2389</f>
        <v>342</v>
      </c>
      <c r="Q2389" t="s">
        <v>8317</v>
      </c>
      <c r="R2389" t="s">
        <v>8318</v>
      </c>
      <c r="S2389" s="13">
        <f t="shared" si="179"/>
        <v>42528.293287037035</v>
      </c>
      <c r="T2389" s="13">
        <f t="shared" si="178"/>
        <v>42573.293287037035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77"/>
        <v>1.2513513513513513E-2</v>
      </c>
      <c r="P2390" s="8">
        <f>E2390/L2390</f>
        <v>57.875</v>
      </c>
      <c r="Q2390" t="s">
        <v>8317</v>
      </c>
      <c r="R2390" t="s">
        <v>8318</v>
      </c>
      <c r="S2390" s="13">
        <f t="shared" si="179"/>
        <v>41989.520358796297</v>
      </c>
      <c r="T2390" s="13">
        <f t="shared" si="178"/>
        <v>42019.478472222218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77"/>
        <v>1.8749999999999999E-3</v>
      </c>
      <c r="P2391" s="8">
        <f>E2391/L2391</f>
        <v>30</v>
      </c>
      <c r="Q2391" t="s">
        <v>8317</v>
      </c>
      <c r="R2391" t="s">
        <v>8318</v>
      </c>
      <c r="S2391" s="13">
        <f t="shared" si="179"/>
        <v>42179.320046296292</v>
      </c>
      <c r="T2391" s="13">
        <f t="shared" si="178"/>
        <v>42210.582638888889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77"/>
        <v>0</v>
      </c>
      <c r="Q2392" t="s">
        <v>8317</v>
      </c>
      <c r="R2392" t="s">
        <v>8318</v>
      </c>
      <c r="S2392" s="13">
        <f t="shared" si="179"/>
        <v>41967.928981481477</v>
      </c>
      <c r="T2392" s="13">
        <f t="shared" si="178"/>
        <v>42007.928981481477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77"/>
        <v>1.25E-3</v>
      </c>
      <c r="P2393" s="8">
        <f>E2393/L2393</f>
        <v>25</v>
      </c>
      <c r="Q2393" t="s">
        <v>8317</v>
      </c>
      <c r="R2393" t="s">
        <v>8318</v>
      </c>
      <c r="S2393" s="13">
        <f t="shared" si="179"/>
        <v>42064.461157407401</v>
      </c>
      <c r="T2393" s="13">
        <f t="shared" si="178"/>
        <v>42094.419490740744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77"/>
        <v>0</v>
      </c>
      <c r="Q2394" t="s">
        <v>8317</v>
      </c>
      <c r="R2394" t="s">
        <v>8318</v>
      </c>
      <c r="S2394" s="13">
        <f t="shared" si="179"/>
        <v>42275.787303240737</v>
      </c>
      <c r="T2394" s="13">
        <f t="shared" si="178"/>
        <v>42305.787303240737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77"/>
        <v>5.0000000000000001E-4</v>
      </c>
      <c r="P2395" s="8">
        <f>E2395/L2395</f>
        <v>50</v>
      </c>
      <c r="Q2395" t="s">
        <v>8317</v>
      </c>
      <c r="R2395" t="s">
        <v>8318</v>
      </c>
      <c r="S2395" s="13">
        <f t="shared" si="179"/>
        <v>42194.315011574072</v>
      </c>
      <c r="T2395" s="13">
        <f t="shared" si="178"/>
        <v>42224.315011574072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77"/>
        <v>5.9999999999999995E-4</v>
      </c>
      <c r="P2396" s="8">
        <f>E2396/L2396</f>
        <v>1.5</v>
      </c>
      <c r="Q2396" t="s">
        <v>8317</v>
      </c>
      <c r="R2396" t="s">
        <v>8318</v>
      </c>
      <c r="S2396" s="13">
        <f t="shared" si="179"/>
        <v>42031.02885416666</v>
      </c>
      <c r="T2396" s="13">
        <f t="shared" si="178"/>
        <v>42061.02885416666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77"/>
        <v>0</v>
      </c>
      <c r="Q2397" t="s">
        <v>8317</v>
      </c>
      <c r="R2397" t="s">
        <v>8318</v>
      </c>
      <c r="S2397" s="13">
        <f t="shared" si="179"/>
        <v>42716.788043981483</v>
      </c>
      <c r="T2397" s="13">
        <f t="shared" si="178"/>
        <v>42745.039583333331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77"/>
        <v>2E-3</v>
      </c>
      <c r="P2398" s="8">
        <f>E2398/L2398</f>
        <v>10</v>
      </c>
      <c r="Q2398" t="s">
        <v>8317</v>
      </c>
      <c r="R2398" t="s">
        <v>8318</v>
      </c>
      <c r="S2398" s="13">
        <f t="shared" si="179"/>
        <v>42262.515717592592</v>
      </c>
      <c r="T2398" s="13">
        <f t="shared" si="178"/>
        <v>42292.515717592592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77"/>
        <v>0</v>
      </c>
      <c r="Q2399" t="s">
        <v>8317</v>
      </c>
      <c r="R2399" t="s">
        <v>8318</v>
      </c>
      <c r="S2399" s="13">
        <f t="shared" si="179"/>
        <v>41976.551574074074</v>
      </c>
      <c r="T2399" s="13">
        <f t="shared" si="178"/>
        <v>42006.551574074074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77"/>
        <v>0</v>
      </c>
      <c r="Q2400" t="s">
        <v>8317</v>
      </c>
      <c r="R2400" t="s">
        <v>8318</v>
      </c>
      <c r="S2400" s="13">
        <f t="shared" si="179"/>
        <v>42157.583148148151</v>
      </c>
      <c r="T2400" s="13">
        <f t="shared" si="178"/>
        <v>42187.583148148151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77"/>
        <v>0</v>
      </c>
      <c r="Q2401" t="s">
        <v>8317</v>
      </c>
      <c r="R2401" t="s">
        <v>8318</v>
      </c>
      <c r="S2401" s="13">
        <f t="shared" si="179"/>
        <v>41956.519745370366</v>
      </c>
      <c r="T2401" s="13">
        <f t="shared" si="178"/>
        <v>41991.519745370366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77"/>
        <v>0</v>
      </c>
      <c r="Q2402" t="s">
        <v>8317</v>
      </c>
      <c r="R2402" t="s">
        <v>8318</v>
      </c>
      <c r="S2402" s="13">
        <f t="shared" si="179"/>
        <v>42443.934768518513</v>
      </c>
      <c r="T2402" s="13">
        <f t="shared" si="178"/>
        <v>42473.934768518513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77"/>
        <v>7.1785714285714283E-3</v>
      </c>
      <c r="P2403" s="8">
        <f>E2403/L2403</f>
        <v>22.333333333333332</v>
      </c>
      <c r="Q2403" t="s">
        <v>8334</v>
      </c>
      <c r="R2403" t="s">
        <v>8335</v>
      </c>
      <c r="S2403" s="13">
        <f t="shared" si="179"/>
        <v>42374.489537037036</v>
      </c>
      <c r="T2403" s="13">
        <f t="shared" si="178"/>
        <v>42434.489537037036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77"/>
        <v>4.3333333333333331E-3</v>
      </c>
      <c r="P2404" s="8">
        <f>E2404/L2404</f>
        <v>52</v>
      </c>
      <c r="Q2404" t="s">
        <v>8334</v>
      </c>
      <c r="R2404" t="s">
        <v>8335</v>
      </c>
      <c r="S2404" s="13">
        <f t="shared" si="179"/>
        <v>42107.34642361111</v>
      </c>
      <c r="T2404" s="13">
        <f t="shared" si="178"/>
        <v>42137.34642361111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77"/>
        <v>0.16833333333333333</v>
      </c>
      <c r="P2405" s="8">
        <f>E2405/L2405</f>
        <v>16.833333333333332</v>
      </c>
      <c r="Q2405" t="s">
        <v>8334</v>
      </c>
      <c r="R2405" t="s">
        <v>8335</v>
      </c>
      <c r="S2405" s="13">
        <f t="shared" si="179"/>
        <v>42399.54928240741</v>
      </c>
      <c r="T2405" s="13">
        <f t="shared" si="178"/>
        <v>42459.507615740738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77"/>
        <v>0</v>
      </c>
      <c r="Q2406" t="s">
        <v>8334</v>
      </c>
      <c r="R2406" t="s">
        <v>8335</v>
      </c>
      <c r="S2406" s="13">
        <f t="shared" si="179"/>
        <v>42341.706099537034</v>
      </c>
      <c r="T2406" s="13">
        <f t="shared" si="178"/>
        <v>42371.706099537034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77"/>
        <v>0.22520000000000001</v>
      </c>
      <c r="P2407" s="8">
        <f>E2407/L2407</f>
        <v>56.3</v>
      </c>
      <c r="Q2407" t="s">
        <v>8334</v>
      </c>
      <c r="R2407" t="s">
        <v>8335</v>
      </c>
      <c r="S2407" s="13">
        <f t="shared" si="179"/>
        <v>42595.252025462956</v>
      </c>
      <c r="T2407" s="13">
        <f t="shared" si="178"/>
        <v>42616.252025462956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77"/>
        <v>0.41384615384615386</v>
      </c>
      <c r="P2408" s="8">
        <f>E2408/L2408</f>
        <v>84.0625</v>
      </c>
      <c r="Q2408" t="s">
        <v>8334</v>
      </c>
      <c r="R2408" t="s">
        <v>8335</v>
      </c>
      <c r="S2408" s="13">
        <f t="shared" si="179"/>
        <v>41982.777662037035</v>
      </c>
      <c r="T2408" s="13">
        <f t="shared" si="178"/>
        <v>42022.777662037035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77"/>
        <v>0.25259090909090909</v>
      </c>
      <c r="P2409" s="8">
        <f>E2409/L2409</f>
        <v>168.39393939393941</v>
      </c>
      <c r="Q2409" t="s">
        <v>8334</v>
      </c>
      <c r="R2409" t="s">
        <v>8335</v>
      </c>
      <c r="S2409" s="13">
        <f t="shared" si="179"/>
        <v>42082.242222222216</v>
      </c>
      <c r="T2409" s="13">
        <f t="shared" si="178"/>
        <v>42104.916666666664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77"/>
        <v>2E-3</v>
      </c>
      <c r="P2410" s="8">
        <f>E2410/L2410</f>
        <v>15</v>
      </c>
      <c r="Q2410" t="s">
        <v>8334</v>
      </c>
      <c r="R2410" t="s">
        <v>8335</v>
      </c>
      <c r="S2410" s="13">
        <f t="shared" si="179"/>
        <v>41918.80737268518</v>
      </c>
      <c r="T2410" s="13">
        <f t="shared" si="178"/>
        <v>41948.849039351851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77"/>
        <v>1.84E-2</v>
      </c>
      <c r="P2411" s="8">
        <f>E2411/L2411</f>
        <v>76.666666666666671</v>
      </c>
      <c r="Q2411" t="s">
        <v>8334</v>
      </c>
      <c r="R2411" t="s">
        <v>8335</v>
      </c>
      <c r="S2411" s="13">
        <f t="shared" si="179"/>
        <v>42204.542534722219</v>
      </c>
      <c r="T2411" s="13">
        <f t="shared" si="178"/>
        <v>42234.542534722219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77"/>
        <v>0</v>
      </c>
      <c r="Q2412" t="s">
        <v>8334</v>
      </c>
      <c r="R2412" t="s">
        <v>8335</v>
      </c>
      <c r="S2412" s="13">
        <f t="shared" si="179"/>
        <v>42224.074942129628</v>
      </c>
      <c r="T2412" s="13">
        <f t="shared" si="178"/>
        <v>42254.074942129628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77"/>
        <v>6.0400000000000002E-3</v>
      </c>
      <c r="P2413" s="8">
        <f>E2413/L2413</f>
        <v>50.333333333333336</v>
      </c>
      <c r="Q2413" t="s">
        <v>8334</v>
      </c>
      <c r="R2413" t="s">
        <v>8335</v>
      </c>
      <c r="S2413" s="13">
        <f t="shared" si="179"/>
        <v>42211.399097222216</v>
      </c>
      <c r="T2413" s="13">
        <f t="shared" si="178"/>
        <v>42241.399097222216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77"/>
        <v>0</v>
      </c>
      <c r="Q2414" t="s">
        <v>8334</v>
      </c>
      <c r="R2414" t="s">
        <v>8335</v>
      </c>
      <c r="S2414" s="13">
        <f t="shared" si="179"/>
        <v>42655.403622685182</v>
      </c>
      <c r="T2414" s="13">
        <f t="shared" si="178"/>
        <v>42700.445289351854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77"/>
        <v>8.3333333333333332E-3</v>
      </c>
      <c r="P2415" s="8">
        <f>E2415/L2415</f>
        <v>8.3333333333333339</v>
      </c>
      <c r="Q2415" t="s">
        <v>8334</v>
      </c>
      <c r="R2415" t="s">
        <v>8335</v>
      </c>
      <c r="S2415" s="13">
        <f t="shared" si="179"/>
        <v>41759.776412037034</v>
      </c>
      <c r="T2415" s="13">
        <f t="shared" si="178"/>
        <v>41790.645833333328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77"/>
        <v>3.0666666666666665E-2</v>
      </c>
      <c r="P2416" s="8">
        <f>E2416/L2416</f>
        <v>35.384615384615387</v>
      </c>
      <c r="Q2416" t="s">
        <v>8334</v>
      </c>
      <c r="R2416" t="s">
        <v>8335</v>
      </c>
      <c r="S2416" s="13">
        <f t="shared" si="179"/>
        <v>42198.361805555549</v>
      </c>
      <c r="T2416" s="13">
        <f t="shared" si="178"/>
        <v>42237.832638888889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77"/>
        <v>5.5833333333333334E-3</v>
      </c>
      <c r="P2417" s="8">
        <f>E2417/L2417</f>
        <v>55.833333333333336</v>
      </c>
      <c r="Q2417" t="s">
        <v>8334</v>
      </c>
      <c r="R2417" t="s">
        <v>8335</v>
      </c>
      <c r="S2417" s="13">
        <f t="shared" si="179"/>
        <v>42536.529467592591</v>
      </c>
      <c r="T2417" s="13">
        <f t="shared" si="178"/>
        <v>42566.529467592591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77"/>
        <v>2.5000000000000001E-4</v>
      </c>
      <c r="P2418" s="8">
        <f>E2418/L2418</f>
        <v>5</v>
      </c>
      <c r="Q2418" t="s">
        <v>8334</v>
      </c>
      <c r="R2418" t="s">
        <v>8335</v>
      </c>
      <c r="S2418" s="13">
        <f t="shared" si="179"/>
        <v>42019.404432870368</v>
      </c>
      <c r="T2418" s="13">
        <f t="shared" si="178"/>
        <v>42077.291666666664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77"/>
        <v>0</v>
      </c>
      <c r="Q2419" t="s">
        <v>8334</v>
      </c>
      <c r="R2419" t="s">
        <v>8335</v>
      </c>
      <c r="S2419" s="13">
        <f t="shared" si="179"/>
        <v>41831.550775462958</v>
      </c>
      <c r="T2419" s="13">
        <f t="shared" si="178"/>
        <v>41861.550775462958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77"/>
        <v>2.0000000000000001E-4</v>
      </c>
      <c r="P2420" s="8">
        <f>E2420/L2420</f>
        <v>1</v>
      </c>
      <c r="Q2420" t="s">
        <v>8334</v>
      </c>
      <c r="R2420" t="s">
        <v>8335</v>
      </c>
      <c r="S2420" s="13">
        <f t="shared" si="179"/>
        <v>42027.523657407401</v>
      </c>
      <c r="T2420" s="13">
        <f t="shared" si="178"/>
        <v>42087.481990740744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77"/>
        <v>0</v>
      </c>
      <c r="Q2421" t="s">
        <v>8334</v>
      </c>
      <c r="R2421" t="s">
        <v>8335</v>
      </c>
      <c r="S2421" s="13">
        <f t="shared" si="179"/>
        <v>41993.404965277776</v>
      </c>
      <c r="T2421" s="13">
        <f t="shared" si="178"/>
        <v>42053.404965277776</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77"/>
        <v>0.14825133372851215</v>
      </c>
      <c r="P2422" s="8">
        <f t="shared" ref="P2422:P2427" si="181">E2422/L2422</f>
        <v>69.472222222222229</v>
      </c>
      <c r="Q2422" t="s">
        <v>8334</v>
      </c>
      <c r="R2422" t="s">
        <v>8335</v>
      </c>
      <c r="S2422" s="13">
        <f t="shared" si="179"/>
        <v>41892.695543981477</v>
      </c>
      <c r="T2422" s="13">
        <f t="shared" si="178"/>
        <v>41952.737210648142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77"/>
        <v>1.6666666666666666E-4</v>
      </c>
      <c r="P2423" s="8">
        <f t="shared" si="181"/>
        <v>1</v>
      </c>
      <c r="Q2423" t="s">
        <v>8334</v>
      </c>
      <c r="R2423" t="s">
        <v>8335</v>
      </c>
      <c r="S2423" s="13">
        <f t="shared" si="179"/>
        <v>42026.354120370372</v>
      </c>
      <c r="T2423" s="13">
        <f t="shared" si="178"/>
        <v>42056.354120370372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77"/>
        <v>2E-3</v>
      </c>
      <c r="P2424" s="8">
        <f t="shared" si="181"/>
        <v>1</v>
      </c>
      <c r="Q2424" t="s">
        <v>8334</v>
      </c>
      <c r="R2424" t="s">
        <v>8335</v>
      </c>
      <c r="S2424" s="13">
        <f t="shared" si="179"/>
        <v>42044.391620370363</v>
      </c>
      <c r="T2424" s="13">
        <f t="shared" si="178"/>
        <v>42074.349953703706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77"/>
        <v>1.3333333333333334E-4</v>
      </c>
      <c r="P2425" s="8">
        <f t="shared" si="181"/>
        <v>8</v>
      </c>
      <c r="Q2425" t="s">
        <v>8334</v>
      </c>
      <c r="R2425" t="s">
        <v>8335</v>
      </c>
      <c r="S2425" s="13">
        <f t="shared" si="179"/>
        <v>41974.371412037035</v>
      </c>
      <c r="T2425" s="13">
        <f t="shared" si="178"/>
        <v>42004.371412037035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77"/>
        <v>1.24E-2</v>
      </c>
      <c r="P2426" s="8">
        <f t="shared" si="181"/>
        <v>34.444444444444443</v>
      </c>
      <c r="Q2426" t="s">
        <v>8334</v>
      </c>
      <c r="R2426" t="s">
        <v>8335</v>
      </c>
      <c r="S2426" s="13">
        <f t="shared" si="179"/>
        <v>41909.559120370366</v>
      </c>
      <c r="T2426" s="13">
        <f t="shared" si="178"/>
        <v>41939.559120370366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77"/>
        <v>2.8571428571428574E-4</v>
      </c>
      <c r="P2427" s="8">
        <f t="shared" si="181"/>
        <v>1</v>
      </c>
      <c r="Q2427" t="s">
        <v>8334</v>
      </c>
      <c r="R2427" t="s">
        <v>8335</v>
      </c>
      <c r="S2427" s="13">
        <f t="shared" si="179"/>
        <v>42502.580428240741</v>
      </c>
      <c r="T2427" s="13">
        <f t="shared" si="178"/>
        <v>42517.586111111108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77"/>
        <v>0</v>
      </c>
      <c r="Q2428" t="s">
        <v>8334</v>
      </c>
      <c r="R2428" t="s">
        <v>8335</v>
      </c>
      <c r="S2428" s="13">
        <f t="shared" si="179"/>
        <v>42163.836712962962</v>
      </c>
      <c r="T2428" s="13">
        <f t="shared" si="178"/>
        <v>42223.836712962962</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77"/>
        <v>2.0000000000000002E-5</v>
      </c>
      <c r="P2429" s="8">
        <f t="shared" ref="P2429:P2434" si="182">E2429/L2429</f>
        <v>1</v>
      </c>
      <c r="Q2429" t="s">
        <v>8334</v>
      </c>
      <c r="R2429" t="s">
        <v>8335</v>
      </c>
      <c r="S2429" s="13">
        <f t="shared" si="179"/>
        <v>42411.985335648147</v>
      </c>
      <c r="T2429" s="13">
        <f t="shared" si="178"/>
        <v>42451.943668981483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77"/>
        <v>2.8571428571428571E-5</v>
      </c>
      <c r="P2430" s="8">
        <f t="shared" si="182"/>
        <v>1</v>
      </c>
      <c r="Q2430" t="s">
        <v>8334</v>
      </c>
      <c r="R2430" t="s">
        <v>8335</v>
      </c>
      <c r="S2430" s="13">
        <f t="shared" si="179"/>
        <v>42045.450821759259</v>
      </c>
      <c r="T2430" s="13">
        <f t="shared" si="178"/>
        <v>42075.409155092588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77"/>
        <v>1.4321428571428572E-2</v>
      </c>
      <c r="P2431" s="8">
        <f t="shared" si="182"/>
        <v>501.25</v>
      </c>
      <c r="Q2431" t="s">
        <v>8334</v>
      </c>
      <c r="R2431" t="s">
        <v>8335</v>
      </c>
      <c r="S2431" s="13">
        <f t="shared" si="179"/>
        <v>42734.545902777776</v>
      </c>
      <c r="T2431" s="13">
        <f t="shared" si="178"/>
        <v>42771.363888888889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77"/>
        <v>7.0000000000000001E-3</v>
      </c>
      <c r="P2432" s="8">
        <f t="shared" si="182"/>
        <v>10.5</v>
      </c>
      <c r="Q2432" t="s">
        <v>8334</v>
      </c>
      <c r="R2432" t="s">
        <v>8335</v>
      </c>
      <c r="S2432" s="13">
        <f t="shared" si="179"/>
        <v>42381.797499999993</v>
      </c>
      <c r="T2432" s="13">
        <f t="shared" si="178"/>
        <v>42411.797499999993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77"/>
        <v>2.0000000000000002E-5</v>
      </c>
      <c r="P2433" s="8">
        <f t="shared" si="182"/>
        <v>1</v>
      </c>
      <c r="Q2433" t="s">
        <v>8334</v>
      </c>
      <c r="R2433" t="s">
        <v>8335</v>
      </c>
      <c r="S2433" s="13">
        <f t="shared" si="179"/>
        <v>42488.766354166662</v>
      </c>
      <c r="T2433" s="13">
        <f t="shared" si="178"/>
        <v>42548.766354166662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77"/>
        <v>1.4285714285714287E-4</v>
      </c>
      <c r="P2434" s="8">
        <f t="shared" si="182"/>
        <v>1</v>
      </c>
      <c r="Q2434" t="s">
        <v>8334</v>
      </c>
      <c r="R2434" t="s">
        <v>8335</v>
      </c>
      <c r="S2434" s="13">
        <f t="shared" si="179"/>
        <v>42040.885381944441</v>
      </c>
      <c r="T2434" s="13">
        <f t="shared" si="178"/>
        <v>42070.885381944441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83">E2435/D2435</f>
        <v>0</v>
      </c>
      <c r="Q2435" t="s">
        <v>8334</v>
      </c>
      <c r="R2435" t="s">
        <v>8335</v>
      </c>
      <c r="S2435" s="13">
        <f t="shared" si="179"/>
        <v>42397.566469907404</v>
      </c>
      <c r="T2435" s="13">
        <f t="shared" ref="T2435:T2498" si="184">(I2435/86400)+25569+(-8/24)</f>
        <v>42427.566469907404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83"/>
        <v>1.2999999999999999E-3</v>
      </c>
      <c r="P2436" s="8">
        <f>E2436/L2436</f>
        <v>13</v>
      </c>
      <c r="Q2436" t="s">
        <v>8334</v>
      </c>
      <c r="R2436" t="s">
        <v>8335</v>
      </c>
      <c r="S2436" s="13">
        <f t="shared" ref="S2436:S2499" si="185">(J2436/86400)+25569+(-8/24)</f>
        <v>42179.852708333332</v>
      </c>
      <c r="T2436" s="13">
        <f t="shared" si="184"/>
        <v>42219.852708333332</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83"/>
        <v>4.8960000000000002E-3</v>
      </c>
      <c r="P2437" s="8">
        <f>E2437/L2437</f>
        <v>306</v>
      </c>
      <c r="Q2437" t="s">
        <v>8334</v>
      </c>
      <c r="R2437" t="s">
        <v>8335</v>
      </c>
      <c r="S2437" s="13">
        <f t="shared" si="185"/>
        <v>42251.944282407407</v>
      </c>
      <c r="T2437" s="13">
        <f t="shared" si="184"/>
        <v>42281.944282407407</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83"/>
        <v>3.8461538461538462E-4</v>
      </c>
      <c r="P2438" s="8">
        <f>E2438/L2438</f>
        <v>22.5</v>
      </c>
      <c r="Q2438" t="s">
        <v>8334</v>
      </c>
      <c r="R2438" t="s">
        <v>8335</v>
      </c>
      <c r="S2438" s="13">
        <f t="shared" si="185"/>
        <v>42338.282060185178</v>
      </c>
      <c r="T2438" s="13">
        <f t="shared" si="184"/>
        <v>42398.282060185178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83"/>
        <v>0</v>
      </c>
      <c r="Q2439" t="s">
        <v>8334</v>
      </c>
      <c r="R2439" t="s">
        <v>8335</v>
      </c>
      <c r="S2439" s="13">
        <f t="shared" si="185"/>
        <v>42031.631805555553</v>
      </c>
      <c r="T2439" s="13">
        <f t="shared" si="184"/>
        <v>42080.416666666664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83"/>
        <v>3.3333333333333335E-3</v>
      </c>
      <c r="P2440" s="8">
        <f>E2440/L2440</f>
        <v>50</v>
      </c>
      <c r="Q2440" t="s">
        <v>8334</v>
      </c>
      <c r="R2440" t="s">
        <v>8335</v>
      </c>
      <c r="S2440" s="13">
        <f t="shared" si="185"/>
        <v>42285.581736111104</v>
      </c>
      <c r="T2440" s="13">
        <f t="shared" si="184"/>
        <v>42345.623402777775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83"/>
        <v>0</v>
      </c>
      <c r="Q2441" t="s">
        <v>8334</v>
      </c>
      <c r="R2441" t="s">
        <v>8335</v>
      </c>
      <c r="S2441" s="13">
        <f t="shared" si="185"/>
        <v>42265.485289351847</v>
      </c>
      <c r="T2441" s="13">
        <f t="shared" si="184"/>
        <v>42295.485289351847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83"/>
        <v>2E-3</v>
      </c>
      <c r="P2442" s="8">
        <f t="shared" ref="P2442:P2504" si="186">E2442/L2442</f>
        <v>5</v>
      </c>
      <c r="Q2442" t="s">
        <v>8334</v>
      </c>
      <c r="R2442" t="s">
        <v>8335</v>
      </c>
      <c r="S2442" s="13">
        <f t="shared" si="185"/>
        <v>42383.566122685188</v>
      </c>
      <c r="T2442" s="13">
        <f t="shared" si="184"/>
        <v>42413.566122685188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83"/>
        <v>1.0788</v>
      </c>
      <c r="P2443" s="8">
        <f t="shared" si="186"/>
        <v>74.22935779816514</v>
      </c>
      <c r="Q2443" t="s">
        <v>8334</v>
      </c>
      <c r="R2443" t="s">
        <v>8350</v>
      </c>
      <c r="S2443" s="13">
        <f t="shared" si="185"/>
        <v>42186.792291666665</v>
      </c>
      <c r="T2443" s="13">
        <f t="shared" si="184"/>
        <v>42207.874305555553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83"/>
        <v>1.2594166666666666</v>
      </c>
      <c r="P2444" s="8">
        <f t="shared" si="186"/>
        <v>81.252688172043008</v>
      </c>
      <c r="Q2444" t="s">
        <v>8334</v>
      </c>
      <c r="R2444" t="s">
        <v>8350</v>
      </c>
      <c r="S2444" s="13">
        <f t="shared" si="185"/>
        <v>42052.333657407406</v>
      </c>
      <c r="T2444" s="13">
        <f t="shared" si="184"/>
        <v>42082.291990740741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83"/>
        <v>2.0251494999999999</v>
      </c>
      <c r="P2445" s="8">
        <f t="shared" si="186"/>
        <v>130.23469453376205</v>
      </c>
      <c r="Q2445" t="s">
        <v>8334</v>
      </c>
      <c r="R2445" t="s">
        <v>8350</v>
      </c>
      <c r="S2445" s="13">
        <f t="shared" si="185"/>
        <v>41836.291921296295</v>
      </c>
      <c r="T2445" s="13">
        <f t="shared" si="184"/>
        <v>41866.291921296295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83"/>
        <v>1.0860000000000001</v>
      </c>
      <c r="P2446" s="8">
        <f t="shared" si="186"/>
        <v>53.409836065573771</v>
      </c>
      <c r="Q2446" t="s">
        <v>8334</v>
      </c>
      <c r="R2446" t="s">
        <v>8350</v>
      </c>
      <c r="S2446" s="13">
        <f t="shared" si="185"/>
        <v>42485.42119212963</v>
      </c>
      <c r="T2446" s="13">
        <f t="shared" si="184"/>
        <v>42515.42119212963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83"/>
        <v>1.728</v>
      </c>
      <c r="P2447" s="8">
        <f t="shared" si="186"/>
        <v>75.130434782608702</v>
      </c>
      <c r="Q2447" t="s">
        <v>8334</v>
      </c>
      <c r="R2447" t="s">
        <v>8350</v>
      </c>
      <c r="S2447" s="13">
        <f t="shared" si="185"/>
        <v>42242.856724537036</v>
      </c>
      <c r="T2447" s="13">
        <f t="shared" si="184"/>
        <v>42272.856724537036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83"/>
        <v>1.6798</v>
      </c>
      <c r="P2448" s="8">
        <f t="shared" si="186"/>
        <v>75.666666666666671</v>
      </c>
      <c r="Q2448" t="s">
        <v>8334</v>
      </c>
      <c r="R2448" t="s">
        <v>8350</v>
      </c>
      <c r="S2448" s="13">
        <f t="shared" si="185"/>
        <v>42670.269340277773</v>
      </c>
      <c r="T2448" s="13">
        <f t="shared" si="184"/>
        <v>42700.311006944445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83"/>
        <v>4.2720000000000002</v>
      </c>
      <c r="P2449" s="8">
        <f t="shared" si="186"/>
        <v>31.691394658753708</v>
      </c>
      <c r="Q2449" t="s">
        <v>8334</v>
      </c>
      <c r="R2449" t="s">
        <v>8350</v>
      </c>
      <c r="S2449" s="13">
        <f t="shared" si="185"/>
        <v>42654.13649305555</v>
      </c>
      <c r="T2449" s="13">
        <f t="shared" si="184"/>
        <v>42685.833333333336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83"/>
        <v>1.075</v>
      </c>
      <c r="P2450" s="8">
        <f t="shared" si="186"/>
        <v>47.777777777777779</v>
      </c>
      <c r="Q2450" t="s">
        <v>8334</v>
      </c>
      <c r="R2450" t="s">
        <v>8350</v>
      </c>
      <c r="S2450" s="13">
        <f t="shared" si="185"/>
        <v>42606.982789351845</v>
      </c>
      <c r="T2450" s="13">
        <f t="shared" si="184"/>
        <v>42612.9</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83"/>
        <v>1.08</v>
      </c>
      <c r="P2451" s="8">
        <f t="shared" si="186"/>
        <v>90</v>
      </c>
      <c r="Q2451" t="s">
        <v>8334</v>
      </c>
      <c r="R2451" t="s">
        <v>8350</v>
      </c>
      <c r="S2451" s="13">
        <f t="shared" si="185"/>
        <v>41942.809201388889</v>
      </c>
      <c r="T2451" s="13">
        <f t="shared" si="184"/>
        <v>41972.850868055553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83"/>
        <v>1.0153353333333335</v>
      </c>
      <c r="P2452" s="8">
        <f t="shared" si="186"/>
        <v>149.31401960784314</v>
      </c>
      <c r="Q2452" t="s">
        <v>8334</v>
      </c>
      <c r="R2452" t="s">
        <v>8350</v>
      </c>
      <c r="S2452" s="13">
        <f t="shared" si="185"/>
        <v>41901.739074074074</v>
      </c>
      <c r="T2452" s="13">
        <f t="shared" si="184"/>
        <v>41939.799305555549</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83"/>
        <v>1.1545000000000001</v>
      </c>
      <c r="P2453" s="8">
        <f t="shared" si="186"/>
        <v>62.06989247311828</v>
      </c>
      <c r="Q2453" t="s">
        <v>8334</v>
      </c>
      <c r="R2453" t="s">
        <v>8350</v>
      </c>
      <c r="S2453" s="13">
        <f t="shared" si="185"/>
        <v>42779.575115740743</v>
      </c>
      <c r="T2453" s="13">
        <f t="shared" si="184"/>
        <v>42799.575115740743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83"/>
        <v>1.335</v>
      </c>
      <c r="P2454" s="8">
        <f t="shared" si="186"/>
        <v>53.4</v>
      </c>
      <c r="Q2454" t="s">
        <v>8334</v>
      </c>
      <c r="R2454" t="s">
        <v>8350</v>
      </c>
      <c r="S2454" s="13">
        <f t="shared" si="185"/>
        <v>42338.510416666664</v>
      </c>
      <c r="T2454" s="13">
        <f t="shared" si="184"/>
        <v>42367.624999999993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83"/>
        <v>1.5469999999999999</v>
      </c>
      <c r="P2455" s="8">
        <f t="shared" si="186"/>
        <v>69.268656716417908</v>
      </c>
      <c r="Q2455" t="s">
        <v>8334</v>
      </c>
      <c r="R2455" t="s">
        <v>8350</v>
      </c>
      <c r="S2455" s="13">
        <f t="shared" si="185"/>
        <v>42738.358900462961</v>
      </c>
      <c r="T2455" s="13">
        <f t="shared" si="184"/>
        <v>42768.358900462961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83"/>
        <v>1.0084571428571429</v>
      </c>
      <c r="P2456" s="8">
        <f t="shared" si="186"/>
        <v>271.50769230769231</v>
      </c>
      <c r="Q2456" t="s">
        <v>8334</v>
      </c>
      <c r="R2456" t="s">
        <v>8350</v>
      </c>
      <c r="S2456" s="13">
        <f t="shared" si="185"/>
        <v>42769.868148148147</v>
      </c>
      <c r="T2456" s="13">
        <f t="shared" si="184"/>
        <v>42804.868148148147</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83"/>
        <v>1.82</v>
      </c>
      <c r="P2457" s="8">
        <f t="shared" si="186"/>
        <v>34.125</v>
      </c>
      <c r="Q2457" t="s">
        <v>8334</v>
      </c>
      <c r="R2457" t="s">
        <v>8350</v>
      </c>
      <c r="S2457" s="13">
        <f t="shared" si="185"/>
        <v>42452.448495370372</v>
      </c>
      <c r="T2457" s="13">
        <f t="shared" si="184"/>
        <v>42480.448495370372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83"/>
        <v>1.8086666666666666</v>
      </c>
      <c r="P2458" s="8">
        <f t="shared" si="186"/>
        <v>40.492537313432834</v>
      </c>
      <c r="Q2458" t="s">
        <v>8334</v>
      </c>
      <c r="R2458" t="s">
        <v>8350</v>
      </c>
      <c r="S2458" s="13">
        <f t="shared" si="185"/>
        <v>42761.627766203703</v>
      </c>
      <c r="T2458" s="13">
        <f t="shared" si="184"/>
        <v>42791.627766203703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83"/>
        <v>1.0230434782608695</v>
      </c>
      <c r="P2459" s="8">
        <f t="shared" si="186"/>
        <v>189.75806451612902</v>
      </c>
      <c r="Q2459" t="s">
        <v>8334</v>
      </c>
      <c r="R2459" t="s">
        <v>8350</v>
      </c>
      <c r="S2459" s="13">
        <f t="shared" si="185"/>
        <v>42423.269166666665</v>
      </c>
      <c r="T2459" s="13">
        <f t="shared" si="184"/>
        <v>42453.227500000001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83"/>
        <v>1.1017999999999999</v>
      </c>
      <c r="P2460" s="8">
        <f t="shared" si="186"/>
        <v>68.862499999999997</v>
      </c>
      <c r="Q2460" t="s">
        <v>8334</v>
      </c>
      <c r="R2460" t="s">
        <v>8350</v>
      </c>
      <c r="S2460" s="13">
        <f t="shared" si="185"/>
        <v>42495.538402777776</v>
      </c>
      <c r="T2460" s="13">
        <f t="shared" si="184"/>
        <v>42530.458333333336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83"/>
        <v>1.0225</v>
      </c>
      <c r="P2461" s="8">
        <f t="shared" si="186"/>
        <v>108.77659574468085</v>
      </c>
      <c r="Q2461" t="s">
        <v>8334</v>
      </c>
      <c r="R2461" t="s">
        <v>8350</v>
      </c>
      <c r="S2461" s="13">
        <f t="shared" si="185"/>
        <v>42407.304224537038</v>
      </c>
      <c r="T2461" s="13">
        <f t="shared" si="184"/>
        <v>42452.262557870366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83"/>
        <v>1.0078823529411765</v>
      </c>
      <c r="P2462" s="8">
        <f t="shared" si="186"/>
        <v>125.98529411764706</v>
      </c>
      <c r="Q2462" t="s">
        <v>8334</v>
      </c>
      <c r="R2462" t="s">
        <v>8350</v>
      </c>
      <c r="S2462" s="13">
        <f t="shared" si="185"/>
        <v>42703.853784722225</v>
      </c>
      <c r="T2462" s="13">
        <f t="shared" si="184"/>
        <v>42737.845138888886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83"/>
        <v>1.038</v>
      </c>
      <c r="P2463" s="8">
        <f t="shared" si="186"/>
        <v>90.523255813953483</v>
      </c>
      <c r="Q2463" t="s">
        <v>8323</v>
      </c>
      <c r="R2463" t="s">
        <v>8327</v>
      </c>
      <c r="S2463" s="13">
        <f t="shared" si="185"/>
        <v>40783.679363425923</v>
      </c>
      <c r="T2463" s="13">
        <f t="shared" si="184"/>
        <v>40816.791666666664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83"/>
        <v>1.1070833333333334</v>
      </c>
      <c r="P2464" s="8">
        <f t="shared" si="186"/>
        <v>28.880434782608695</v>
      </c>
      <c r="Q2464" t="s">
        <v>8323</v>
      </c>
      <c r="R2464" t="s">
        <v>8327</v>
      </c>
      <c r="S2464" s="13">
        <f t="shared" si="185"/>
        <v>41088.852962962963</v>
      </c>
      <c r="T2464" s="13">
        <f t="shared" si="184"/>
        <v>41108.852962962963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83"/>
        <v>1.1625000000000001</v>
      </c>
      <c r="P2465" s="8">
        <f t="shared" si="186"/>
        <v>31</v>
      </c>
      <c r="Q2465" t="s">
        <v>8323</v>
      </c>
      <c r="R2465" t="s">
        <v>8327</v>
      </c>
      <c r="S2465" s="13">
        <f t="shared" si="185"/>
        <v>41340.778067129628</v>
      </c>
      <c r="T2465" s="13">
        <f t="shared" si="184"/>
        <v>41380.458333333328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83"/>
        <v>1.111</v>
      </c>
      <c r="P2466" s="8">
        <f t="shared" si="186"/>
        <v>51.674418604651166</v>
      </c>
      <c r="Q2466" t="s">
        <v>8323</v>
      </c>
      <c r="R2466" t="s">
        <v>8327</v>
      </c>
      <c r="S2466" s="13">
        <f t="shared" si="185"/>
        <v>42248.567094907405</v>
      </c>
      <c r="T2466" s="13">
        <f t="shared" si="184"/>
        <v>42277.478472222218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83"/>
        <v>1.8014285714285714</v>
      </c>
      <c r="P2467" s="8">
        <f t="shared" si="186"/>
        <v>26.270833333333332</v>
      </c>
      <c r="Q2467" t="s">
        <v>8323</v>
      </c>
      <c r="R2467" t="s">
        <v>8327</v>
      </c>
      <c r="S2467" s="13">
        <f t="shared" si="185"/>
        <v>41145.385972222219</v>
      </c>
      <c r="T2467" s="13">
        <f t="shared" si="184"/>
        <v>41175.385972222219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83"/>
        <v>1</v>
      </c>
      <c r="P2468" s="8">
        <f t="shared" si="186"/>
        <v>48.07692307692308</v>
      </c>
      <c r="Q2468" t="s">
        <v>8323</v>
      </c>
      <c r="R2468" t="s">
        <v>8327</v>
      </c>
      <c r="S2468" s="13">
        <f t="shared" si="185"/>
        <v>41372.769131944442</v>
      </c>
      <c r="T2468" s="13">
        <f t="shared" si="184"/>
        <v>41402.769131944442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83"/>
        <v>1.1850000000000001</v>
      </c>
      <c r="P2469" s="8">
        <f t="shared" si="186"/>
        <v>27.558139534883722</v>
      </c>
      <c r="Q2469" t="s">
        <v>8323</v>
      </c>
      <c r="R2469" t="s">
        <v>8327</v>
      </c>
      <c r="S2469" s="13">
        <f t="shared" si="185"/>
        <v>41025.540868055556</v>
      </c>
      <c r="T2469" s="13">
        <f t="shared" si="184"/>
        <v>41039.375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83"/>
        <v>1.0721700000000001</v>
      </c>
      <c r="P2470" s="8">
        <f t="shared" si="186"/>
        <v>36.97137931034483</v>
      </c>
      <c r="Q2470" t="s">
        <v>8323</v>
      </c>
      <c r="R2470" t="s">
        <v>8327</v>
      </c>
      <c r="S2470" s="13">
        <f t="shared" si="185"/>
        <v>41173.820844907408</v>
      </c>
      <c r="T2470" s="13">
        <f t="shared" si="184"/>
        <v>41209.875</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83"/>
        <v>1.1366666666666667</v>
      </c>
      <c r="P2471" s="8">
        <f t="shared" si="186"/>
        <v>29.021276595744681</v>
      </c>
      <c r="Q2471" t="s">
        <v>8323</v>
      </c>
      <c r="R2471" t="s">
        <v>8327</v>
      </c>
      <c r="S2471" s="13">
        <f t="shared" si="185"/>
        <v>40557.096400462957</v>
      </c>
      <c r="T2471" s="13">
        <f t="shared" si="184"/>
        <v>40582.096400462957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83"/>
        <v>1.0316400000000001</v>
      </c>
      <c r="P2472" s="8">
        <f t="shared" si="186"/>
        <v>28.65666666666667</v>
      </c>
      <c r="Q2472" t="s">
        <v>8323</v>
      </c>
      <c r="R2472" t="s">
        <v>8327</v>
      </c>
      <c r="S2472" s="13">
        <f t="shared" si="185"/>
        <v>41022.741377314815</v>
      </c>
      <c r="T2472" s="13">
        <f t="shared" si="184"/>
        <v>41052.741377314815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83"/>
        <v>1.28</v>
      </c>
      <c r="P2473" s="8">
        <f t="shared" si="186"/>
        <v>37.647058823529413</v>
      </c>
      <c r="Q2473" t="s">
        <v>8323</v>
      </c>
      <c r="R2473" t="s">
        <v>8327</v>
      </c>
      <c r="S2473" s="13">
        <f t="shared" si="185"/>
        <v>40893.659629629627</v>
      </c>
      <c r="T2473" s="13">
        <f t="shared" si="184"/>
        <v>40933.659629629627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83"/>
        <v>1.3576026666666667</v>
      </c>
      <c r="P2474" s="8">
        <f t="shared" si="186"/>
        <v>97.904038461538462</v>
      </c>
      <c r="Q2474" t="s">
        <v>8323</v>
      </c>
      <c r="R2474" t="s">
        <v>8327</v>
      </c>
      <c r="S2474" s="13">
        <f t="shared" si="185"/>
        <v>40353.782175925924</v>
      </c>
      <c r="T2474" s="13">
        <f t="shared" si="184"/>
        <v>40424.710416666661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83"/>
        <v>1</v>
      </c>
      <c r="P2475" s="8">
        <f t="shared" si="186"/>
        <v>42.553191489361701</v>
      </c>
      <c r="Q2475" t="s">
        <v>8323</v>
      </c>
      <c r="R2475" t="s">
        <v>8327</v>
      </c>
      <c r="S2475" s="13">
        <f t="shared" si="185"/>
        <v>41193.415150462963</v>
      </c>
      <c r="T2475" s="13">
        <f t="shared" si="184"/>
        <v>41223.456817129627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83"/>
        <v>1.0000360000000001</v>
      </c>
      <c r="P2476" s="8">
        <f t="shared" si="186"/>
        <v>131.58368421052631</v>
      </c>
      <c r="Q2476" t="s">
        <v>8323</v>
      </c>
      <c r="R2476" t="s">
        <v>8327</v>
      </c>
      <c r="S2476" s="13">
        <f t="shared" si="185"/>
        <v>40416.67796296296</v>
      </c>
      <c r="T2476" s="13">
        <f t="shared" si="184"/>
        <v>40461.67796296296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83"/>
        <v>1.0471999999999999</v>
      </c>
      <c r="P2477" s="8">
        <f t="shared" si="186"/>
        <v>32.320987654320987</v>
      </c>
      <c r="Q2477" t="s">
        <v>8323</v>
      </c>
      <c r="R2477" t="s">
        <v>8327</v>
      </c>
      <c r="S2477" s="13">
        <f t="shared" si="185"/>
        <v>40309.954340277771</v>
      </c>
      <c r="T2477" s="13">
        <f t="shared" si="184"/>
        <v>40369.583333333328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83"/>
        <v>1.050225</v>
      </c>
      <c r="P2478" s="8">
        <f t="shared" si="186"/>
        <v>61.103999999999999</v>
      </c>
      <c r="Q2478" t="s">
        <v>8323</v>
      </c>
      <c r="R2478" t="s">
        <v>8327</v>
      </c>
      <c r="S2478" s="13">
        <f t="shared" si="185"/>
        <v>41912.995023148142</v>
      </c>
      <c r="T2478" s="13">
        <f t="shared" si="184"/>
        <v>41946.036689814813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83"/>
        <v>1.7133333333333334</v>
      </c>
      <c r="P2479" s="8">
        <f t="shared" si="186"/>
        <v>31.341463414634145</v>
      </c>
      <c r="Q2479" t="s">
        <v>8323</v>
      </c>
      <c r="R2479" t="s">
        <v>8327</v>
      </c>
      <c r="S2479" s="13">
        <f t="shared" si="185"/>
        <v>41088.358159722222</v>
      </c>
      <c r="T2479" s="13">
        <f t="shared" si="184"/>
        <v>41133.358159722222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83"/>
        <v>1.2749999999999999</v>
      </c>
      <c r="P2480" s="8">
        <f t="shared" si="186"/>
        <v>129.1139240506329</v>
      </c>
      <c r="Q2480" t="s">
        <v>8323</v>
      </c>
      <c r="R2480" t="s">
        <v>8327</v>
      </c>
      <c r="S2480" s="13">
        <f t="shared" si="185"/>
        <v>41257.617048611108</v>
      </c>
      <c r="T2480" s="13">
        <f t="shared" si="184"/>
        <v>41287.617048611108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83"/>
        <v>1.3344333333333334</v>
      </c>
      <c r="P2481" s="8">
        <f t="shared" si="186"/>
        <v>25.020624999999999</v>
      </c>
      <c r="Q2481" t="s">
        <v>8323</v>
      </c>
      <c r="R2481" t="s">
        <v>8327</v>
      </c>
      <c r="S2481" s="13">
        <f t="shared" si="185"/>
        <v>41107.393449074072</v>
      </c>
      <c r="T2481" s="13">
        <f t="shared" si="184"/>
        <v>41117.75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83"/>
        <v>1</v>
      </c>
      <c r="P2482" s="8">
        <f t="shared" si="186"/>
        <v>250</v>
      </c>
      <c r="Q2482" t="s">
        <v>8323</v>
      </c>
      <c r="R2482" t="s">
        <v>8327</v>
      </c>
      <c r="S2482" s="13">
        <f t="shared" si="185"/>
        <v>42227.602824074071</v>
      </c>
      <c r="T2482" s="13">
        <f t="shared" si="184"/>
        <v>42287.602824074071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83"/>
        <v>1.1291099999999998</v>
      </c>
      <c r="P2483" s="8">
        <f t="shared" si="186"/>
        <v>47.541473684210523</v>
      </c>
      <c r="Q2483" t="s">
        <v>8323</v>
      </c>
      <c r="R2483" t="s">
        <v>8327</v>
      </c>
      <c r="S2483" s="13">
        <f t="shared" si="185"/>
        <v>40999.312592592592</v>
      </c>
      <c r="T2483" s="13">
        <f t="shared" si="184"/>
        <v>41029.312592592592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83"/>
        <v>1.0009999999999999</v>
      </c>
      <c r="P2484" s="8">
        <f t="shared" si="186"/>
        <v>40.04</v>
      </c>
      <c r="Q2484" t="s">
        <v>8323</v>
      </c>
      <c r="R2484" t="s">
        <v>8327</v>
      </c>
      <c r="S2484" s="13">
        <f t="shared" si="185"/>
        <v>40711.448877314811</v>
      </c>
      <c r="T2484" s="13">
        <f t="shared" si="184"/>
        <v>40756.448877314811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83"/>
        <v>1.1372727272727272</v>
      </c>
      <c r="P2485" s="8">
        <f t="shared" si="186"/>
        <v>65.84210526315789</v>
      </c>
      <c r="Q2485" t="s">
        <v>8323</v>
      </c>
      <c r="R2485" t="s">
        <v>8327</v>
      </c>
      <c r="S2485" s="13">
        <f t="shared" si="185"/>
        <v>40970.416701388887</v>
      </c>
      <c r="T2485" s="13">
        <f t="shared" si="184"/>
        <v>41030.375034722216</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83"/>
        <v>1.1931742857142855</v>
      </c>
      <c r="P2486" s="8">
        <f t="shared" si="186"/>
        <v>46.401222222222216</v>
      </c>
      <c r="Q2486" t="s">
        <v>8323</v>
      </c>
      <c r="R2486" t="s">
        <v>8327</v>
      </c>
      <c r="S2486" s="13">
        <f t="shared" si="185"/>
        <v>40771.583368055552</v>
      </c>
      <c r="T2486" s="13">
        <f t="shared" si="184"/>
        <v>40801.583368055552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83"/>
        <v>1.0325</v>
      </c>
      <c r="P2487" s="8">
        <f t="shared" si="186"/>
        <v>50.365853658536587</v>
      </c>
      <c r="Q2487" t="s">
        <v>8323</v>
      </c>
      <c r="R2487" t="s">
        <v>8327</v>
      </c>
      <c r="S2487" s="13">
        <f t="shared" si="185"/>
        <v>40793.665266203701</v>
      </c>
      <c r="T2487" s="13">
        <f t="shared" si="184"/>
        <v>40828.665266203701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83"/>
        <v>2.6566666666666667</v>
      </c>
      <c r="P2488" s="8">
        <f t="shared" si="186"/>
        <v>26.566666666666666</v>
      </c>
      <c r="Q2488" t="s">
        <v>8323</v>
      </c>
      <c r="R2488" t="s">
        <v>8327</v>
      </c>
      <c r="S2488" s="13">
        <f t="shared" si="185"/>
        <v>40991.374722222223</v>
      </c>
      <c r="T2488" s="13">
        <f t="shared" si="184"/>
        <v>41021.374722222223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83"/>
        <v>1.0005066666666667</v>
      </c>
      <c r="P2489" s="8">
        <f t="shared" si="186"/>
        <v>39.493684210526318</v>
      </c>
      <c r="Q2489" t="s">
        <v>8323</v>
      </c>
      <c r="R2489" t="s">
        <v>8327</v>
      </c>
      <c r="S2489" s="13">
        <f t="shared" si="185"/>
        <v>41025.749965277777</v>
      </c>
      <c r="T2489" s="13">
        <f t="shared" si="184"/>
        <v>41055.749965277777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83"/>
        <v>1.0669999999999999</v>
      </c>
      <c r="P2490" s="8">
        <f t="shared" si="186"/>
        <v>49.246153846153845</v>
      </c>
      <c r="Q2490" t="s">
        <v>8323</v>
      </c>
      <c r="R2490" t="s">
        <v>8327</v>
      </c>
      <c r="S2490" s="13">
        <f t="shared" si="185"/>
        <v>40833.299861111111</v>
      </c>
      <c r="T2490" s="13">
        <f t="shared" si="184"/>
        <v>40863.341527777775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83"/>
        <v>1.3367142857142857</v>
      </c>
      <c r="P2491" s="8">
        <f t="shared" si="186"/>
        <v>62.38</v>
      </c>
      <c r="Q2491" t="s">
        <v>8323</v>
      </c>
      <c r="R2491" t="s">
        <v>8327</v>
      </c>
      <c r="S2491" s="13">
        <f t="shared" si="185"/>
        <v>41373.356932870367</v>
      </c>
      <c r="T2491" s="13">
        <f t="shared" si="184"/>
        <v>41403.356932870367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83"/>
        <v>1.214</v>
      </c>
      <c r="P2492" s="8">
        <f t="shared" si="186"/>
        <v>37.9375</v>
      </c>
      <c r="Q2492" t="s">
        <v>8323</v>
      </c>
      <c r="R2492" t="s">
        <v>8327</v>
      </c>
      <c r="S2492" s="13">
        <f t="shared" si="185"/>
        <v>41022.89439814815</v>
      </c>
      <c r="T2492" s="13">
        <f t="shared" si="184"/>
        <v>41082.89439814815</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83"/>
        <v>1.032</v>
      </c>
      <c r="P2493" s="8">
        <f t="shared" si="186"/>
        <v>51.6</v>
      </c>
      <c r="Q2493" t="s">
        <v>8323</v>
      </c>
      <c r="R2493" t="s">
        <v>8327</v>
      </c>
      <c r="S2493" s="13">
        <f t="shared" si="185"/>
        <v>40542.505949074075</v>
      </c>
      <c r="T2493" s="13">
        <f t="shared" si="184"/>
        <v>40558.743750000001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83"/>
        <v>1.25</v>
      </c>
      <c r="P2494" s="8">
        <f t="shared" si="186"/>
        <v>27.777777777777779</v>
      </c>
      <c r="Q2494" t="s">
        <v>8323</v>
      </c>
      <c r="R2494" t="s">
        <v>8327</v>
      </c>
      <c r="S2494" s="13">
        <f t="shared" si="185"/>
        <v>41024.652638888889</v>
      </c>
      <c r="T2494" s="13">
        <f t="shared" si="184"/>
        <v>41076.082638888889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83"/>
        <v>1.2869999999999999</v>
      </c>
      <c r="P2495" s="8">
        <f t="shared" si="186"/>
        <v>99.382239382239376</v>
      </c>
      <c r="Q2495" t="s">
        <v>8323</v>
      </c>
      <c r="R2495" t="s">
        <v>8327</v>
      </c>
      <c r="S2495" s="13">
        <f t="shared" si="185"/>
        <v>41347.834953703699</v>
      </c>
      <c r="T2495" s="13">
        <f t="shared" si="184"/>
        <v>41392.834953703699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83"/>
        <v>1.0100533333333332</v>
      </c>
      <c r="P2496" s="8">
        <f t="shared" si="186"/>
        <v>38.848205128205123</v>
      </c>
      <c r="Q2496" t="s">
        <v>8323</v>
      </c>
      <c r="R2496" t="s">
        <v>8327</v>
      </c>
      <c r="S2496" s="13">
        <f t="shared" si="185"/>
        <v>41022.311851851853</v>
      </c>
      <c r="T2496" s="13">
        <f t="shared" si="184"/>
        <v>41052.311851851853</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83"/>
        <v>1.2753666666666665</v>
      </c>
      <c r="P2497" s="8">
        <f t="shared" si="186"/>
        <v>45.548809523809524</v>
      </c>
      <c r="Q2497" t="s">
        <v>8323</v>
      </c>
      <c r="R2497" t="s">
        <v>8327</v>
      </c>
      <c r="S2497" s="13">
        <f t="shared" si="185"/>
        <v>41036.613136574073</v>
      </c>
      <c r="T2497" s="13">
        <f t="shared" si="184"/>
        <v>41066.613136574073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83"/>
        <v>1</v>
      </c>
      <c r="P2498" s="8">
        <f t="shared" si="186"/>
        <v>600</v>
      </c>
      <c r="Q2498" t="s">
        <v>8323</v>
      </c>
      <c r="R2498" t="s">
        <v>8327</v>
      </c>
      <c r="S2498" s="13">
        <f t="shared" si="185"/>
        <v>41327.663101851846</v>
      </c>
      <c r="T2498" s="13">
        <f t="shared" si="184"/>
        <v>41362.621435185181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87">E2499/D2499</f>
        <v>1.127715</v>
      </c>
      <c r="P2499" s="8">
        <f t="shared" si="186"/>
        <v>80.551071428571419</v>
      </c>
      <c r="Q2499" t="s">
        <v>8323</v>
      </c>
      <c r="R2499" t="s">
        <v>8327</v>
      </c>
      <c r="S2499" s="13">
        <f t="shared" si="185"/>
        <v>40730.545578703699</v>
      </c>
      <c r="T2499" s="13">
        <f t="shared" ref="T2499:T2562" si="188">(I2499/86400)+25569+(-8/24)</f>
        <v>40760.545578703699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87"/>
        <v>1.056</v>
      </c>
      <c r="P2500" s="8">
        <f t="shared" si="186"/>
        <v>52.8</v>
      </c>
      <c r="Q2500" t="s">
        <v>8323</v>
      </c>
      <c r="R2500" t="s">
        <v>8327</v>
      </c>
      <c r="S2500" s="13">
        <f t="shared" ref="S2500:S2563" si="189">(J2500/86400)+25569+(-8/24)</f>
        <v>42017.634108796294</v>
      </c>
      <c r="T2500" s="13">
        <f t="shared" si="188"/>
        <v>42031.634108796294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87"/>
        <v>2.0262500000000001</v>
      </c>
      <c r="P2501" s="8">
        <f t="shared" si="186"/>
        <v>47.676470588235297</v>
      </c>
      <c r="Q2501" t="s">
        <v>8323</v>
      </c>
      <c r="R2501" t="s">
        <v>8327</v>
      </c>
      <c r="S2501" s="13">
        <f t="shared" si="189"/>
        <v>41226.315243055556</v>
      </c>
      <c r="T2501" s="13">
        <f t="shared" si="188"/>
        <v>41274.416666666664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87"/>
        <v>1.1333333333333333</v>
      </c>
      <c r="P2502" s="8">
        <f t="shared" si="186"/>
        <v>23.448275862068964</v>
      </c>
      <c r="Q2502" t="s">
        <v>8323</v>
      </c>
      <c r="R2502" t="s">
        <v>8327</v>
      </c>
      <c r="S2502" s="13">
        <f t="shared" si="189"/>
        <v>41053.439525462956</v>
      </c>
      <c r="T2502" s="13">
        <f t="shared" si="188"/>
        <v>41083.439525462956</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87"/>
        <v>2.5545454545454545E-2</v>
      </c>
      <c r="P2503" s="8">
        <f t="shared" si="186"/>
        <v>40.142857142857146</v>
      </c>
      <c r="Q2503" t="s">
        <v>8334</v>
      </c>
      <c r="R2503" t="s">
        <v>8351</v>
      </c>
      <c r="S2503" s="13">
        <f t="shared" si="189"/>
        <v>42244.443333333336</v>
      </c>
      <c r="T2503" s="13">
        <f t="shared" si="188"/>
        <v>42274.443333333336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87"/>
        <v>7.8181818181818181E-4</v>
      </c>
      <c r="P2504" s="8">
        <f t="shared" si="186"/>
        <v>17.2</v>
      </c>
      <c r="Q2504" t="s">
        <v>8334</v>
      </c>
      <c r="R2504" t="s">
        <v>8351</v>
      </c>
      <c r="S2504" s="13">
        <f t="shared" si="189"/>
        <v>41858.492106481477</v>
      </c>
      <c r="T2504" s="13">
        <f t="shared" si="188"/>
        <v>41903.492106481477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87"/>
        <v>0</v>
      </c>
      <c r="Q2505" t="s">
        <v>8334</v>
      </c>
      <c r="R2505" t="s">
        <v>8351</v>
      </c>
      <c r="S2505" s="13">
        <f t="shared" si="189"/>
        <v>42498.566064814811</v>
      </c>
      <c r="T2505" s="13">
        <f t="shared" si="188"/>
        <v>42528.54583333333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87"/>
        <v>0</v>
      </c>
      <c r="Q2506" t="s">
        <v>8334</v>
      </c>
      <c r="R2506" t="s">
        <v>8351</v>
      </c>
      <c r="S2506" s="13">
        <f t="shared" si="189"/>
        <v>41927.682106481479</v>
      </c>
      <c r="T2506" s="13">
        <f t="shared" si="188"/>
        <v>41957.723773148151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87"/>
        <v>0</v>
      </c>
      <c r="Q2507" t="s">
        <v>8334</v>
      </c>
      <c r="R2507" t="s">
        <v>8351</v>
      </c>
      <c r="S2507" s="13">
        <f t="shared" si="189"/>
        <v>42046.722407407404</v>
      </c>
      <c r="T2507" s="13">
        <f t="shared" si="188"/>
        <v>42076.68074074074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87"/>
        <v>6.0000000000000001E-3</v>
      </c>
      <c r="P2508" s="8">
        <f>E2508/L2508</f>
        <v>15</v>
      </c>
      <c r="Q2508" t="s">
        <v>8334</v>
      </c>
      <c r="R2508" t="s">
        <v>8351</v>
      </c>
      <c r="S2508" s="13">
        <f t="shared" si="189"/>
        <v>42257.963761574072</v>
      </c>
      <c r="T2508" s="13">
        <f t="shared" si="188"/>
        <v>42280.541666666664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87"/>
        <v>0</v>
      </c>
      <c r="Q2509" t="s">
        <v>8334</v>
      </c>
      <c r="R2509" t="s">
        <v>8351</v>
      </c>
      <c r="S2509" s="13">
        <f t="shared" si="189"/>
        <v>42104.739629629628</v>
      </c>
      <c r="T2509" s="13">
        <f t="shared" si="188"/>
        <v>42134.739629629628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87"/>
        <v>0</v>
      </c>
      <c r="Q2510" t="s">
        <v>8334</v>
      </c>
      <c r="R2510" t="s">
        <v>8351</v>
      </c>
      <c r="S2510" s="13">
        <f t="shared" si="189"/>
        <v>41835.618449074071</v>
      </c>
      <c r="T2510" s="13">
        <f t="shared" si="188"/>
        <v>41865.618449074071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87"/>
        <v>1.0526315789473684E-2</v>
      </c>
      <c r="P2511" s="8">
        <f>E2511/L2511</f>
        <v>35.714285714285715</v>
      </c>
      <c r="Q2511" t="s">
        <v>8334</v>
      </c>
      <c r="R2511" t="s">
        <v>8351</v>
      </c>
      <c r="S2511" s="13">
        <f t="shared" si="189"/>
        <v>42058.476261574069</v>
      </c>
      <c r="T2511" s="13">
        <f t="shared" si="188"/>
        <v>42114.434594907405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87"/>
        <v>1.5E-3</v>
      </c>
      <c r="P2512" s="8">
        <f>E2512/L2512</f>
        <v>37.5</v>
      </c>
      <c r="Q2512" t="s">
        <v>8334</v>
      </c>
      <c r="R2512" t="s">
        <v>8351</v>
      </c>
      <c r="S2512" s="13">
        <f t="shared" si="189"/>
        <v>42078.664027777777</v>
      </c>
      <c r="T2512" s="13">
        <f t="shared" si="188"/>
        <v>42138.664027777777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87"/>
        <v>0</v>
      </c>
      <c r="Q2513" t="s">
        <v>8334</v>
      </c>
      <c r="R2513" t="s">
        <v>8351</v>
      </c>
      <c r="S2513" s="13">
        <f t="shared" si="189"/>
        <v>42371.113576388881</v>
      </c>
      <c r="T2513" s="13">
        <f t="shared" si="188"/>
        <v>42401.113576388881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87"/>
        <v>0</v>
      </c>
      <c r="Q2514" t="s">
        <v>8334</v>
      </c>
      <c r="R2514" t="s">
        <v>8351</v>
      </c>
      <c r="S2514" s="13">
        <f t="shared" si="189"/>
        <v>41971.543530092589</v>
      </c>
      <c r="T2514" s="13">
        <f t="shared" si="188"/>
        <v>41986.543530092589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87"/>
        <v>0</v>
      </c>
      <c r="Q2515" t="s">
        <v>8334</v>
      </c>
      <c r="R2515" t="s">
        <v>8351</v>
      </c>
      <c r="S2515" s="13">
        <f t="shared" si="189"/>
        <v>42731.673483796294</v>
      </c>
      <c r="T2515" s="13">
        <f t="shared" si="188"/>
        <v>42791.673483796294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87"/>
        <v>1.7500000000000002E-2</v>
      </c>
      <c r="P2516" s="8">
        <f>E2516/L2516</f>
        <v>52.5</v>
      </c>
      <c r="Q2516" t="s">
        <v>8334</v>
      </c>
      <c r="R2516" t="s">
        <v>8351</v>
      </c>
      <c r="S2516" s="13">
        <f t="shared" si="189"/>
        <v>41854.056446759256</v>
      </c>
      <c r="T2516" s="13">
        <f t="shared" si="188"/>
        <v>41871.056446759256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87"/>
        <v>0.186</v>
      </c>
      <c r="P2517" s="8">
        <f>E2517/L2517</f>
        <v>77.5</v>
      </c>
      <c r="Q2517" t="s">
        <v>8334</v>
      </c>
      <c r="R2517" t="s">
        <v>8351</v>
      </c>
      <c r="S2517" s="13">
        <f t="shared" si="189"/>
        <v>42027.50640046296</v>
      </c>
      <c r="T2517" s="13">
        <f t="shared" si="188"/>
        <v>42057.50640046296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87"/>
        <v>0</v>
      </c>
      <c r="Q2518" t="s">
        <v>8334</v>
      </c>
      <c r="R2518" t="s">
        <v>8351</v>
      </c>
      <c r="S2518" s="13">
        <f t="shared" si="189"/>
        <v>41942.320046296292</v>
      </c>
      <c r="T2518" s="13">
        <f t="shared" si="188"/>
        <v>41972.361712962964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87"/>
        <v>9.8166666666666666E-2</v>
      </c>
      <c r="P2519" s="8">
        <f>E2519/L2519</f>
        <v>53.545454545454547</v>
      </c>
      <c r="Q2519" t="s">
        <v>8334</v>
      </c>
      <c r="R2519" t="s">
        <v>8351</v>
      </c>
      <c r="S2519" s="13">
        <f t="shared" si="189"/>
        <v>42052.469097222223</v>
      </c>
      <c r="T2519" s="13">
        <f t="shared" si="188"/>
        <v>42082.427430555552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87"/>
        <v>0</v>
      </c>
      <c r="Q2520" t="s">
        <v>8334</v>
      </c>
      <c r="R2520" t="s">
        <v>8351</v>
      </c>
      <c r="S2520" s="13">
        <f t="shared" si="189"/>
        <v>41926.347546296296</v>
      </c>
      <c r="T2520" s="13">
        <f t="shared" si="188"/>
        <v>41956.38921296296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87"/>
        <v>4.3333333333333331E-4</v>
      </c>
      <c r="P2521" s="8">
        <f>E2521/L2521</f>
        <v>16.25</v>
      </c>
      <c r="Q2521" t="s">
        <v>8334</v>
      </c>
      <c r="R2521" t="s">
        <v>8351</v>
      </c>
      <c r="S2521" s="13">
        <f t="shared" si="189"/>
        <v>41808.821805555555</v>
      </c>
      <c r="T2521" s="13">
        <f t="shared" si="188"/>
        <v>41838.821805555555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87"/>
        <v>0</v>
      </c>
      <c r="Q2522" t="s">
        <v>8334</v>
      </c>
      <c r="R2522" t="s">
        <v>8351</v>
      </c>
      <c r="S2522" s="13">
        <f t="shared" si="189"/>
        <v>42612.267187500001</v>
      </c>
      <c r="T2522" s="13">
        <f t="shared" si="188"/>
        <v>42658.472916666666</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87"/>
        <v>1.0948792000000001</v>
      </c>
      <c r="P2523" s="8">
        <f t="shared" ref="P2523:P2562" si="190">E2523/L2523</f>
        <v>103.68174242424243</v>
      </c>
      <c r="Q2523" t="s">
        <v>8323</v>
      </c>
      <c r="R2523" t="s">
        <v>8352</v>
      </c>
      <c r="S2523" s="13">
        <f t="shared" si="189"/>
        <v>42269.63450231481</v>
      </c>
      <c r="T2523" s="13">
        <f t="shared" si="188"/>
        <v>42290.63450231481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87"/>
        <v>1</v>
      </c>
      <c r="P2524" s="8">
        <f t="shared" si="190"/>
        <v>185.18518518518519</v>
      </c>
      <c r="Q2524" t="s">
        <v>8323</v>
      </c>
      <c r="R2524" t="s">
        <v>8352</v>
      </c>
      <c r="S2524" s="13">
        <f t="shared" si="189"/>
        <v>42460.240277777775</v>
      </c>
      <c r="T2524" s="13">
        <f t="shared" si="188"/>
        <v>42482.286111111105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87"/>
        <v>1.5644444444444445</v>
      </c>
      <c r="P2525" s="8">
        <f t="shared" si="190"/>
        <v>54.153846153846153</v>
      </c>
      <c r="Q2525" t="s">
        <v>8323</v>
      </c>
      <c r="R2525" t="s">
        <v>8352</v>
      </c>
      <c r="S2525" s="13">
        <f t="shared" si="189"/>
        <v>41930.642268518517</v>
      </c>
      <c r="T2525" s="13">
        <f t="shared" si="188"/>
        <v>41960.683935185181</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87"/>
        <v>1.016</v>
      </c>
      <c r="P2526" s="8">
        <f t="shared" si="190"/>
        <v>177.2093023255814</v>
      </c>
      <c r="Q2526" t="s">
        <v>8323</v>
      </c>
      <c r="R2526" t="s">
        <v>8352</v>
      </c>
      <c r="S2526" s="13">
        <f t="shared" si="189"/>
        <v>41961.474039351851</v>
      </c>
      <c r="T2526" s="13">
        <f t="shared" si="188"/>
        <v>41993.854166666664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87"/>
        <v>1.00325</v>
      </c>
      <c r="P2527" s="8">
        <f t="shared" si="190"/>
        <v>100.325</v>
      </c>
      <c r="Q2527" t="s">
        <v>8323</v>
      </c>
      <c r="R2527" t="s">
        <v>8352</v>
      </c>
      <c r="S2527" s="13">
        <f t="shared" si="189"/>
        <v>41058.511238425919</v>
      </c>
      <c r="T2527" s="13">
        <f t="shared" si="188"/>
        <v>41088.511238425919</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87"/>
        <v>1.1294999999999999</v>
      </c>
      <c r="P2528" s="8">
        <f t="shared" si="190"/>
        <v>136.90909090909091</v>
      </c>
      <c r="Q2528" t="s">
        <v>8323</v>
      </c>
      <c r="R2528" t="s">
        <v>8352</v>
      </c>
      <c r="S2528" s="13">
        <f t="shared" si="189"/>
        <v>41952.757800925923</v>
      </c>
      <c r="T2528" s="13">
        <f t="shared" si="188"/>
        <v>41980.874305555553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87"/>
        <v>1.02125</v>
      </c>
      <c r="P2529" s="8">
        <f t="shared" si="190"/>
        <v>57.535211267605632</v>
      </c>
      <c r="Q2529" t="s">
        <v>8323</v>
      </c>
      <c r="R2529" t="s">
        <v>8352</v>
      </c>
      <c r="S2529" s="13">
        <f t="shared" si="189"/>
        <v>41546.417719907404</v>
      </c>
      <c r="T2529" s="13">
        <f t="shared" si="188"/>
        <v>41564.832638888889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87"/>
        <v>1.0724974999999999</v>
      </c>
      <c r="P2530" s="8">
        <f t="shared" si="190"/>
        <v>52.962839506172834</v>
      </c>
      <c r="Q2530" t="s">
        <v>8323</v>
      </c>
      <c r="R2530" t="s">
        <v>8352</v>
      </c>
      <c r="S2530" s="13">
        <f t="shared" si="189"/>
        <v>42217.501192129632</v>
      </c>
      <c r="T2530" s="13">
        <f t="shared" si="188"/>
        <v>42236.124999999993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87"/>
        <v>1.0428333333333333</v>
      </c>
      <c r="P2531" s="8">
        <f t="shared" si="190"/>
        <v>82.328947368421055</v>
      </c>
      <c r="Q2531" t="s">
        <v>8323</v>
      </c>
      <c r="R2531" t="s">
        <v>8352</v>
      </c>
      <c r="S2531" s="13">
        <f t="shared" si="189"/>
        <v>40947.747395833328</v>
      </c>
      <c r="T2531" s="13">
        <f t="shared" si="188"/>
        <v>40992.705729166664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87"/>
        <v>1</v>
      </c>
      <c r="P2532" s="8">
        <f t="shared" si="190"/>
        <v>135.41666666666666</v>
      </c>
      <c r="Q2532" t="s">
        <v>8323</v>
      </c>
      <c r="R2532" t="s">
        <v>8352</v>
      </c>
      <c r="S2532" s="13">
        <f t="shared" si="189"/>
        <v>42081.531307870369</v>
      </c>
      <c r="T2532" s="13">
        <f t="shared" si="188"/>
        <v>42113.868055555555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87"/>
        <v>1.004</v>
      </c>
      <c r="P2533" s="8">
        <f t="shared" si="190"/>
        <v>74.06557377049181</v>
      </c>
      <c r="Q2533" t="s">
        <v>8323</v>
      </c>
      <c r="R2533" t="s">
        <v>8352</v>
      </c>
      <c r="S2533" s="13">
        <f t="shared" si="189"/>
        <v>42208.346689814811</v>
      </c>
      <c r="T2533" s="13">
        <f t="shared" si="188"/>
        <v>42230.832638888889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87"/>
        <v>1.26125</v>
      </c>
      <c r="P2534" s="8">
        <f t="shared" si="190"/>
        <v>84.083333333333329</v>
      </c>
      <c r="Q2534" t="s">
        <v>8323</v>
      </c>
      <c r="R2534" t="s">
        <v>8352</v>
      </c>
      <c r="S2534" s="13">
        <f t="shared" si="189"/>
        <v>41107.515810185185</v>
      </c>
      <c r="T2534" s="13">
        <f t="shared" si="188"/>
        <v>41137.515810185185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87"/>
        <v>1.1066666666666667</v>
      </c>
      <c r="P2535" s="8">
        <f t="shared" si="190"/>
        <v>61.029411764705884</v>
      </c>
      <c r="Q2535" t="s">
        <v>8323</v>
      </c>
      <c r="R2535" t="s">
        <v>8352</v>
      </c>
      <c r="S2535" s="13">
        <f t="shared" si="189"/>
        <v>41304.417951388888</v>
      </c>
      <c r="T2535" s="13">
        <f t="shared" si="188"/>
        <v>41334.417453703703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87"/>
        <v>1.05</v>
      </c>
      <c r="P2536" s="8">
        <f t="shared" si="190"/>
        <v>150</v>
      </c>
      <c r="Q2536" t="s">
        <v>8323</v>
      </c>
      <c r="R2536" t="s">
        <v>8352</v>
      </c>
      <c r="S2536" s="13">
        <f t="shared" si="189"/>
        <v>40127.367037037031</v>
      </c>
      <c r="T2536" s="13">
        <f t="shared" si="188"/>
        <v>40178.916666666664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87"/>
        <v>1.03775</v>
      </c>
      <c r="P2537" s="8">
        <f t="shared" si="190"/>
        <v>266.08974358974359</v>
      </c>
      <c r="Q2537" t="s">
        <v>8323</v>
      </c>
      <c r="R2537" t="s">
        <v>8352</v>
      </c>
      <c r="S2537" s="13">
        <f t="shared" si="189"/>
        <v>41943.457696759258</v>
      </c>
      <c r="T2537" s="13">
        <f t="shared" si="188"/>
        <v>41974.499363425923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87"/>
        <v>1.1599999999999999</v>
      </c>
      <c r="P2538" s="8">
        <f t="shared" si="190"/>
        <v>7.25</v>
      </c>
      <c r="Q2538" t="s">
        <v>8323</v>
      </c>
      <c r="R2538" t="s">
        <v>8352</v>
      </c>
      <c r="S2538" s="13">
        <f t="shared" si="189"/>
        <v>41463.77275462963</v>
      </c>
      <c r="T2538" s="13">
        <f t="shared" si="188"/>
        <v>41484.77275462963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87"/>
        <v>1.1000000000000001</v>
      </c>
      <c r="P2539" s="8">
        <f t="shared" si="190"/>
        <v>100</v>
      </c>
      <c r="Q2539" t="s">
        <v>8323</v>
      </c>
      <c r="R2539" t="s">
        <v>8352</v>
      </c>
      <c r="S2539" s="13">
        <f t="shared" si="189"/>
        <v>40696.315451388888</v>
      </c>
      <c r="T2539" s="13">
        <f t="shared" si="188"/>
        <v>40756.315451388888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87"/>
        <v>1.130176111111111</v>
      </c>
      <c r="P2540" s="8">
        <f t="shared" si="190"/>
        <v>109.96308108108107</v>
      </c>
      <c r="Q2540" t="s">
        <v>8323</v>
      </c>
      <c r="R2540" t="s">
        <v>8352</v>
      </c>
      <c r="S2540" s="13">
        <f t="shared" si="189"/>
        <v>41298.176631944443</v>
      </c>
      <c r="T2540" s="13">
        <f t="shared" si="188"/>
        <v>41328.874305555553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87"/>
        <v>1.0024999999999999</v>
      </c>
      <c r="P2541" s="8">
        <f t="shared" si="190"/>
        <v>169.91525423728814</v>
      </c>
      <c r="Q2541" t="s">
        <v>8323</v>
      </c>
      <c r="R2541" t="s">
        <v>8352</v>
      </c>
      <c r="S2541" s="13">
        <f t="shared" si="189"/>
        <v>41977.568888888891</v>
      </c>
      <c r="T2541" s="13">
        <f t="shared" si="188"/>
        <v>42037.568888888891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87"/>
        <v>1.034</v>
      </c>
      <c r="P2542" s="8">
        <f t="shared" si="190"/>
        <v>95.740740740740748</v>
      </c>
      <c r="Q2542" t="s">
        <v>8323</v>
      </c>
      <c r="R2542" t="s">
        <v>8352</v>
      </c>
      <c r="S2542" s="13">
        <f t="shared" si="189"/>
        <v>40785.341678240737</v>
      </c>
      <c r="T2542" s="13">
        <f t="shared" si="188"/>
        <v>40845.341678240737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87"/>
        <v>1.0702857142857143</v>
      </c>
      <c r="P2543" s="8">
        <f t="shared" si="190"/>
        <v>59.460317460317462</v>
      </c>
      <c r="Q2543" t="s">
        <v>8323</v>
      </c>
      <c r="R2543" t="s">
        <v>8352</v>
      </c>
      <c r="S2543" s="13">
        <f t="shared" si="189"/>
        <v>41483.115949074076</v>
      </c>
      <c r="T2543" s="13">
        <f t="shared" si="188"/>
        <v>41543.115949074076</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87"/>
        <v>1.0357142857142858</v>
      </c>
      <c r="P2544" s="8">
        <f t="shared" si="190"/>
        <v>55.769230769230766</v>
      </c>
      <c r="Q2544" t="s">
        <v>8323</v>
      </c>
      <c r="R2544" t="s">
        <v>8352</v>
      </c>
      <c r="S2544" s="13">
        <f t="shared" si="189"/>
        <v>41509.093252314815</v>
      </c>
      <c r="T2544" s="13">
        <f t="shared" si="188"/>
        <v>41547.832638888889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87"/>
        <v>1.5640000000000001</v>
      </c>
      <c r="P2545" s="8">
        <f t="shared" si="190"/>
        <v>30.076923076923077</v>
      </c>
      <c r="Q2545" t="s">
        <v>8323</v>
      </c>
      <c r="R2545" t="s">
        <v>8352</v>
      </c>
      <c r="S2545" s="13">
        <f t="shared" si="189"/>
        <v>40513.774282407401</v>
      </c>
      <c r="T2545" s="13">
        <f t="shared" si="188"/>
        <v>40544.791666666664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87"/>
        <v>1.0082</v>
      </c>
      <c r="P2546" s="8">
        <f t="shared" si="190"/>
        <v>88.438596491228068</v>
      </c>
      <c r="Q2546" t="s">
        <v>8323</v>
      </c>
      <c r="R2546" t="s">
        <v>8352</v>
      </c>
      <c r="S2546" s="13">
        <f t="shared" si="189"/>
        <v>41068.1871412037</v>
      </c>
      <c r="T2546" s="13">
        <f t="shared" si="188"/>
        <v>41098.1871412037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87"/>
        <v>1.9530000000000001</v>
      </c>
      <c r="P2547" s="8">
        <f t="shared" si="190"/>
        <v>64.032786885245898</v>
      </c>
      <c r="Q2547" t="s">
        <v>8323</v>
      </c>
      <c r="R2547" t="s">
        <v>8352</v>
      </c>
      <c r="S2547" s="13">
        <f t="shared" si="189"/>
        <v>42026.804837962962</v>
      </c>
      <c r="T2547" s="13">
        <f t="shared" si="188"/>
        <v>42061.687499999993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87"/>
        <v>1.1171428571428572</v>
      </c>
      <c r="P2548" s="8">
        <f t="shared" si="190"/>
        <v>60.153846153846153</v>
      </c>
      <c r="Q2548" t="s">
        <v>8323</v>
      </c>
      <c r="R2548" t="s">
        <v>8352</v>
      </c>
      <c r="S2548" s="13">
        <f t="shared" si="189"/>
        <v>41524.525219907409</v>
      </c>
      <c r="T2548" s="13">
        <f t="shared" si="188"/>
        <v>41551.875</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87"/>
        <v>1.1985454545454546</v>
      </c>
      <c r="P2549" s="8">
        <f t="shared" si="190"/>
        <v>49.194029850746269</v>
      </c>
      <c r="Q2549" t="s">
        <v>8323</v>
      </c>
      <c r="R2549" t="s">
        <v>8352</v>
      </c>
      <c r="S2549" s="13">
        <f t="shared" si="189"/>
        <v>40973.439849537033</v>
      </c>
      <c r="T2549" s="13">
        <f t="shared" si="188"/>
        <v>41003.398182870369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87"/>
        <v>1.0185</v>
      </c>
      <c r="P2550" s="8">
        <f t="shared" si="190"/>
        <v>165.16216216216216</v>
      </c>
      <c r="Q2550" t="s">
        <v>8323</v>
      </c>
      <c r="R2550" t="s">
        <v>8352</v>
      </c>
      <c r="S2550" s="13">
        <f t="shared" si="189"/>
        <v>42618.292094907403</v>
      </c>
      <c r="T2550" s="13">
        <f t="shared" si="188"/>
        <v>42642.852083333331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87"/>
        <v>1.0280254777070064</v>
      </c>
      <c r="P2551" s="8">
        <f t="shared" si="190"/>
        <v>43.621621621621621</v>
      </c>
      <c r="Q2551" t="s">
        <v>8323</v>
      </c>
      <c r="R2551" t="s">
        <v>8352</v>
      </c>
      <c r="S2551" s="13">
        <f t="shared" si="189"/>
        <v>41390.424421296295</v>
      </c>
      <c r="T2551" s="13">
        <f t="shared" si="188"/>
        <v>41425.375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87"/>
        <v>1.0084615384615385</v>
      </c>
      <c r="P2552" s="8">
        <f t="shared" si="190"/>
        <v>43.7</v>
      </c>
      <c r="Q2552" t="s">
        <v>8323</v>
      </c>
      <c r="R2552" t="s">
        <v>8352</v>
      </c>
      <c r="S2552" s="13">
        <f t="shared" si="189"/>
        <v>42228.300995370366</v>
      </c>
      <c r="T2552" s="13">
        <f t="shared" si="188"/>
        <v>42284.832638888889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87"/>
        <v>1.0273469387755103</v>
      </c>
      <c r="P2553" s="8">
        <f t="shared" si="190"/>
        <v>67.419642857142861</v>
      </c>
      <c r="Q2553" t="s">
        <v>8323</v>
      </c>
      <c r="R2553" t="s">
        <v>8352</v>
      </c>
      <c r="S2553" s="13">
        <f t="shared" si="189"/>
        <v>40960.918807870366</v>
      </c>
      <c r="T2553" s="13">
        <f t="shared" si="188"/>
        <v>40989.533333333333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87"/>
        <v>1.0649999999999999</v>
      </c>
      <c r="P2554" s="8">
        <f t="shared" si="190"/>
        <v>177.5</v>
      </c>
      <c r="Q2554" t="s">
        <v>8323</v>
      </c>
      <c r="R2554" t="s">
        <v>8352</v>
      </c>
      <c r="S2554" s="13">
        <f t="shared" si="189"/>
        <v>42769.476631944439</v>
      </c>
      <c r="T2554" s="13">
        <f t="shared" si="188"/>
        <v>42799.476631944439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87"/>
        <v>1.5553333333333332</v>
      </c>
      <c r="P2555" s="8">
        <f t="shared" si="190"/>
        <v>38.883333333333333</v>
      </c>
      <c r="Q2555" t="s">
        <v>8323</v>
      </c>
      <c r="R2555" t="s">
        <v>8352</v>
      </c>
      <c r="S2555" s="13">
        <f t="shared" si="189"/>
        <v>41112.865821759253</v>
      </c>
      <c r="T2555" s="13">
        <f t="shared" si="188"/>
        <v>41172.865821759253</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87"/>
        <v>1.228</v>
      </c>
      <c r="P2556" s="8">
        <f t="shared" si="190"/>
        <v>54.985074626865675</v>
      </c>
      <c r="Q2556" t="s">
        <v>8323</v>
      </c>
      <c r="R2556" t="s">
        <v>8352</v>
      </c>
      <c r="S2556" s="13">
        <f t="shared" si="189"/>
        <v>42124.744942129626</v>
      </c>
      <c r="T2556" s="13">
        <f t="shared" si="188"/>
        <v>42155.832638888889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87"/>
        <v>1.0734999999999999</v>
      </c>
      <c r="P2557" s="8">
        <f t="shared" si="190"/>
        <v>61.342857142857142</v>
      </c>
      <c r="Q2557" t="s">
        <v>8323</v>
      </c>
      <c r="R2557" t="s">
        <v>8352</v>
      </c>
      <c r="S2557" s="13">
        <f t="shared" si="189"/>
        <v>41026.32167824074</v>
      </c>
      <c r="T2557" s="13">
        <f t="shared" si="188"/>
        <v>41057.32167824074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87"/>
        <v>1.0550335570469798</v>
      </c>
      <c r="P2558" s="8">
        <f t="shared" si="190"/>
        <v>23.117647058823529</v>
      </c>
      <c r="Q2558" t="s">
        <v>8323</v>
      </c>
      <c r="R2558" t="s">
        <v>8352</v>
      </c>
      <c r="S2558" s="13">
        <f t="shared" si="189"/>
        <v>41222.658067129625</v>
      </c>
      <c r="T2558" s="13">
        <f t="shared" si="188"/>
        <v>41267.658067129625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87"/>
        <v>1.1844444444444444</v>
      </c>
      <c r="P2559" s="8">
        <f t="shared" si="190"/>
        <v>29.611111111111111</v>
      </c>
      <c r="Q2559" t="s">
        <v>8323</v>
      </c>
      <c r="R2559" t="s">
        <v>8352</v>
      </c>
      <c r="S2559" s="13">
        <f t="shared" si="189"/>
        <v>41744.411874999998</v>
      </c>
      <c r="T2559" s="13">
        <f t="shared" si="188"/>
        <v>41774.411874999998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87"/>
        <v>1.0888</v>
      </c>
      <c r="P2560" s="8">
        <f t="shared" si="190"/>
        <v>75.611111111111114</v>
      </c>
      <c r="Q2560" t="s">
        <v>8323</v>
      </c>
      <c r="R2560" t="s">
        <v>8352</v>
      </c>
      <c r="S2560" s="13">
        <f t="shared" si="189"/>
        <v>42093.526689814811</v>
      </c>
      <c r="T2560" s="13">
        <f t="shared" si="188"/>
        <v>42125.249305555553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87"/>
        <v>1.1125</v>
      </c>
      <c r="P2561" s="8">
        <f t="shared" si="190"/>
        <v>35.6</v>
      </c>
      <c r="Q2561" t="s">
        <v>8323</v>
      </c>
      <c r="R2561" t="s">
        <v>8352</v>
      </c>
      <c r="S2561" s="13">
        <f t="shared" si="189"/>
        <v>40829.540324074071</v>
      </c>
      <c r="T2561" s="13">
        <f t="shared" si="188"/>
        <v>40862.484027777777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87"/>
        <v>1.0009999999999999</v>
      </c>
      <c r="P2562" s="8">
        <f t="shared" si="190"/>
        <v>143</v>
      </c>
      <c r="Q2562" t="s">
        <v>8323</v>
      </c>
      <c r="R2562" t="s">
        <v>8352</v>
      </c>
      <c r="S2562" s="13">
        <f t="shared" si="189"/>
        <v>42039.617754629631</v>
      </c>
      <c r="T2562" s="13">
        <f t="shared" si="188"/>
        <v>42069.617754629631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91">E2563/D2563</f>
        <v>0</v>
      </c>
      <c r="Q2563" t="s">
        <v>8334</v>
      </c>
      <c r="R2563" t="s">
        <v>8335</v>
      </c>
      <c r="S2563" s="13">
        <f t="shared" si="189"/>
        <v>42260.195474537039</v>
      </c>
      <c r="T2563" s="13">
        <f t="shared" ref="T2563:T2626" si="192">(I2563/86400)+25569+(-8/24)</f>
        <v>42290.195474537039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91"/>
        <v>7.4999999999999997E-3</v>
      </c>
      <c r="P2564" s="8">
        <f>E2564/L2564</f>
        <v>25</v>
      </c>
      <c r="Q2564" t="s">
        <v>8334</v>
      </c>
      <c r="R2564" t="s">
        <v>8335</v>
      </c>
      <c r="S2564" s="13">
        <f t="shared" ref="S2564:S2627" si="193">(J2564/86400)+25569+(-8/24)</f>
        <v>42594.191423611112</v>
      </c>
      <c r="T2564" s="13">
        <f t="shared" si="192"/>
        <v>42654.191423611112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91"/>
        <v>0</v>
      </c>
      <c r="Q2565" t="s">
        <v>8334</v>
      </c>
      <c r="R2565" t="s">
        <v>8335</v>
      </c>
      <c r="S2565" s="13">
        <f t="shared" si="193"/>
        <v>42154.806145833332</v>
      </c>
      <c r="T2565" s="13">
        <f t="shared" si="192"/>
        <v>42214.806145833332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91"/>
        <v>0</v>
      </c>
      <c r="Q2566" t="s">
        <v>8334</v>
      </c>
      <c r="R2566" t="s">
        <v>8335</v>
      </c>
      <c r="S2566" s="13">
        <f t="shared" si="193"/>
        <v>41821.70716435185</v>
      </c>
      <c r="T2566" s="13">
        <f t="shared" si="192"/>
        <v>41851.70716435185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91"/>
        <v>0.01</v>
      </c>
      <c r="P2567" s="8">
        <f>E2567/L2567</f>
        <v>100</v>
      </c>
      <c r="Q2567" t="s">
        <v>8334</v>
      </c>
      <c r="R2567" t="s">
        <v>8335</v>
      </c>
      <c r="S2567" s="13">
        <f t="shared" si="193"/>
        <v>42440.317002314812</v>
      </c>
      <c r="T2567" s="13">
        <f t="shared" si="192"/>
        <v>42499.534722222219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91"/>
        <v>0</v>
      </c>
      <c r="Q2568" t="s">
        <v>8334</v>
      </c>
      <c r="R2568" t="s">
        <v>8335</v>
      </c>
      <c r="S2568" s="13">
        <f t="shared" si="193"/>
        <v>41842.647546296292</v>
      </c>
      <c r="T2568" s="13">
        <f t="shared" si="192"/>
        <v>41872.647546296292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91"/>
        <v>2.6666666666666666E-3</v>
      </c>
      <c r="P2569" s="8">
        <f>E2569/L2569</f>
        <v>60</v>
      </c>
      <c r="Q2569" t="s">
        <v>8334</v>
      </c>
      <c r="R2569" t="s">
        <v>8335</v>
      </c>
      <c r="S2569" s="13">
        <f t="shared" si="193"/>
        <v>42087.545578703699</v>
      </c>
      <c r="T2569" s="13">
        <f t="shared" si="192"/>
        <v>42117.545578703699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91"/>
        <v>5.0000000000000001E-3</v>
      </c>
      <c r="P2570" s="8">
        <f>E2570/L2570</f>
        <v>50</v>
      </c>
      <c r="Q2570" t="s">
        <v>8334</v>
      </c>
      <c r="R2570" t="s">
        <v>8335</v>
      </c>
      <c r="S2570" s="13">
        <f t="shared" si="193"/>
        <v>42584.33326388889</v>
      </c>
      <c r="T2570" s="13">
        <f t="shared" si="192"/>
        <v>42614.33326388889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91"/>
        <v>2.2307692307692306E-2</v>
      </c>
      <c r="P2571" s="8">
        <f>E2571/L2571</f>
        <v>72.5</v>
      </c>
      <c r="Q2571" t="s">
        <v>8334</v>
      </c>
      <c r="R2571" t="s">
        <v>8335</v>
      </c>
      <c r="S2571" s="13">
        <f t="shared" si="193"/>
        <v>42233.772129629629</v>
      </c>
      <c r="T2571" s="13">
        <f t="shared" si="192"/>
        <v>42263.772129629629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91"/>
        <v>8.4285714285714294E-3</v>
      </c>
      <c r="P2572" s="8">
        <f>E2572/L2572</f>
        <v>29.5</v>
      </c>
      <c r="Q2572" t="s">
        <v>8334</v>
      </c>
      <c r="R2572" t="s">
        <v>8335</v>
      </c>
      <c r="S2572" s="13">
        <f t="shared" si="193"/>
        <v>42744.569849537038</v>
      </c>
      <c r="T2572" s="13">
        <f t="shared" si="192"/>
        <v>42774.569849537038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91"/>
        <v>2.5000000000000001E-3</v>
      </c>
      <c r="P2573" s="8">
        <f>E2573/L2573</f>
        <v>62.5</v>
      </c>
      <c r="Q2573" t="s">
        <v>8334</v>
      </c>
      <c r="R2573" t="s">
        <v>8335</v>
      </c>
      <c r="S2573" s="13">
        <f t="shared" si="193"/>
        <v>42449.008344907408</v>
      </c>
      <c r="T2573" s="13">
        <f t="shared" si="192"/>
        <v>42509.008344907408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91"/>
        <v>0</v>
      </c>
      <c r="Q2574" t="s">
        <v>8334</v>
      </c>
      <c r="R2574" t="s">
        <v>8335</v>
      </c>
      <c r="S2574" s="13">
        <f t="shared" si="193"/>
        <v>42076.786076388882</v>
      </c>
      <c r="T2574" s="13">
        <f t="shared" si="192"/>
        <v>42106.786076388882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91"/>
        <v>0</v>
      </c>
      <c r="Q2575" t="s">
        <v>8334</v>
      </c>
      <c r="R2575" t="s">
        <v>8335</v>
      </c>
      <c r="S2575" s="13">
        <f t="shared" si="193"/>
        <v>41829.258668981478</v>
      </c>
      <c r="T2575" s="13">
        <f t="shared" si="192"/>
        <v>41874.258668981478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91"/>
        <v>0</v>
      </c>
      <c r="Q2576" t="s">
        <v>8334</v>
      </c>
      <c r="R2576" t="s">
        <v>8335</v>
      </c>
      <c r="S2576" s="13">
        <f t="shared" si="193"/>
        <v>42487.492418981477</v>
      </c>
      <c r="T2576" s="13">
        <f t="shared" si="192"/>
        <v>42508.492418981477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91"/>
        <v>0</v>
      </c>
      <c r="Q2577" t="s">
        <v>8334</v>
      </c>
      <c r="R2577" t="s">
        <v>8335</v>
      </c>
      <c r="S2577" s="13">
        <f t="shared" si="193"/>
        <v>41985.775393518517</v>
      </c>
      <c r="T2577" s="13">
        <f t="shared" si="192"/>
        <v>42015.775393518517</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91"/>
        <v>0</v>
      </c>
      <c r="Q2578" t="s">
        <v>8334</v>
      </c>
      <c r="R2578" t="s">
        <v>8335</v>
      </c>
      <c r="S2578" s="13">
        <f t="shared" si="193"/>
        <v>42059.676469907405</v>
      </c>
      <c r="T2578" s="13">
        <f t="shared" si="192"/>
        <v>42104.634803240733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91"/>
        <v>0</v>
      </c>
      <c r="Q2579" t="s">
        <v>8334</v>
      </c>
      <c r="R2579" t="s">
        <v>8335</v>
      </c>
      <c r="S2579" s="13">
        <f t="shared" si="193"/>
        <v>41830.487233796295</v>
      </c>
      <c r="T2579" s="13">
        <f t="shared" si="192"/>
        <v>41855.487233796295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91"/>
        <v>0</v>
      </c>
      <c r="Q2580" t="s">
        <v>8334</v>
      </c>
      <c r="R2580" t="s">
        <v>8335</v>
      </c>
      <c r="S2580" s="13">
        <f t="shared" si="193"/>
        <v>42237.689571759256</v>
      </c>
      <c r="T2580" s="13">
        <f t="shared" si="192"/>
        <v>42286.374999999993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91"/>
        <v>1.3849999999999999E-3</v>
      </c>
      <c r="P2581" s="8">
        <f>E2581/L2581</f>
        <v>23.083333333333332</v>
      </c>
      <c r="Q2581" t="s">
        <v>8334</v>
      </c>
      <c r="R2581" t="s">
        <v>8335</v>
      </c>
      <c r="S2581" s="13">
        <f t="shared" si="193"/>
        <v>41837.496562499997</v>
      </c>
      <c r="T2581" s="13">
        <f t="shared" si="192"/>
        <v>41897.496562499997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91"/>
        <v>6.0000000000000001E-3</v>
      </c>
      <c r="P2582" s="8">
        <f>E2582/L2582</f>
        <v>25.5</v>
      </c>
      <c r="Q2582" t="s">
        <v>8334</v>
      </c>
      <c r="R2582" t="s">
        <v>8335</v>
      </c>
      <c r="S2582" s="13">
        <f t="shared" si="193"/>
        <v>42109.993090277778</v>
      </c>
      <c r="T2582" s="13">
        <f t="shared" si="192"/>
        <v>42139.791666666664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91"/>
        <v>0.106</v>
      </c>
      <c r="P2583" s="8">
        <f>E2583/L2583</f>
        <v>48.18181818181818</v>
      </c>
      <c r="Q2583" t="s">
        <v>8334</v>
      </c>
      <c r="R2583" t="s">
        <v>8335</v>
      </c>
      <c r="S2583" s="13">
        <f t="shared" si="193"/>
        <v>42294.295115740737</v>
      </c>
      <c r="T2583" s="13">
        <f t="shared" si="192"/>
        <v>42324.336782407401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91"/>
        <v>1.1111111111111112E-5</v>
      </c>
      <c r="P2584" s="8">
        <f>E2584/L2584</f>
        <v>1</v>
      </c>
      <c r="Q2584" t="s">
        <v>8334</v>
      </c>
      <c r="R2584" t="s">
        <v>8335</v>
      </c>
      <c r="S2584" s="13">
        <f t="shared" si="193"/>
        <v>42642.655486111107</v>
      </c>
      <c r="T2584" s="13">
        <f t="shared" si="192"/>
        <v>42672.655486111107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91"/>
        <v>5.0000000000000001E-3</v>
      </c>
      <c r="P2585" s="8">
        <f>E2585/L2585</f>
        <v>1</v>
      </c>
      <c r="Q2585" t="s">
        <v>8334</v>
      </c>
      <c r="R2585" t="s">
        <v>8335</v>
      </c>
      <c r="S2585" s="13">
        <f t="shared" si="193"/>
        <v>42019.436111111114</v>
      </c>
      <c r="T2585" s="13">
        <f t="shared" si="192"/>
        <v>42079.394444444442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91"/>
        <v>0</v>
      </c>
      <c r="Q2586" t="s">
        <v>8334</v>
      </c>
      <c r="R2586" t="s">
        <v>8335</v>
      </c>
      <c r="S2586" s="13">
        <f t="shared" si="193"/>
        <v>42139.839918981474</v>
      </c>
      <c r="T2586" s="13">
        <f t="shared" si="192"/>
        <v>42169.839918981474</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91"/>
        <v>1.6666666666666668E-3</v>
      </c>
      <c r="P2587" s="8">
        <f>E2587/L2587</f>
        <v>50</v>
      </c>
      <c r="Q2587" t="s">
        <v>8334</v>
      </c>
      <c r="R2587" t="s">
        <v>8335</v>
      </c>
      <c r="S2587" s="13">
        <f t="shared" si="193"/>
        <v>41795.629999999997</v>
      </c>
      <c r="T2587" s="13">
        <f t="shared" si="192"/>
        <v>41825.629999999997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91"/>
        <v>1.6666666666666668E-3</v>
      </c>
      <c r="P2588" s="8">
        <f>E2588/L2588</f>
        <v>5</v>
      </c>
      <c r="Q2588" t="s">
        <v>8334</v>
      </c>
      <c r="R2588" t="s">
        <v>8335</v>
      </c>
      <c r="S2588" s="13">
        <f t="shared" si="193"/>
        <v>42332.996944444443</v>
      </c>
      <c r="T2588" s="13">
        <f t="shared" si="192"/>
        <v>42362.996944444443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91"/>
        <v>2.4340000000000001E-2</v>
      </c>
      <c r="P2589" s="8">
        <f>E2589/L2589</f>
        <v>202.83333333333334</v>
      </c>
      <c r="Q2589" t="s">
        <v>8334</v>
      </c>
      <c r="R2589" t="s">
        <v>8335</v>
      </c>
      <c r="S2589" s="13">
        <f t="shared" si="193"/>
        <v>42338.342048611106</v>
      </c>
      <c r="T2589" s="13">
        <f t="shared" si="192"/>
        <v>42368.342048611106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91"/>
        <v>3.8833333333333331E-2</v>
      </c>
      <c r="P2590" s="8">
        <f>E2590/L2590</f>
        <v>29.125</v>
      </c>
      <c r="Q2590" t="s">
        <v>8334</v>
      </c>
      <c r="R2590" t="s">
        <v>8335</v>
      </c>
      <c r="S2590" s="13">
        <f t="shared" si="193"/>
        <v>42042.342893518515</v>
      </c>
      <c r="T2590" s="13">
        <f t="shared" si="192"/>
        <v>42094.218055555553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91"/>
        <v>1E-4</v>
      </c>
      <c r="P2591" s="8">
        <f>E2591/L2591</f>
        <v>5</v>
      </c>
      <c r="Q2591" t="s">
        <v>8334</v>
      </c>
      <c r="R2591" t="s">
        <v>8335</v>
      </c>
      <c r="S2591" s="13">
        <f t="shared" si="193"/>
        <v>42422.202858796292</v>
      </c>
      <c r="T2591" s="13">
        <f t="shared" si="192"/>
        <v>42452.161192129628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91"/>
        <v>0</v>
      </c>
      <c r="Q2592" t="s">
        <v>8334</v>
      </c>
      <c r="R2592" t="s">
        <v>8335</v>
      </c>
      <c r="S2592" s="13">
        <f t="shared" si="193"/>
        <v>42388.255752314813</v>
      </c>
      <c r="T2592" s="13">
        <f t="shared" si="192"/>
        <v>42395.255752314813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91"/>
        <v>1.7333333333333333E-2</v>
      </c>
      <c r="P2593" s="8">
        <f>E2593/L2593</f>
        <v>13</v>
      </c>
      <c r="Q2593" t="s">
        <v>8334</v>
      </c>
      <c r="R2593" t="s">
        <v>8335</v>
      </c>
      <c r="S2593" s="13">
        <f t="shared" si="193"/>
        <v>42382.573194444441</v>
      </c>
      <c r="T2593" s="13">
        <f t="shared" si="192"/>
        <v>42442.531527777777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91"/>
        <v>1.6666666666666668E-3</v>
      </c>
      <c r="P2594" s="8">
        <f>E2594/L2594</f>
        <v>50</v>
      </c>
      <c r="Q2594" t="s">
        <v>8334</v>
      </c>
      <c r="R2594" t="s">
        <v>8335</v>
      </c>
      <c r="S2594" s="13">
        <f t="shared" si="193"/>
        <v>41887.467835648145</v>
      </c>
      <c r="T2594" s="13">
        <f t="shared" si="192"/>
        <v>41917.467835648145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91"/>
        <v>0</v>
      </c>
      <c r="Q2595" t="s">
        <v>8334</v>
      </c>
      <c r="R2595" t="s">
        <v>8335</v>
      </c>
      <c r="S2595" s="13">
        <f t="shared" si="193"/>
        <v>42089.511874999997</v>
      </c>
      <c r="T2595" s="13">
        <f t="shared" si="192"/>
        <v>42119.511874999997</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91"/>
        <v>1.2500000000000001E-5</v>
      </c>
      <c r="P2596" s="8">
        <f t="shared" ref="P2596:P2643" si="194">E2596/L2596</f>
        <v>1</v>
      </c>
      <c r="Q2596" t="s">
        <v>8334</v>
      </c>
      <c r="R2596" t="s">
        <v>8335</v>
      </c>
      <c r="S2596" s="13">
        <f t="shared" si="193"/>
        <v>41828.634583333333</v>
      </c>
      <c r="T2596" s="13">
        <f t="shared" si="192"/>
        <v>41858.634583333333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91"/>
        <v>0.12166666666666667</v>
      </c>
      <c r="P2597" s="8">
        <f t="shared" si="194"/>
        <v>96.05263157894737</v>
      </c>
      <c r="Q2597" t="s">
        <v>8334</v>
      </c>
      <c r="R2597" t="s">
        <v>8335</v>
      </c>
      <c r="S2597" s="13">
        <f t="shared" si="193"/>
        <v>42759.910879629628</v>
      </c>
      <c r="T2597" s="13">
        <f t="shared" si="192"/>
        <v>42789.910879629628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91"/>
        <v>0.23588571428571428</v>
      </c>
      <c r="P2598" s="8">
        <f t="shared" si="194"/>
        <v>305.77777777777777</v>
      </c>
      <c r="Q2598" t="s">
        <v>8334</v>
      </c>
      <c r="R2598" t="s">
        <v>8335</v>
      </c>
      <c r="S2598" s="13">
        <f t="shared" si="193"/>
        <v>41828.33112268518</v>
      </c>
      <c r="T2598" s="13">
        <f t="shared" si="192"/>
        <v>41858.33112268518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91"/>
        <v>5.6666666666666664E-2</v>
      </c>
      <c r="P2599" s="8">
        <f t="shared" si="194"/>
        <v>12.142857142857142</v>
      </c>
      <c r="Q2599" t="s">
        <v>8334</v>
      </c>
      <c r="R2599" t="s">
        <v>8335</v>
      </c>
      <c r="S2599" s="13">
        <f t="shared" si="193"/>
        <v>42510.008298611108</v>
      </c>
      <c r="T2599" s="13">
        <f t="shared" si="192"/>
        <v>42540.008298611108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91"/>
        <v>0.39</v>
      </c>
      <c r="P2600" s="8">
        <f t="shared" si="194"/>
        <v>83.571428571428569</v>
      </c>
      <c r="Q2600" t="s">
        <v>8334</v>
      </c>
      <c r="R2600" t="s">
        <v>8335</v>
      </c>
      <c r="S2600" s="13">
        <f t="shared" si="193"/>
        <v>42240.506956018515</v>
      </c>
      <c r="T2600" s="13">
        <f t="shared" si="192"/>
        <v>42270.506956018515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91"/>
        <v>9.9546510341776348E-3</v>
      </c>
      <c r="P2601" s="8">
        <f t="shared" si="194"/>
        <v>18</v>
      </c>
      <c r="Q2601" t="s">
        <v>8334</v>
      </c>
      <c r="R2601" t="s">
        <v>8335</v>
      </c>
      <c r="S2601" s="13">
        <f t="shared" si="193"/>
        <v>41809.420682870368</v>
      </c>
      <c r="T2601" s="13">
        <f t="shared" si="192"/>
        <v>41854.420682870368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91"/>
        <v>6.9320000000000007E-2</v>
      </c>
      <c r="P2602" s="8">
        <f t="shared" si="194"/>
        <v>115.53333333333333</v>
      </c>
      <c r="Q2602" t="s">
        <v>8334</v>
      </c>
      <c r="R2602" t="s">
        <v>8335</v>
      </c>
      <c r="S2602" s="13">
        <f t="shared" si="193"/>
        <v>42394.567129629628</v>
      </c>
      <c r="T2602" s="13">
        <f t="shared" si="192"/>
        <v>42454.525462962956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91"/>
        <v>6.6139999999999999</v>
      </c>
      <c r="P2603" s="8">
        <f t="shared" si="194"/>
        <v>21.900662251655628</v>
      </c>
      <c r="Q2603" t="s">
        <v>8317</v>
      </c>
      <c r="R2603" t="s">
        <v>8353</v>
      </c>
      <c r="S2603" s="13">
        <f t="shared" si="193"/>
        <v>41150.568854166668</v>
      </c>
      <c r="T2603" s="13">
        <f t="shared" si="192"/>
        <v>41164.832638888889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91"/>
        <v>3.2609166666666667</v>
      </c>
      <c r="P2604" s="8">
        <f t="shared" si="194"/>
        <v>80.022494887525568</v>
      </c>
      <c r="Q2604" t="s">
        <v>8317</v>
      </c>
      <c r="R2604" t="s">
        <v>8353</v>
      </c>
      <c r="S2604" s="13">
        <f t="shared" si="193"/>
        <v>41915.413981481477</v>
      </c>
      <c r="T2604" s="13">
        <f t="shared" si="192"/>
        <v>41955.555555555555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91"/>
        <v>1.0148571428571429</v>
      </c>
      <c r="P2605" s="8">
        <f t="shared" si="194"/>
        <v>35.520000000000003</v>
      </c>
      <c r="Q2605" t="s">
        <v>8317</v>
      </c>
      <c r="R2605" t="s">
        <v>8353</v>
      </c>
      <c r="S2605" s="13">
        <f t="shared" si="193"/>
        <v>41617.579328703701</v>
      </c>
      <c r="T2605" s="13">
        <f t="shared" si="192"/>
        <v>41631.579328703701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91"/>
        <v>1.0421799999999999</v>
      </c>
      <c r="P2606" s="8">
        <f t="shared" si="194"/>
        <v>64.933333333333323</v>
      </c>
      <c r="Q2606" t="s">
        <v>8317</v>
      </c>
      <c r="R2606" t="s">
        <v>8353</v>
      </c>
      <c r="S2606" s="13">
        <f t="shared" si="193"/>
        <v>40997.717858796292</v>
      </c>
      <c r="T2606" s="13">
        <f t="shared" si="192"/>
        <v>41027.717858796292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91"/>
        <v>1.0742157000000001</v>
      </c>
      <c r="P2607" s="8">
        <f t="shared" si="194"/>
        <v>60.965703745743475</v>
      </c>
      <c r="Q2607" t="s">
        <v>8317</v>
      </c>
      <c r="R2607" t="s">
        <v>8353</v>
      </c>
      <c r="S2607" s="13">
        <f t="shared" si="193"/>
        <v>42508.20821759259</v>
      </c>
      <c r="T2607" s="13">
        <f t="shared" si="192"/>
        <v>42538.20821759259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91"/>
        <v>1.1005454545454545</v>
      </c>
      <c r="P2608" s="8">
        <f t="shared" si="194"/>
        <v>31.444155844155844</v>
      </c>
      <c r="Q2608" t="s">
        <v>8317</v>
      </c>
      <c r="R2608" t="s">
        <v>8353</v>
      </c>
      <c r="S2608" s="13">
        <f t="shared" si="193"/>
        <v>41726.379421296289</v>
      </c>
      <c r="T2608" s="13">
        <f t="shared" si="192"/>
        <v>41758.379421296289</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91"/>
        <v>4.077</v>
      </c>
      <c r="P2609" s="8">
        <f t="shared" si="194"/>
        <v>81.949748743718587</v>
      </c>
      <c r="Q2609" t="s">
        <v>8317</v>
      </c>
      <c r="R2609" t="s">
        <v>8353</v>
      </c>
      <c r="S2609" s="13">
        <f t="shared" si="193"/>
        <v>42184.541342592587</v>
      </c>
      <c r="T2609" s="13">
        <f t="shared" si="192"/>
        <v>42227.749999999993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91"/>
        <v>2.2392500000000002</v>
      </c>
      <c r="P2610" s="8">
        <f t="shared" si="194"/>
        <v>58.92763157894737</v>
      </c>
      <c r="Q2610" t="s">
        <v>8317</v>
      </c>
      <c r="R2610" t="s">
        <v>8353</v>
      </c>
      <c r="S2610" s="13">
        <f t="shared" si="193"/>
        <v>42767.468379629623</v>
      </c>
      <c r="T2610" s="13">
        <f t="shared" si="192"/>
        <v>42808.666666666664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91"/>
        <v>3.038011142857143</v>
      </c>
      <c r="P2611" s="8">
        <f t="shared" si="194"/>
        <v>157.29347633136095</v>
      </c>
      <c r="Q2611" t="s">
        <v>8317</v>
      </c>
      <c r="R2611" t="s">
        <v>8353</v>
      </c>
      <c r="S2611" s="13">
        <f t="shared" si="193"/>
        <v>41074.90452546296</v>
      </c>
      <c r="T2611" s="13">
        <f t="shared" si="192"/>
        <v>41104.90452546296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91"/>
        <v>1.4132510432681749</v>
      </c>
      <c r="P2612" s="8">
        <f t="shared" si="194"/>
        <v>55.758509532062391</v>
      </c>
      <c r="Q2612" t="s">
        <v>8317</v>
      </c>
      <c r="R2612" t="s">
        <v>8353</v>
      </c>
      <c r="S2612" s="13">
        <f t="shared" si="193"/>
        <v>42564.547743055555</v>
      </c>
      <c r="T2612" s="13">
        <f t="shared" si="192"/>
        <v>42603.957638888889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91"/>
        <v>27.906363636363636</v>
      </c>
      <c r="P2613" s="8">
        <f t="shared" si="194"/>
        <v>83.802893802893806</v>
      </c>
      <c r="Q2613" t="s">
        <v>8317</v>
      </c>
      <c r="R2613" t="s">
        <v>8353</v>
      </c>
      <c r="S2613" s="13">
        <f t="shared" si="193"/>
        <v>42704.002476851849</v>
      </c>
      <c r="T2613" s="13">
        <f t="shared" si="192"/>
        <v>42737.624305555553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91"/>
        <v>1.7176130000000001</v>
      </c>
      <c r="P2614" s="8">
        <f t="shared" si="194"/>
        <v>58.422210884353746</v>
      </c>
      <c r="Q2614" t="s">
        <v>8317</v>
      </c>
      <c r="R2614" t="s">
        <v>8353</v>
      </c>
      <c r="S2614" s="13">
        <f t="shared" si="193"/>
        <v>41981.809837962959</v>
      </c>
      <c r="T2614" s="13">
        <f t="shared" si="192"/>
        <v>42012.809837962959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91"/>
        <v>1.0101333333333333</v>
      </c>
      <c r="P2615" s="8">
        <f t="shared" si="194"/>
        <v>270.57142857142856</v>
      </c>
      <c r="Q2615" t="s">
        <v>8317</v>
      </c>
      <c r="R2615" t="s">
        <v>8353</v>
      </c>
      <c r="S2615" s="13">
        <f t="shared" si="193"/>
        <v>41143.484884259255</v>
      </c>
      <c r="T2615" s="13">
        <f t="shared" si="192"/>
        <v>41173.484884259255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91"/>
        <v>1.02</v>
      </c>
      <c r="P2616" s="8">
        <f t="shared" si="194"/>
        <v>107.1</v>
      </c>
      <c r="Q2616" t="s">
        <v>8317</v>
      </c>
      <c r="R2616" t="s">
        <v>8353</v>
      </c>
      <c r="S2616" s="13">
        <f t="shared" si="193"/>
        <v>41730.375138888885</v>
      </c>
      <c r="T2616" s="13">
        <f t="shared" si="192"/>
        <v>41758.875</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91"/>
        <v>1.6976511744127936</v>
      </c>
      <c r="P2617" s="8">
        <f t="shared" si="194"/>
        <v>47.180555555555557</v>
      </c>
      <c r="Q2617" t="s">
        <v>8317</v>
      </c>
      <c r="R2617" t="s">
        <v>8353</v>
      </c>
      <c r="S2617" s="13">
        <f t="shared" si="193"/>
        <v>42453.163935185185</v>
      </c>
      <c r="T2617" s="13">
        <f t="shared" si="192"/>
        <v>42490.166666666664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91"/>
        <v>1.14534</v>
      </c>
      <c r="P2618" s="8">
        <f t="shared" si="194"/>
        <v>120.30882352941177</v>
      </c>
      <c r="Q2618" t="s">
        <v>8317</v>
      </c>
      <c r="R2618" t="s">
        <v>8353</v>
      </c>
      <c r="S2618" s="13">
        <f t="shared" si="193"/>
        <v>42211.661215277774</v>
      </c>
      <c r="T2618" s="13">
        <f t="shared" si="192"/>
        <v>42241.661215277774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91"/>
        <v>8.7759999999999998</v>
      </c>
      <c r="P2619" s="8">
        <f t="shared" si="194"/>
        <v>27.59748427672956</v>
      </c>
      <c r="Q2619" t="s">
        <v>8317</v>
      </c>
      <c r="R2619" t="s">
        <v>8353</v>
      </c>
      <c r="S2619" s="13">
        <f t="shared" si="193"/>
        <v>41902.541099537033</v>
      </c>
      <c r="T2619" s="13">
        <f t="shared" si="192"/>
        <v>41932.541099537033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91"/>
        <v>1.0538666666666667</v>
      </c>
      <c r="P2620" s="8">
        <f t="shared" si="194"/>
        <v>205.2987012987013</v>
      </c>
      <c r="Q2620" t="s">
        <v>8317</v>
      </c>
      <c r="R2620" t="s">
        <v>8353</v>
      </c>
      <c r="S2620" s="13">
        <f t="shared" si="193"/>
        <v>42279.459039351852</v>
      </c>
      <c r="T2620" s="13">
        <f t="shared" si="192"/>
        <v>42339.500706018516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91"/>
        <v>1.8839999999999999</v>
      </c>
      <c r="P2621" s="8">
        <f t="shared" si="194"/>
        <v>35.547169811320757</v>
      </c>
      <c r="Q2621" t="s">
        <v>8317</v>
      </c>
      <c r="R2621" t="s">
        <v>8353</v>
      </c>
      <c r="S2621" s="13">
        <f t="shared" si="193"/>
        <v>42273.55097222222</v>
      </c>
      <c r="T2621" s="13">
        <f t="shared" si="192"/>
        <v>42300.124999999993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91"/>
        <v>1.436523076923077</v>
      </c>
      <c r="P2622" s="8">
        <f t="shared" si="194"/>
        <v>74.639488409272587</v>
      </c>
      <c r="Q2622" t="s">
        <v>8317</v>
      </c>
      <c r="R2622" t="s">
        <v>8353</v>
      </c>
      <c r="S2622" s="13">
        <f t="shared" si="193"/>
        <v>42250.833819444444</v>
      </c>
      <c r="T2622" s="13">
        <f t="shared" si="192"/>
        <v>42287.708333333336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91"/>
        <v>1.4588000000000001</v>
      </c>
      <c r="P2623" s="8">
        <f t="shared" si="194"/>
        <v>47.058064516129029</v>
      </c>
      <c r="Q2623" t="s">
        <v>8317</v>
      </c>
      <c r="R2623" t="s">
        <v>8353</v>
      </c>
      <c r="S2623" s="13">
        <f t="shared" si="193"/>
        <v>42115.414212962962</v>
      </c>
      <c r="T2623" s="13">
        <f t="shared" si="192"/>
        <v>42145.414212962962</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91"/>
        <v>1.3118399999999999</v>
      </c>
      <c r="P2624" s="8">
        <f t="shared" si="194"/>
        <v>26.591351351351353</v>
      </c>
      <c r="Q2624" t="s">
        <v>8317</v>
      </c>
      <c r="R2624" t="s">
        <v>8353</v>
      </c>
      <c r="S2624" s="13">
        <f t="shared" si="193"/>
        <v>42689.409907407404</v>
      </c>
      <c r="T2624" s="13">
        <f t="shared" si="192"/>
        <v>42734.409907407404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91"/>
        <v>1.1399999999999999</v>
      </c>
      <c r="P2625" s="8">
        <f t="shared" si="194"/>
        <v>36.774193548387096</v>
      </c>
      <c r="Q2625" t="s">
        <v>8317</v>
      </c>
      <c r="R2625" t="s">
        <v>8353</v>
      </c>
      <c r="S2625" s="13">
        <f t="shared" si="193"/>
        <v>42691.923217592594</v>
      </c>
      <c r="T2625" s="13">
        <f t="shared" si="192"/>
        <v>42705.923217592594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91"/>
        <v>13.794206249999998</v>
      </c>
      <c r="P2626" s="8">
        <f t="shared" si="194"/>
        <v>31.820544982698959</v>
      </c>
      <c r="Q2626" t="s">
        <v>8317</v>
      </c>
      <c r="R2626" t="s">
        <v>8353</v>
      </c>
      <c r="S2626" s="13">
        <f t="shared" si="193"/>
        <v>41144.088217592587</v>
      </c>
      <c r="T2626" s="13">
        <f t="shared" si="192"/>
        <v>41165.088217592587</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95">E2627/D2627</f>
        <v>9.56</v>
      </c>
      <c r="P2627" s="8">
        <f t="shared" si="194"/>
        <v>27.576923076923077</v>
      </c>
      <c r="Q2627" t="s">
        <v>8317</v>
      </c>
      <c r="R2627" t="s">
        <v>8353</v>
      </c>
      <c r="S2627" s="13">
        <f t="shared" si="193"/>
        <v>42658.476944444446</v>
      </c>
      <c r="T2627" s="13">
        <f t="shared" ref="T2627:T2690" si="196">(I2627/86400)+25569+(-8/24)</f>
        <v>42683.518611111103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95"/>
        <v>1.1200000000000001</v>
      </c>
      <c r="P2628" s="8">
        <f t="shared" si="194"/>
        <v>56</v>
      </c>
      <c r="Q2628" t="s">
        <v>8317</v>
      </c>
      <c r="R2628" t="s">
        <v>8353</v>
      </c>
      <c r="S2628" s="13">
        <f t="shared" ref="S2628:S2691" si="197">(J2628/86400)+25569+(-8/24)</f>
        <v>42128.29478009259</v>
      </c>
      <c r="T2628" s="13">
        <f t="shared" si="196"/>
        <v>42158.29478009259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95"/>
        <v>6.4666666666666668</v>
      </c>
      <c r="P2629" s="8">
        <f t="shared" si="194"/>
        <v>21.555555555555557</v>
      </c>
      <c r="Q2629" t="s">
        <v>8317</v>
      </c>
      <c r="R2629" t="s">
        <v>8353</v>
      </c>
      <c r="S2629" s="13">
        <f t="shared" si="197"/>
        <v>42304.496076388888</v>
      </c>
      <c r="T2629" s="13">
        <f t="shared" si="196"/>
        <v>42334.537743055553</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95"/>
        <v>1.1036948748510131</v>
      </c>
      <c r="P2630" s="8">
        <f t="shared" si="194"/>
        <v>44.095238095238095</v>
      </c>
      <c r="Q2630" t="s">
        <v>8317</v>
      </c>
      <c r="R2630" t="s">
        <v>8353</v>
      </c>
      <c r="S2630" s="13">
        <f t="shared" si="197"/>
        <v>41953.632719907408</v>
      </c>
      <c r="T2630" s="13">
        <f t="shared" si="196"/>
        <v>41973.632719907408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95"/>
        <v>1.2774000000000001</v>
      </c>
      <c r="P2631" s="8">
        <f t="shared" si="194"/>
        <v>63.87</v>
      </c>
      <c r="Q2631" t="s">
        <v>8317</v>
      </c>
      <c r="R2631" t="s">
        <v>8353</v>
      </c>
      <c r="S2631" s="13">
        <f t="shared" si="197"/>
        <v>42108.205115740733</v>
      </c>
      <c r="T2631" s="13">
        <f t="shared" si="196"/>
        <v>42138.205115740733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95"/>
        <v>1.579</v>
      </c>
      <c r="P2632" s="8">
        <f t="shared" si="194"/>
        <v>38.987654320987652</v>
      </c>
      <c r="Q2632" t="s">
        <v>8317</v>
      </c>
      <c r="R2632" t="s">
        <v>8353</v>
      </c>
      <c r="S2632" s="13">
        <f t="shared" si="197"/>
        <v>42523.772129629629</v>
      </c>
      <c r="T2632" s="13">
        <f t="shared" si="196"/>
        <v>42551.083333333336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95"/>
        <v>1.1466525000000001</v>
      </c>
      <c r="P2633" s="8">
        <f t="shared" si="194"/>
        <v>80.185489510489504</v>
      </c>
      <c r="Q2633" t="s">
        <v>8317</v>
      </c>
      <c r="R2633" t="s">
        <v>8353</v>
      </c>
      <c r="S2633" s="13">
        <f t="shared" si="197"/>
        <v>42217.835960648146</v>
      </c>
      <c r="T2633" s="13">
        <f t="shared" si="196"/>
        <v>42245.835960648146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95"/>
        <v>1.3700934579439252</v>
      </c>
      <c r="P2634" s="8">
        <f t="shared" si="194"/>
        <v>34.904761904761905</v>
      </c>
      <c r="Q2634" t="s">
        <v>8317</v>
      </c>
      <c r="R2634" t="s">
        <v>8353</v>
      </c>
      <c r="S2634" s="13">
        <f t="shared" si="197"/>
        <v>42493.728460648148</v>
      </c>
      <c r="T2634" s="13">
        <f t="shared" si="196"/>
        <v>42518.728460648148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95"/>
        <v>3.5461999999999998</v>
      </c>
      <c r="P2635" s="8">
        <f t="shared" si="194"/>
        <v>89.100502512562812</v>
      </c>
      <c r="Q2635" t="s">
        <v>8317</v>
      </c>
      <c r="R2635" t="s">
        <v>8353</v>
      </c>
      <c r="S2635" s="13">
        <f t="shared" si="197"/>
        <v>41667.489953703705</v>
      </c>
      <c r="T2635" s="13">
        <f t="shared" si="196"/>
        <v>41697.625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95"/>
        <v>1.0602150537634409</v>
      </c>
      <c r="P2636" s="8">
        <f t="shared" si="194"/>
        <v>39.44</v>
      </c>
      <c r="Q2636" t="s">
        <v>8317</v>
      </c>
      <c r="R2636" t="s">
        <v>8353</v>
      </c>
      <c r="S2636" s="13">
        <f t="shared" si="197"/>
        <v>42612.323159722218</v>
      </c>
      <c r="T2636" s="13">
        <f t="shared" si="196"/>
        <v>42642.323159722218</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95"/>
        <v>1</v>
      </c>
      <c r="P2637" s="8">
        <f t="shared" si="194"/>
        <v>136.9047619047619</v>
      </c>
      <c r="Q2637" t="s">
        <v>8317</v>
      </c>
      <c r="R2637" t="s">
        <v>8353</v>
      </c>
      <c r="S2637" s="13">
        <f t="shared" si="197"/>
        <v>42037.617604166669</v>
      </c>
      <c r="T2637" s="13">
        <f t="shared" si="196"/>
        <v>42072.575937499998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95"/>
        <v>1.873</v>
      </c>
      <c r="P2638" s="8">
        <f t="shared" si="194"/>
        <v>37.46</v>
      </c>
      <c r="Q2638" t="s">
        <v>8317</v>
      </c>
      <c r="R2638" t="s">
        <v>8353</v>
      </c>
      <c r="S2638" s="13">
        <f t="shared" si="197"/>
        <v>42636.281412037039</v>
      </c>
      <c r="T2638" s="13">
        <f t="shared" si="196"/>
        <v>42658.708333333336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95"/>
        <v>1.6619999999999999</v>
      </c>
      <c r="P2639" s="8">
        <f t="shared" si="194"/>
        <v>31.96153846153846</v>
      </c>
      <c r="Q2639" t="s">
        <v>8317</v>
      </c>
      <c r="R2639" t="s">
        <v>8353</v>
      </c>
      <c r="S2639" s="13">
        <f t="shared" si="197"/>
        <v>42639.216145833336</v>
      </c>
      <c r="T2639" s="13">
        <f t="shared" si="196"/>
        <v>42655.216145833336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95"/>
        <v>1.0172910662824208</v>
      </c>
      <c r="P2640" s="8">
        <f t="shared" si="194"/>
        <v>25.214285714285715</v>
      </c>
      <c r="Q2640" t="s">
        <v>8317</v>
      </c>
      <c r="R2640" t="s">
        <v>8353</v>
      </c>
      <c r="S2640" s="13">
        <f t="shared" si="197"/>
        <v>41989.57980324074</v>
      </c>
      <c r="T2640" s="13">
        <f t="shared" si="196"/>
        <v>42019.57980324074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95"/>
        <v>1.64</v>
      </c>
      <c r="P2641" s="8">
        <f t="shared" si="194"/>
        <v>10.040816326530612</v>
      </c>
      <c r="Q2641" t="s">
        <v>8317</v>
      </c>
      <c r="R2641" t="s">
        <v>8353</v>
      </c>
      <c r="S2641" s="13">
        <f t="shared" si="197"/>
        <v>42024.531805555554</v>
      </c>
      <c r="T2641" s="13">
        <f t="shared" si="196"/>
        <v>42054.531805555554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95"/>
        <v>1.0566666666666666</v>
      </c>
      <c r="P2642" s="8">
        <f t="shared" si="194"/>
        <v>45.94202898550725</v>
      </c>
      <c r="Q2642" t="s">
        <v>8317</v>
      </c>
      <c r="R2642" t="s">
        <v>8353</v>
      </c>
      <c r="S2642" s="13">
        <f t="shared" si="197"/>
        <v>42102.827245370368</v>
      </c>
      <c r="T2642" s="13">
        <f t="shared" si="196"/>
        <v>42162.827245370368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95"/>
        <v>0.01</v>
      </c>
      <c r="P2643" s="8">
        <f t="shared" si="194"/>
        <v>15</v>
      </c>
      <c r="Q2643" t="s">
        <v>8317</v>
      </c>
      <c r="R2643" t="s">
        <v>8353</v>
      </c>
      <c r="S2643" s="13">
        <f t="shared" si="197"/>
        <v>41880.493784722217</v>
      </c>
      <c r="T2643" s="13">
        <f t="shared" si="196"/>
        <v>41897.506249999999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95"/>
        <v>0</v>
      </c>
      <c r="Q2644" t="s">
        <v>8317</v>
      </c>
      <c r="R2644" t="s">
        <v>8353</v>
      </c>
      <c r="S2644" s="13">
        <f t="shared" si="197"/>
        <v>42535.91328703703</v>
      </c>
      <c r="T2644" s="13">
        <f t="shared" si="196"/>
        <v>42565.956249999996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95"/>
        <v>0.33559730999999998</v>
      </c>
      <c r="P2645" s="8">
        <f t="shared" ref="P2645:P2687" si="198">E2645/L2645</f>
        <v>223.58248500999335</v>
      </c>
      <c r="Q2645" t="s">
        <v>8317</v>
      </c>
      <c r="R2645" t="s">
        <v>8353</v>
      </c>
      <c r="S2645" s="13">
        <f t="shared" si="197"/>
        <v>42689.249016203707</v>
      </c>
      <c r="T2645" s="13">
        <f t="shared" si="196"/>
        <v>42724.999305555553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95"/>
        <v>2.053E-2</v>
      </c>
      <c r="P2646" s="8">
        <f t="shared" si="198"/>
        <v>39.480769230769234</v>
      </c>
      <c r="Q2646" t="s">
        <v>8317</v>
      </c>
      <c r="R2646" t="s">
        <v>8353</v>
      </c>
      <c r="S2646" s="13">
        <f t="shared" si="197"/>
        <v>42774.458738425928</v>
      </c>
      <c r="T2646" s="13">
        <f t="shared" si="196"/>
        <v>42804.458738425928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95"/>
        <v>0.105</v>
      </c>
      <c r="P2647" s="8">
        <f t="shared" si="198"/>
        <v>91.304347826086953</v>
      </c>
      <c r="Q2647" t="s">
        <v>8317</v>
      </c>
      <c r="R2647" t="s">
        <v>8353</v>
      </c>
      <c r="S2647" s="13">
        <f t="shared" si="197"/>
        <v>41921.509293981479</v>
      </c>
      <c r="T2647" s="13">
        <f t="shared" si="196"/>
        <v>41951.550960648143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95"/>
        <v>8.4172839999999999E-2</v>
      </c>
      <c r="P2648" s="8">
        <f t="shared" si="198"/>
        <v>78.666205607476627</v>
      </c>
      <c r="Q2648" t="s">
        <v>8317</v>
      </c>
      <c r="R2648" t="s">
        <v>8353</v>
      </c>
      <c r="S2648" s="13">
        <f t="shared" si="197"/>
        <v>42225.97996527778</v>
      </c>
      <c r="T2648" s="13">
        <f t="shared" si="196"/>
        <v>42255.97996527778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95"/>
        <v>1.44E-2</v>
      </c>
      <c r="P2649" s="8">
        <f t="shared" si="198"/>
        <v>12</v>
      </c>
      <c r="Q2649" t="s">
        <v>8317</v>
      </c>
      <c r="R2649" t="s">
        <v>8353</v>
      </c>
      <c r="S2649" s="13">
        <f t="shared" si="197"/>
        <v>42199.928460648145</v>
      </c>
      <c r="T2649" s="13">
        <f t="shared" si="196"/>
        <v>42229.928460648145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95"/>
        <v>8.8333333333333337E-3</v>
      </c>
      <c r="P2650" s="8">
        <f t="shared" si="198"/>
        <v>17.666666666666668</v>
      </c>
      <c r="Q2650" t="s">
        <v>8317</v>
      </c>
      <c r="R2650" t="s">
        <v>8353</v>
      </c>
      <c r="S2650" s="13">
        <f t="shared" si="197"/>
        <v>42408.381481481476</v>
      </c>
      <c r="T2650" s="13">
        <f t="shared" si="196"/>
        <v>42438.381481481476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95"/>
        <v>9.9200000000000004E-4</v>
      </c>
      <c r="P2651" s="8">
        <f t="shared" si="198"/>
        <v>41.333333333333336</v>
      </c>
      <c r="Q2651" t="s">
        <v>8317</v>
      </c>
      <c r="R2651" t="s">
        <v>8353</v>
      </c>
      <c r="S2651" s="13">
        <f t="shared" si="197"/>
        <v>42341.663668981484</v>
      </c>
      <c r="T2651" s="13">
        <f t="shared" si="196"/>
        <v>42401.663668981484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95"/>
        <v>5.966666666666667E-3</v>
      </c>
      <c r="P2652" s="8">
        <f t="shared" si="198"/>
        <v>71.599999999999994</v>
      </c>
      <c r="Q2652" t="s">
        <v>8317</v>
      </c>
      <c r="R2652" t="s">
        <v>8353</v>
      </c>
      <c r="S2652" s="13">
        <f t="shared" si="197"/>
        <v>42695.291006944441</v>
      </c>
      <c r="T2652" s="13">
        <f t="shared" si="196"/>
        <v>42725.291006944441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95"/>
        <v>1.8689285714285714E-2</v>
      </c>
      <c r="P2653" s="8">
        <f t="shared" si="198"/>
        <v>307.8235294117647</v>
      </c>
      <c r="Q2653" t="s">
        <v>8317</v>
      </c>
      <c r="R2653" t="s">
        <v>8353</v>
      </c>
      <c r="S2653" s="13">
        <f t="shared" si="197"/>
        <v>42327.472326388888</v>
      </c>
      <c r="T2653" s="13">
        <f t="shared" si="196"/>
        <v>42355.472326388888</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95"/>
        <v>8.8500000000000002E-3</v>
      </c>
      <c r="P2654" s="8">
        <f t="shared" si="198"/>
        <v>80.454545454545453</v>
      </c>
      <c r="Q2654" t="s">
        <v>8317</v>
      </c>
      <c r="R2654" t="s">
        <v>8353</v>
      </c>
      <c r="S2654" s="13">
        <f t="shared" si="197"/>
        <v>41952.825520833336</v>
      </c>
      <c r="T2654" s="13">
        <f t="shared" si="196"/>
        <v>41982.825520833336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95"/>
        <v>0.1152156862745098</v>
      </c>
      <c r="P2655" s="8">
        <f t="shared" si="198"/>
        <v>83.942857142857136</v>
      </c>
      <c r="Q2655" t="s">
        <v>8317</v>
      </c>
      <c r="R2655" t="s">
        <v>8353</v>
      </c>
      <c r="S2655" s="13">
        <f t="shared" si="197"/>
        <v>41771.318599537037</v>
      </c>
      <c r="T2655" s="13">
        <f t="shared" si="196"/>
        <v>41802.833333333328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95"/>
        <v>5.1000000000000004E-4</v>
      </c>
      <c r="P2656" s="8">
        <f t="shared" si="198"/>
        <v>8.5</v>
      </c>
      <c r="Q2656" t="s">
        <v>8317</v>
      </c>
      <c r="R2656" t="s">
        <v>8353</v>
      </c>
      <c r="S2656" s="13">
        <f t="shared" si="197"/>
        <v>42055.267662037033</v>
      </c>
      <c r="T2656" s="13">
        <f t="shared" si="196"/>
        <v>42115.225995370369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95"/>
        <v>0.21033333333333334</v>
      </c>
      <c r="P2657" s="8">
        <f t="shared" si="198"/>
        <v>73.372093023255815</v>
      </c>
      <c r="Q2657" t="s">
        <v>8317</v>
      </c>
      <c r="R2657" t="s">
        <v>8353</v>
      </c>
      <c r="S2657" s="13">
        <f t="shared" si="197"/>
        <v>42381.532951388886</v>
      </c>
      <c r="T2657" s="13">
        <f t="shared" si="196"/>
        <v>42409.499999999993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95"/>
        <v>0.11436666666666667</v>
      </c>
      <c r="P2658" s="8">
        <f t="shared" si="198"/>
        <v>112.86184210526316</v>
      </c>
      <c r="Q2658" t="s">
        <v>8317</v>
      </c>
      <c r="R2658" t="s">
        <v>8353</v>
      </c>
      <c r="S2658" s="13">
        <f t="shared" si="197"/>
        <v>42767.355185185188</v>
      </c>
      <c r="T2658" s="13">
        <f t="shared" si="196"/>
        <v>42806.458333333336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95"/>
        <v>0.18737933333333334</v>
      </c>
      <c r="P2659" s="8">
        <f t="shared" si="198"/>
        <v>95.277627118644077</v>
      </c>
      <c r="Q2659" t="s">
        <v>8317</v>
      </c>
      <c r="R2659" t="s">
        <v>8353</v>
      </c>
      <c r="S2659" s="13">
        <f t="shared" si="197"/>
        <v>42551.595520833333</v>
      </c>
      <c r="T2659" s="13">
        <f t="shared" si="196"/>
        <v>42584.729166666664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95"/>
        <v>9.2857142857142856E-4</v>
      </c>
      <c r="P2660" s="8">
        <f t="shared" si="198"/>
        <v>22.75</v>
      </c>
      <c r="Q2660" t="s">
        <v>8317</v>
      </c>
      <c r="R2660" t="s">
        <v>8353</v>
      </c>
      <c r="S2660" s="13">
        <f t="shared" si="197"/>
        <v>42551.550856481474</v>
      </c>
      <c r="T2660" s="13">
        <f t="shared" si="196"/>
        <v>42581.550856481474</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95"/>
        <v>2.720408163265306E-2</v>
      </c>
      <c r="P2661" s="8">
        <f t="shared" si="198"/>
        <v>133.30000000000001</v>
      </c>
      <c r="Q2661" t="s">
        <v>8317</v>
      </c>
      <c r="R2661" t="s">
        <v>8353</v>
      </c>
      <c r="S2661" s="13">
        <f t="shared" si="197"/>
        <v>42081.736226851848</v>
      </c>
      <c r="T2661" s="13">
        <f t="shared" si="196"/>
        <v>42111.736226851848</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95"/>
        <v>9.5E-4</v>
      </c>
      <c r="P2662" s="8">
        <f t="shared" si="198"/>
        <v>3.8</v>
      </c>
      <c r="Q2662" t="s">
        <v>8317</v>
      </c>
      <c r="R2662" t="s">
        <v>8353</v>
      </c>
      <c r="S2662" s="13">
        <f t="shared" si="197"/>
        <v>42272.379837962959</v>
      </c>
      <c r="T2662" s="13">
        <f t="shared" si="196"/>
        <v>42332.421504629623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95"/>
        <v>1.0289999999999999</v>
      </c>
      <c r="P2663" s="8">
        <f t="shared" si="198"/>
        <v>85.75</v>
      </c>
      <c r="Q2663" t="s">
        <v>8317</v>
      </c>
      <c r="R2663" t="s">
        <v>8354</v>
      </c>
      <c r="S2663" s="13">
        <f t="shared" si="197"/>
        <v>41542.625115740739</v>
      </c>
      <c r="T2663" s="13">
        <f t="shared" si="196"/>
        <v>41572.625115740739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95"/>
        <v>1.0680000000000001</v>
      </c>
      <c r="P2664" s="8">
        <f t="shared" si="198"/>
        <v>267</v>
      </c>
      <c r="Q2664" t="s">
        <v>8317</v>
      </c>
      <c r="R2664" t="s">
        <v>8354</v>
      </c>
      <c r="S2664" s="13">
        <f t="shared" si="197"/>
        <v>42207.413344907407</v>
      </c>
      <c r="T2664" s="13">
        <f t="shared" si="196"/>
        <v>42237.413344907407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95"/>
        <v>1.0459624999999999</v>
      </c>
      <c r="P2665" s="8">
        <f t="shared" si="198"/>
        <v>373.55803571428572</v>
      </c>
      <c r="Q2665" t="s">
        <v>8317</v>
      </c>
      <c r="R2665" t="s">
        <v>8354</v>
      </c>
      <c r="S2665" s="13">
        <f t="shared" si="197"/>
        <v>42222.28943287037</v>
      </c>
      <c r="T2665" s="13">
        <f t="shared" si="196"/>
        <v>42251.291666666664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95"/>
        <v>1.0342857142857143</v>
      </c>
      <c r="P2666" s="8">
        <f t="shared" si="198"/>
        <v>174.03846153846155</v>
      </c>
      <c r="Q2666" t="s">
        <v>8317</v>
      </c>
      <c r="R2666" t="s">
        <v>8354</v>
      </c>
      <c r="S2666" s="13">
        <f t="shared" si="197"/>
        <v>42312.692094907405</v>
      </c>
      <c r="T2666" s="13">
        <f t="shared" si="196"/>
        <v>42346.957638888889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95"/>
        <v>1.2314285714285715</v>
      </c>
      <c r="P2667" s="8">
        <f t="shared" si="198"/>
        <v>93.695652173913047</v>
      </c>
      <c r="Q2667" t="s">
        <v>8317</v>
      </c>
      <c r="R2667" t="s">
        <v>8354</v>
      </c>
      <c r="S2667" s="13">
        <f t="shared" si="197"/>
        <v>42083.562199074069</v>
      </c>
      <c r="T2667" s="13">
        <f t="shared" si="196"/>
        <v>42128.562199074069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95"/>
        <v>1.592951</v>
      </c>
      <c r="P2668" s="8">
        <f t="shared" si="198"/>
        <v>77.327718446601949</v>
      </c>
      <c r="Q2668" t="s">
        <v>8317</v>
      </c>
      <c r="R2668" t="s">
        <v>8354</v>
      </c>
      <c r="S2668" s="13">
        <f t="shared" si="197"/>
        <v>42235.43100694444</v>
      </c>
      <c r="T2668" s="13">
        <f t="shared" si="196"/>
        <v>42272.541666666664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95"/>
        <v>1.1066666666666667</v>
      </c>
      <c r="P2669" s="8">
        <f t="shared" si="198"/>
        <v>92.222222222222229</v>
      </c>
      <c r="Q2669" t="s">
        <v>8317</v>
      </c>
      <c r="R2669" t="s">
        <v>8354</v>
      </c>
      <c r="S2669" s="13">
        <f t="shared" si="197"/>
        <v>42380.592777777776</v>
      </c>
      <c r="T2669" s="13">
        <f t="shared" si="196"/>
        <v>42410.592777777776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95"/>
        <v>1.7070000000000001</v>
      </c>
      <c r="P2670" s="8">
        <f t="shared" si="198"/>
        <v>60.964285714285715</v>
      </c>
      <c r="Q2670" t="s">
        <v>8317</v>
      </c>
      <c r="R2670" t="s">
        <v>8354</v>
      </c>
      <c r="S2670" s="13">
        <f t="shared" si="197"/>
        <v>42275.255381944444</v>
      </c>
      <c r="T2670" s="13">
        <f t="shared" si="196"/>
        <v>42317.272222222215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95"/>
        <v>1.25125</v>
      </c>
      <c r="P2671" s="8">
        <f t="shared" si="198"/>
        <v>91</v>
      </c>
      <c r="Q2671" t="s">
        <v>8317</v>
      </c>
      <c r="R2671" t="s">
        <v>8354</v>
      </c>
      <c r="S2671" s="13">
        <f t="shared" si="197"/>
        <v>42318.702499999992</v>
      </c>
      <c r="T2671" s="13">
        <f t="shared" si="196"/>
        <v>42378.702499999992</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95"/>
        <v>6.4158609339642042E-2</v>
      </c>
      <c r="P2672" s="8">
        <f t="shared" si="198"/>
        <v>41.583333333333336</v>
      </c>
      <c r="Q2672" t="s">
        <v>8317</v>
      </c>
      <c r="R2672" t="s">
        <v>8354</v>
      </c>
      <c r="S2672" s="13">
        <f t="shared" si="197"/>
        <v>41820.687268518515</v>
      </c>
      <c r="T2672" s="13">
        <f t="shared" si="196"/>
        <v>41848.687268518515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95"/>
        <v>0.11344</v>
      </c>
      <c r="P2673" s="8">
        <f t="shared" si="198"/>
        <v>33.761904761904759</v>
      </c>
      <c r="Q2673" t="s">
        <v>8317</v>
      </c>
      <c r="R2673" t="s">
        <v>8354</v>
      </c>
      <c r="S2673" s="13">
        <f t="shared" si="197"/>
        <v>41962.41569444444</v>
      </c>
      <c r="T2673" s="13">
        <f t="shared" si="196"/>
        <v>41992.484722222223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95"/>
        <v>0.33189999999999997</v>
      </c>
      <c r="P2674" s="8">
        <f t="shared" si="198"/>
        <v>70.61702127659575</v>
      </c>
      <c r="Q2674" t="s">
        <v>8317</v>
      </c>
      <c r="R2674" t="s">
        <v>8354</v>
      </c>
      <c r="S2674" s="13">
        <f t="shared" si="197"/>
        <v>42344.550810185181</v>
      </c>
      <c r="T2674" s="13">
        <f t="shared" si="196"/>
        <v>42365.916666666664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95"/>
        <v>0.27579999999999999</v>
      </c>
      <c r="P2675" s="8">
        <f t="shared" si="198"/>
        <v>167.15151515151516</v>
      </c>
      <c r="Q2675" t="s">
        <v>8317</v>
      </c>
      <c r="R2675" t="s">
        <v>8354</v>
      </c>
      <c r="S2675" s="13">
        <f t="shared" si="197"/>
        <v>41912.208321759259</v>
      </c>
      <c r="T2675" s="13">
        <f t="shared" si="196"/>
        <v>41941.614583333328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95"/>
        <v>0.62839999999999996</v>
      </c>
      <c r="P2676" s="8">
        <f t="shared" si="198"/>
        <v>128.61988304093566</v>
      </c>
      <c r="Q2676" t="s">
        <v>8317</v>
      </c>
      <c r="R2676" t="s">
        <v>8354</v>
      </c>
      <c r="S2676" s="13">
        <f t="shared" si="197"/>
        <v>42529.299421296295</v>
      </c>
      <c r="T2676" s="13">
        <f t="shared" si="196"/>
        <v>42555.874305555553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95"/>
        <v>7.5880000000000003E-2</v>
      </c>
      <c r="P2677" s="8">
        <f t="shared" si="198"/>
        <v>65.41379310344827</v>
      </c>
      <c r="Q2677" t="s">
        <v>8317</v>
      </c>
      <c r="R2677" t="s">
        <v>8354</v>
      </c>
      <c r="S2677" s="13">
        <f t="shared" si="197"/>
        <v>41923.524178240739</v>
      </c>
      <c r="T2677" s="13">
        <f t="shared" si="196"/>
        <v>41953.565844907404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95"/>
        <v>0.50380952380952382</v>
      </c>
      <c r="P2678" s="8">
        <f t="shared" si="198"/>
        <v>117.55555555555556</v>
      </c>
      <c r="Q2678" t="s">
        <v>8317</v>
      </c>
      <c r="R2678" t="s">
        <v>8354</v>
      </c>
      <c r="S2678" s="13">
        <f t="shared" si="197"/>
        <v>42482.291365740741</v>
      </c>
      <c r="T2678" s="13">
        <f t="shared" si="196"/>
        <v>42512.291365740741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95"/>
        <v>0.17512820512820512</v>
      </c>
      <c r="P2679" s="8">
        <f t="shared" si="198"/>
        <v>126.48148148148148</v>
      </c>
      <c r="Q2679" t="s">
        <v>8317</v>
      </c>
      <c r="R2679" t="s">
        <v>8354</v>
      </c>
      <c r="S2679" s="13">
        <f t="shared" si="197"/>
        <v>41792.696099537039</v>
      </c>
      <c r="T2679" s="13">
        <f t="shared" si="196"/>
        <v>41822.696099537039</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95"/>
        <v>1.3750000000000001E-4</v>
      </c>
      <c r="P2680" s="8">
        <f t="shared" si="198"/>
        <v>550</v>
      </c>
      <c r="Q2680" t="s">
        <v>8317</v>
      </c>
      <c r="R2680" t="s">
        <v>8354</v>
      </c>
      <c r="S2680" s="13">
        <f t="shared" si="197"/>
        <v>42241.464872685181</v>
      </c>
      <c r="T2680" s="13">
        <f t="shared" si="196"/>
        <v>42271.464872685181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95"/>
        <v>3.3E-3</v>
      </c>
      <c r="P2681" s="8">
        <f t="shared" si="198"/>
        <v>44</v>
      </c>
      <c r="Q2681" t="s">
        <v>8317</v>
      </c>
      <c r="R2681" t="s">
        <v>8354</v>
      </c>
      <c r="S2681" s="13">
        <f t="shared" si="197"/>
        <v>42032.667754629627</v>
      </c>
      <c r="T2681" s="13">
        <f t="shared" si="196"/>
        <v>42062.667754629627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95"/>
        <v>8.6250000000000007E-3</v>
      </c>
      <c r="P2682" s="8">
        <f t="shared" si="198"/>
        <v>69</v>
      </c>
      <c r="Q2682" t="s">
        <v>8317</v>
      </c>
      <c r="R2682" t="s">
        <v>8354</v>
      </c>
      <c r="S2682" s="13">
        <f t="shared" si="197"/>
        <v>42435.878368055557</v>
      </c>
      <c r="T2682" s="13">
        <f t="shared" si="196"/>
        <v>42465.836701388886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95"/>
        <v>6.875E-3</v>
      </c>
      <c r="P2683" s="8">
        <f t="shared" si="198"/>
        <v>27.5</v>
      </c>
      <c r="Q2683" t="s">
        <v>8334</v>
      </c>
      <c r="R2683" t="s">
        <v>8335</v>
      </c>
      <c r="S2683" s="13">
        <f t="shared" si="197"/>
        <v>41805.561921296292</v>
      </c>
      <c r="T2683" s="13">
        <f t="shared" si="196"/>
        <v>41830.561921296292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95"/>
        <v>0.28299999999999997</v>
      </c>
      <c r="P2684" s="8">
        <f t="shared" si="198"/>
        <v>84.9</v>
      </c>
      <c r="Q2684" t="s">
        <v>8334</v>
      </c>
      <c r="R2684" t="s">
        <v>8335</v>
      </c>
      <c r="S2684" s="13">
        <f t="shared" si="197"/>
        <v>41932.538657407407</v>
      </c>
      <c r="T2684" s="13">
        <f t="shared" si="196"/>
        <v>41964.915972222218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95"/>
        <v>2.3999999999999998E-3</v>
      </c>
      <c r="P2685" s="8">
        <f t="shared" si="198"/>
        <v>12</v>
      </c>
      <c r="Q2685" t="s">
        <v>8334</v>
      </c>
      <c r="R2685" t="s">
        <v>8335</v>
      </c>
      <c r="S2685" s="13">
        <f t="shared" si="197"/>
        <v>42034.421759259254</v>
      </c>
      <c r="T2685" s="13">
        <f t="shared" si="196"/>
        <v>42064.421759259254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95"/>
        <v>1.1428571428571429E-2</v>
      </c>
      <c r="P2686" s="8">
        <f t="shared" si="198"/>
        <v>200</v>
      </c>
      <c r="Q2686" t="s">
        <v>8334</v>
      </c>
      <c r="R2686" t="s">
        <v>8335</v>
      </c>
      <c r="S2686" s="13">
        <f t="shared" si="197"/>
        <v>41820.581307870372</v>
      </c>
      <c r="T2686" s="13">
        <f t="shared" si="196"/>
        <v>41860.581307870372</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95"/>
        <v>2.0000000000000001E-4</v>
      </c>
      <c r="P2687" s="8">
        <f t="shared" si="198"/>
        <v>10</v>
      </c>
      <c r="Q2687" t="s">
        <v>8334</v>
      </c>
      <c r="R2687" t="s">
        <v>8335</v>
      </c>
      <c r="S2687" s="13">
        <f t="shared" si="197"/>
        <v>42061.362615740734</v>
      </c>
      <c r="T2687" s="13">
        <f t="shared" si="196"/>
        <v>42121.32094907407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95"/>
        <v>0</v>
      </c>
      <c r="Q2688" t="s">
        <v>8334</v>
      </c>
      <c r="R2688" t="s">
        <v>8335</v>
      </c>
      <c r="S2688" s="13">
        <f t="shared" si="197"/>
        <v>41892.641469907401</v>
      </c>
      <c r="T2688" s="13">
        <f t="shared" si="196"/>
        <v>41912.641469907401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95"/>
        <v>0</v>
      </c>
      <c r="Q2689" t="s">
        <v>8334</v>
      </c>
      <c r="R2689" t="s">
        <v>8335</v>
      </c>
      <c r="S2689" s="13">
        <f t="shared" si="197"/>
        <v>42154.306921296295</v>
      </c>
      <c r="T2689" s="13">
        <f t="shared" si="196"/>
        <v>42184.306921296295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95"/>
        <v>1.48E-3</v>
      </c>
      <c r="P2690" s="8">
        <f t="shared" ref="P2690:P2700" si="199">E2690/L2690</f>
        <v>5.2857142857142856</v>
      </c>
      <c r="Q2690" t="s">
        <v>8334</v>
      </c>
      <c r="R2690" t="s">
        <v>8335</v>
      </c>
      <c r="S2690" s="13">
        <f t="shared" si="197"/>
        <v>42027.785532407404</v>
      </c>
      <c r="T2690" s="13">
        <f t="shared" si="196"/>
        <v>42058.791666666664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00">E2691/D2691</f>
        <v>2.8571428571428571E-5</v>
      </c>
      <c r="P2691" s="8">
        <f t="shared" si="199"/>
        <v>1</v>
      </c>
      <c r="Q2691" t="s">
        <v>8334</v>
      </c>
      <c r="R2691" t="s">
        <v>8335</v>
      </c>
      <c r="S2691" s="13">
        <f t="shared" si="197"/>
        <v>42551.62835648148</v>
      </c>
      <c r="T2691" s="13">
        <f t="shared" ref="T2691:T2754" si="201">(I2691/86400)+25569+(-8/24)</f>
        <v>42581.62835648148</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00"/>
        <v>0.107325</v>
      </c>
      <c r="P2692" s="8">
        <f t="shared" si="199"/>
        <v>72.762711864406782</v>
      </c>
      <c r="Q2692" t="s">
        <v>8334</v>
      </c>
      <c r="R2692" t="s">
        <v>8335</v>
      </c>
      <c r="S2692" s="13">
        <f t="shared" ref="S2692:S2755" si="202">(J2692/86400)+25569+(-8/24)</f>
        <v>42112.77171296296</v>
      </c>
      <c r="T2692" s="13">
        <f t="shared" si="201"/>
        <v>42157.77171296296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00"/>
        <v>5.3846153846153844E-4</v>
      </c>
      <c r="P2693" s="8">
        <f t="shared" si="199"/>
        <v>17.5</v>
      </c>
      <c r="Q2693" t="s">
        <v>8334</v>
      </c>
      <c r="R2693" t="s">
        <v>8335</v>
      </c>
      <c r="S2693" s="13">
        <f t="shared" si="202"/>
        <v>42089.390706018516</v>
      </c>
      <c r="T2693" s="13">
        <f t="shared" si="201"/>
        <v>42134.390706018516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00"/>
        <v>7.1428571428571426E-3</v>
      </c>
      <c r="P2694" s="8">
        <f t="shared" si="199"/>
        <v>25</v>
      </c>
      <c r="Q2694" t="s">
        <v>8334</v>
      </c>
      <c r="R2694" t="s">
        <v>8335</v>
      </c>
      <c r="S2694" s="13">
        <f t="shared" si="202"/>
        <v>42058.000694444439</v>
      </c>
      <c r="T2694" s="13">
        <f t="shared" si="201"/>
        <v>42087.959027777775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00"/>
        <v>8.0000000000000002E-3</v>
      </c>
      <c r="P2695" s="8">
        <f t="shared" si="199"/>
        <v>13.333333333333334</v>
      </c>
      <c r="Q2695" t="s">
        <v>8334</v>
      </c>
      <c r="R2695" t="s">
        <v>8335</v>
      </c>
      <c r="S2695" s="13">
        <f t="shared" si="202"/>
        <v>41833.805162037032</v>
      </c>
      <c r="T2695" s="13">
        <f t="shared" si="201"/>
        <v>41863.805162037032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00"/>
        <v>3.3333333333333335E-5</v>
      </c>
      <c r="P2696" s="8">
        <f t="shared" si="199"/>
        <v>1</v>
      </c>
      <c r="Q2696" t="s">
        <v>8334</v>
      </c>
      <c r="R2696" t="s">
        <v>8335</v>
      </c>
      <c r="S2696" s="13">
        <f t="shared" si="202"/>
        <v>41877.807164351849</v>
      </c>
      <c r="T2696" s="13">
        <f t="shared" si="201"/>
        <v>41907.807164351849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00"/>
        <v>4.7333333333333333E-3</v>
      </c>
      <c r="P2697" s="8">
        <f t="shared" si="199"/>
        <v>23.666666666666668</v>
      </c>
      <c r="Q2697" t="s">
        <v>8334</v>
      </c>
      <c r="R2697" t="s">
        <v>8335</v>
      </c>
      <c r="S2697" s="13">
        <f t="shared" si="202"/>
        <v>42047.848587962959</v>
      </c>
      <c r="T2697" s="13">
        <f t="shared" si="201"/>
        <v>42107.806921296295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00"/>
        <v>5.6500000000000002E-2</v>
      </c>
      <c r="P2698" s="8">
        <f t="shared" si="199"/>
        <v>89.21052631578948</v>
      </c>
      <c r="Q2698" t="s">
        <v>8334</v>
      </c>
      <c r="R2698" t="s">
        <v>8335</v>
      </c>
      <c r="S2698" s="13">
        <f t="shared" si="202"/>
        <v>41964.511111111111</v>
      </c>
      <c r="T2698" s="13">
        <f t="shared" si="201"/>
        <v>41998.511111111111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00"/>
        <v>0.26352173913043481</v>
      </c>
      <c r="P2699" s="8">
        <f t="shared" si="199"/>
        <v>116.55769230769231</v>
      </c>
      <c r="Q2699" t="s">
        <v>8334</v>
      </c>
      <c r="R2699" t="s">
        <v>8335</v>
      </c>
      <c r="S2699" s="13">
        <f t="shared" si="202"/>
        <v>42187.606747685182</v>
      </c>
      <c r="T2699" s="13">
        <f t="shared" si="201"/>
        <v>42218.583333333336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00"/>
        <v>3.2512500000000002E-3</v>
      </c>
      <c r="P2700" s="8">
        <f t="shared" si="199"/>
        <v>13.005000000000001</v>
      </c>
      <c r="Q2700" t="s">
        <v>8334</v>
      </c>
      <c r="R2700" t="s">
        <v>8335</v>
      </c>
      <c r="S2700" s="13">
        <f t="shared" si="202"/>
        <v>41787.564907407403</v>
      </c>
      <c r="T2700" s="13">
        <f t="shared" si="201"/>
        <v>41817.564907407403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00"/>
        <v>0</v>
      </c>
      <c r="Q2701" t="s">
        <v>8334</v>
      </c>
      <c r="R2701" t="s">
        <v>8335</v>
      </c>
      <c r="S2701" s="13">
        <f t="shared" si="202"/>
        <v>41829.563229166662</v>
      </c>
      <c r="T2701" s="13">
        <f t="shared" si="201"/>
        <v>41859.563229166662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00"/>
        <v>7.0007000700070005E-3</v>
      </c>
      <c r="P2702" s="8">
        <f t="shared" ref="P2702:P2744" si="203">E2702/L2702</f>
        <v>17.5</v>
      </c>
      <c r="Q2702" t="s">
        <v>8334</v>
      </c>
      <c r="R2702" t="s">
        <v>8335</v>
      </c>
      <c r="S2702" s="13">
        <f t="shared" si="202"/>
        <v>41870.541342592587</v>
      </c>
      <c r="T2702" s="13">
        <f t="shared" si="201"/>
        <v>41900.541342592587</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00"/>
        <v>0.46176470588235297</v>
      </c>
      <c r="P2703" s="8">
        <f t="shared" si="203"/>
        <v>34.130434782608695</v>
      </c>
      <c r="Q2703" t="s">
        <v>8315</v>
      </c>
      <c r="R2703" t="s">
        <v>8355</v>
      </c>
      <c r="S2703" s="13">
        <f t="shared" si="202"/>
        <v>42801.441365740735</v>
      </c>
      <c r="T2703" s="13">
        <f t="shared" si="201"/>
        <v>42832.399699074071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00"/>
        <v>0.34410000000000002</v>
      </c>
      <c r="P2704" s="8">
        <f t="shared" si="203"/>
        <v>132.34615384615384</v>
      </c>
      <c r="Q2704" t="s">
        <v>8315</v>
      </c>
      <c r="R2704" t="s">
        <v>8355</v>
      </c>
      <c r="S2704" s="13">
        <f t="shared" si="202"/>
        <v>42800.468483796292</v>
      </c>
      <c r="T2704" s="13">
        <f t="shared" si="201"/>
        <v>42830.426817129628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00"/>
        <v>1.0375000000000001</v>
      </c>
      <c r="P2705" s="8">
        <f t="shared" si="203"/>
        <v>922.22222222222217</v>
      </c>
      <c r="Q2705" t="s">
        <v>8315</v>
      </c>
      <c r="R2705" t="s">
        <v>8355</v>
      </c>
      <c r="S2705" s="13">
        <f t="shared" si="202"/>
        <v>42756.356828703698</v>
      </c>
      <c r="T2705" s="13">
        <f t="shared" si="201"/>
        <v>42816.315162037034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00"/>
        <v>6.0263157894736845E-2</v>
      </c>
      <c r="P2706" s="8">
        <f t="shared" si="203"/>
        <v>163.57142857142858</v>
      </c>
      <c r="Q2706" t="s">
        <v>8315</v>
      </c>
      <c r="R2706" t="s">
        <v>8355</v>
      </c>
      <c r="S2706" s="13">
        <f t="shared" si="202"/>
        <v>42787.529097222221</v>
      </c>
      <c r="T2706" s="13">
        <f t="shared" si="201"/>
        <v>42830.48743055555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00"/>
        <v>0.10539393939393939</v>
      </c>
      <c r="P2707" s="8">
        <f t="shared" si="203"/>
        <v>217.375</v>
      </c>
      <c r="Q2707" t="s">
        <v>8315</v>
      </c>
      <c r="R2707" t="s">
        <v>8355</v>
      </c>
      <c r="S2707" s="13">
        <f t="shared" si="202"/>
        <v>42773.58284722222</v>
      </c>
      <c r="T2707" s="13">
        <f t="shared" si="201"/>
        <v>42818.541180555556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00"/>
        <v>1.1229714285714285</v>
      </c>
      <c r="P2708" s="8">
        <f t="shared" si="203"/>
        <v>149.44486692015209</v>
      </c>
      <c r="Q2708" t="s">
        <v>8315</v>
      </c>
      <c r="R2708" t="s">
        <v>8355</v>
      </c>
      <c r="S2708" s="13">
        <f t="shared" si="202"/>
        <v>41898.961608796293</v>
      </c>
      <c r="T2708" s="13">
        <f t="shared" si="201"/>
        <v>41927.957638888889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00"/>
        <v>3.50844625</v>
      </c>
      <c r="P2709" s="8">
        <f t="shared" si="203"/>
        <v>71.237487309644663</v>
      </c>
      <c r="Q2709" t="s">
        <v>8315</v>
      </c>
      <c r="R2709" t="s">
        <v>8355</v>
      </c>
      <c r="S2709" s="13">
        <f t="shared" si="202"/>
        <v>41391.449571759258</v>
      </c>
      <c r="T2709" s="13">
        <f t="shared" si="201"/>
        <v>41420.957638888889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00"/>
        <v>2.3321535</v>
      </c>
      <c r="P2710" s="8">
        <f t="shared" si="203"/>
        <v>44.464318398474738</v>
      </c>
      <c r="Q2710" t="s">
        <v>8315</v>
      </c>
      <c r="R2710" t="s">
        <v>8355</v>
      </c>
      <c r="S2710" s="13">
        <f t="shared" si="202"/>
        <v>42512.364884259259</v>
      </c>
      <c r="T2710" s="13">
        <f t="shared" si="201"/>
        <v>42572.364884259259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00"/>
        <v>1.01606</v>
      </c>
      <c r="P2711" s="8">
        <f t="shared" si="203"/>
        <v>164.94480519480518</v>
      </c>
      <c r="Q2711" t="s">
        <v>8315</v>
      </c>
      <c r="R2711" t="s">
        <v>8355</v>
      </c>
      <c r="S2711" s="13">
        <f t="shared" si="202"/>
        <v>42611.816446759258</v>
      </c>
      <c r="T2711" s="13">
        <f t="shared" si="201"/>
        <v>42646.832638888889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00"/>
        <v>1.5390035000000002</v>
      </c>
      <c r="P2712" s="8">
        <f t="shared" si="203"/>
        <v>84.871516544117654</v>
      </c>
      <c r="Q2712" t="s">
        <v>8315</v>
      </c>
      <c r="R2712" t="s">
        <v>8355</v>
      </c>
      <c r="S2712" s="13">
        <f t="shared" si="202"/>
        <v>41827.896157407406</v>
      </c>
      <c r="T2712" s="13">
        <f t="shared" si="201"/>
        <v>41859.75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00"/>
        <v>1.007161125319693</v>
      </c>
      <c r="P2713" s="8">
        <f t="shared" si="203"/>
        <v>53.945205479452056</v>
      </c>
      <c r="Q2713" t="s">
        <v>8315</v>
      </c>
      <c r="R2713" t="s">
        <v>8355</v>
      </c>
      <c r="S2713" s="13">
        <f t="shared" si="202"/>
        <v>41780.411921296291</v>
      </c>
      <c r="T2713" s="13">
        <f t="shared" si="201"/>
        <v>41810.584027777775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00"/>
        <v>1.3138181818181818</v>
      </c>
      <c r="P2714" s="8">
        <f t="shared" si="203"/>
        <v>50.531468531468533</v>
      </c>
      <c r="Q2714" t="s">
        <v>8315</v>
      </c>
      <c r="R2714" t="s">
        <v>8355</v>
      </c>
      <c r="S2714" s="13">
        <f t="shared" si="202"/>
        <v>41431.728703703702</v>
      </c>
      <c r="T2714" s="13">
        <f t="shared" si="201"/>
        <v>41468.416666666664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00"/>
        <v>1.0224133333333334</v>
      </c>
      <c r="P2715" s="8">
        <f t="shared" si="203"/>
        <v>108.00140845070422</v>
      </c>
      <c r="Q2715" t="s">
        <v>8315</v>
      </c>
      <c r="R2715" t="s">
        <v>8355</v>
      </c>
      <c r="S2715" s="13">
        <f t="shared" si="202"/>
        <v>42322.320416666662</v>
      </c>
      <c r="T2715" s="13">
        <f t="shared" si="201"/>
        <v>42362.320416666662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00"/>
        <v>1.1635599999999999</v>
      </c>
      <c r="P2716" s="8">
        <f t="shared" si="203"/>
        <v>95.373770491803285</v>
      </c>
      <c r="Q2716" t="s">
        <v>8315</v>
      </c>
      <c r="R2716" t="s">
        <v>8355</v>
      </c>
      <c r="S2716" s="13">
        <f t="shared" si="202"/>
        <v>42629.321712962956</v>
      </c>
      <c r="T2716" s="13">
        <f t="shared" si="201"/>
        <v>42657.624999999993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00"/>
        <v>2.6462241666666664</v>
      </c>
      <c r="P2717" s="8">
        <f t="shared" si="203"/>
        <v>57.631016333938291</v>
      </c>
      <c r="Q2717" t="s">
        <v>8315</v>
      </c>
      <c r="R2717" t="s">
        <v>8355</v>
      </c>
      <c r="S2717" s="13">
        <f t="shared" si="202"/>
        <v>42387.065138888887</v>
      </c>
      <c r="T2717" s="13">
        <f t="shared" si="201"/>
        <v>42421.065138888887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00"/>
        <v>1.1998010000000001</v>
      </c>
      <c r="P2718" s="8">
        <f t="shared" si="203"/>
        <v>64.160481283422456</v>
      </c>
      <c r="Q2718" t="s">
        <v>8315</v>
      </c>
      <c r="R2718" t="s">
        <v>8355</v>
      </c>
      <c r="S2718" s="13">
        <f t="shared" si="202"/>
        <v>42254.999918981477</v>
      </c>
      <c r="T2718" s="13">
        <f t="shared" si="201"/>
        <v>42284.999918981477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00"/>
        <v>1.2010400000000001</v>
      </c>
      <c r="P2719" s="8">
        <f t="shared" si="203"/>
        <v>92.387692307692305</v>
      </c>
      <c r="Q2719" t="s">
        <v>8315</v>
      </c>
      <c r="R2719" t="s">
        <v>8355</v>
      </c>
      <c r="S2719" s="13">
        <f t="shared" si="202"/>
        <v>41934.581585648142</v>
      </c>
      <c r="T2719" s="13">
        <f t="shared" si="201"/>
        <v>41979.623252314814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00"/>
        <v>1.0358333333333334</v>
      </c>
      <c r="P2720" s="8">
        <f t="shared" si="203"/>
        <v>125.97972972972973</v>
      </c>
      <c r="Q2720" t="s">
        <v>8315</v>
      </c>
      <c r="R2720" t="s">
        <v>8355</v>
      </c>
      <c r="S2720" s="13">
        <f t="shared" si="202"/>
        <v>42465.263252314813</v>
      </c>
      <c r="T2720" s="13">
        <f t="shared" si="201"/>
        <v>42493.624999999993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00"/>
        <v>1.0883333333333334</v>
      </c>
      <c r="P2721" s="8">
        <f t="shared" si="203"/>
        <v>94.637681159420296</v>
      </c>
      <c r="Q2721" t="s">
        <v>8315</v>
      </c>
      <c r="R2721" t="s">
        <v>8355</v>
      </c>
      <c r="S2721" s="13">
        <f t="shared" si="202"/>
        <v>42417.697847222218</v>
      </c>
      <c r="T2721" s="13">
        <f t="shared" si="201"/>
        <v>42477.656180555554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00"/>
        <v>1.1812400000000001</v>
      </c>
      <c r="P2722" s="8">
        <f t="shared" si="203"/>
        <v>170.69942196531792</v>
      </c>
      <c r="Q2722" t="s">
        <v>8315</v>
      </c>
      <c r="R2722" t="s">
        <v>8355</v>
      </c>
      <c r="S2722" s="13">
        <f t="shared" si="202"/>
        <v>42655.132557870369</v>
      </c>
      <c r="T2722" s="13">
        <f t="shared" si="201"/>
        <v>42685.174224537033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00"/>
        <v>14.62</v>
      </c>
      <c r="P2723" s="8">
        <f t="shared" si="203"/>
        <v>40.762081784386616</v>
      </c>
      <c r="Q2723" t="s">
        <v>8317</v>
      </c>
      <c r="R2723" t="s">
        <v>8347</v>
      </c>
      <c r="S2723" s="13">
        <f t="shared" si="202"/>
        <v>41493.210625</v>
      </c>
      <c r="T2723" s="13">
        <f t="shared" si="201"/>
        <v>41523.458333333328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00"/>
        <v>2.5253999999999999</v>
      </c>
      <c r="P2724" s="8">
        <f t="shared" si="203"/>
        <v>68.254054054054052</v>
      </c>
      <c r="Q2724" t="s">
        <v>8317</v>
      </c>
      <c r="R2724" t="s">
        <v>8347</v>
      </c>
      <c r="S2724" s="13">
        <f t="shared" si="202"/>
        <v>42704.52376157407</v>
      </c>
      <c r="T2724" s="13">
        <f t="shared" si="201"/>
        <v>42764.52376157407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00"/>
        <v>1.4005000000000001</v>
      </c>
      <c r="P2725" s="8">
        <f t="shared" si="203"/>
        <v>95.48863636363636</v>
      </c>
      <c r="Q2725" t="s">
        <v>8317</v>
      </c>
      <c r="R2725" t="s">
        <v>8347</v>
      </c>
      <c r="S2725" s="13">
        <f t="shared" si="202"/>
        <v>41944.505648148144</v>
      </c>
      <c r="T2725" s="13">
        <f t="shared" si="201"/>
        <v>42004.547314814808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00"/>
        <v>2.9687520259319289</v>
      </c>
      <c r="P2726" s="8">
        <f t="shared" si="203"/>
        <v>7.1902649656526005</v>
      </c>
      <c r="Q2726" t="s">
        <v>8317</v>
      </c>
      <c r="R2726" t="s">
        <v>8347</v>
      </c>
      <c r="S2726" s="13">
        <f t="shared" si="202"/>
        <v>42198.993738425925</v>
      </c>
      <c r="T2726" s="13">
        <f t="shared" si="201"/>
        <v>42230.993738425925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00"/>
        <v>1.445425</v>
      </c>
      <c r="P2727" s="8">
        <f t="shared" si="203"/>
        <v>511.65486725663715</v>
      </c>
      <c r="Q2727" t="s">
        <v>8317</v>
      </c>
      <c r="R2727" t="s">
        <v>8347</v>
      </c>
      <c r="S2727" s="13">
        <f t="shared" si="202"/>
        <v>42745.41128472222</v>
      </c>
      <c r="T2727" s="13">
        <f t="shared" si="201"/>
        <v>42795.41128472222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00"/>
        <v>1.05745</v>
      </c>
      <c r="P2728" s="8">
        <f t="shared" si="203"/>
        <v>261.74504950495049</v>
      </c>
      <c r="Q2728" t="s">
        <v>8317</v>
      </c>
      <c r="R2728" t="s">
        <v>8347</v>
      </c>
      <c r="S2728" s="13">
        <f t="shared" si="202"/>
        <v>42452.246655092589</v>
      </c>
      <c r="T2728" s="13">
        <f t="shared" si="201"/>
        <v>42482.246655092589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00"/>
        <v>4.9321000000000002</v>
      </c>
      <c r="P2729" s="8">
        <f t="shared" si="203"/>
        <v>69.760961810466767</v>
      </c>
      <c r="Q2729" t="s">
        <v>8317</v>
      </c>
      <c r="R2729" t="s">
        <v>8347</v>
      </c>
      <c r="S2729" s="13">
        <f t="shared" si="202"/>
        <v>42198.343321759261</v>
      </c>
      <c r="T2729" s="13">
        <f t="shared" si="201"/>
        <v>42223.343321759261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00"/>
        <v>2.0182666666666669</v>
      </c>
      <c r="P2730" s="8">
        <f t="shared" si="203"/>
        <v>77.229591836734699</v>
      </c>
      <c r="Q2730" t="s">
        <v>8317</v>
      </c>
      <c r="R2730" t="s">
        <v>8347</v>
      </c>
      <c r="S2730" s="13">
        <f t="shared" si="202"/>
        <v>42333.266597222224</v>
      </c>
      <c r="T2730" s="13">
        <f t="shared" si="201"/>
        <v>42368.266597222224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00"/>
        <v>1.0444</v>
      </c>
      <c r="P2731" s="8">
        <f t="shared" si="203"/>
        <v>340.56521739130437</v>
      </c>
      <c r="Q2731" t="s">
        <v>8317</v>
      </c>
      <c r="R2731" t="s">
        <v>8347</v>
      </c>
      <c r="S2731" s="13">
        <f t="shared" si="202"/>
        <v>42094.907372685186</v>
      </c>
      <c r="T2731" s="13">
        <f t="shared" si="201"/>
        <v>42124.907372685186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00"/>
        <v>1.7029262962962963</v>
      </c>
      <c r="P2732" s="8">
        <f t="shared" si="203"/>
        <v>67.417903225806455</v>
      </c>
      <c r="Q2732" t="s">
        <v>8317</v>
      </c>
      <c r="R2732" t="s">
        <v>8347</v>
      </c>
      <c r="S2732" s="13">
        <f t="shared" si="202"/>
        <v>41351.208043981482</v>
      </c>
      <c r="T2732" s="13">
        <f t="shared" si="201"/>
        <v>41386.208043981482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00"/>
        <v>1.0430333333333333</v>
      </c>
      <c r="P2733" s="8">
        <f t="shared" si="203"/>
        <v>845.70270270270271</v>
      </c>
      <c r="Q2733" t="s">
        <v>8317</v>
      </c>
      <c r="R2733" t="s">
        <v>8347</v>
      </c>
      <c r="S2733" s="13">
        <f t="shared" si="202"/>
        <v>41872.192384259259</v>
      </c>
      <c r="T2733" s="13">
        <f t="shared" si="201"/>
        <v>41929.833333333328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00"/>
        <v>1.1825000000000001</v>
      </c>
      <c r="P2734" s="8">
        <f t="shared" si="203"/>
        <v>97.191780821917803</v>
      </c>
      <c r="Q2734" t="s">
        <v>8317</v>
      </c>
      <c r="R2734" t="s">
        <v>8347</v>
      </c>
      <c r="S2734" s="13">
        <f t="shared" si="202"/>
        <v>41389.474861111106</v>
      </c>
      <c r="T2734" s="13">
        <f t="shared" si="201"/>
        <v>41421.666666666664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00"/>
        <v>1.07538</v>
      </c>
      <c r="P2735" s="8">
        <f t="shared" si="203"/>
        <v>451.84033613445376</v>
      </c>
      <c r="Q2735" t="s">
        <v>8317</v>
      </c>
      <c r="R2735" t="s">
        <v>8347</v>
      </c>
      <c r="S2735" s="13">
        <f t="shared" si="202"/>
        <v>42043.939513888887</v>
      </c>
      <c r="T2735" s="13">
        <f t="shared" si="201"/>
        <v>42103.897847222215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00"/>
        <v>22603</v>
      </c>
      <c r="P2736" s="8">
        <f t="shared" si="203"/>
        <v>138.66871165644173</v>
      </c>
      <c r="Q2736" t="s">
        <v>8317</v>
      </c>
      <c r="R2736" t="s">
        <v>8347</v>
      </c>
      <c r="S2736" s="13">
        <f t="shared" si="202"/>
        <v>42626.335555555554</v>
      </c>
      <c r="T2736" s="13">
        <f t="shared" si="201"/>
        <v>42656.582638888889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00"/>
        <v>9.7813466666666677</v>
      </c>
      <c r="P2737" s="8">
        <f t="shared" si="203"/>
        <v>21.640147492625371</v>
      </c>
      <c r="Q2737" t="s">
        <v>8317</v>
      </c>
      <c r="R2737" t="s">
        <v>8347</v>
      </c>
      <c r="S2737" s="13">
        <f t="shared" si="202"/>
        <v>41315.787615740737</v>
      </c>
      <c r="T2737" s="13">
        <f t="shared" si="201"/>
        <v>41346.5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00"/>
        <v>1.2290000000000001</v>
      </c>
      <c r="P2738" s="8">
        <f t="shared" si="203"/>
        <v>169.51724137931035</v>
      </c>
      <c r="Q2738" t="s">
        <v>8317</v>
      </c>
      <c r="R2738" t="s">
        <v>8347</v>
      </c>
      <c r="S2738" s="13">
        <f t="shared" si="202"/>
        <v>41722.333020833328</v>
      </c>
      <c r="T2738" s="13">
        <f t="shared" si="201"/>
        <v>41752.333020833328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00"/>
        <v>2.4606080000000001</v>
      </c>
      <c r="P2739" s="8">
        <f t="shared" si="203"/>
        <v>161.88210526315791</v>
      </c>
      <c r="Q2739" t="s">
        <v>8317</v>
      </c>
      <c r="R2739" t="s">
        <v>8347</v>
      </c>
      <c r="S2739" s="13">
        <f t="shared" si="202"/>
        <v>41611.584340277775</v>
      </c>
      <c r="T2739" s="13">
        <f t="shared" si="201"/>
        <v>41654.458333333328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00"/>
        <v>1.4794</v>
      </c>
      <c r="P2740" s="8">
        <f t="shared" si="203"/>
        <v>493.13333333333333</v>
      </c>
      <c r="Q2740" t="s">
        <v>8317</v>
      </c>
      <c r="R2740" t="s">
        <v>8347</v>
      </c>
      <c r="S2740" s="13">
        <f t="shared" si="202"/>
        <v>42619.810231481482</v>
      </c>
      <c r="T2740" s="13">
        <f t="shared" si="201"/>
        <v>42679.810231481482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00"/>
        <v>3.8409090909090908</v>
      </c>
      <c r="P2741" s="8">
        <f t="shared" si="203"/>
        <v>22.120418848167539</v>
      </c>
      <c r="Q2741" t="s">
        <v>8317</v>
      </c>
      <c r="R2741" t="s">
        <v>8347</v>
      </c>
      <c r="S2741" s="13">
        <f t="shared" si="202"/>
        <v>41719.554594907408</v>
      </c>
      <c r="T2741" s="13">
        <f t="shared" si="201"/>
        <v>41764.554594907408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00"/>
        <v>1.0333333333333334</v>
      </c>
      <c r="P2742" s="8">
        <f t="shared" si="203"/>
        <v>18.235294117647058</v>
      </c>
      <c r="Q2742" t="s">
        <v>8317</v>
      </c>
      <c r="R2742" t="s">
        <v>8347</v>
      </c>
      <c r="S2742" s="13">
        <f t="shared" si="202"/>
        <v>42044.698518518511</v>
      </c>
      <c r="T2742" s="13">
        <f t="shared" si="201"/>
        <v>42074.656851851854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00"/>
        <v>4.3750000000000004E-3</v>
      </c>
      <c r="P2743" s="8">
        <f t="shared" si="203"/>
        <v>8.75</v>
      </c>
      <c r="Q2743" t="s">
        <v>8320</v>
      </c>
      <c r="R2743" t="s">
        <v>8356</v>
      </c>
      <c r="S2743" s="13">
        <f t="shared" si="202"/>
        <v>41911.324097222219</v>
      </c>
      <c r="T2743" s="13">
        <f t="shared" si="201"/>
        <v>41931.754861111105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00"/>
        <v>0.29239999999999999</v>
      </c>
      <c r="P2744" s="8">
        <f t="shared" si="203"/>
        <v>40.611111111111114</v>
      </c>
      <c r="Q2744" t="s">
        <v>8320</v>
      </c>
      <c r="R2744" t="s">
        <v>8356</v>
      </c>
      <c r="S2744" s="13">
        <f t="shared" si="202"/>
        <v>41030.386423611111</v>
      </c>
      <c r="T2744" s="13">
        <f t="shared" si="201"/>
        <v>41044.386423611111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00"/>
        <v>0</v>
      </c>
      <c r="Q2745" t="s">
        <v>8320</v>
      </c>
      <c r="R2745" t="s">
        <v>8356</v>
      </c>
      <c r="S2745" s="13">
        <f t="shared" si="202"/>
        <v>42631.995451388888</v>
      </c>
      <c r="T2745" s="13">
        <f t="shared" si="201"/>
        <v>42661.995451388888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00"/>
        <v>5.2187499999999998E-2</v>
      </c>
      <c r="P2746" s="8">
        <f t="shared" ref="P2746:P2751" si="204">E2746/L2746</f>
        <v>37.954545454545453</v>
      </c>
      <c r="Q2746" t="s">
        <v>8320</v>
      </c>
      <c r="R2746" t="s">
        <v>8356</v>
      </c>
      <c r="S2746" s="13">
        <f t="shared" si="202"/>
        <v>40937.729143518518</v>
      </c>
      <c r="T2746" s="13">
        <f t="shared" si="201"/>
        <v>40967.729143518518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00"/>
        <v>0.21887499999999999</v>
      </c>
      <c r="P2747" s="8">
        <f t="shared" si="204"/>
        <v>35.734693877551024</v>
      </c>
      <c r="Q2747" t="s">
        <v>8320</v>
      </c>
      <c r="R2747" t="s">
        <v>8356</v>
      </c>
      <c r="S2747" s="13">
        <f t="shared" si="202"/>
        <v>41044.654722222222</v>
      </c>
      <c r="T2747" s="13">
        <f t="shared" si="201"/>
        <v>41104.654722222222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00"/>
        <v>0.26700000000000002</v>
      </c>
      <c r="P2748" s="8">
        <f t="shared" si="204"/>
        <v>42.157894736842103</v>
      </c>
      <c r="Q2748" t="s">
        <v>8320</v>
      </c>
      <c r="R2748" t="s">
        <v>8356</v>
      </c>
      <c r="S2748" s="13">
        <f t="shared" si="202"/>
        <v>41850.44804398148</v>
      </c>
      <c r="T2748" s="13">
        <f t="shared" si="201"/>
        <v>41880.44804398148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00"/>
        <v>0.28000000000000003</v>
      </c>
      <c r="P2749" s="8">
        <f t="shared" si="204"/>
        <v>35</v>
      </c>
      <c r="Q2749" t="s">
        <v>8320</v>
      </c>
      <c r="R2749" t="s">
        <v>8356</v>
      </c>
      <c r="S2749" s="13">
        <f t="shared" si="202"/>
        <v>41044.314780092587</v>
      </c>
      <c r="T2749" s="13">
        <f t="shared" si="201"/>
        <v>41075.798611111109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00"/>
        <v>1.06E-2</v>
      </c>
      <c r="P2750" s="8">
        <f t="shared" si="204"/>
        <v>13.25</v>
      </c>
      <c r="Q2750" t="s">
        <v>8320</v>
      </c>
      <c r="R2750" t="s">
        <v>8356</v>
      </c>
      <c r="S2750" s="13">
        <f t="shared" si="202"/>
        <v>42585.377337962964</v>
      </c>
      <c r="T2750" s="13">
        <f t="shared" si="201"/>
        <v>42615.377337962964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00"/>
        <v>1.0999999999999999E-2</v>
      </c>
      <c r="P2751" s="8">
        <f t="shared" si="204"/>
        <v>55</v>
      </c>
      <c r="Q2751" t="s">
        <v>8320</v>
      </c>
      <c r="R2751" t="s">
        <v>8356</v>
      </c>
      <c r="S2751" s="13">
        <f t="shared" si="202"/>
        <v>42068.46570601852</v>
      </c>
      <c r="T2751" s="13">
        <f t="shared" si="201"/>
        <v>42098.424039351848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00"/>
        <v>0</v>
      </c>
      <c r="Q2752" t="s">
        <v>8320</v>
      </c>
      <c r="R2752" t="s">
        <v>8356</v>
      </c>
      <c r="S2752" s="13">
        <f t="shared" si="202"/>
        <v>41078.566493055558</v>
      </c>
      <c r="T2752" s="13">
        <f t="shared" si="201"/>
        <v>41090.5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00"/>
        <v>0</v>
      </c>
      <c r="Q2753" t="s">
        <v>8320</v>
      </c>
      <c r="R2753" t="s">
        <v>8356</v>
      </c>
      <c r="S2753" s="13">
        <f t="shared" si="202"/>
        <v>41747.553726851846</v>
      </c>
      <c r="T2753" s="13">
        <f t="shared" si="201"/>
        <v>41807.553726851846</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00"/>
        <v>0.11458333333333333</v>
      </c>
      <c r="P2754" s="8">
        <f>E2754/L2754</f>
        <v>39.285714285714285</v>
      </c>
      <c r="Q2754" t="s">
        <v>8320</v>
      </c>
      <c r="R2754" t="s">
        <v>8356</v>
      </c>
      <c r="S2754" s="13">
        <f t="shared" si="202"/>
        <v>40855.431759259256</v>
      </c>
      <c r="T2754" s="13">
        <f t="shared" si="201"/>
        <v>40895.431759259256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05">E2755/D2755</f>
        <v>0.19</v>
      </c>
      <c r="P2755" s="8">
        <f>E2755/L2755</f>
        <v>47.5</v>
      </c>
      <c r="Q2755" t="s">
        <v>8320</v>
      </c>
      <c r="R2755" t="s">
        <v>8356</v>
      </c>
      <c r="S2755" s="13">
        <f t="shared" si="202"/>
        <v>41117.567395833328</v>
      </c>
      <c r="T2755" s="13">
        <f t="shared" ref="T2755:T2818" si="206">(I2755/86400)+25569+(-8/24)</f>
        <v>41147.567395833328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05"/>
        <v>0</v>
      </c>
      <c r="Q2756" t="s">
        <v>8320</v>
      </c>
      <c r="R2756" t="s">
        <v>8356</v>
      </c>
      <c r="S2756" s="13">
        <f t="shared" ref="S2756:S2819" si="207">(J2756/86400)+25569+(-8/24)</f>
        <v>41863.302673611106</v>
      </c>
      <c r="T2756" s="13">
        <f t="shared" si="206"/>
        <v>41893.302673611106</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05"/>
        <v>0.52</v>
      </c>
      <c r="P2757" s="8">
        <f>E2757/L2757</f>
        <v>17.333333333333332</v>
      </c>
      <c r="Q2757" t="s">
        <v>8320</v>
      </c>
      <c r="R2757" t="s">
        <v>8356</v>
      </c>
      <c r="S2757" s="13">
        <f t="shared" si="207"/>
        <v>42072.457488425927</v>
      </c>
      <c r="T2757" s="13">
        <f t="shared" si="206"/>
        <v>42102.457488425927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05"/>
        <v>0.1048</v>
      </c>
      <c r="P2758" s="8">
        <f>E2758/L2758</f>
        <v>31.757575757575758</v>
      </c>
      <c r="Q2758" t="s">
        <v>8320</v>
      </c>
      <c r="R2758" t="s">
        <v>8356</v>
      </c>
      <c r="S2758" s="13">
        <f t="shared" si="207"/>
        <v>41620.567141203697</v>
      </c>
      <c r="T2758" s="13">
        <f t="shared" si="206"/>
        <v>41650.567141203697</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05"/>
        <v>6.6666666666666671E-3</v>
      </c>
      <c r="P2759" s="8">
        <f>E2759/L2759</f>
        <v>5</v>
      </c>
      <c r="Q2759" t="s">
        <v>8320</v>
      </c>
      <c r="R2759" t="s">
        <v>8356</v>
      </c>
      <c r="S2759" s="13">
        <f t="shared" si="207"/>
        <v>42573.323287037034</v>
      </c>
      <c r="T2759" s="13">
        <f t="shared" si="206"/>
        <v>42588.323287037034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05"/>
        <v>0.11700000000000001</v>
      </c>
      <c r="P2760" s="8">
        <f>E2760/L2760</f>
        <v>39</v>
      </c>
      <c r="Q2760" t="s">
        <v>8320</v>
      </c>
      <c r="R2760" t="s">
        <v>8356</v>
      </c>
      <c r="S2760" s="13">
        <f t="shared" si="207"/>
        <v>42639.10859953703</v>
      </c>
      <c r="T2760" s="13">
        <f t="shared" si="206"/>
        <v>42653.10859953703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05"/>
        <v>0.105</v>
      </c>
      <c r="P2761" s="8">
        <f>E2761/L2761</f>
        <v>52.5</v>
      </c>
      <c r="Q2761" t="s">
        <v>8320</v>
      </c>
      <c r="R2761" t="s">
        <v>8356</v>
      </c>
      <c r="S2761" s="13">
        <f t="shared" si="207"/>
        <v>42524.033171296294</v>
      </c>
      <c r="T2761" s="13">
        <f t="shared" si="206"/>
        <v>42567.033171296294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05"/>
        <v>0</v>
      </c>
      <c r="Q2762" t="s">
        <v>8320</v>
      </c>
      <c r="R2762" t="s">
        <v>8356</v>
      </c>
      <c r="S2762" s="13">
        <f t="shared" si="207"/>
        <v>41415.127986111111</v>
      </c>
      <c r="T2762" s="13">
        <f t="shared" si="206"/>
        <v>41445.127986111111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05"/>
        <v>7.1999999999999998E-3</v>
      </c>
      <c r="P2763" s="8">
        <f>E2763/L2763</f>
        <v>9</v>
      </c>
      <c r="Q2763" t="s">
        <v>8320</v>
      </c>
      <c r="R2763" t="s">
        <v>8356</v>
      </c>
      <c r="S2763" s="13">
        <f t="shared" si="207"/>
        <v>41246.73024305555</v>
      </c>
      <c r="T2763" s="13">
        <f t="shared" si="206"/>
        <v>41276.73024305555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05"/>
        <v>7.6923076923076927E-3</v>
      </c>
      <c r="P2764" s="8">
        <f>E2764/L2764</f>
        <v>25</v>
      </c>
      <c r="Q2764" t="s">
        <v>8320</v>
      </c>
      <c r="R2764" t="s">
        <v>8356</v>
      </c>
      <c r="S2764" s="13">
        <f t="shared" si="207"/>
        <v>40926.703645833331</v>
      </c>
      <c r="T2764" s="13">
        <f t="shared" si="206"/>
        <v>40986.661979166667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05"/>
        <v>2.2842639593908631E-3</v>
      </c>
      <c r="P2765" s="8">
        <f>E2765/L2765</f>
        <v>30</v>
      </c>
      <c r="Q2765" t="s">
        <v>8320</v>
      </c>
      <c r="R2765" t="s">
        <v>8356</v>
      </c>
      <c r="S2765" s="13">
        <f t="shared" si="207"/>
        <v>41373.246342592589</v>
      </c>
      <c r="T2765" s="13">
        <f t="shared" si="206"/>
        <v>41418.246342592589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05"/>
        <v>1.125E-2</v>
      </c>
      <c r="P2766" s="8">
        <f>E2766/L2766</f>
        <v>11.25</v>
      </c>
      <c r="Q2766" t="s">
        <v>8320</v>
      </c>
      <c r="R2766" t="s">
        <v>8356</v>
      </c>
      <c r="S2766" s="13">
        <f t="shared" si="207"/>
        <v>41029.958692129629</v>
      </c>
      <c r="T2766" s="13">
        <f t="shared" si="206"/>
        <v>41059.458333333328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05"/>
        <v>0</v>
      </c>
      <c r="Q2767" t="s">
        <v>8320</v>
      </c>
      <c r="R2767" t="s">
        <v>8356</v>
      </c>
      <c r="S2767" s="13">
        <f t="shared" si="207"/>
        <v>41194.245694444442</v>
      </c>
      <c r="T2767" s="13">
        <f t="shared" si="206"/>
        <v>41210.245694444442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05"/>
        <v>0.02</v>
      </c>
      <c r="P2768" s="8">
        <f>E2768/L2768</f>
        <v>25</v>
      </c>
      <c r="Q2768" t="s">
        <v>8320</v>
      </c>
      <c r="R2768" t="s">
        <v>8356</v>
      </c>
      <c r="S2768" s="13">
        <f t="shared" si="207"/>
        <v>40736.334699074076</v>
      </c>
      <c r="T2768" s="13">
        <f t="shared" si="206"/>
        <v>40766.334699074076</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05"/>
        <v>8.5000000000000006E-3</v>
      </c>
      <c r="P2769" s="8">
        <f>E2769/L2769</f>
        <v>11.333333333333334</v>
      </c>
      <c r="Q2769" t="s">
        <v>8320</v>
      </c>
      <c r="R2769" t="s">
        <v>8356</v>
      </c>
      <c r="S2769" s="13">
        <f t="shared" si="207"/>
        <v>42172.625578703701</v>
      </c>
      <c r="T2769" s="13">
        <f t="shared" si="206"/>
        <v>42232.625578703701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05"/>
        <v>0.14314285714285716</v>
      </c>
      <c r="P2770" s="8">
        <f>E2770/L2770</f>
        <v>29.470588235294116</v>
      </c>
      <c r="Q2770" t="s">
        <v>8320</v>
      </c>
      <c r="R2770" t="s">
        <v>8356</v>
      </c>
      <c r="S2770" s="13">
        <f t="shared" si="207"/>
        <v>40967.2815162037</v>
      </c>
      <c r="T2770" s="13">
        <f t="shared" si="206"/>
        <v>40997.239849537036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05"/>
        <v>2.5000000000000001E-3</v>
      </c>
      <c r="P2771" s="8">
        <f>E2771/L2771</f>
        <v>1</v>
      </c>
      <c r="Q2771" t="s">
        <v>8320</v>
      </c>
      <c r="R2771" t="s">
        <v>8356</v>
      </c>
      <c r="S2771" s="13">
        <f t="shared" si="207"/>
        <v>41745.492939814816</v>
      </c>
      <c r="T2771" s="13">
        <f t="shared" si="206"/>
        <v>41795.492939814816</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05"/>
        <v>0.1041125</v>
      </c>
      <c r="P2772" s="8">
        <f>E2772/L2772</f>
        <v>63.098484848484851</v>
      </c>
      <c r="Q2772" t="s">
        <v>8320</v>
      </c>
      <c r="R2772" t="s">
        <v>8356</v>
      </c>
      <c r="S2772" s="13">
        <f t="shared" si="207"/>
        <v>41686.371874999997</v>
      </c>
      <c r="T2772" s="13">
        <f t="shared" si="206"/>
        <v>41716.330208333333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05"/>
        <v>0</v>
      </c>
      <c r="Q2773" t="s">
        <v>8320</v>
      </c>
      <c r="R2773" t="s">
        <v>8356</v>
      </c>
      <c r="S2773" s="13">
        <f t="shared" si="207"/>
        <v>41257.198379629626</v>
      </c>
      <c r="T2773" s="13">
        <f t="shared" si="206"/>
        <v>41306.375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05"/>
        <v>0</v>
      </c>
      <c r="Q2774" t="s">
        <v>8320</v>
      </c>
      <c r="R2774" t="s">
        <v>8356</v>
      </c>
      <c r="S2774" s="13">
        <f t="shared" si="207"/>
        <v>41537.535810185182</v>
      </c>
      <c r="T2774" s="13">
        <f t="shared" si="206"/>
        <v>41552.535810185182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05"/>
        <v>1.8867924528301887E-3</v>
      </c>
      <c r="P2775" s="8">
        <f t="shared" ref="P2775:P2781" si="208">E2775/L2775</f>
        <v>1</v>
      </c>
      <c r="Q2775" t="s">
        <v>8320</v>
      </c>
      <c r="R2775" t="s">
        <v>8356</v>
      </c>
      <c r="S2775" s="13">
        <f t="shared" si="207"/>
        <v>42474.531493055554</v>
      </c>
      <c r="T2775" s="13">
        <f t="shared" si="206"/>
        <v>42484.531493055554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05"/>
        <v>0.14249999999999999</v>
      </c>
      <c r="P2776" s="8">
        <f t="shared" si="208"/>
        <v>43.846153846153847</v>
      </c>
      <c r="Q2776" t="s">
        <v>8320</v>
      </c>
      <c r="R2776" t="s">
        <v>8356</v>
      </c>
      <c r="S2776" s="13">
        <f t="shared" si="207"/>
        <v>41310.793148148143</v>
      </c>
      <c r="T2776" s="13">
        <f t="shared" si="206"/>
        <v>41340.793148148143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05"/>
        <v>0.03</v>
      </c>
      <c r="P2777" s="8">
        <f t="shared" si="208"/>
        <v>75</v>
      </c>
      <c r="Q2777" t="s">
        <v>8320</v>
      </c>
      <c r="R2777" t="s">
        <v>8356</v>
      </c>
      <c r="S2777" s="13">
        <f t="shared" si="207"/>
        <v>40862.680023148147</v>
      </c>
      <c r="T2777" s="13">
        <f t="shared" si="206"/>
        <v>40892.680023148147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05"/>
        <v>7.8809523809523815E-2</v>
      </c>
      <c r="P2778" s="8">
        <f t="shared" si="208"/>
        <v>45.972222222222221</v>
      </c>
      <c r="Q2778" t="s">
        <v>8320</v>
      </c>
      <c r="R2778" t="s">
        <v>8356</v>
      </c>
      <c r="S2778" s="13">
        <f t="shared" si="207"/>
        <v>42135.963842592588</v>
      </c>
      <c r="T2778" s="13">
        <f t="shared" si="206"/>
        <v>42166.963842592588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05"/>
        <v>3.3333333333333335E-3</v>
      </c>
      <c r="P2779" s="8">
        <f t="shared" si="208"/>
        <v>10</v>
      </c>
      <c r="Q2779" t="s">
        <v>8320</v>
      </c>
      <c r="R2779" t="s">
        <v>8356</v>
      </c>
      <c r="S2779" s="13">
        <f t="shared" si="207"/>
        <v>42172.335694444446</v>
      </c>
      <c r="T2779" s="13">
        <f t="shared" si="206"/>
        <v>42202.335694444446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05"/>
        <v>0.25545454545454543</v>
      </c>
      <c r="P2780" s="8">
        <f t="shared" si="208"/>
        <v>93.666666666666671</v>
      </c>
      <c r="Q2780" t="s">
        <v>8320</v>
      </c>
      <c r="R2780" t="s">
        <v>8356</v>
      </c>
      <c r="S2780" s="13">
        <f t="shared" si="207"/>
        <v>41846.644745370366</v>
      </c>
      <c r="T2780" s="13">
        <f t="shared" si="206"/>
        <v>41876.644745370366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05"/>
        <v>2.12E-2</v>
      </c>
      <c r="P2781" s="8">
        <f t="shared" si="208"/>
        <v>53</v>
      </c>
      <c r="Q2781" t="s">
        <v>8320</v>
      </c>
      <c r="R2781" t="s">
        <v>8356</v>
      </c>
      <c r="S2781" s="13">
        <f t="shared" si="207"/>
        <v>42300.252557870372</v>
      </c>
      <c r="T2781" s="13">
        <f t="shared" si="206"/>
        <v>42330.294224537036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05"/>
        <v>0</v>
      </c>
      <c r="Q2782" t="s">
        <v>8320</v>
      </c>
      <c r="R2782" t="s">
        <v>8356</v>
      </c>
      <c r="S2782" s="13">
        <f t="shared" si="207"/>
        <v>42774.114444444444</v>
      </c>
      <c r="T2782" s="13">
        <f t="shared" si="206"/>
        <v>42804.114444444444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05"/>
        <v>1.0528</v>
      </c>
      <c r="P2783" s="8">
        <f t="shared" ref="P2783:P2843" si="209">E2783/L2783</f>
        <v>47</v>
      </c>
      <c r="Q2783" t="s">
        <v>8315</v>
      </c>
      <c r="R2783" t="s">
        <v>8316</v>
      </c>
      <c r="S2783" s="13">
        <f t="shared" si="207"/>
        <v>42018.608263888884</v>
      </c>
      <c r="T2783" s="13">
        <f t="shared" si="206"/>
        <v>42046.958333333336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05"/>
        <v>1.2</v>
      </c>
      <c r="P2784" s="8">
        <f t="shared" si="209"/>
        <v>66.666666666666671</v>
      </c>
      <c r="Q2784" t="s">
        <v>8315</v>
      </c>
      <c r="R2784" t="s">
        <v>8316</v>
      </c>
      <c r="S2784" s="13">
        <f t="shared" si="207"/>
        <v>42026.591643518514</v>
      </c>
      <c r="T2784" s="13">
        <f t="shared" si="206"/>
        <v>42051.874305555553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05"/>
        <v>1.145</v>
      </c>
      <c r="P2785" s="8">
        <f t="shared" si="209"/>
        <v>18.770491803278688</v>
      </c>
      <c r="Q2785" t="s">
        <v>8315</v>
      </c>
      <c r="R2785" t="s">
        <v>8316</v>
      </c>
      <c r="S2785" s="13">
        <f t="shared" si="207"/>
        <v>42103.201921296299</v>
      </c>
      <c r="T2785" s="13">
        <f t="shared" si="206"/>
        <v>42117.201921296299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05"/>
        <v>1.19</v>
      </c>
      <c r="P2786" s="8">
        <f t="shared" si="209"/>
        <v>66.111111111111114</v>
      </c>
      <c r="Q2786" t="s">
        <v>8315</v>
      </c>
      <c r="R2786" t="s">
        <v>8316</v>
      </c>
      <c r="S2786" s="13">
        <f t="shared" si="207"/>
        <v>41920.454201388886</v>
      </c>
      <c r="T2786" s="13">
        <f t="shared" si="206"/>
        <v>41941.454201388886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05"/>
        <v>1.0468</v>
      </c>
      <c r="P2787" s="8">
        <f t="shared" si="209"/>
        <v>36.859154929577464</v>
      </c>
      <c r="Q2787" t="s">
        <v>8315</v>
      </c>
      <c r="R2787" t="s">
        <v>8316</v>
      </c>
      <c r="S2787" s="13">
        <f t="shared" si="207"/>
        <v>42557.856099537035</v>
      </c>
      <c r="T2787" s="13">
        <f t="shared" si="206"/>
        <v>42587.541666666664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05"/>
        <v>1.1783999999999999</v>
      </c>
      <c r="P2788" s="8">
        <f t="shared" si="209"/>
        <v>39.810810810810814</v>
      </c>
      <c r="Q2788" t="s">
        <v>8315</v>
      </c>
      <c r="R2788" t="s">
        <v>8316</v>
      </c>
      <c r="S2788" s="13">
        <f t="shared" si="207"/>
        <v>41815.235879629625</v>
      </c>
      <c r="T2788" s="13">
        <f t="shared" si="206"/>
        <v>41829.235879629625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05"/>
        <v>1.1970000000000001</v>
      </c>
      <c r="P2789" s="8">
        <f t="shared" si="209"/>
        <v>31.5</v>
      </c>
      <c r="Q2789" t="s">
        <v>8315</v>
      </c>
      <c r="R2789" t="s">
        <v>8316</v>
      </c>
      <c r="S2789" s="13">
        <f t="shared" si="207"/>
        <v>41807.865185185183</v>
      </c>
      <c r="T2789" s="13">
        <f t="shared" si="206"/>
        <v>41837.865185185183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05"/>
        <v>1.0249999999999999</v>
      </c>
      <c r="P2790" s="8">
        <f t="shared" si="209"/>
        <v>102.5</v>
      </c>
      <c r="Q2790" t="s">
        <v>8315</v>
      </c>
      <c r="R2790" t="s">
        <v>8316</v>
      </c>
      <c r="S2790" s="13">
        <f t="shared" si="207"/>
        <v>42550.36855324074</v>
      </c>
      <c r="T2790" s="13">
        <f t="shared" si="206"/>
        <v>42580.36855324074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05"/>
        <v>1.0116666666666667</v>
      </c>
      <c r="P2791" s="8">
        <f t="shared" si="209"/>
        <v>126.45833333333333</v>
      </c>
      <c r="Q2791" t="s">
        <v>8315</v>
      </c>
      <c r="R2791" t="s">
        <v>8316</v>
      </c>
      <c r="S2791" s="13">
        <f t="shared" si="207"/>
        <v>42055.679791666662</v>
      </c>
      <c r="T2791" s="13">
        <f t="shared" si="206"/>
        <v>42074.833333333336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05"/>
        <v>1.0533333333333332</v>
      </c>
      <c r="P2792" s="8">
        <f t="shared" si="209"/>
        <v>47.878787878787875</v>
      </c>
      <c r="Q2792" t="s">
        <v>8315</v>
      </c>
      <c r="R2792" t="s">
        <v>8316</v>
      </c>
      <c r="S2792" s="13">
        <f t="shared" si="207"/>
        <v>42016.605358796289</v>
      </c>
      <c r="T2792" s="13">
        <f t="shared" si="206"/>
        <v>42046.605358796289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05"/>
        <v>1.0249999999999999</v>
      </c>
      <c r="P2793" s="8">
        <f t="shared" si="209"/>
        <v>73.214285714285708</v>
      </c>
      <c r="Q2793" t="s">
        <v>8315</v>
      </c>
      <c r="R2793" t="s">
        <v>8316</v>
      </c>
      <c r="S2793" s="13">
        <f t="shared" si="207"/>
        <v>42591.566655092589</v>
      </c>
      <c r="T2793" s="13">
        <f t="shared" si="206"/>
        <v>42621.833333333336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05"/>
        <v>1.0760000000000001</v>
      </c>
      <c r="P2794" s="8">
        <f t="shared" si="209"/>
        <v>89.666666666666671</v>
      </c>
      <c r="Q2794" t="s">
        <v>8315</v>
      </c>
      <c r="R2794" t="s">
        <v>8316</v>
      </c>
      <c r="S2794" s="13">
        <f t="shared" si="207"/>
        <v>42182.897673611107</v>
      </c>
      <c r="T2794" s="13">
        <f t="shared" si="206"/>
        <v>42227.897673611107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05"/>
        <v>1.105675</v>
      </c>
      <c r="P2795" s="8">
        <f t="shared" si="209"/>
        <v>151.4623287671233</v>
      </c>
      <c r="Q2795" t="s">
        <v>8315</v>
      </c>
      <c r="R2795" t="s">
        <v>8316</v>
      </c>
      <c r="S2795" s="13">
        <f t="shared" si="207"/>
        <v>42176.085706018515</v>
      </c>
      <c r="T2795" s="13">
        <f t="shared" si="206"/>
        <v>42206.085706018515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05"/>
        <v>1.5</v>
      </c>
      <c r="P2796" s="8">
        <f t="shared" si="209"/>
        <v>25</v>
      </c>
      <c r="Q2796" t="s">
        <v>8315</v>
      </c>
      <c r="R2796" t="s">
        <v>8316</v>
      </c>
      <c r="S2796" s="13">
        <f t="shared" si="207"/>
        <v>42416.35832175926</v>
      </c>
      <c r="T2796" s="13">
        <f t="shared" si="206"/>
        <v>42432.458333333336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05"/>
        <v>1.0428571428571429</v>
      </c>
      <c r="P2797" s="8">
        <f t="shared" si="209"/>
        <v>36.5</v>
      </c>
      <c r="Q2797" t="s">
        <v>8315</v>
      </c>
      <c r="R2797" t="s">
        <v>8316</v>
      </c>
      <c r="S2797" s="13">
        <f t="shared" si="207"/>
        <v>41780.192604166667</v>
      </c>
      <c r="T2797" s="13">
        <f t="shared" si="206"/>
        <v>41796.625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05"/>
        <v>1.155</v>
      </c>
      <c r="P2798" s="8">
        <f t="shared" si="209"/>
        <v>44</v>
      </c>
      <c r="Q2798" t="s">
        <v>8315</v>
      </c>
      <c r="R2798" t="s">
        <v>8316</v>
      </c>
      <c r="S2798" s="13">
        <f t="shared" si="207"/>
        <v>41795.194768518515</v>
      </c>
      <c r="T2798" s="13">
        <f t="shared" si="206"/>
        <v>41825.194768518515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05"/>
        <v>1.02645125</v>
      </c>
      <c r="P2799" s="8">
        <f t="shared" si="209"/>
        <v>87.357553191489373</v>
      </c>
      <c r="Q2799" t="s">
        <v>8315</v>
      </c>
      <c r="R2799" t="s">
        <v>8316</v>
      </c>
      <c r="S2799" s="13">
        <f t="shared" si="207"/>
        <v>41798.606944444444</v>
      </c>
      <c r="T2799" s="13">
        <f t="shared" si="206"/>
        <v>41828.606944444444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05"/>
        <v>1.014</v>
      </c>
      <c r="P2800" s="8">
        <f t="shared" si="209"/>
        <v>36.474820143884891</v>
      </c>
      <c r="Q2800" t="s">
        <v>8315</v>
      </c>
      <c r="R2800" t="s">
        <v>8316</v>
      </c>
      <c r="S2800" s="13">
        <f t="shared" si="207"/>
        <v>42201.341678240737</v>
      </c>
      <c r="T2800" s="13">
        <f t="shared" si="206"/>
        <v>42216.333333333336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05"/>
        <v>1.1663479999999999</v>
      </c>
      <c r="P2801" s="8">
        <f t="shared" si="209"/>
        <v>44.859538461538463</v>
      </c>
      <c r="Q2801" t="s">
        <v>8315</v>
      </c>
      <c r="R2801" t="s">
        <v>8316</v>
      </c>
      <c r="S2801" s="13">
        <f t="shared" si="207"/>
        <v>42506.93136574074</v>
      </c>
      <c r="T2801" s="13">
        <f t="shared" si="206"/>
        <v>42538.333333333336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05"/>
        <v>1.33</v>
      </c>
      <c r="P2802" s="8">
        <f t="shared" si="209"/>
        <v>42.903225806451616</v>
      </c>
      <c r="Q2802" t="s">
        <v>8315</v>
      </c>
      <c r="R2802" t="s">
        <v>8316</v>
      </c>
      <c r="S2802" s="13">
        <f t="shared" si="207"/>
        <v>41948.219513888886</v>
      </c>
      <c r="T2802" s="13">
        <f t="shared" si="206"/>
        <v>42008.219513888886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05"/>
        <v>1.3320000000000001</v>
      </c>
      <c r="P2803" s="8">
        <f t="shared" si="209"/>
        <v>51.230769230769234</v>
      </c>
      <c r="Q2803" t="s">
        <v>8315</v>
      </c>
      <c r="R2803" t="s">
        <v>8316</v>
      </c>
      <c r="S2803" s="13">
        <f t="shared" si="207"/>
        <v>41899.909826388888</v>
      </c>
      <c r="T2803" s="13">
        <f t="shared" si="206"/>
        <v>41922.125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05"/>
        <v>1.0183333333333333</v>
      </c>
      <c r="P2804" s="8">
        <f t="shared" si="209"/>
        <v>33.944444444444443</v>
      </c>
      <c r="Q2804" t="s">
        <v>8315</v>
      </c>
      <c r="R2804" t="s">
        <v>8316</v>
      </c>
      <c r="S2804" s="13">
        <f t="shared" si="207"/>
        <v>42192.313738425924</v>
      </c>
      <c r="T2804" s="13">
        <f t="shared" si="206"/>
        <v>42222.313738425924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05"/>
        <v>1.2795000000000001</v>
      </c>
      <c r="P2805" s="8">
        <f t="shared" si="209"/>
        <v>90.744680851063833</v>
      </c>
      <c r="Q2805" t="s">
        <v>8315</v>
      </c>
      <c r="R2805" t="s">
        <v>8316</v>
      </c>
      <c r="S2805" s="13">
        <f t="shared" si="207"/>
        <v>42157.732361111113</v>
      </c>
      <c r="T2805" s="13">
        <f t="shared" si="206"/>
        <v>42200.666666666664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05"/>
        <v>1.1499999999999999</v>
      </c>
      <c r="P2806" s="8">
        <f t="shared" si="209"/>
        <v>50</v>
      </c>
      <c r="Q2806" t="s">
        <v>8315</v>
      </c>
      <c r="R2806" t="s">
        <v>8316</v>
      </c>
      <c r="S2806" s="13">
        <f t="shared" si="207"/>
        <v>41881.120254629626</v>
      </c>
      <c r="T2806" s="13">
        <f t="shared" si="206"/>
        <v>41911.120254629626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05"/>
        <v>1.1000000000000001</v>
      </c>
      <c r="P2807" s="8">
        <f t="shared" si="209"/>
        <v>24.444444444444443</v>
      </c>
      <c r="Q2807" t="s">
        <v>8315</v>
      </c>
      <c r="R2807" t="s">
        <v>8316</v>
      </c>
      <c r="S2807" s="13">
        <f t="shared" si="207"/>
        <v>42213.1721412037</v>
      </c>
      <c r="T2807" s="13">
        <f t="shared" si="206"/>
        <v>42238.1721412037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05"/>
        <v>1.121</v>
      </c>
      <c r="P2808" s="8">
        <f t="shared" si="209"/>
        <v>44.25</v>
      </c>
      <c r="Q2808" t="s">
        <v>8315</v>
      </c>
      <c r="R2808" t="s">
        <v>8316</v>
      </c>
      <c r="S2808" s="13">
        <f t="shared" si="207"/>
        <v>42184.933912037035</v>
      </c>
      <c r="T2808" s="13">
        <f t="shared" si="206"/>
        <v>42221.124999999993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05"/>
        <v>1.26</v>
      </c>
      <c r="P2809" s="8">
        <f t="shared" si="209"/>
        <v>67.741935483870961</v>
      </c>
      <c r="Q2809" t="s">
        <v>8315</v>
      </c>
      <c r="R2809" t="s">
        <v>8316</v>
      </c>
      <c r="S2809" s="13">
        <f t="shared" si="207"/>
        <v>42154.539791666662</v>
      </c>
      <c r="T2809" s="13">
        <f t="shared" si="206"/>
        <v>42184.539791666662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05"/>
        <v>1.0024444444444445</v>
      </c>
      <c r="P2810" s="8">
        <f t="shared" si="209"/>
        <v>65.376811594202906</v>
      </c>
      <c r="Q2810" t="s">
        <v>8315</v>
      </c>
      <c r="R2810" t="s">
        <v>8316</v>
      </c>
      <c r="S2810" s="13">
        <f t="shared" si="207"/>
        <v>42208.513136574074</v>
      </c>
      <c r="T2810" s="13">
        <f t="shared" si="206"/>
        <v>42238.513136574074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05"/>
        <v>1.024</v>
      </c>
      <c r="P2811" s="8">
        <f t="shared" si="209"/>
        <v>121.9047619047619</v>
      </c>
      <c r="Q2811" t="s">
        <v>8315</v>
      </c>
      <c r="R2811" t="s">
        <v>8316</v>
      </c>
      <c r="S2811" s="13">
        <f t="shared" si="207"/>
        <v>42451.163483796299</v>
      </c>
      <c r="T2811" s="13">
        <f t="shared" si="206"/>
        <v>42459.277083333327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05"/>
        <v>1.0820000000000001</v>
      </c>
      <c r="P2812" s="8">
        <f t="shared" si="209"/>
        <v>47.456140350877192</v>
      </c>
      <c r="Q2812" t="s">
        <v>8315</v>
      </c>
      <c r="R2812" t="s">
        <v>8316</v>
      </c>
      <c r="S2812" s="13">
        <f t="shared" si="207"/>
        <v>41758.806296296294</v>
      </c>
      <c r="T2812" s="13">
        <f t="shared" si="206"/>
        <v>41790.832638888889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05"/>
        <v>1.0026999999999999</v>
      </c>
      <c r="P2813" s="8">
        <f t="shared" si="209"/>
        <v>92.842592592592595</v>
      </c>
      <c r="Q2813" t="s">
        <v>8315</v>
      </c>
      <c r="R2813" t="s">
        <v>8316</v>
      </c>
      <c r="S2813" s="13">
        <f t="shared" si="207"/>
        <v>42028.163229166668</v>
      </c>
      <c r="T2813" s="13">
        <f t="shared" si="206"/>
        <v>42058.163229166668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05"/>
        <v>1.133</v>
      </c>
      <c r="P2814" s="8">
        <f t="shared" si="209"/>
        <v>68.253012048192772</v>
      </c>
      <c r="Q2814" t="s">
        <v>8315</v>
      </c>
      <c r="R2814" t="s">
        <v>8316</v>
      </c>
      <c r="S2814" s="13">
        <f t="shared" si="207"/>
        <v>42054.410856481474</v>
      </c>
      <c r="T2814" s="13">
        <f t="shared" si="206"/>
        <v>42099.833333333336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05"/>
        <v>1.2757571428571428</v>
      </c>
      <c r="P2815" s="8">
        <f t="shared" si="209"/>
        <v>37.209583333333335</v>
      </c>
      <c r="Q2815" t="s">
        <v>8315</v>
      </c>
      <c r="R2815" t="s">
        <v>8316</v>
      </c>
      <c r="S2815" s="13">
        <f t="shared" si="207"/>
        <v>42693.409270833326</v>
      </c>
      <c r="T2815" s="13">
        <f t="shared" si="206"/>
        <v>42718.409270833326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05"/>
        <v>1.0773333333333333</v>
      </c>
      <c r="P2816" s="8">
        <f t="shared" si="209"/>
        <v>25.25</v>
      </c>
      <c r="Q2816" t="s">
        <v>8315</v>
      </c>
      <c r="R2816" t="s">
        <v>8316</v>
      </c>
      <c r="S2816" s="13">
        <f t="shared" si="207"/>
        <v>42103.066145833327</v>
      </c>
      <c r="T2816" s="13">
        <f t="shared" si="206"/>
        <v>42133.066145833327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05"/>
        <v>2.42</v>
      </c>
      <c r="P2817" s="8">
        <f t="shared" si="209"/>
        <v>43.214285714285715</v>
      </c>
      <c r="Q2817" t="s">
        <v>8315</v>
      </c>
      <c r="R2817" t="s">
        <v>8316</v>
      </c>
      <c r="S2817" s="13">
        <f t="shared" si="207"/>
        <v>42559.443391203698</v>
      </c>
      <c r="T2817" s="13">
        <f t="shared" si="206"/>
        <v>42589.443391203698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05"/>
        <v>1.4156666666666666</v>
      </c>
      <c r="P2818" s="8">
        <f t="shared" si="209"/>
        <v>25.130177514792898</v>
      </c>
      <c r="Q2818" t="s">
        <v>8315</v>
      </c>
      <c r="R2818" t="s">
        <v>8316</v>
      </c>
      <c r="S2818" s="13">
        <f t="shared" si="207"/>
        <v>42188.134166666663</v>
      </c>
      <c r="T2818" s="13">
        <f t="shared" si="206"/>
        <v>42218.333333333336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10">E2819/D2819</f>
        <v>1.3</v>
      </c>
      <c r="P2819" s="8">
        <f t="shared" si="209"/>
        <v>23.636363636363637</v>
      </c>
      <c r="Q2819" t="s">
        <v>8315</v>
      </c>
      <c r="R2819" t="s">
        <v>8316</v>
      </c>
      <c r="S2819" s="13">
        <f t="shared" si="207"/>
        <v>42023.30164351852</v>
      </c>
      <c r="T2819" s="13">
        <f t="shared" ref="T2819:T2882" si="211">(I2819/86400)+25569+(-8/24)</f>
        <v>42063.30164351852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10"/>
        <v>1.0603</v>
      </c>
      <c r="P2820" s="8">
        <f t="shared" si="209"/>
        <v>103.95098039215686</v>
      </c>
      <c r="Q2820" t="s">
        <v>8315</v>
      </c>
      <c r="R2820" t="s">
        <v>8316</v>
      </c>
      <c r="S2820" s="13">
        <f t="shared" ref="S2820:S2883" si="212">(J2820/86400)+25569+(-8/24)</f>
        <v>42250.264884259253</v>
      </c>
      <c r="T2820" s="13">
        <f t="shared" si="211"/>
        <v>42270.264884259253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10"/>
        <v>1.048</v>
      </c>
      <c r="P2821" s="8">
        <f t="shared" si="209"/>
        <v>50.384615384615387</v>
      </c>
      <c r="Q2821" t="s">
        <v>8315</v>
      </c>
      <c r="R2821" t="s">
        <v>8316</v>
      </c>
      <c r="S2821" s="13">
        <f t="shared" si="212"/>
        <v>42139.192233796297</v>
      </c>
      <c r="T2821" s="13">
        <f t="shared" si="211"/>
        <v>42169.192233796297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10"/>
        <v>1.36</v>
      </c>
      <c r="P2822" s="8">
        <f t="shared" si="209"/>
        <v>13.6</v>
      </c>
      <c r="Q2822" t="s">
        <v>8315</v>
      </c>
      <c r="R2822" t="s">
        <v>8316</v>
      </c>
      <c r="S2822" s="13">
        <f t="shared" si="212"/>
        <v>42401.277650462966</v>
      </c>
      <c r="T2822" s="13">
        <f t="shared" si="211"/>
        <v>42425.666666666664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10"/>
        <v>1</v>
      </c>
      <c r="P2823" s="8">
        <f t="shared" si="209"/>
        <v>28.571428571428573</v>
      </c>
      <c r="Q2823" t="s">
        <v>8315</v>
      </c>
      <c r="R2823" t="s">
        <v>8316</v>
      </c>
      <c r="S2823" s="13">
        <f t="shared" si="212"/>
        <v>41875.589525462965</v>
      </c>
      <c r="T2823" s="13">
        <f t="shared" si="211"/>
        <v>41905.589525462965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10"/>
        <v>1</v>
      </c>
      <c r="P2824" s="8">
        <f t="shared" si="209"/>
        <v>63.829787234042556</v>
      </c>
      <c r="Q2824" t="s">
        <v>8315</v>
      </c>
      <c r="R2824" t="s">
        <v>8316</v>
      </c>
      <c r="S2824" s="13">
        <f t="shared" si="212"/>
        <v>42060.350601851846</v>
      </c>
      <c r="T2824" s="13">
        <f t="shared" si="211"/>
        <v>42090.308935185181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10"/>
        <v>1.24</v>
      </c>
      <c r="P2825" s="8">
        <f t="shared" si="209"/>
        <v>8.8571428571428577</v>
      </c>
      <c r="Q2825" t="s">
        <v>8315</v>
      </c>
      <c r="R2825" t="s">
        <v>8316</v>
      </c>
      <c r="S2825" s="13">
        <f t="shared" si="212"/>
        <v>42066.678310185183</v>
      </c>
      <c r="T2825" s="13">
        <f t="shared" si="211"/>
        <v>42094.624305555553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10"/>
        <v>1.1692307692307693</v>
      </c>
      <c r="P2826" s="8">
        <f t="shared" si="209"/>
        <v>50.666666666666664</v>
      </c>
      <c r="Q2826" t="s">
        <v>8315</v>
      </c>
      <c r="R2826" t="s">
        <v>8316</v>
      </c>
      <c r="S2826" s="13">
        <f t="shared" si="212"/>
        <v>42135.9374537037</v>
      </c>
      <c r="T2826" s="13">
        <f t="shared" si="211"/>
        <v>42167.738194444442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10"/>
        <v>1.0333333333333334</v>
      </c>
      <c r="P2827" s="8">
        <f t="shared" si="209"/>
        <v>60.784313725490193</v>
      </c>
      <c r="Q2827" t="s">
        <v>8315</v>
      </c>
      <c r="R2827" t="s">
        <v>8316</v>
      </c>
      <c r="S2827" s="13">
        <f t="shared" si="212"/>
        <v>42312.459328703706</v>
      </c>
      <c r="T2827" s="13">
        <f t="shared" si="211"/>
        <v>42342.459328703706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10"/>
        <v>1.0774999999999999</v>
      </c>
      <c r="P2828" s="8">
        <f t="shared" si="209"/>
        <v>113.42105263157895</v>
      </c>
      <c r="Q2828" t="s">
        <v>8315</v>
      </c>
      <c r="R2828" t="s">
        <v>8316</v>
      </c>
      <c r="S2828" s="13">
        <f t="shared" si="212"/>
        <v>42170.701527777775</v>
      </c>
      <c r="T2828" s="13">
        <f t="shared" si="211"/>
        <v>42194.958333333336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10"/>
        <v>1.2024999999999999</v>
      </c>
      <c r="P2829" s="8">
        <f t="shared" si="209"/>
        <v>104.56521739130434</v>
      </c>
      <c r="Q2829" t="s">
        <v>8315</v>
      </c>
      <c r="R2829" t="s">
        <v>8316</v>
      </c>
      <c r="S2829" s="13">
        <f t="shared" si="212"/>
        <v>42494.350300925922</v>
      </c>
      <c r="T2829" s="13">
        <f t="shared" si="211"/>
        <v>42524.354166666664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10"/>
        <v>1.0037894736842106</v>
      </c>
      <c r="P2830" s="8">
        <f t="shared" si="209"/>
        <v>98.30927835051547</v>
      </c>
      <c r="Q2830" t="s">
        <v>8315</v>
      </c>
      <c r="R2830" t="s">
        <v>8316</v>
      </c>
      <c r="S2830" s="13">
        <f t="shared" si="212"/>
        <v>42253.931354166663</v>
      </c>
      <c r="T2830" s="13">
        <f t="shared" si="211"/>
        <v>42279.624999999993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10"/>
        <v>1.0651999999999999</v>
      </c>
      <c r="P2831" s="8">
        <f t="shared" si="209"/>
        <v>35.039473684210527</v>
      </c>
      <c r="Q2831" t="s">
        <v>8315</v>
      </c>
      <c r="R2831" t="s">
        <v>8316</v>
      </c>
      <c r="S2831" s="13">
        <f t="shared" si="212"/>
        <v>42495.100902777776</v>
      </c>
      <c r="T2831" s="13">
        <f t="shared" si="211"/>
        <v>42523.100902777776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10"/>
        <v>1</v>
      </c>
      <c r="P2832" s="8">
        <f t="shared" si="209"/>
        <v>272.72727272727275</v>
      </c>
      <c r="Q2832" t="s">
        <v>8315</v>
      </c>
      <c r="R2832" t="s">
        <v>8316</v>
      </c>
      <c r="S2832" s="13">
        <f t="shared" si="212"/>
        <v>41758.506342592591</v>
      </c>
      <c r="T2832" s="13">
        <f t="shared" si="211"/>
        <v>41770.832638888889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10"/>
        <v>1.1066666666666667</v>
      </c>
      <c r="P2833" s="8">
        <f t="shared" si="209"/>
        <v>63.846153846153847</v>
      </c>
      <c r="Q2833" t="s">
        <v>8315</v>
      </c>
      <c r="R2833" t="s">
        <v>8316</v>
      </c>
      <c r="S2833" s="13">
        <f t="shared" si="212"/>
        <v>42171.491550925923</v>
      </c>
      <c r="T2833" s="13">
        <f t="shared" si="211"/>
        <v>42201.491550925923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10"/>
        <v>1.1471959999999999</v>
      </c>
      <c r="P2834" s="8">
        <f t="shared" si="209"/>
        <v>30.189368421052631</v>
      </c>
      <c r="Q2834" t="s">
        <v>8315</v>
      </c>
      <c r="R2834" t="s">
        <v>8316</v>
      </c>
      <c r="S2834" s="13">
        <f t="shared" si="212"/>
        <v>41938.376087962963</v>
      </c>
      <c r="T2834" s="13">
        <f t="shared" si="211"/>
        <v>41966.583333333336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10"/>
        <v>1.0825925925925926</v>
      </c>
      <c r="P2835" s="8">
        <f t="shared" si="209"/>
        <v>83.51428571428572</v>
      </c>
      <c r="Q2835" t="s">
        <v>8315</v>
      </c>
      <c r="R2835" t="s">
        <v>8316</v>
      </c>
      <c r="S2835" s="13">
        <f t="shared" si="212"/>
        <v>42267.794363425921</v>
      </c>
      <c r="T2835" s="13">
        <f t="shared" si="211"/>
        <v>42287.749999999993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10"/>
        <v>1.7</v>
      </c>
      <c r="P2836" s="8">
        <f t="shared" si="209"/>
        <v>64.761904761904759</v>
      </c>
      <c r="Q2836" t="s">
        <v>8315</v>
      </c>
      <c r="R2836" t="s">
        <v>8316</v>
      </c>
      <c r="S2836" s="13">
        <f t="shared" si="212"/>
        <v>42019.626504629625</v>
      </c>
      <c r="T2836" s="13">
        <f t="shared" si="211"/>
        <v>42034.626504629625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10"/>
        <v>1.8709899999999999</v>
      </c>
      <c r="P2837" s="8">
        <f t="shared" si="209"/>
        <v>20.118172043010752</v>
      </c>
      <c r="Q2837" t="s">
        <v>8315</v>
      </c>
      <c r="R2837" t="s">
        <v>8316</v>
      </c>
      <c r="S2837" s="13">
        <f t="shared" si="212"/>
        <v>42313.370567129627</v>
      </c>
      <c r="T2837" s="13">
        <f t="shared" si="211"/>
        <v>42342.666666666664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10"/>
        <v>1.0777777777777777</v>
      </c>
      <c r="P2838" s="8">
        <f t="shared" si="209"/>
        <v>44.090909090909093</v>
      </c>
      <c r="Q2838" t="s">
        <v>8315</v>
      </c>
      <c r="R2838" t="s">
        <v>8316</v>
      </c>
      <c r="S2838" s="13">
        <f t="shared" si="212"/>
        <v>42745.928449074076</v>
      </c>
      <c r="T2838" s="13">
        <f t="shared" si="211"/>
        <v>42783.874305555553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10"/>
        <v>1</v>
      </c>
      <c r="P2839" s="8">
        <f t="shared" si="209"/>
        <v>40.476190476190474</v>
      </c>
      <c r="Q2839" t="s">
        <v>8315</v>
      </c>
      <c r="R2839" t="s">
        <v>8316</v>
      </c>
      <c r="S2839" s="13">
        <f t="shared" si="212"/>
        <v>42307.575046296297</v>
      </c>
      <c r="T2839" s="13">
        <f t="shared" si="211"/>
        <v>42347.616712962961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10"/>
        <v>1.2024999999999999</v>
      </c>
      <c r="P2840" s="8">
        <f t="shared" si="209"/>
        <v>44.537037037037038</v>
      </c>
      <c r="Q2840" t="s">
        <v>8315</v>
      </c>
      <c r="R2840" t="s">
        <v>8316</v>
      </c>
      <c r="S2840" s="13">
        <f t="shared" si="212"/>
        <v>41842.274259259255</v>
      </c>
      <c r="T2840" s="13">
        <f t="shared" si="211"/>
        <v>41864.583333333328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10"/>
        <v>1.1142857142857143</v>
      </c>
      <c r="P2841" s="8">
        <f t="shared" si="209"/>
        <v>125.80645161290323</v>
      </c>
      <c r="Q2841" t="s">
        <v>8315</v>
      </c>
      <c r="R2841" t="s">
        <v>8316</v>
      </c>
      <c r="S2841" s="13">
        <f t="shared" si="212"/>
        <v>41852.906874999993</v>
      </c>
      <c r="T2841" s="13">
        <f t="shared" si="211"/>
        <v>41875.874305555553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10"/>
        <v>1.04</v>
      </c>
      <c r="P2842" s="8">
        <f t="shared" si="209"/>
        <v>19.696969696969695</v>
      </c>
      <c r="Q2842" t="s">
        <v>8315</v>
      </c>
      <c r="R2842" t="s">
        <v>8316</v>
      </c>
      <c r="S2842" s="13">
        <f t="shared" si="212"/>
        <v>42059.702303240738</v>
      </c>
      <c r="T2842" s="13">
        <f t="shared" si="211"/>
        <v>42081.374999999993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10"/>
        <v>0.01</v>
      </c>
      <c r="P2843" s="8">
        <f t="shared" si="209"/>
        <v>10</v>
      </c>
      <c r="Q2843" t="s">
        <v>8315</v>
      </c>
      <c r="R2843" t="s">
        <v>8316</v>
      </c>
      <c r="S2843" s="13">
        <f t="shared" si="212"/>
        <v>42291.406215277777</v>
      </c>
      <c r="T2843" s="13">
        <f t="shared" si="211"/>
        <v>42351.447881944441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10"/>
        <v>0</v>
      </c>
      <c r="Q2844" t="s">
        <v>8315</v>
      </c>
      <c r="R2844" t="s">
        <v>8316</v>
      </c>
      <c r="S2844" s="13">
        <f t="shared" si="212"/>
        <v>41784.619155092594</v>
      </c>
      <c r="T2844" s="13">
        <f t="shared" si="211"/>
        <v>41811.125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10"/>
        <v>0</v>
      </c>
      <c r="Q2845" t="s">
        <v>8315</v>
      </c>
      <c r="R2845" t="s">
        <v>8316</v>
      </c>
      <c r="S2845" s="13">
        <f t="shared" si="212"/>
        <v>42492.404513888883</v>
      </c>
      <c r="T2845" s="13">
        <f t="shared" si="211"/>
        <v>42533.833333333336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10"/>
        <v>5.4545454545454543E-2</v>
      </c>
      <c r="P2846" s="8">
        <f>E2846/L2846</f>
        <v>30</v>
      </c>
      <c r="Q2846" t="s">
        <v>8315</v>
      </c>
      <c r="R2846" t="s">
        <v>8316</v>
      </c>
      <c r="S2846" s="13">
        <f t="shared" si="212"/>
        <v>42709.212731481479</v>
      </c>
      <c r="T2846" s="13">
        <f t="shared" si="211"/>
        <v>42739.212731481479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10"/>
        <v>0.31546666666666667</v>
      </c>
      <c r="P2847" s="8">
        <f>E2847/L2847</f>
        <v>60.666666666666664</v>
      </c>
      <c r="Q2847" t="s">
        <v>8315</v>
      </c>
      <c r="R2847" t="s">
        <v>8316</v>
      </c>
      <c r="S2847" s="13">
        <f t="shared" si="212"/>
        <v>42102.683252314811</v>
      </c>
      <c r="T2847" s="13">
        <f t="shared" si="211"/>
        <v>42162.683252314811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10"/>
        <v>0</v>
      </c>
      <c r="Q2848" t="s">
        <v>8315</v>
      </c>
      <c r="R2848" t="s">
        <v>8316</v>
      </c>
      <c r="S2848" s="13">
        <f t="shared" si="212"/>
        <v>42108.358726851853</v>
      </c>
      <c r="T2848" s="13">
        <f t="shared" si="211"/>
        <v>42153.358726851853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10"/>
        <v>0</v>
      </c>
      <c r="Q2849" t="s">
        <v>8315</v>
      </c>
      <c r="R2849" t="s">
        <v>8316</v>
      </c>
      <c r="S2849" s="13">
        <f t="shared" si="212"/>
        <v>42453.472974537035</v>
      </c>
      <c r="T2849" s="13">
        <f t="shared" si="211"/>
        <v>42513.472974537035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10"/>
        <v>2E-3</v>
      </c>
      <c r="P2850" s="8">
        <f>E2850/L2850</f>
        <v>23.333333333333332</v>
      </c>
      <c r="Q2850" t="s">
        <v>8315</v>
      </c>
      <c r="R2850" t="s">
        <v>8316</v>
      </c>
      <c r="S2850" s="13">
        <f t="shared" si="212"/>
        <v>42123.315497685187</v>
      </c>
      <c r="T2850" s="13">
        <f t="shared" si="211"/>
        <v>42153.315497685187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10"/>
        <v>0.01</v>
      </c>
      <c r="P2851" s="8">
        <f>E2851/L2851</f>
        <v>5</v>
      </c>
      <c r="Q2851" t="s">
        <v>8315</v>
      </c>
      <c r="R2851" t="s">
        <v>8316</v>
      </c>
      <c r="S2851" s="13">
        <f t="shared" si="212"/>
        <v>42453.094907407409</v>
      </c>
      <c r="T2851" s="13">
        <f t="shared" si="211"/>
        <v>42483.094907407409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10"/>
        <v>3.8875E-2</v>
      </c>
      <c r="P2852" s="8">
        <f>E2852/L2852</f>
        <v>23.923076923076923</v>
      </c>
      <c r="Q2852" t="s">
        <v>8315</v>
      </c>
      <c r="R2852" t="s">
        <v>8316</v>
      </c>
      <c r="S2852" s="13">
        <f t="shared" si="212"/>
        <v>41857.673738425925</v>
      </c>
      <c r="T2852" s="13">
        <f t="shared" si="211"/>
        <v>41887.673738425925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10"/>
        <v>0</v>
      </c>
      <c r="Q2853" t="s">
        <v>8315</v>
      </c>
      <c r="R2853" t="s">
        <v>8316</v>
      </c>
      <c r="S2853" s="13">
        <f t="shared" si="212"/>
        <v>42389.669317129628</v>
      </c>
      <c r="T2853" s="13">
        <f t="shared" si="211"/>
        <v>42398.636805555558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10"/>
        <v>1.9E-2</v>
      </c>
      <c r="P2854" s="8">
        <f>E2854/L2854</f>
        <v>15.833333333333334</v>
      </c>
      <c r="Q2854" t="s">
        <v>8315</v>
      </c>
      <c r="R2854" t="s">
        <v>8316</v>
      </c>
      <c r="S2854" s="13">
        <f t="shared" si="212"/>
        <v>41780.711840277778</v>
      </c>
      <c r="T2854" s="13">
        <f t="shared" si="211"/>
        <v>41810.711840277778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10"/>
        <v>0</v>
      </c>
      <c r="Q2855" t="s">
        <v>8315</v>
      </c>
      <c r="R2855" t="s">
        <v>8316</v>
      </c>
      <c r="S2855" s="13">
        <f t="shared" si="212"/>
        <v>41835.85760416666</v>
      </c>
      <c r="T2855" s="13">
        <f t="shared" si="211"/>
        <v>41895.85760416666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10"/>
        <v>0.41699999999999998</v>
      </c>
      <c r="P2856" s="8">
        <f>E2856/L2856</f>
        <v>29.785714285714285</v>
      </c>
      <c r="Q2856" t="s">
        <v>8315</v>
      </c>
      <c r="R2856" t="s">
        <v>8316</v>
      </c>
      <c r="S2856" s="13">
        <f t="shared" si="212"/>
        <v>42111.383321759255</v>
      </c>
      <c r="T2856" s="13">
        <f t="shared" si="211"/>
        <v>42131.383321759255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10"/>
        <v>0.5</v>
      </c>
      <c r="P2857" s="8">
        <f>E2857/L2857</f>
        <v>60</v>
      </c>
      <c r="Q2857" t="s">
        <v>8315</v>
      </c>
      <c r="R2857" t="s">
        <v>8316</v>
      </c>
      <c r="S2857" s="13">
        <f t="shared" si="212"/>
        <v>42369.674432870372</v>
      </c>
      <c r="T2857" s="13">
        <f t="shared" si="211"/>
        <v>42398.648611111108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10"/>
        <v>4.8666666666666664E-2</v>
      </c>
      <c r="P2858" s="8">
        <f>E2858/L2858</f>
        <v>24.333333333333332</v>
      </c>
      <c r="Q2858" t="s">
        <v>8315</v>
      </c>
      <c r="R2858" t="s">
        <v>8316</v>
      </c>
      <c r="S2858" s="13">
        <f t="shared" si="212"/>
        <v>42164.704247685186</v>
      </c>
      <c r="T2858" s="13">
        <f t="shared" si="211"/>
        <v>42224.56527777778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10"/>
        <v>0.19736842105263158</v>
      </c>
      <c r="P2859" s="8">
        <f>E2859/L2859</f>
        <v>500</v>
      </c>
      <c r="Q2859" t="s">
        <v>8315</v>
      </c>
      <c r="R2859" t="s">
        <v>8316</v>
      </c>
      <c r="S2859" s="13">
        <f t="shared" si="212"/>
        <v>42726.586747685178</v>
      </c>
      <c r="T2859" s="13">
        <f t="shared" si="211"/>
        <v>42786.416666666664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10"/>
        <v>0</v>
      </c>
      <c r="Q2860" t="s">
        <v>8315</v>
      </c>
      <c r="R2860" t="s">
        <v>8316</v>
      </c>
      <c r="S2860" s="13">
        <f t="shared" si="212"/>
        <v>41954.211747685178</v>
      </c>
      <c r="T2860" s="13">
        <f t="shared" si="211"/>
        <v>41978.144444444442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10"/>
        <v>1.7500000000000002E-2</v>
      </c>
      <c r="P2861" s="8">
        <f t="shared" ref="P2861:P2866" si="213">E2861/L2861</f>
        <v>35</v>
      </c>
      <c r="Q2861" t="s">
        <v>8315</v>
      </c>
      <c r="R2861" t="s">
        <v>8316</v>
      </c>
      <c r="S2861" s="13">
        <f t="shared" si="212"/>
        <v>42233.028981481482</v>
      </c>
      <c r="T2861" s="13">
        <f t="shared" si="211"/>
        <v>42293.028981481482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10"/>
        <v>6.6500000000000004E-2</v>
      </c>
      <c r="P2862" s="8">
        <f t="shared" si="213"/>
        <v>29.555555555555557</v>
      </c>
      <c r="Q2862" t="s">
        <v>8315</v>
      </c>
      <c r="R2862" t="s">
        <v>8316</v>
      </c>
      <c r="S2862" s="13">
        <f t="shared" si="212"/>
        <v>42480.467314814814</v>
      </c>
      <c r="T2862" s="13">
        <f t="shared" si="211"/>
        <v>42540.467314814814</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10"/>
        <v>0.32</v>
      </c>
      <c r="P2863" s="8">
        <f t="shared" si="213"/>
        <v>26.666666666666668</v>
      </c>
      <c r="Q2863" t="s">
        <v>8315</v>
      </c>
      <c r="R2863" t="s">
        <v>8316</v>
      </c>
      <c r="S2863" s="13">
        <f t="shared" si="212"/>
        <v>42257.2575</v>
      </c>
      <c r="T2863" s="13">
        <f t="shared" si="211"/>
        <v>42271.2575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10"/>
        <v>4.3307086614173228E-3</v>
      </c>
      <c r="P2864" s="8">
        <f t="shared" si="213"/>
        <v>18.333333333333332</v>
      </c>
      <c r="Q2864" t="s">
        <v>8315</v>
      </c>
      <c r="R2864" t="s">
        <v>8316</v>
      </c>
      <c r="S2864" s="13">
        <f t="shared" si="212"/>
        <v>41784.456354166665</v>
      </c>
      <c r="T2864" s="13">
        <f t="shared" si="211"/>
        <v>41814.456354166665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10"/>
        <v>4.0000000000000002E-4</v>
      </c>
      <c r="P2865" s="8">
        <f t="shared" si="213"/>
        <v>20</v>
      </c>
      <c r="Q2865" t="s">
        <v>8315</v>
      </c>
      <c r="R2865" t="s">
        <v>8316</v>
      </c>
      <c r="S2865" s="13">
        <f t="shared" si="212"/>
        <v>41831.34170138889</v>
      </c>
      <c r="T2865" s="13">
        <f t="shared" si="211"/>
        <v>41891.34170138889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10"/>
        <v>1.6E-2</v>
      </c>
      <c r="P2866" s="8">
        <f t="shared" si="213"/>
        <v>13.333333333333334</v>
      </c>
      <c r="Q2866" t="s">
        <v>8315</v>
      </c>
      <c r="R2866" t="s">
        <v>8316</v>
      </c>
      <c r="S2866" s="13">
        <f t="shared" si="212"/>
        <v>42172.280173611107</v>
      </c>
      <c r="T2866" s="13">
        <f t="shared" si="211"/>
        <v>42202.220833333333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10"/>
        <v>0</v>
      </c>
      <c r="Q2867" t="s">
        <v>8315</v>
      </c>
      <c r="R2867" t="s">
        <v>8316</v>
      </c>
      <c r="S2867" s="13">
        <f t="shared" si="212"/>
        <v>41949.780775462961</v>
      </c>
      <c r="T2867" s="13">
        <f t="shared" si="211"/>
        <v>42009.780775462961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10"/>
        <v>8.9999999999999993E-3</v>
      </c>
      <c r="P2868" s="8">
        <f t="shared" ref="P2868:P2873" si="214">E2868/L2868</f>
        <v>22.5</v>
      </c>
      <c r="Q2868" t="s">
        <v>8315</v>
      </c>
      <c r="R2868" t="s">
        <v>8316</v>
      </c>
      <c r="S2868" s="13">
        <f t="shared" si="212"/>
        <v>42627.621770833335</v>
      </c>
      <c r="T2868" s="13">
        <f t="shared" si="211"/>
        <v>42657.583333333336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10"/>
        <v>0.2016</v>
      </c>
      <c r="P2869" s="8">
        <f t="shared" si="214"/>
        <v>50.4</v>
      </c>
      <c r="Q2869" t="s">
        <v>8315</v>
      </c>
      <c r="R2869" t="s">
        <v>8316</v>
      </c>
      <c r="S2869" s="13">
        <f t="shared" si="212"/>
        <v>42530.861944444441</v>
      </c>
      <c r="T2869" s="13">
        <f t="shared" si="211"/>
        <v>42554.833333333336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10"/>
        <v>0.42011733333333334</v>
      </c>
      <c r="P2870" s="8">
        <f t="shared" si="214"/>
        <v>105.02933333333334</v>
      </c>
      <c r="Q2870" t="s">
        <v>8315</v>
      </c>
      <c r="R2870" t="s">
        <v>8316</v>
      </c>
      <c r="S2870" s="13">
        <f t="shared" si="212"/>
        <v>42618.493680555555</v>
      </c>
      <c r="T2870" s="13">
        <f t="shared" si="211"/>
        <v>42648.493680555555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10"/>
        <v>8.8500000000000002E-3</v>
      </c>
      <c r="P2871" s="8">
        <f t="shared" si="214"/>
        <v>35.4</v>
      </c>
      <c r="Q2871" t="s">
        <v>8315</v>
      </c>
      <c r="R2871" t="s">
        <v>8316</v>
      </c>
      <c r="S2871" s="13">
        <f t="shared" si="212"/>
        <v>42540.260196759256</v>
      </c>
      <c r="T2871" s="13">
        <f t="shared" si="211"/>
        <v>42570.260196759256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10"/>
        <v>0.15</v>
      </c>
      <c r="P2872" s="8">
        <f t="shared" si="214"/>
        <v>83.333333333333329</v>
      </c>
      <c r="Q2872" t="s">
        <v>8315</v>
      </c>
      <c r="R2872" t="s">
        <v>8316</v>
      </c>
      <c r="S2872" s="13">
        <f t="shared" si="212"/>
        <v>41745.856076388889</v>
      </c>
      <c r="T2872" s="13">
        <f t="shared" si="211"/>
        <v>41775.856076388889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10"/>
        <v>4.6699999999999998E-2</v>
      </c>
      <c r="P2873" s="8">
        <f t="shared" si="214"/>
        <v>35.92307692307692</v>
      </c>
      <c r="Q2873" t="s">
        <v>8315</v>
      </c>
      <c r="R2873" t="s">
        <v>8316</v>
      </c>
      <c r="S2873" s="13">
        <f t="shared" si="212"/>
        <v>41974.405243055553</v>
      </c>
      <c r="T2873" s="13">
        <f t="shared" si="211"/>
        <v>41994.405243055553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10"/>
        <v>0</v>
      </c>
      <c r="Q2874" t="s">
        <v>8315</v>
      </c>
      <c r="R2874" t="s">
        <v>8316</v>
      </c>
      <c r="S2874" s="13">
        <f t="shared" si="212"/>
        <v>42114.782847222225</v>
      </c>
      <c r="T2874" s="13">
        <f t="shared" si="211"/>
        <v>42174.782847222225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10"/>
        <v>0.38119999999999998</v>
      </c>
      <c r="P2875" s="8">
        <f>E2875/L2875</f>
        <v>119.125</v>
      </c>
      <c r="Q2875" t="s">
        <v>8315</v>
      </c>
      <c r="R2875" t="s">
        <v>8316</v>
      </c>
      <c r="S2875" s="13">
        <f t="shared" si="212"/>
        <v>42002.484155092585</v>
      </c>
      <c r="T2875" s="13">
        <f t="shared" si="211"/>
        <v>42032.484155092585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10"/>
        <v>5.4199999999999998E-2</v>
      </c>
      <c r="P2876" s="8">
        <f>E2876/L2876</f>
        <v>90.333333333333329</v>
      </c>
      <c r="Q2876" t="s">
        <v>8315</v>
      </c>
      <c r="R2876" t="s">
        <v>8316</v>
      </c>
      <c r="S2876" s="13">
        <f t="shared" si="212"/>
        <v>42722.511412037034</v>
      </c>
      <c r="T2876" s="13">
        <f t="shared" si="211"/>
        <v>42752.511412037034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10"/>
        <v>3.5E-4</v>
      </c>
      <c r="P2877" s="8">
        <f>E2877/L2877</f>
        <v>2.3333333333333335</v>
      </c>
      <c r="Q2877" t="s">
        <v>8315</v>
      </c>
      <c r="R2877" t="s">
        <v>8316</v>
      </c>
      <c r="S2877" s="13">
        <f t="shared" si="212"/>
        <v>42464.795057870368</v>
      </c>
      <c r="T2877" s="13">
        <f t="shared" si="211"/>
        <v>42494.795057870368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10"/>
        <v>0</v>
      </c>
      <c r="Q2878" t="s">
        <v>8315</v>
      </c>
      <c r="R2878" t="s">
        <v>8316</v>
      </c>
      <c r="S2878" s="13">
        <f t="shared" si="212"/>
        <v>42171.410636574066</v>
      </c>
      <c r="T2878" s="13">
        <f t="shared" si="211"/>
        <v>42201.410636574066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10"/>
        <v>0.10833333333333334</v>
      </c>
      <c r="P2879" s="8">
        <f>E2879/L2879</f>
        <v>108.33333333333333</v>
      </c>
      <c r="Q2879" t="s">
        <v>8315</v>
      </c>
      <c r="R2879" t="s">
        <v>8316</v>
      </c>
      <c r="S2879" s="13">
        <f t="shared" si="212"/>
        <v>42672.621805555558</v>
      </c>
      <c r="T2879" s="13">
        <f t="shared" si="211"/>
        <v>42704.374999999993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10"/>
        <v>2.1000000000000001E-2</v>
      </c>
      <c r="P2880" s="8">
        <f>E2880/L2880</f>
        <v>15.75</v>
      </c>
      <c r="Q2880" t="s">
        <v>8315</v>
      </c>
      <c r="R2880" t="s">
        <v>8316</v>
      </c>
      <c r="S2880" s="13">
        <f t="shared" si="212"/>
        <v>42128.282349537032</v>
      </c>
      <c r="T2880" s="13">
        <f t="shared" si="211"/>
        <v>42188.282349537032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10"/>
        <v>2.5892857142857141E-3</v>
      </c>
      <c r="P2881" s="8">
        <f>E2881/L2881</f>
        <v>29</v>
      </c>
      <c r="Q2881" t="s">
        <v>8315</v>
      </c>
      <c r="R2881" t="s">
        <v>8316</v>
      </c>
      <c r="S2881" s="13">
        <f t="shared" si="212"/>
        <v>42359.391909722217</v>
      </c>
      <c r="T2881" s="13">
        <f t="shared" si="211"/>
        <v>42389.391909722217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10"/>
        <v>0.23333333333333334</v>
      </c>
      <c r="P2882" s="8">
        <f>E2882/L2882</f>
        <v>96.551724137931032</v>
      </c>
      <c r="Q2882" t="s">
        <v>8315</v>
      </c>
      <c r="R2882" t="s">
        <v>8316</v>
      </c>
      <c r="S2882" s="13">
        <f t="shared" si="212"/>
        <v>42192.57236111111</v>
      </c>
      <c r="T2882" s="13">
        <f t="shared" si="211"/>
        <v>42236.378472222219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15">E2883/D2883</f>
        <v>0</v>
      </c>
      <c r="Q2883" t="s">
        <v>8315</v>
      </c>
      <c r="R2883" t="s">
        <v>8316</v>
      </c>
      <c r="S2883" s="13">
        <f t="shared" si="212"/>
        <v>41916.264305555553</v>
      </c>
      <c r="T2883" s="13">
        <f t="shared" ref="T2883:T2946" si="216">(I2883/86400)+25569+(-8/24)</f>
        <v>41976.305972222217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15"/>
        <v>0.33600000000000002</v>
      </c>
      <c r="P2884" s="8">
        <f t="shared" ref="P2884:P2889" si="217">E2884/L2884</f>
        <v>63</v>
      </c>
      <c r="Q2884" t="s">
        <v>8315</v>
      </c>
      <c r="R2884" t="s">
        <v>8316</v>
      </c>
      <c r="S2884" s="13">
        <f t="shared" ref="S2884:S2947" si="218">(J2884/86400)+25569+(-8/24)</f>
        <v>42461.262939814813</v>
      </c>
      <c r="T2884" s="13">
        <f t="shared" si="216"/>
        <v>42491.262939814813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15"/>
        <v>0.1908</v>
      </c>
      <c r="P2885" s="8">
        <f t="shared" si="217"/>
        <v>381.6</v>
      </c>
      <c r="Q2885" t="s">
        <v>8315</v>
      </c>
      <c r="R2885" t="s">
        <v>8316</v>
      </c>
      <c r="S2885" s="13">
        <f t="shared" si="218"/>
        <v>42370.569872685184</v>
      </c>
      <c r="T2885" s="13">
        <f t="shared" si="216"/>
        <v>42405.874305555553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15"/>
        <v>4.1111111111111114E-3</v>
      </c>
      <c r="P2886" s="8">
        <f t="shared" si="217"/>
        <v>46.25</v>
      </c>
      <c r="Q2886" t="s">
        <v>8315</v>
      </c>
      <c r="R2886" t="s">
        <v>8316</v>
      </c>
      <c r="S2886" s="13">
        <f t="shared" si="218"/>
        <v>41948.393923611111</v>
      </c>
      <c r="T2886" s="13">
        <f t="shared" si="216"/>
        <v>41978.393923611111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15"/>
        <v>0.32500000000000001</v>
      </c>
      <c r="P2887" s="8">
        <f t="shared" si="217"/>
        <v>26</v>
      </c>
      <c r="Q2887" t="s">
        <v>8315</v>
      </c>
      <c r="R2887" t="s">
        <v>8316</v>
      </c>
      <c r="S2887" s="13">
        <f t="shared" si="218"/>
        <v>42046.743067129624</v>
      </c>
      <c r="T2887" s="13">
        <f t="shared" si="216"/>
        <v>42076.70140046296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15"/>
        <v>0.05</v>
      </c>
      <c r="P2888" s="8">
        <f t="shared" si="217"/>
        <v>10</v>
      </c>
      <c r="Q2888" t="s">
        <v>8315</v>
      </c>
      <c r="R2888" t="s">
        <v>8316</v>
      </c>
      <c r="S2888" s="13">
        <f t="shared" si="218"/>
        <v>42261.299583333333</v>
      </c>
      <c r="T2888" s="13">
        <f t="shared" si="216"/>
        <v>42265.832638888889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15"/>
        <v>1.6666666666666668E-3</v>
      </c>
      <c r="P2889" s="8">
        <f t="shared" si="217"/>
        <v>5</v>
      </c>
      <c r="Q2889" t="s">
        <v>8315</v>
      </c>
      <c r="R2889" t="s">
        <v>8316</v>
      </c>
      <c r="S2889" s="13">
        <f t="shared" si="218"/>
        <v>41985.094027777777</v>
      </c>
      <c r="T2889" s="13">
        <f t="shared" si="216"/>
        <v>42015.094027777777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15"/>
        <v>0</v>
      </c>
      <c r="Q2890" t="s">
        <v>8315</v>
      </c>
      <c r="R2890" t="s">
        <v>8316</v>
      </c>
      <c r="S2890" s="13">
        <f t="shared" si="218"/>
        <v>41922.201851851853</v>
      </c>
      <c r="T2890" s="13">
        <f t="shared" si="216"/>
        <v>41929.874305555553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15"/>
        <v>0.38066666666666665</v>
      </c>
      <c r="P2891" s="8">
        <f>E2891/L2891</f>
        <v>81.571428571428569</v>
      </c>
      <c r="Q2891" t="s">
        <v>8315</v>
      </c>
      <c r="R2891" t="s">
        <v>8316</v>
      </c>
      <c r="S2891" s="13">
        <f t="shared" si="218"/>
        <v>41850.529918981476</v>
      </c>
      <c r="T2891" s="13">
        <f t="shared" si="216"/>
        <v>41880.529918981476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15"/>
        <v>1.0500000000000001E-2</v>
      </c>
      <c r="P2892" s="8">
        <f>E2892/L2892</f>
        <v>7</v>
      </c>
      <c r="Q2892" t="s">
        <v>8315</v>
      </c>
      <c r="R2892" t="s">
        <v>8316</v>
      </c>
      <c r="S2892" s="13">
        <f t="shared" si="218"/>
        <v>41831.409629629627</v>
      </c>
      <c r="T2892" s="13">
        <f t="shared" si="216"/>
        <v>41859.791666666664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15"/>
        <v>2.7300000000000001E-2</v>
      </c>
      <c r="P2893" s="8">
        <f>E2893/L2893</f>
        <v>27.3</v>
      </c>
      <c r="Q2893" t="s">
        <v>8315</v>
      </c>
      <c r="R2893" t="s">
        <v>8316</v>
      </c>
      <c r="S2893" s="13">
        <f t="shared" si="218"/>
        <v>42415.550092592595</v>
      </c>
      <c r="T2893" s="13">
        <f t="shared" si="216"/>
        <v>42475.508425925924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15"/>
        <v>9.0909090909090912E-2</v>
      </c>
      <c r="P2894" s="8">
        <f>E2894/L2894</f>
        <v>29.411764705882351</v>
      </c>
      <c r="Q2894" t="s">
        <v>8315</v>
      </c>
      <c r="R2894" t="s">
        <v>8316</v>
      </c>
      <c r="S2894" s="13">
        <f t="shared" si="218"/>
        <v>41869.380833333329</v>
      </c>
      <c r="T2894" s="13">
        <f t="shared" si="216"/>
        <v>41876.541666666664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15"/>
        <v>5.0000000000000001E-3</v>
      </c>
      <c r="P2895" s="8">
        <f>E2895/L2895</f>
        <v>12.5</v>
      </c>
      <c r="Q2895" t="s">
        <v>8315</v>
      </c>
      <c r="R2895" t="s">
        <v>8316</v>
      </c>
      <c r="S2895" s="13">
        <f t="shared" si="218"/>
        <v>41953.439756944441</v>
      </c>
      <c r="T2895" s="13">
        <f t="shared" si="216"/>
        <v>42012.749999999993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15"/>
        <v>0</v>
      </c>
      <c r="Q2896" t="s">
        <v>8315</v>
      </c>
      <c r="R2896" t="s">
        <v>8316</v>
      </c>
      <c r="S2896" s="13">
        <f t="shared" si="218"/>
        <v>42037.652951388889</v>
      </c>
      <c r="T2896" s="13">
        <f t="shared" si="216"/>
        <v>42097.611284722218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15"/>
        <v>4.5999999999999999E-2</v>
      </c>
      <c r="P2897" s="8">
        <f>E2897/L2897</f>
        <v>5.75</v>
      </c>
      <c r="Q2897" t="s">
        <v>8315</v>
      </c>
      <c r="R2897" t="s">
        <v>8316</v>
      </c>
      <c r="S2897" s="13">
        <f t="shared" si="218"/>
        <v>41811.222129629627</v>
      </c>
      <c r="T2897" s="13">
        <f t="shared" si="216"/>
        <v>41812.541666666664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15"/>
        <v>0.20833333333333334</v>
      </c>
      <c r="P2898" s="8">
        <f>E2898/L2898</f>
        <v>52.083333333333336</v>
      </c>
      <c r="Q2898" t="s">
        <v>8315</v>
      </c>
      <c r="R2898" t="s">
        <v>8316</v>
      </c>
      <c r="S2898" s="13">
        <f t="shared" si="218"/>
        <v>42701.575474537036</v>
      </c>
      <c r="T2898" s="13">
        <f t="shared" si="216"/>
        <v>42715.916666666664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15"/>
        <v>4.583333333333333E-2</v>
      </c>
      <c r="P2899" s="8">
        <f>E2899/L2899</f>
        <v>183.33333333333334</v>
      </c>
      <c r="Q2899" t="s">
        <v>8315</v>
      </c>
      <c r="R2899" t="s">
        <v>8316</v>
      </c>
      <c r="S2899" s="13">
        <f t="shared" si="218"/>
        <v>42258.313171296293</v>
      </c>
      <c r="T2899" s="13">
        <f t="shared" si="216"/>
        <v>42288.311863425923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15"/>
        <v>4.2133333333333335E-2</v>
      </c>
      <c r="P2900" s="8">
        <f>E2900/L2900</f>
        <v>26.333333333333332</v>
      </c>
      <c r="Q2900" t="s">
        <v>8315</v>
      </c>
      <c r="R2900" t="s">
        <v>8316</v>
      </c>
      <c r="S2900" s="13">
        <f t="shared" si="218"/>
        <v>42278.331631944442</v>
      </c>
      <c r="T2900" s="13">
        <f t="shared" si="216"/>
        <v>42308.331631944442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15"/>
        <v>0</v>
      </c>
      <c r="Q2901" t="s">
        <v>8315</v>
      </c>
      <c r="R2901" t="s">
        <v>8316</v>
      </c>
      <c r="S2901" s="13">
        <f t="shared" si="218"/>
        <v>42514.744884259257</v>
      </c>
      <c r="T2901" s="13">
        <f t="shared" si="216"/>
        <v>42574.744884259257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15"/>
        <v>0.61909090909090914</v>
      </c>
      <c r="P2902" s="8">
        <f t="shared" ref="P2902:P2944" si="219">E2902/L2902</f>
        <v>486.42857142857144</v>
      </c>
      <c r="Q2902" t="s">
        <v>8315</v>
      </c>
      <c r="R2902" t="s">
        <v>8316</v>
      </c>
      <c r="S2902" s="13">
        <f t="shared" si="218"/>
        <v>41829.900833333333</v>
      </c>
      <c r="T2902" s="13">
        <f t="shared" si="216"/>
        <v>41859.900833333333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15"/>
        <v>8.0000000000000002E-3</v>
      </c>
      <c r="P2903" s="8">
        <f t="shared" si="219"/>
        <v>3</v>
      </c>
      <c r="Q2903" t="s">
        <v>8315</v>
      </c>
      <c r="R2903" t="s">
        <v>8316</v>
      </c>
      <c r="S2903" s="13">
        <f t="shared" si="218"/>
        <v>41982.571053240739</v>
      </c>
      <c r="T2903" s="13">
        <f t="shared" si="216"/>
        <v>42042.571053240739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15"/>
        <v>1.6666666666666666E-4</v>
      </c>
      <c r="P2904" s="8">
        <f t="shared" si="219"/>
        <v>25</v>
      </c>
      <c r="Q2904" t="s">
        <v>8315</v>
      </c>
      <c r="R2904" t="s">
        <v>8316</v>
      </c>
      <c r="S2904" s="13">
        <f t="shared" si="218"/>
        <v>42210.106435185182</v>
      </c>
      <c r="T2904" s="13">
        <f t="shared" si="216"/>
        <v>42240.106435185182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15"/>
        <v>7.7999999999999996E-3</v>
      </c>
      <c r="P2905" s="8">
        <f t="shared" si="219"/>
        <v>9.75</v>
      </c>
      <c r="Q2905" t="s">
        <v>8315</v>
      </c>
      <c r="R2905" t="s">
        <v>8316</v>
      </c>
      <c r="S2905" s="13">
        <f t="shared" si="218"/>
        <v>42195.83354166666</v>
      </c>
      <c r="T2905" s="13">
        <f t="shared" si="216"/>
        <v>42255.83354166666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15"/>
        <v>0.05</v>
      </c>
      <c r="P2906" s="8">
        <f t="shared" si="219"/>
        <v>18.75</v>
      </c>
      <c r="Q2906" t="s">
        <v>8315</v>
      </c>
      <c r="R2906" t="s">
        <v>8316</v>
      </c>
      <c r="S2906" s="13">
        <f t="shared" si="218"/>
        <v>41940.634618055556</v>
      </c>
      <c r="T2906" s="13">
        <f t="shared" si="216"/>
        <v>41952.166666666664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15"/>
        <v>0.17771428571428571</v>
      </c>
      <c r="P2907" s="8">
        <f t="shared" si="219"/>
        <v>36.588235294117645</v>
      </c>
      <c r="Q2907" t="s">
        <v>8315</v>
      </c>
      <c r="R2907" t="s">
        <v>8316</v>
      </c>
      <c r="S2907" s="13">
        <f t="shared" si="218"/>
        <v>42605.723530092589</v>
      </c>
      <c r="T2907" s="13">
        <f t="shared" si="216"/>
        <v>42619.723530092589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15"/>
        <v>9.4166666666666662E-2</v>
      </c>
      <c r="P2908" s="8">
        <f t="shared" si="219"/>
        <v>80.714285714285708</v>
      </c>
      <c r="Q2908" t="s">
        <v>8315</v>
      </c>
      <c r="R2908" t="s">
        <v>8316</v>
      </c>
      <c r="S2908" s="13">
        <f t="shared" si="218"/>
        <v>42199.315578703703</v>
      </c>
      <c r="T2908" s="13">
        <f t="shared" si="216"/>
        <v>42216.708333333336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15"/>
        <v>8.0000000000000004E-4</v>
      </c>
      <c r="P2909" s="8">
        <f t="shared" si="219"/>
        <v>1</v>
      </c>
      <c r="Q2909" t="s">
        <v>8315</v>
      </c>
      <c r="R2909" t="s">
        <v>8316</v>
      </c>
      <c r="S2909" s="13">
        <f t="shared" si="218"/>
        <v>42444.544409722221</v>
      </c>
      <c r="T2909" s="13">
        <f t="shared" si="216"/>
        <v>42504.544409722221</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15"/>
        <v>2.75E-2</v>
      </c>
      <c r="P2910" s="8">
        <f t="shared" si="219"/>
        <v>52.8</v>
      </c>
      <c r="Q2910" t="s">
        <v>8315</v>
      </c>
      <c r="R2910" t="s">
        <v>8316</v>
      </c>
      <c r="S2910" s="13">
        <f t="shared" si="218"/>
        <v>42499.398368055554</v>
      </c>
      <c r="T2910" s="13">
        <f t="shared" si="216"/>
        <v>42529.398368055554</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15"/>
        <v>1.1111111111111112E-4</v>
      </c>
      <c r="P2911" s="8">
        <f t="shared" si="219"/>
        <v>20</v>
      </c>
      <c r="Q2911" t="s">
        <v>8315</v>
      </c>
      <c r="R2911" t="s">
        <v>8316</v>
      </c>
      <c r="S2911" s="13">
        <f t="shared" si="218"/>
        <v>41928.932881944442</v>
      </c>
      <c r="T2911" s="13">
        <f t="shared" si="216"/>
        <v>41968.490277777775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15"/>
        <v>3.3333333333333335E-5</v>
      </c>
      <c r="P2912" s="8">
        <f t="shared" si="219"/>
        <v>1</v>
      </c>
      <c r="Q2912" t="s">
        <v>8315</v>
      </c>
      <c r="R2912" t="s">
        <v>8316</v>
      </c>
      <c r="S2912" s="13">
        <f t="shared" si="218"/>
        <v>42107.507951388885</v>
      </c>
      <c r="T2912" s="13">
        <f t="shared" si="216"/>
        <v>42167.507951388885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15"/>
        <v>0.36499999999999999</v>
      </c>
      <c r="P2913" s="8">
        <f t="shared" si="219"/>
        <v>46.928571428571431</v>
      </c>
      <c r="Q2913" t="s">
        <v>8315</v>
      </c>
      <c r="R2913" t="s">
        <v>8316</v>
      </c>
      <c r="S2913" s="13">
        <f t="shared" si="218"/>
        <v>42142.435486111113</v>
      </c>
      <c r="T2913" s="13">
        <f t="shared" si="216"/>
        <v>42182.435486111113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15"/>
        <v>0.14058171745152354</v>
      </c>
      <c r="P2914" s="8">
        <f t="shared" si="219"/>
        <v>78.07692307692308</v>
      </c>
      <c r="Q2914" t="s">
        <v>8315</v>
      </c>
      <c r="R2914" t="s">
        <v>8316</v>
      </c>
      <c r="S2914" s="13">
        <f t="shared" si="218"/>
        <v>42353.798310185179</v>
      </c>
      <c r="T2914" s="13">
        <f t="shared" si="216"/>
        <v>42383.798310185179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15"/>
        <v>2.0000000000000001E-4</v>
      </c>
      <c r="P2915" s="8">
        <f t="shared" si="219"/>
        <v>1</v>
      </c>
      <c r="Q2915" t="s">
        <v>8315</v>
      </c>
      <c r="R2915" t="s">
        <v>8316</v>
      </c>
      <c r="S2915" s="13">
        <f t="shared" si="218"/>
        <v>41828.589571759258</v>
      </c>
      <c r="T2915" s="13">
        <f t="shared" si="216"/>
        <v>41888.589571759258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15"/>
        <v>4.0000000000000003E-5</v>
      </c>
      <c r="P2916" s="8">
        <f t="shared" si="219"/>
        <v>1</v>
      </c>
      <c r="Q2916" t="s">
        <v>8315</v>
      </c>
      <c r="R2916" t="s">
        <v>8316</v>
      </c>
      <c r="S2916" s="13">
        <f t="shared" si="218"/>
        <v>42017.574004629627</v>
      </c>
      <c r="T2916" s="13">
        <f t="shared" si="216"/>
        <v>42077.532337962963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15"/>
        <v>0.61099999999999999</v>
      </c>
      <c r="P2917" s="8">
        <f t="shared" si="219"/>
        <v>203.66666666666666</v>
      </c>
      <c r="Q2917" t="s">
        <v>8315</v>
      </c>
      <c r="R2917" t="s">
        <v>8316</v>
      </c>
      <c r="S2917" s="13">
        <f t="shared" si="218"/>
        <v>42415.064699074072</v>
      </c>
      <c r="T2917" s="13">
        <f t="shared" si="216"/>
        <v>42445.0230324074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15"/>
        <v>7.8378378378378383E-2</v>
      </c>
      <c r="P2918" s="8">
        <f t="shared" si="219"/>
        <v>20.714285714285715</v>
      </c>
      <c r="Q2918" t="s">
        <v>8315</v>
      </c>
      <c r="R2918" t="s">
        <v>8316</v>
      </c>
      <c r="S2918" s="13">
        <f t="shared" si="218"/>
        <v>41755.143391203703</v>
      </c>
      <c r="T2918" s="13">
        <f t="shared" si="216"/>
        <v>41778.143391203703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15"/>
        <v>0.2185</v>
      </c>
      <c r="P2919" s="8">
        <f t="shared" si="219"/>
        <v>48.555555555555557</v>
      </c>
      <c r="Q2919" t="s">
        <v>8315</v>
      </c>
      <c r="R2919" t="s">
        <v>8316</v>
      </c>
      <c r="S2919" s="13">
        <f t="shared" si="218"/>
        <v>42244.901006944441</v>
      </c>
      <c r="T2919" s="13">
        <f t="shared" si="216"/>
        <v>42262.901006944441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15"/>
        <v>0.27239999999999998</v>
      </c>
      <c r="P2920" s="8">
        <f t="shared" si="219"/>
        <v>68.099999999999994</v>
      </c>
      <c r="Q2920" t="s">
        <v>8315</v>
      </c>
      <c r="R2920" t="s">
        <v>8316</v>
      </c>
      <c r="S2920" s="13">
        <f t="shared" si="218"/>
        <v>42278.296377314815</v>
      </c>
      <c r="T2920" s="13">
        <f t="shared" si="216"/>
        <v>42306.296377314815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15"/>
        <v>8.5000000000000006E-2</v>
      </c>
      <c r="P2921" s="8">
        <f t="shared" si="219"/>
        <v>8.5</v>
      </c>
      <c r="Q2921" t="s">
        <v>8315</v>
      </c>
      <c r="R2921" t="s">
        <v>8316</v>
      </c>
      <c r="S2921" s="13">
        <f t="shared" si="218"/>
        <v>41826.286215277774</v>
      </c>
      <c r="T2921" s="13">
        <f t="shared" si="216"/>
        <v>41856.286215277774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15"/>
        <v>0.26840000000000003</v>
      </c>
      <c r="P2922" s="8">
        <f t="shared" si="219"/>
        <v>51.615384615384613</v>
      </c>
      <c r="Q2922" t="s">
        <v>8315</v>
      </c>
      <c r="R2922" t="s">
        <v>8316</v>
      </c>
      <c r="S2922" s="13">
        <f t="shared" si="218"/>
        <v>42058.459143518521</v>
      </c>
      <c r="T2922" s="13">
        <f t="shared" si="216"/>
        <v>42088.41747685185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15"/>
        <v>1.29</v>
      </c>
      <c r="P2923" s="8">
        <f t="shared" si="219"/>
        <v>43</v>
      </c>
      <c r="Q2923" t="s">
        <v>8315</v>
      </c>
      <c r="R2923" t="s">
        <v>8357</v>
      </c>
      <c r="S2923" s="13">
        <f t="shared" si="218"/>
        <v>41877.553287037037</v>
      </c>
      <c r="T2923" s="13">
        <f t="shared" si="216"/>
        <v>41907.553287037037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15"/>
        <v>1</v>
      </c>
      <c r="P2924" s="8">
        <f t="shared" si="219"/>
        <v>83.333333333333329</v>
      </c>
      <c r="Q2924" t="s">
        <v>8315</v>
      </c>
      <c r="R2924" t="s">
        <v>8357</v>
      </c>
      <c r="S2924" s="13">
        <f t="shared" si="218"/>
        <v>42097.540821759256</v>
      </c>
      <c r="T2924" s="13">
        <f t="shared" si="216"/>
        <v>42142.540821759256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15"/>
        <v>1</v>
      </c>
      <c r="P2925" s="8">
        <f t="shared" si="219"/>
        <v>30</v>
      </c>
      <c r="Q2925" t="s">
        <v>8315</v>
      </c>
      <c r="R2925" t="s">
        <v>8357</v>
      </c>
      <c r="S2925" s="13">
        <f t="shared" si="218"/>
        <v>42012.819201388884</v>
      </c>
      <c r="T2925" s="13">
        <f t="shared" si="216"/>
        <v>42027.791666666664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15"/>
        <v>1.032</v>
      </c>
      <c r="P2926" s="8">
        <f t="shared" si="219"/>
        <v>175.51020408163265</v>
      </c>
      <c r="Q2926" t="s">
        <v>8315</v>
      </c>
      <c r="R2926" t="s">
        <v>8357</v>
      </c>
      <c r="S2926" s="13">
        <f t="shared" si="218"/>
        <v>42103.223495370366</v>
      </c>
      <c r="T2926" s="13">
        <f t="shared" si="216"/>
        <v>42132.832638888889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15"/>
        <v>1.0244597777777777</v>
      </c>
      <c r="P2927" s="8">
        <f t="shared" si="219"/>
        <v>231.66175879396985</v>
      </c>
      <c r="Q2927" t="s">
        <v>8315</v>
      </c>
      <c r="R2927" t="s">
        <v>8357</v>
      </c>
      <c r="S2927" s="13">
        <f t="shared" si="218"/>
        <v>41863.250787037039</v>
      </c>
      <c r="T2927" s="13">
        <f t="shared" si="216"/>
        <v>41893.250787037039</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15"/>
        <v>1.25</v>
      </c>
      <c r="P2928" s="8">
        <f t="shared" si="219"/>
        <v>75</v>
      </c>
      <c r="Q2928" t="s">
        <v>8315</v>
      </c>
      <c r="R2928" t="s">
        <v>8357</v>
      </c>
      <c r="S2928" s="13">
        <f t="shared" si="218"/>
        <v>42044.432627314811</v>
      </c>
      <c r="T2928" s="13">
        <f t="shared" si="216"/>
        <v>42058.432627314811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15"/>
        <v>1.3083333333333333</v>
      </c>
      <c r="P2929" s="8">
        <f t="shared" si="219"/>
        <v>112.14285714285714</v>
      </c>
      <c r="Q2929" t="s">
        <v>8315</v>
      </c>
      <c r="R2929" t="s">
        <v>8357</v>
      </c>
      <c r="S2929" s="13">
        <f t="shared" si="218"/>
        <v>41806.335983796293</v>
      </c>
      <c r="T2929" s="13">
        <f t="shared" si="216"/>
        <v>41834.875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15"/>
        <v>1</v>
      </c>
      <c r="P2930" s="8">
        <f t="shared" si="219"/>
        <v>41.666666666666664</v>
      </c>
      <c r="Q2930" t="s">
        <v>8315</v>
      </c>
      <c r="R2930" t="s">
        <v>8357</v>
      </c>
      <c r="S2930" s="13">
        <f t="shared" si="218"/>
        <v>42403.664884259262</v>
      </c>
      <c r="T2930" s="13">
        <f t="shared" si="216"/>
        <v>42433.664884259262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15"/>
        <v>1.02069375</v>
      </c>
      <c r="P2931" s="8">
        <f t="shared" si="219"/>
        <v>255.17343750000001</v>
      </c>
      <c r="Q2931" t="s">
        <v>8315</v>
      </c>
      <c r="R2931" t="s">
        <v>8357</v>
      </c>
      <c r="S2931" s="13">
        <f t="shared" si="218"/>
        <v>41754.230995370366</v>
      </c>
      <c r="T2931" s="13">
        <f t="shared" si="216"/>
        <v>41784.230995370366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15"/>
        <v>1.0092000000000001</v>
      </c>
      <c r="P2932" s="8">
        <f t="shared" si="219"/>
        <v>162.7741935483871</v>
      </c>
      <c r="Q2932" t="s">
        <v>8315</v>
      </c>
      <c r="R2932" t="s">
        <v>8357</v>
      </c>
      <c r="S2932" s="13">
        <f t="shared" si="218"/>
        <v>42101.250740740739</v>
      </c>
      <c r="T2932" s="13">
        <f t="shared" si="216"/>
        <v>42131.250740740739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15"/>
        <v>1.06</v>
      </c>
      <c r="P2933" s="8">
        <f t="shared" si="219"/>
        <v>88.333333333333329</v>
      </c>
      <c r="Q2933" t="s">
        <v>8315</v>
      </c>
      <c r="R2933" t="s">
        <v>8357</v>
      </c>
      <c r="S2933" s="13">
        <f t="shared" si="218"/>
        <v>41871.957905092589</v>
      </c>
      <c r="T2933" s="13">
        <f t="shared" si="216"/>
        <v>41896.922222222223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15"/>
        <v>1.0509677419354839</v>
      </c>
      <c r="P2934" s="8">
        <f t="shared" si="219"/>
        <v>85.736842105263165</v>
      </c>
      <c r="Q2934" t="s">
        <v>8315</v>
      </c>
      <c r="R2934" t="s">
        <v>8357</v>
      </c>
      <c r="S2934" s="13">
        <f t="shared" si="218"/>
        <v>42024.831446759257</v>
      </c>
      <c r="T2934" s="13">
        <f t="shared" si="216"/>
        <v>42056.124999999993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15"/>
        <v>1.0276000000000001</v>
      </c>
      <c r="P2935" s="8">
        <f t="shared" si="219"/>
        <v>47.574074074074076</v>
      </c>
      <c r="Q2935" t="s">
        <v>8315</v>
      </c>
      <c r="R2935" t="s">
        <v>8357</v>
      </c>
      <c r="S2935" s="13">
        <f t="shared" si="218"/>
        <v>42495.623298611106</v>
      </c>
      <c r="T2935" s="13">
        <f t="shared" si="216"/>
        <v>42525.623298611106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15"/>
        <v>1.08</v>
      </c>
      <c r="P2936" s="8">
        <f t="shared" si="219"/>
        <v>72.972972972972968</v>
      </c>
      <c r="Q2936" t="s">
        <v>8315</v>
      </c>
      <c r="R2936" t="s">
        <v>8357</v>
      </c>
      <c r="S2936" s="13">
        <f t="shared" si="218"/>
        <v>41775.302824074075</v>
      </c>
      <c r="T2936" s="13">
        <f t="shared" si="216"/>
        <v>41805.302824074075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15"/>
        <v>1.0088571428571429</v>
      </c>
      <c r="P2937" s="8">
        <f t="shared" si="219"/>
        <v>90.538461538461533</v>
      </c>
      <c r="Q2937" t="s">
        <v>8315</v>
      </c>
      <c r="R2937" t="s">
        <v>8357</v>
      </c>
      <c r="S2937" s="13">
        <f t="shared" si="218"/>
        <v>42553.250092592592</v>
      </c>
      <c r="T2937" s="13">
        <f t="shared" si="216"/>
        <v>42611.374999999993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15"/>
        <v>1.28</v>
      </c>
      <c r="P2938" s="8">
        <f t="shared" si="219"/>
        <v>37.647058823529413</v>
      </c>
      <c r="Q2938" t="s">
        <v>8315</v>
      </c>
      <c r="R2938" t="s">
        <v>8357</v>
      </c>
      <c r="S2938" s="13">
        <f t="shared" si="218"/>
        <v>41912.317395833328</v>
      </c>
      <c r="T2938" s="13">
        <f t="shared" si="216"/>
        <v>41924.874305555553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15"/>
        <v>1.3333333333333333</v>
      </c>
      <c r="P2939" s="8">
        <f t="shared" si="219"/>
        <v>36.363636363636367</v>
      </c>
      <c r="Q2939" t="s">
        <v>8315</v>
      </c>
      <c r="R2939" t="s">
        <v>8357</v>
      </c>
      <c r="S2939" s="13">
        <f t="shared" si="218"/>
        <v>41803.123993055553</v>
      </c>
      <c r="T2939" s="13">
        <f t="shared" si="216"/>
        <v>41833.123993055553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15"/>
        <v>1.0137499999999999</v>
      </c>
      <c r="P2940" s="8">
        <f t="shared" si="219"/>
        <v>126.71875</v>
      </c>
      <c r="Q2940" t="s">
        <v>8315</v>
      </c>
      <c r="R2940" t="s">
        <v>8357</v>
      </c>
      <c r="S2940" s="13">
        <f t="shared" si="218"/>
        <v>42004.370532407404</v>
      </c>
      <c r="T2940" s="13">
        <f t="shared" si="216"/>
        <v>42034.370532407404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15"/>
        <v>1.0287500000000001</v>
      </c>
      <c r="P2941" s="8">
        <f t="shared" si="219"/>
        <v>329.2</v>
      </c>
      <c r="Q2941" t="s">
        <v>8315</v>
      </c>
      <c r="R2941" t="s">
        <v>8357</v>
      </c>
      <c r="S2941" s="13">
        <f t="shared" si="218"/>
        <v>41845.47583333333</v>
      </c>
      <c r="T2941" s="13">
        <f t="shared" si="216"/>
        <v>41878.708333333328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15"/>
        <v>1.0724</v>
      </c>
      <c r="P2942" s="8">
        <f t="shared" si="219"/>
        <v>81.242424242424249</v>
      </c>
      <c r="Q2942" t="s">
        <v>8315</v>
      </c>
      <c r="R2942" t="s">
        <v>8357</v>
      </c>
      <c r="S2942" s="13">
        <f t="shared" si="218"/>
        <v>41982.440023148149</v>
      </c>
      <c r="T2942" s="13">
        <f t="shared" si="216"/>
        <v>42022.440023148149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15"/>
        <v>4.0000000000000003E-5</v>
      </c>
      <c r="P2943" s="8">
        <f t="shared" si="219"/>
        <v>1</v>
      </c>
      <c r="Q2943" t="s">
        <v>8315</v>
      </c>
      <c r="R2943" t="s">
        <v>8355</v>
      </c>
      <c r="S2943" s="13">
        <f t="shared" si="218"/>
        <v>42034.626793981479</v>
      </c>
      <c r="T2943" s="13">
        <f t="shared" si="216"/>
        <v>42064.626793981479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15"/>
        <v>0.20424999999999999</v>
      </c>
      <c r="P2944" s="8">
        <f t="shared" si="219"/>
        <v>202.22772277227722</v>
      </c>
      <c r="Q2944" t="s">
        <v>8315</v>
      </c>
      <c r="R2944" t="s">
        <v>8355</v>
      </c>
      <c r="S2944" s="13">
        <f t="shared" si="218"/>
        <v>42334.470590277771</v>
      </c>
      <c r="T2944" s="13">
        <f t="shared" si="216"/>
        <v>42354.512499999997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15"/>
        <v>0</v>
      </c>
      <c r="Q2945" t="s">
        <v>8315</v>
      </c>
      <c r="R2945" t="s">
        <v>8355</v>
      </c>
      <c r="S2945" s="13">
        <f t="shared" si="218"/>
        <v>42076.796064814807</v>
      </c>
      <c r="T2945" s="13">
        <f t="shared" si="216"/>
        <v>42106.796064814807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15"/>
        <v>0.01</v>
      </c>
      <c r="P2946" s="8">
        <f>E2946/L2946</f>
        <v>100</v>
      </c>
      <c r="Q2946" t="s">
        <v>8315</v>
      </c>
      <c r="R2946" t="s">
        <v>8355</v>
      </c>
      <c r="S2946" s="13">
        <f t="shared" si="218"/>
        <v>42132.580995370365</v>
      </c>
      <c r="T2946" s="13">
        <f t="shared" si="216"/>
        <v>42162.580995370365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20">E2947/D2947</f>
        <v>0</v>
      </c>
      <c r="Q2947" t="s">
        <v>8315</v>
      </c>
      <c r="R2947" t="s">
        <v>8355</v>
      </c>
      <c r="S2947" s="13">
        <f t="shared" si="218"/>
        <v>42117.806250000001</v>
      </c>
      <c r="T2947" s="13">
        <f t="shared" ref="T2947:T3010" si="221">(I2947/86400)+25569+(-8/24)</f>
        <v>42147.806250000001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20"/>
        <v>1E-3</v>
      </c>
      <c r="P2948" s="8">
        <f>E2948/L2948</f>
        <v>1</v>
      </c>
      <c r="Q2948" t="s">
        <v>8315</v>
      </c>
      <c r="R2948" t="s">
        <v>8355</v>
      </c>
      <c r="S2948" s="13">
        <f t="shared" ref="S2948:S3011" si="222">(J2948/86400)+25569+(-8/24)</f>
        <v>42567.197824074072</v>
      </c>
      <c r="T2948" s="13">
        <f t="shared" si="221"/>
        <v>42597.197824074072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20"/>
        <v>4.2880000000000001E-2</v>
      </c>
      <c r="P2949" s="8">
        <f>E2949/L2949</f>
        <v>82.461538461538467</v>
      </c>
      <c r="Q2949" t="s">
        <v>8315</v>
      </c>
      <c r="R2949" t="s">
        <v>8355</v>
      </c>
      <c r="S2949" s="13">
        <f t="shared" si="222"/>
        <v>42649.228784722225</v>
      </c>
      <c r="T2949" s="13">
        <f t="shared" si="221"/>
        <v>42698.382638888885</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20"/>
        <v>4.8000000000000001E-5</v>
      </c>
      <c r="P2950" s="8">
        <f>E2950/L2950</f>
        <v>2.6666666666666665</v>
      </c>
      <c r="Q2950" t="s">
        <v>8315</v>
      </c>
      <c r="R2950" t="s">
        <v>8355</v>
      </c>
      <c r="S2950" s="13">
        <f t="shared" si="222"/>
        <v>42097.315891203696</v>
      </c>
      <c r="T2950" s="13">
        <f t="shared" si="221"/>
        <v>42157.315891203696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20"/>
        <v>2.5000000000000001E-2</v>
      </c>
      <c r="P2951" s="8">
        <f>E2951/L2951</f>
        <v>12.5</v>
      </c>
      <c r="Q2951" t="s">
        <v>8315</v>
      </c>
      <c r="R2951" t="s">
        <v>8355</v>
      </c>
      <c r="S2951" s="13">
        <f t="shared" si="222"/>
        <v>42297.48978009259</v>
      </c>
      <c r="T2951" s="13">
        <f t="shared" si="221"/>
        <v>42327.531446759262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20"/>
        <v>0</v>
      </c>
      <c r="Q2952" t="s">
        <v>8315</v>
      </c>
      <c r="R2952" t="s">
        <v>8355</v>
      </c>
      <c r="S2952" s="13">
        <f t="shared" si="222"/>
        <v>42362.031851851854</v>
      </c>
      <c r="T2952" s="13">
        <f t="shared" si="221"/>
        <v>42392.031851851854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20"/>
        <v>2.1919999999999999E-2</v>
      </c>
      <c r="P2953" s="8">
        <f>E2953/L2953</f>
        <v>18.896551724137932</v>
      </c>
      <c r="Q2953" t="s">
        <v>8315</v>
      </c>
      <c r="R2953" t="s">
        <v>8355</v>
      </c>
      <c r="S2953" s="13">
        <f t="shared" si="222"/>
        <v>41872.469594907401</v>
      </c>
      <c r="T2953" s="13">
        <f t="shared" si="221"/>
        <v>41917.469594907401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20"/>
        <v>8.0250000000000002E-2</v>
      </c>
      <c r="P2954" s="8">
        <f>E2954/L2954</f>
        <v>200.625</v>
      </c>
      <c r="Q2954" t="s">
        <v>8315</v>
      </c>
      <c r="R2954" t="s">
        <v>8355</v>
      </c>
      <c r="S2954" s="13">
        <f t="shared" si="222"/>
        <v>42628.356932870367</v>
      </c>
      <c r="T2954" s="13">
        <f t="shared" si="221"/>
        <v>42659.833333333336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20"/>
        <v>1.5125E-3</v>
      </c>
      <c r="P2955" s="8">
        <f>E2955/L2955</f>
        <v>201.66666666666666</v>
      </c>
      <c r="Q2955" t="s">
        <v>8315</v>
      </c>
      <c r="R2955" t="s">
        <v>8355</v>
      </c>
      <c r="S2955" s="13">
        <f t="shared" si="222"/>
        <v>42255.458576388883</v>
      </c>
      <c r="T2955" s="13">
        <f t="shared" si="221"/>
        <v>42285.458576388883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20"/>
        <v>0</v>
      </c>
      <c r="Q2956" t="s">
        <v>8315</v>
      </c>
      <c r="R2956" t="s">
        <v>8355</v>
      </c>
      <c r="S2956" s="13">
        <f t="shared" si="222"/>
        <v>42790.250034722216</v>
      </c>
      <c r="T2956" s="13">
        <f t="shared" si="221"/>
        <v>42810.208368055552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20"/>
        <v>0.59583333333333333</v>
      </c>
      <c r="P2957" s="8">
        <f>E2957/L2957</f>
        <v>65</v>
      </c>
      <c r="Q2957" t="s">
        <v>8315</v>
      </c>
      <c r="R2957" t="s">
        <v>8355</v>
      </c>
      <c r="S2957" s="13">
        <f t="shared" si="222"/>
        <v>42141.407974537033</v>
      </c>
      <c r="T2957" s="13">
        <f t="shared" si="221"/>
        <v>42171.407974537033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20"/>
        <v>0.16734177215189874</v>
      </c>
      <c r="P2958" s="8">
        <f>E2958/L2958</f>
        <v>66.099999999999994</v>
      </c>
      <c r="Q2958" t="s">
        <v>8315</v>
      </c>
      <c r="R2958" t="s">
        <v>8355</v>
      </c>
      <c r="S2958" s="13">
        <f t="shared" si="222"/>
        <v>42464.625578703701</v>
      </c>
      <c r="T2958" s="13">
        <f t="shared" si="221"/>
        <v>42494.625578703701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20"/>
        <v>1.8666666666666668E-2</v>
      </c>
      <c r="P2959" s="8">
        <f>E2959/L2959</f>
        <v>93.333333333333329</v>
      </c>
      <c r="Q2959" t="s">
        <v>8315</v>
      </c>
      <c r="R2959" t="s">
        <v>8355</v>
      </c>
      <c r="S2959" s="13">
        <f t="shared" si="222"/>
        <v>42030.67791666666</v>
      </c>
      <c r="T2959" s="13">
        <f t="shared" si="221"/>
        <v>42090.636249999996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20"/>
        <v>0</v>
      </c>
      <c r="Q2960" t="s">
        <v>8315</v>
      </c>
      <c r="R2960" t="s">
        <v>8355</v>
      </c>
      <c r="S2960" s="13">
        <f t="shared" si="222"/>
        <v>42438.445798611108</v>
      </c>
      <c r="T2960" s="13">
        <f t="shared" si="221"/>
        <v>42498.404131944444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20"/>
        <v>0</v>
      </c>
      <c r="Q2961" t="s">
        <v>8315</v>
      </c>
      <c r="R2961" t="s">
        <v>8355</v>
      </c>
      <c r="S2961" s="13">
        <f t="shared" si="222"/>
        <v>42497.675057870372</v>
      </c>
      <c r="T2961" s="13">
        <f t="shared" si="221"/>
        <v>42527.675057870372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20"/>
        <v>0</v>
      </c>
      <c r="Q2962" t="s">
        <v>8315</v>
      </c>
      <c r="R2962" t="s">
        <v>8355</v>
      </c>
      <c r="S2962" s="13">
        <f t="shared" si="222"/>
        <v>41863.42387731481</v>
      </c>
      <c r="T2962" s="13">
        <f t="shared" si="221"/>
        <v>41893.42387731481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20"/>
        <v>1.0962000000000001</v>
      </c>
      <c r="P2963" s="8">
        <f t="shared" ref="P2963:P3026" si="223">E2963/L2963</f>
        <v>50.75</v>
      </c>
      <c r="Q2963" t="s">
        <v>8315</v>
      </c>
      <c r="R2963" t="s">
        <v>8316</v>
      </c>
      <c r="S2963" s="13">
        <f t="shared" si="222"/>
        <v>42060.879155092589</v>
      </c>
      <c r="T2963" s="13">
        <f t="shared" si="221"/>
        <v>42088.833333333336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20"/>
        <v>1.218</v>
      </c>
      <c r="P2964" s="8">
        <f t="shared" si="223"/>
        <v>60.9</v>
      </c>
      <c r="Q2964" t="s">
        <v>8315</v>
      </c>
      <c r="R2964" t="s">
        <v>8316</v>
      </c>
      <c r="S2964" s="13">
        <f t="shared" si="222"/>
        <v>42035.910949074074</v>
      </c>
      <c r="T2964" s="13">
        <f t="shared" si="221"/>
        <v>42063.957638888889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20"/>
        <v>1.0685</v>
      </c>
      <c r="P2965" s="8">
        <f t="shared" si="223"/>
        <v>109.03061224489795</v>
      </c>
      <c r="Q2965" t="s">
        <v>8315</v>
      </c>
      <c r="R2965" t="s">
        <v>8316</v>
      </c>
      <c r="S2965" s="13">
        <f t="shared" si="222"/>
        <v>42157.13685185185</v>
      </c>
      <c r="T2965" s="13">
        <f t="shared" si="221"/>
        <v>42187.13685185185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20"/>
        <v>1.0071379999999999</v>
      </c>
      <c r="P2966" s="8">
        <f t="shared" si="223"/>
        <v>25.692295918367346</v>
      </c>
      <c r="Q2966" t="s">
        <v>8315</v>
      </c>
      <c r="R2966" t="s">
        <v>8316</v>
      </c>
      <c r="S2966" s="13">
        <f t="shared" si="222"/>
        <v>41827.576608796291</v>
      </c>
      <c r="T2966" s="13">
        <f t="shared" si="221"/>
        <v>41857.563888888886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20"/>
        <v>1.0900000000000001</v>
      </c>
      <c r="P2967" s="8">
        <f t="shared" si="223"/>
        <v>41.92307692307692</v>
      </c>
      <c r="Q2967" t="s">
        <v>8315</v>
      </c>
      <c r="R2967" t="s">
        <v>8316</v>
      </c>
      <c r="S2967" s="13">
        <f t="shared" si="222"/>
        <v>42162.396215277775</v>
      </c>
      <c r="T2967" s="13">
        <f t="shared" si="221"/>
        <v>42192.396215277775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20"/>
        <v>1.1363000000000001</v>
      </c>
      <c r="P2968" s="8">
        <f t="shared" si="223"/>
        <v>88.7734375</v>
      </c>
      <c r="Q2968" t="s">
        <v>8315</v>
      </c>
      <c r="R2968" t="s">
        <v>8316</v>
      </c>
      <c r="S2968" s="13">
        <f t="shared" si="222"/>
        <v>42233.405231481483</v>
      </c>
      <c r="T2968" s="13">
        <f t="shared" si="221"/>
        <v>42263.405231481483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20"/>
        <v>1.1392</v>
      </c>
      <c r="P2969" s="8">
        <f t="shared" si="223"/>
        <v>80.225352112676063</v>
      </c>
      <c r="Q2969" t="s">
        <v>8315</v>
      </c>
      <c r="R2969" t="s">
        <v>8316</v>
      </c>
      <c r="S2969" s="13">
        <f t="shared" si="222"/>
        <v>42041.864490740736</v>
      </c>
      <c r="T2969" s="13">
        <f t="shared" si="221"/>
        <v>42071.822824074072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20"/>
        <v>1.06</v>
      </c>
      <c r="P2970" s="8">
        <f t="shared" si="223"/>
        <v>78.936170212765958</v>
      </c>
      <c r="Q2970" t="s">
        <v>8315</v>
      </c>
      <c r="R2970" t="s">
        <v>8316</v>
      </c>
      <c r="S2970" s="13">
        <f t="shared" si="222"/>
        <v>42585.190509259257</v>
      </c>
      <c r="T2970" s="13">
        <f t="shared" si="221"/>
        <v>42598.832638888889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20"/>
        <v>1.625</v>
      </c>
      <c r="P2971" s="8">
        <f t="shared" si="223"/>
        <v>95.588235294117652</v>
      </c>
      <c r="Q2971" t="s">
        <v>8315</v>
      </c>
      <c r="R2971" t="s">
        <v>8316</v>
      </c>
      <c r="S2971" s="13">
        <f t="shared" si="222"/>
        <v>42097.453159722216</v>
      </c>
      <c r="T2971" s="13">
        <f t="shared" si="221"/>
        <v>42127.618750000001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20"/>
        <v>1.06</v>
      </c>
      <c r="P2972" s="8">
        <f t="shared" si="223"/>
        <v>69.890109890109883</v>
      </c>
      <c r="Q2972" t="s">
        <v>8315</v>
      </c>
      <c r="R2972" t="s">
        <v>8316</v>
      </c>
      <c r="S2972" s="13">
        <f t="shared" si="222"/>
        <v>41808.336238425924</v>
      </c>
      <c r="T2972" s="13">
        <f t="shared" si="221"/>
        <v>41838.336238425924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20"/>
        <v>1.0015624999999999</v>
      </c>
      <c r="P2973" s="8">
        <f t="shared" si="223"/>
        <v>74.534883720930239</v>
      </c>
      <c r="Q2973" t="s">
        <v>8315</v>
      </c>
      <c r="R2973" t="s">
        <v>8316</v>
      </c>
      <c r="S2973" s="13">
        <f t="shared" si="222"/>
        <v>41852.324976851851</v>
      </c>
      <c r="T2973" s="13">
        <f t="shared" si="221"/>
        <v>41882.324976851851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20"/>
        <v>1.0535000000000001</v>
      </c>
      <c r="P2974" s="8">
        <f t="shared" si="223"/>
        <v>123.94117647058823</v>
      </c>
      <c r="Q2974" t="s">
        <v>8315</v>
      </c>
      <c r="R2974" t="s">
        <v>8316</v>
      </c>
      <c r="S2974" s="13">
        <f t="shared" si="222"/>
        <v>42693.77685185185</v>
      </c>
      <c r="T2974" s="13">
        <f t="shared" si="221"/>
        <v>42708.708333333336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20"/>
        <v>1.748</v>
      </c>
      <c r="P2975" s="8">
        <f t="shared" si="223"/>
        <v>264.84848484848487</v>
      </c>
      <c r="Q2975" t="s">
        <v>8315</v>
      </c>
      <c r="R2975" t="s">
        <v>8316</v>
      </c>
      <c r="S2975" s="13">
        <f t="shared" si="222"/>
        <v>42341.485046296293</v>
      </c>
      <c r="T2975" s="13">
        <f t="shared" si="221"/>
        <v>42369.833333333336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20"/>
        <v>1.02</v>
      </c>
      <c r="P2976" s="8">
        <f t="shared" si="223"/>
        <v>58.620689655172413</v>
      </c>
      <c r="Q2976" t="s">
        <v>8315</v>
      </c>
      <c r="R2976" t="s">
        <v>8316</v>
      </c>
      <c r="S2976" s="13">
        <f t="shared" si="222"/>
        <v>41879.727673611109</v>
      </c>
      <c r="T2976" s="13">
        <f t="shared" si="221"/>
        <v>41907.732638888883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20"/>
        <v>1.00125</v>
      </c>
      <c r="P2977" s="8">
        <f t="shared" si="223"/>
        <v>70.884955752212392</v>
      </c>
      <c r="Q2977" t="s">
        <v>8315</v>
      </c>
      <c r="R2977" t="s">
        <v>8316</v>
      </c>
      <c r="S2977" s="13">
        <f t="shared" si="222"/>
        <v>41941.350532407407</v>
      </c>
      <c r="T2977" s="13">
        <f t="shared" si="221"/>
        <v>41969.791666666664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20"/>
        <v>1.7142857142857142</v>
      </c>
      <c r="P2978" s="8">
        <f t="shared" si="223"/>
        <v>8.5714285714285712</v>
      </c>
      <c r="Q2978" t="s">
        <v>8315</v>
      </c>
      <c r="R2978" t="s">
        <v>8316</v>
      </c>
      <c r="S2978" s="13">
        <f t="shared" si="222"/>
        <v>42425.397337962961</v>
      </c>
      <c r="T2978" s="13">
        <f t="shared" si="221"/>
        <v>42442.166666666664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20"/>
        <v>1.1356666666666666</v>
      </c>
      <c r="P2979" s="8">
        <f t="shared" si="223"/>
        <v>113.56666666666666</v>
      </c>
      <c r="Q2979" t="s">
        <v>8315</v>
      </c>
      <c r="R2979" t="s">
        <v>8316</v>
      </c>
      <c r="S2979" s="13">
        <f t="shared" si="222"/>
        <v>42026.547847222224</v>
      </c>
      <c r="T2979" s="13">
        <f t="shared" si="221"/>
        <v>42085.759722222218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20"/>
        <v>1.2946666666666666</v>
      </c>
      <c r="P2980" s="8">
        <f t="shared" si="223"/>
        <v>60.6875</v>
      </c>
      <c r="Q2980" t="s">
        <v>8315</v>
      </c>
      <c r="R2980" t="s">
        <v>8316</v>
      </c>
      <c r="S2980" s="13">
        <f t="shared" si="222"/>
        <v>41922.307256944441</v>
      </c>
      <c r="T2980" s="13">
        <f t="shared" si="221"/>
        <v>41931.915972222218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20"/>
        <v>1.014</v>
      </c>
      <c r="P2981" s="8">
        <f t="shared" si="223"/>
        <v>110.21739130434783</v>
      </c>
      <c r="Q2981" t="s">
        <v>8315</v>
      </c>
      <c r="R2981" t="s">
        <v>8316</v>
      </c>
      <c r="S2981" s="13">
        <f t="shared" si="222"/>
        <v>41993.491006944438</v>
      </c>
      <c r="T2981" s="13">
        <f t="shared" si="221"/>
        <v>42009.916666666664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20"/>
        <v>1.0916666666666666</v>
      </c>
      <c r="P2982" s="8">
        <f t="shared" si="223"/>
        <v>136.45833333333334</v>
      </c>
      <c r="Q2982" t="s">
        <v>8315</v>
      </c>
      <c r="R2982" t="s">
        <v>8316</v>
      </c>
      <c r="S2982" s="13">
        <f t="shared" si="222"/>
        <v>42219.58252314815</v>
      </c>
      <c r="T2982" s="13">
        <f t="shared" si="221"/>
        <v>42239.749999999993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20"/>
        <v>1.28925</v>
      </c>
      <c r="P2983" s="8">
        <f t="shared" si="223"/>
        <v>53.164948453608247</v>
      </c>
      <c r="Q2983" t="s">
        <v>8315</v>
      </c>
      <c r="R2983" t="s">
        <v>8355</v>
      </c>
      <c r="S2983" s="13">
        <f t="shared" si="222"/>
        <v>42225.226342592585</v>
      </c>
      <c r="T2983" s="13">
        <f t="shared" si="221"/>
        <v>42270.226342592585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20"/>
        <v>1.0206</v>
      </c>
      <c r="P2984" s="8">
        <f t="shared" si="223"/>
        <v>86.491525423728817</v>
      </c>
      <c r="Q2984" t="s">
        <v>8315</v>
      </c>
      <c r="R2984" t="s">
        <v>8355</v>
      </c>
      <c r="S2984" s="13">
        <f t="shared" si="222"/>
        <v>42381.353506944441</v>
      </c>
      <c r="T2984" s="13">
        <f t="shared" si="221"/>
        <v>42411.353506944441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20"/>
        <v>1.465395775862069</v>
      </c>
      <c r="P2985" s="8">
        <f t="shared" si="223"/>
        <v>155.23827397260274</v>
      </c>
      <c r="Q2985" t="s">
        <v>8315</v>
      </c>
      <c r="R2985" t="s">
        <v>8355</v>
      </c>
      <c r="S2985" s="13">
        <f t="shared" si="222"/>
        <v>41894.299027777779</v>
      </c>
      <c r="T2985" s="13">
        <f t="shared" si="221"/>
        <v>41954.340694444443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20"/>
        <v>1.00352</v>
      </c>
      <c r="P2986" s="8">
        <f t="shared" si="223"/>
        <v>115.08256880733946</v>
      </c>
      <c r="Q2986" t="s">
        <v>8315</v>
      </c>
      <c r="R2986" t="s">
        <v>8355</v>
      </c>
      <c r="S2986" s="13">
        <f t="shared" si="222"/>
        <v>42575.945381944439</v>
      </c>
      <c r="T2986" s="13">
        <f t="shared" si="221"/>
        <v>42605.945381944439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20"/>
        <v>1.2164999999999999</v>
      </c>
      <c r="P2987" s="8">
        <f t="shared" si="223"/>
        <v>109.5945945945946</v>
      </c>
      <c r="Q2987" t="s">
        <v>8315</v>
      </c>
      <c r="R2987" t="s">
        <v>8355</v>
      </c>
      <c r="S2987" s="13">
        <f t="shared" si="222"/>
        <v>42654.640370370369</v>
      </c>
      <c r="T2987" s="13">
        <f t="shared" si="221"/>
        <v>42673.833333333336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20"/>
        <v>1.0549999999999999</v>
      </c>
      <c r="P2988" s="8">
        <f t="shared" si="223"/>
        <v>45.214285714285715</v>
      </c>
      <c r="Q2988" t="s">
        <v>8315</v>
      </c>
      <c r="R2988" t="s">
        <v>8355</v>
      </c>
      <c r="S2988" s="13">
        <f t="shared" si="222"/>
        <v>42431.16673611111</v>
      </c>
      <c r="T2988" s="13">
        <f t="shared" si="221"/>
        <v>42491.125069444439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20"/>
        <v>1.1040080000000001</v>
      </c>
      <c r="P2989" s="8">
        <f t="shared" si="223"/>
        <v>104.15169811320754</v>
      </c>
      <c r="Q2989" t="s">
        <v>8315</v>
      </c>
      <c r="R2989" t="s">
        <v>8355</v>
      </c>
      <c r="S2989" s="13">
        <f t="shared" si="222"/>
        <v>42626.973969907405</v>
      </c>
      <c r="T2989" s="13">
        <f t="shared" si="221"/>
        <v>42655.666666666664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20"/>
        <v>1</v>
      </c>
      <c r="P2990" s="8">
        <f t="shared" si="223"/>
        <v>35.714285714285715</v>
      </c>
      <c r="Q2990" t="s">
        <v>8315</v>
      </c>
      <c r="R2990" t="s">
        <v>8355</v>
      </c>
      <c r="S2990" s="13">
        <f t="shared" si="222"/>
        <v>42511.028715277775</v>
      </c>
      <c r="T2990" s="13">
        <f t="shared" si="221"/>
        <v>42541.028715277775</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20"/>
        <v>1.76535</v>
      </c>
      <c r="P2991" s="8">
        <f t="shared" si="223"/>
        <v>96.997252747252745</v>
      </c>
      <c r="Q2991" t="s">
        <v>8315</v>
      </c>
      <c r="R2991" t="s">
        <v>8355</v>
      </c>
      <c r="S2991" s="13">
        <f t="shared" si="222"/>
        <v>42336.687060185184</v>
      </c>
      <c r="T2991" s="13">
        <f t="shared" si="221"/>
        <v>42358.874305555553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20"/>
        <v>1</v>
      </c>
      <c r="P2992" s="8">
        <f t="shared" si="223"/>
        <v>370.37037037037038</v>
      </c>
      <c r="Q2992" t="s">
        <v>8315</v>
      </c>
      <c r="R2992" t="s">
        <v>8355</v>
      </c>
      <c r="S2992" s="13">
        <f t="shared" si="222"/>
        <v>42341.240972222215</v>
      </c>
      <c r="T2992" s="13">
        <f t="shared" si="221"/>
        <v>42376.240972222215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20"/>
        <v>1.0329411764705883</v>
      </c>
      <c r="P2993" s="8">
        <f t="shared" si="223"/>
        <v>94.408602150537632</v>
      </c>
      <c r="Q2993" t="s">
        <v>8315</v>
      </c>
      <c r="R2993" t="s">
        <v>8355</v>
      </c>
      <c r="S2993" s="13">
        <f t="shared" si="222"/>
        <v>42740.503819444442</v>
      </c>
      <c r="T2993" s="13">
        <f t="shared" si="221"/>
        <v>42762.503819444442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20"/>
        <v>1.0449999999999999</v>
      </c>
      <c r="P2994" s="8">
        <f t="shared" si="223"/>
        <v>48.984375</v>
      </c>
      <c r="Q2994" t="s">
        <v>8315</v>
      </c>
      <c r="R2994" t="s">
        <v>8355</v>
      </c>
      <c r="S2994" s="13">
        <f t="shared" si="222"/>
        <v>42622.434143518512</v>
      </c>
      <c r="T2994" s="13">
        <f t="shared" si="221"/>
        <v>42652.434143518512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20"/>
        <v>1.0029999999999999</v>
      </c>
      <c r="P2995" s="8">
        <f t="shared" si="223"/>
        <v>45.590909090909093</v>
      </c>
      <c r="Q2995" t="s">
        <v>8315</v>
      </c>
      <c r="R2995" t="s">
        <v>8355</v>
      </c>
      <c r="S2995" s="13">
        <f t="shared" si="222"/>
        <v>42390.50540509259</v>
      </c>
      <c r="T2995" s="13">
        <f t="shared" si="221"/>
        <v>42420.50540509259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20"/>
        <v>4.577466666666667</v>
      </c>
      <c r="P2996" s="8">
        <f t="shared" si="223"/>
        <v>23.275254237288134</v>
      </c>
      <c r="Q2996" t="s">
        <v>8315</v>
      </c>
      <c r="R2996" t="s">
        <v>8355</v>
      </c>
      <c r="S2996" s="13">
        <f t="shared" si="222"/>
        <v>41885.145509259259</v>
      </c>
      <c r="T2996" s="13">
        <f t="shared" si="221"/>
        <v>41915.145509259259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20"/>
        <v>1.0496000000000001</v>
      </c>
      <c r="P2997" s="8">
        <f t="shared" si="223"/>
        <v>63.2289156626506</v>
      </c>
      <c r="Q2997" t="s">
        <v>8315</v>
      </c>
      <c r="R2997" t="s">
        <v>8355</v>
      </c>
      <c r="S2997" s="13">
        <f t="shared" si="222"/>
        <v>42724.331840277773</v>
      </c>
      <c r="T2997" s="13">
        <f t="shared" si="221"/>
        <v>42754.331840277773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20"/>
        <v>1.7194285714285715</v>
      </c>
      <c r="P2998" s="8">
        <f t="shared" si="223"/>
        <v>153.5204081632653</v>
      </c>
      <c r="Q2998" t="s">
        <v>8315</v>
      </c>
      <c r="R2998" t="s">
        <v>8355</v>
      </c>
      <c r="S2998" s="13">
        <f t="shared" si="222"/>
        <v>42090.579166666663</v>
      </c>
      <c r="T2998" s="13">
        <f t="shared" si="221"/>
        <v>42150.579166666663</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20"/>
        <v>1.0373000000000001</v>
      </c>
      <c r="P2999" s="8">
        <f t="shared" si="223"/>
        <v>90.2</v>
      </c>
      <c r="Q2999" t="s">
        <v>8315</v>
      </c>
      <c r="R2999" t="s">
        <v>8355</v>
      </c>
      <c r="S2999" s="13">
        <f t="shared" si="222"/>
        <v>42775.400381944441</v>
      </c>
      <c r="T2999" s="13">
        <f t="shared" si="221"/>
        <v>42792.874305555553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20"/>
        <v>1.0302899999999999</v>
      </c>
      <c r="P3000" s="8">
        <f t="shared" si="223"/>
        <v>118.97113163972287</v>
      </c>
      <c r="Q3000" t="s">
        <v>8315</v>
      </c>
      <c r="R3000" t="s">
        <v>8355</v>
      </c>
      <c r="S3000" s="13">
        <f t="shared" si="222"/>
        <v>41777.860289351847</v>
      </c>
      <c r="T3000" s="13">
        <f t="shared" si="221"/>
        <v>41805.850694444445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20"/>
        <v>1.1888888888888889</v>
      </c>
      <c r="P3001" s="8">
        <f t="shared" si="223"/>
        <v>80.25</v>
      </c>
      <c r="Q3001" t="s">
        <v>8315</v>
      </c>
      <c r="R3001" t="s">
        <v>8355</v>
      </c>
      <c r="S3001" s="13">
        <f t="shared" si="222"/>
        <v>42780.406944444439</v>
      </c>
      <c r="T3001" s="13">
        <f t="shared" si="221"/>
        <v>42794.749999999993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20"/>
        <v>1</v>
      </c>
      <c r="P3002" s="8">
        <f t="shared" si="223"/>
        <v>62.5</v>
      </c>
      <c r="Q3002" t="s">
        <v>8315</v>
      </c>
      <c r="R3002" t="s">
        <v>8355</v>
      </c>
      <c r="S3002" s="13">
        <f t="shared" si="222"/>
        <v>42752.49386574074</v>
      </c>
      <c r="T3002" s="13">
        <f t="shared" si="221"/>
        <v>42766.416666666664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20"/>
        <v>3.1869988910451896</v>
      </c>
      <c r="P3003" s="8">
        <f t="shared" si="223"/>
        <v>131.37719999999999</v>
      </c>
      <c r="Q3003" t="s">
        <v>8315</v>
      </c>
      <c r="R3003" t="s">
        <v>8355</v>
      </c>
      <c r="S3003" s="13">
        <f t="shared" si="222"/>
        <v>42534.562291666669</v>
      </c>
      <c r="T3003" s="13">
        <f t="shared" si="221"/>
        <v>42564.562291666669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20"/>
        <v>1.0850614285714286</v>
      </c>
      <c r="P3004" s="8">
        <f t="shared" si="223"/>
        <v>73.032980769230775</v>
      </c>
      <c r="Q3004" t="s">
        <v>8315</v>
      </c>
      <c r="R3004" t="s">
        <v>8355</v>
      </c>
      <c r="S3004" s="13">
        <f t="shared" si="222"/>
        <v>41239.502916666665</v>
      </c>
      <c r="T3004" s="13">
        <f t="shared" si="221"/>
        <v>41269.502916666665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20"/>
        <v>1.0116666666666667</v>
      </c>
      <c r="P3005" s="8">
        <f t="shared" si="223"/>
        <v>178.52941176470588</v>
      </c>
      <c r="Q3005" t="s">
        <v>8315</v>
      </c>
      <c r="R3005" t="s">
        <v>8355</v>
      </c>
      <c r="S3005" s="13">
        <f t="shared" si="222"/>
        <v>42398.515925925924</v>
      </c>
      <c r="T3005" s="13">
        <f t="shared" si="221"/>
        <v>42429.915972222218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20"/>
        <v>1.12815</v>
      </c>
      <c r="P3006" s="8">
        <f t="shared" si="223"/>
        <v>162.90974729241879</v>
      </c>
      <c r="Q3006" t="s">
        <v>8315</v>
      </c>
      <c r="R3006" t="s">
        <v>8355</v>
      </c>
      <c r="S3006" s="13">
        <f t="shared" si="222"/>
        <v>41928.547731481478</v>
      </c>
      <c r="T3006" s="13">
        <f t="shared" si="221"/>
        <v>41958.589398148142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20"/>
        <v>1.2049622641509434</v>
      </c>
      <c r="P3007" s="8">
        <f t="shared" si="223"/>
        <v>108.24237288135593</v>
      </c>
      <c r="Q3007" t="s">
        <v>8315</v>
      </c>
      <c r="R3007" t="s">
        <v>8355</v>
      </c>
      <c r="S3007" s="13">
        <f t="shared" si="222"/>
        <v>41888.341493055552</v>
      </c>
      <c r="T3007" s="13">
        <f t="shared" si="221"/>
        <v>41918.341493055552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20"/>
        <v>1.0774999999999999</v>
      </c>
      <c r="P3008" s="8">
        <f t="shared" si="223"/>
        <v>88.865979381443296</v>
      </c>
      <c r="Q3008" t="s">
        <v>8315</v>
      </c>
      <c r="R3008" t="s">
        <v>8355</v>
      </c>
      <c r="S3008" s="13">
        <f t="shared" si="222"/>
        <v>41957.42350694444</v>
      </c>
      <c r="T3008" s="13">
        <f t="shared" si="221"/>
        <v>41987.42350694444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20"/>
        <v>1.8</v>
      </c>
      <c r="P3009" s="8">
        <f t="shared" si="223"/>
        <v>54</v>
      </c>
      <c r="Q3009" t="s">
        <v>8315</v>
      </c>
      <c r="R3009" t="s">
        <v>8355</v>
      </c>
      <c r="S3009" s="13">
        <f t="shared" si="222"/>
        <v>42097.882905092592</v>
      </c>
      <c r="T3009" s="13">
        <f t="shared" si="221"/>
        <v>42118.882905092592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20"/>
        <v>1.0116666666666667</v>
      </c>
      <c r="P3010" s="8">
        <f t="shared" si="223"/>
        <v>116.73076923076923</v>
      </c>
      <c r="Q3010" t="s">
        <v>8315</v>
      </c>
      <c r="R3010" t="s">
        <v>8355</v>
      </c>
      <c r="S3010" s="13">
        <f t="shared" si="222"/>
        <v>42359.878692129627</v>
      </c>
      <c r="T3010" s="13">
        <f t="shared" si="221"/>
        <v>42389.878692129627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24">E3011/D3011</f>
        <v>1.19756</v>
      </c>
      <c r="P3011" s="8">
        <f t="shared" si="223"/>
        <v>233.8984375</v>
      </c>
      <c r="Q3011" t="s">
        <v>8315</v>
      </c>
      <c r="R3011" t="s">
        <v>8355</v>
      </c>
      <c r="S3011" s="13">
        <f t="shared" si="222"/>
        <v>41939.236574074072</v>
      </c>
      <c r="T3011" s="13">
        <f t="shared" ref="T3011:T3074" si="225">(I3011/86400)+25569+(-8/24)</f>
        <v>41969.278240740743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24"/>
        <v>1.58</v>
      </c>
      <c r="P3012" s="8">
        <f t="shared" si="223"/>
        <v>158</v>
      </c>
      <c r="Q3012" t="s">
        <v>8315</v>
      </c>
      <c r="R3012" t="s">
        <v>8355</v>
      </c>
      <c r="S3012" s="13">
        <f t="shared" ref="S3012:S3075" si="226">(J3012/86400)+25569+(-8/24)</f>
        <v>41996.499062499999</v>
      </c>
      <c r="T3012" s="13">
        <f t="shared" si="225"/>
        <v>42056.499062499999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24"/>
        <v>1.2366666666666666</v>
      </c>
      <c r="P3013" s="8">
        <f t="shared" si="223"/>
        <v>14.84</v>
      </c>
      <c r="Q3013" t="s">
        <v>8315</v>
      </c>
      <c r="R3013" t="s">
        <v>8355</v>
      </c>
      <c r="S3013" s="13">
        <f t="shared" si="226"/>
        <v>42334.135601851849</v>
      </c>
      <c r="T3013" s="13">
        <f t="shared" si="225"/>
        <v>42361.624305555553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24"/>
        <v>1.1712499999999999</v>
      </c>
      <c r="P3014" s="8">
        <f t="shared" si="223"/>
        <v>85.181818181818187</v>
      </c>
      <c r="Q3014" t="s">
        <v>8315</v>
      </c>
      <c r="R3014" t="s">
        <v>8355</v>
      </c>
      <c r="S3014" s="13">
        <f t="shared" si="226"/>
        <v>42024.369560185187</v>
      </c>
      <c r="T3014" s="13">
        <f t="shared" si="225"/>
        <v>42045.369560185187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24"/>
        <v>1.5696000000000001</v>
      </c>
      <c r="P3015" s="8">
        <f t="shared" si="223"/>
        <v>146.69158878504672</v>
      </c>
      <c r="Q3015" t="s">
        <v>8315</v>
      </c>
      <c r="R3015" t="s">
        <v>8355</v>
      </c>
      <c r="S3015" s="13">
        <f t="shared" si="226"/>
        <v>42146.502881944441</v>
      </c>
      <c r="T3015" s="13">
        <f t="shared" si="225"/>
        <v>42176.502881944441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24"/>
        <v>1.13104</v>
      </c>
      <c r="P3016" s="8">
        <f t="shared" si="223"/>
        <v>50.764811490125673</v>
      </c>
      <c r="Q3016" t="s">
        <v>8315</v>
      </c>
      <c r="R3016" t="s">
        <v>8355</v>
      </c>
      <c r="S3016" s="13">
        <f t="shared" si="226"/>
        <v>41919.790277777771</v>
      </c>
      <c r="T3016" s="13">
        <f t="shared" si="225"/>
        <v>41947.875</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24"/>
        <v>1.0317647058823529</v>
      </c>
      <c r="P3017" s="8">
        <f t="shared" si="223"/>
        <v>87.7</v>
      </c>
      <c r="Q3017" t="s">
        <v>8315</v>
      </c>
      <c r="R3017" t="s">
        <v>8355</v>
      </c>
      <c r="S3017" s="13">
        <f t="shared" si="226"/>
        <v>41785.393958333334</v>
      </c>
      <c r="T3017" s="13">
        <f t="shared" si="225"/>
        <v>41800.833333333328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24"/>
        <v>1.0261176470588236</v>
      </c>
      <c r="P3018" s="8">
        <f t="shared" si="223"/>
        <v>242.27777777777777</v>
      </c>
      <c r="Q3018" t="s">
        <v>8315</v>
      </c>
      <c r="R3018" t="s">
        <v>8355</v>
      </c>
      <c r="S3018" s="13">
        <f t="shared" si="226"/>
        <v>41778.214722222219</v>
      </c>
      <c r="T3018" s="13">
        <f t="shared" si="225"/>
        <v>41838.214722222219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24"/>
        <v>1.0584090909090909</v>
      </c>
      <c r="P3019" s="8">
        <f t="shared" si="223"/>
        <v>146.44654088050314</v>
      </c>
      <c r="Q3019" t="s">
        <v>8315</v>
      </c>
      <c r="R3019" t="s">
        <v>8355</v>
      </c>
      <c r="S3019" s="13">
        <f t="shared" si="226"/>
        <v>41841.516701388886</v>
      </c>
      <c r="T3019" s="13">
        <f t="shared" si="225"/>
        <v>41871.516701388886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24"/>
        <v>1.0071428571428571</v>
      </c>
      <c r="P3020" s="8">
        <f t="shared" si="223"/>
        <v>103.17073170731707</v>
      </c>
      <c r="Q3020" t="s">
        <v>8315</v>
      </c>
      <c r="R3020" t="s">
        <v>8355</v>
      </c>
      <c r="S3020" s="13">
        <f t="shared" si="226"/>
        <v>42162.964999999997</v>
      </c>
      <c r="T3020" s="13">
        <f t="shared" si="225"/>
        <v>42205.583333333336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24"/>
        <v>1.2123333333333333</v>
      </c>
      <c r="P3021" s="8">
        <f t="shared" si="223"/>
        <v>80.464601769911511</v>
      </c>
      <c r="Q3021" t="s">
        <v>8315</v>
      </c>
      <c r="R3021" t="s">
        <v>8355</v>
      </c>
      <c r="S3021" s="13">
        <f t="shared" si="226"/>
        <v>41758.500231481477</v>
      </c>
      <c r="T3021" s="13">
        <f t="shared" si="225"/>
        <v>41785.791666666664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24"/>
        <v>1.0057142857142858</v>
      </c>
      <c r="P3022" s="8">
        <f t="shared" si="223"/>
        <v>234.66666666666666</v>
      </c>
      <c r="Q3022" t="s">
        <v>8315</v>
      </c>
      <c r="R3022" t="s">
        <v>8355</v>
      </c>
      <c r="S3022" s="13">
        <f t="shared" si="226"/>
        <v>42170.513113425921</v>
      </c>
      <c r="T3022" s="13">
        <f t="shared" si="225"/>
        <v>42230.513113425921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24"/>
        <v>1.1602222222222223</v>
      </c>
      <c r="P3023" s="8">
        <f t="shared" si="223"/>
        <v>50.689320388349515</v>
      </c>
      <c r="Q3023" t="s">
        <v>8315</v>
      </c>
      <c r="R3023" t="s">
        <v>8355</v>
      </c>
      <c r="S3023" s="13">
        <f t="shared" si="226"/>
        <v>42660.285520833328</v>
      </c>
      <c r="T3023" s="13">
        <f t="shared" si="225"/>
        <v>42695.915972222218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24"/>
        <v>1.0087999999999999</v>
      </c>
      <c r="P3024" s="8">
        <f t="shared" si="223"/>
        <v>162.70967741935485</v>
      </c>
      <c r="Q3024" t="s">
        <v>8315</v>
      </c>
      <c r="R3024" t="s">
        <v>8355</v>
      </c>
      <c r="S3024" s="13">
        <f t="shared" si="226"/>
        <v>42564.620474537034</v>
      </c>
      <c r="T3024" s="13">
        <f t="shared" si="225"/>
        <v>42609.620474537034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24"/>
        <v>1.03</v>
      </c>
      <c r="P3025" s="8">
        <f t="shared" si="223"/>
        <v>120.16666666666667</v>
      </c>
      <c r="Q3025" t="s">
        <v>8315</v>
      </c>
      <c r="R3025" t="s">
        <v>8355</v>
      </c>
      <c r="S3025" s="13">
        <f t="shared" si="226"/>
        <v>42121.342430555553</v>
      </c>
      <c r="T3025" s="13">
        <f t="shared" si="225"/>
        <v>42166.342430555553</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24"/>
        <v>2.4641999999999999</v>
      </c>
      <c r="P3026" s="8">
        <f t="shared" si="223"/>
        <v>67.697802197802204</v>
      </c>
      <c r="Q3026" t="s">
        <v>8315</v>
      </c>
      <c r="R3026" t="s">
        <v>8355</v>
      </c>
      <c r="S3026" s="13">
        <f t="shared" si="226"/>
        <v>41158.660590277774</v>
      </c>
      <c r="T3026" s="13">
        <f t="shared" si="225"/>
        <v>41188.660590277774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24"/>
        <v>3.0219999999999998</v>
      </c>
      <c r="P3027" s="8">
        <f t="shared" ref="P3027:P3055" si="227">E3027/L3027</f>
        <v>52.103448275862071</v>
      </c>
      <c r="Q3027" t="s">
        <v>8315</v>
      </c>
      <c r="R3027" t="s">
        <v>8355</v>
      </c>
      <c r="S3027" s="13">
        <f t="shared" si="226"/>
        <v>41761.176076388889</v>
      </c>
      <c r="T3027" s="13">
        <f t="shared" si="225"/>
        <v>41789.333333333328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24"/>
        <v>1.4333333333333333</v>
      </c>
      <c r="P3028" s="8">
        <f t="shared" si="227"/>
        <v>51.6</v>
      </c>
      <c r="Q3028" t="s">
        <v>8315</v>
      </c>
      <c r="R3028" t="s">
        <v>8355</v>
      </c>
      <c r="S3028" s="13">
        <f t="shared" si="226"/>
        <v>42783.126064814809</v>
      </c>
      <c r="T3028" s="13">
        <f t="shared" si="225"/>
        <v>42797.126064814809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24"/>
        <v>1.3144</v>
      </c>
      <c r="P3029" s="8">
        <f t="shared" si="227"/>
        <v>164.3</v>
      </c>
      <c r="Q3029" t="s">
        <v>8315</v>
      </c>
      <c r="R3029" t="s">
        <v>8355</v>
      </c>
      <c r="S3029" s="13">
        <f t="shared" si="226"/>
        <v>42053.37096064815</v>
      </c>
      <c r="T3029" s="13">
        <f t="shared" si="225"/>
        <v>42083.329293981478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24"/>
        <v>1.6801999999999999</v>
      </c>
      <c r="P3030" s="8">
        <f t="shared" si="227"/>
        <v>84.858585858585855</v>
      </c>
      <c r="Q3030" t="s">
        <v>8315</v>
      </c>
      <c r="R3030" t="s">
        <v>8355</v>
      </c>
      <c r="S3030" s="13">
        <f t="shared" si="226"/>
        <v>42566.930844907409</v>
      </c>
      <c r="T3030" s="13">
        <f t="shared" si="225"/>
        <v>42596.930844907409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24"/>
        <v>1.0967666666666667</v>
      </c>
      <c r="P3031" s="8">
        <f t="shared" si="227"/>
        <v>94.548850574712645</v>
      </c>
      <c r="Q3031" t="s">
        <v>8315</v>
      </c>
      <c r="R3031" t="s">
        <v>8355</v>
      </c>
      <c r="S3031" s="13">
        <f t="shared" si="226"/>
        <v>41932.375543981478</v>
      </c>
      <c r="T3031" s="13">
        <f t="shared" si="225"/>
        <v>41960.857638888883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24"/>
        <v>1.0668571428571429</v>
      </c>
      <c r="P3032" s="8">
        <f t="shared" si="227"/>
        <v>45.536585365853661</v>
      </c>
      <c r="Q3032" t="s">
        <v>8315</v>
      </c>
      <c r="R3032" t="s">
        <v>8355</v>
      </c>
      <c r="S3032" s="13">
        <f t="shared" si="226"/>
        <v>42233.4140162037</v>
      </c>
      <c r="T3032" s="13">
        <f t="shared" si="225"/>
        <v>42263.4140162037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24"/>
        <v>1</v>
      </c>
      <c r="P3033" s="8">
        <f t="shared" si="227"/>
        <v>51.724137931034484</v>
      </c>
      <c r="Q3033" t="s">
        <v>8315</v>
      </c>
      <c r="R3033" t="s">
        <v>8355</v>
      </c>
      <c r="S3033" s="13">
        <f t="shared" si="226"/>
        <v>42597.549155092587</v>
      </c>
      <c r="T3033" s="13">
        <f t="shared" si="225"/>
        <v>42657.549155092587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24"/>
        <v>1.272</v>
      </c>
      <c r="P3034" s="8">
        <f t="shared" si="227"/>
        <v>50.88</v>
      </c>
      <c r="Q3034" t="s">
        <v>8315</v>
      </c>
      <c r="R3034" t="s">
        <v>8355</v>
      </c>
      <c r="S3034" s="13">
        <f t="shared" si="226"/>
        <v>42227.711331018516</v>
      </c>
      <c r="T3034" s="13">
        <f t="shared" si="225"/>
        <v>42257.711331018516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24"/>
        <v>1.4653333333333334</v>
      </c>
      <c r="P3035" s="8">
        <f t="shared" si="227"/>
        <v>191.13043478260869</v>
      </c>
      <c r="Q3035" t="s">
        <v>8315</v>
      </c>
      <c r="R3035" t="s">
        <v>8355</v>
      </c>
      <c r="S3035" s="13">
        <f t="shared" si="226"/>
        <v>42569.776909722219</v>
      </c>
      <c r="T3035" s="13">
        <f t="shared" si="225"/>
        <v>42599.776909722219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24"/>
        <v>1.1253599999999999</v>
      </c>
      <c r="P3036" s="8">
        <f t="shared" si="227"/>
        <v>89.314285714285717</v>
      </c>
      <c r="Q3036" t="s">
        <v>8315</v>
      </c>
      <c r="R3036" t="s">
        <v>8355</v>
      </c>
      <c r="S3036" s="13">
        <f t="shared" si="226"/>
        <v>42644.202025462961</v>
      </c>
      <c r="T3036" s="13">
        <f t="shared" si="225"/>
        <v>42674.832638888889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24"/>
        <v>1.0878684000000001</v>
      </c>
      <c r="P3037" s="8">
        <f t="shared" si="227"/>
        <v>88.588631921824103</v>
      </c>
      <c r="Q3037" t="s">
        <v>8315</v>
      </c>
      <c r="R3037" t="s">
        <v>8355</v>
      </c>
      <c r="S3037" s="13">
        <f t="shared" si="226"/>
        <v>41368.226956018516</v>
      </c>
      <c r="T3037" s="13">
        <f t="shared" si="225"/>
        <v>41398.226956018516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24"/>
        <v>1.26732</v>
      </c>
      <c r="P3038" s="8">
        <f t="shared" si="227"/>
        <v>96.300911854103347</v>
      </c>
      <c r="Q3038" t="s">
        <v>8315</v>
      </c>
      <c r="R3038" t="s">
        <v>8355</v>
      </c>
      <c r="S3038" s="13">
        <f t="shared" si="226"/>
        <v>41466.451898148145</v>
      </c>
      <c r="T3038" s="13">
        <f t="shared" si="225"/>
        <v>41502.165972222218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24"/>
        <v>2.1320000000000001</v>
      </c>
      <c r="P3039" s="8">
        <f t="shared" si="227"/>
        <v>33.3125</v>
      </c>
      <c r="Q3039" t="s">
        <v>8315</v>
      </c>
      <c r="R3039" t="s">
        <v>8355</v>
      </c>
      <c r="S3039" s="13">
        <f t="shared" si="226"/>
        <v>40378.559872685182</v>
      </c>
      <c r="T3039" s="13">
        <f t="shared" si="225"/>
        <v>40452.874305555553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24"/>
        <v>1.0049999999999999</v>
      </c>
      <c r="P3040" s="8">
        <f t="shared" si="227"/>
        <v>37.222222222222221</v>
      </c>
      <c r="Q3040" t="s">
        <v>8315</v>
      </c>
      <c r="R3040" t="s">
        <v>8355</v>
      </c>
      <c r="S3040" s="13">
        <f t="shared" si="226"/>
        <v>42372.918946759259</v>
      </c>
      <c r="T3040" s="13">
        <f t="shared" si="225"/>
        <v>42432.918946759259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24"/>
        <v>1.0871389999999999</v>
      </c>
      <c r="P3041" s="8">
        <f t="shared" si="227"/>
        <v>92.130423728813554</v>
      </c>
      <c r="Q3041" t="s">
        <v>8315</v>
      </c>
      <c r="R3041" t="s">
        <v>8355</v>
      </c>
      <c r="S3041" s="13">
        <f t="shared" si="226"/>
        <v>41610.461087962962</v>
      </c>
      <c r="T3041" s="13">
        <f t="shared" si="225"/>
        <v>41636.999305555553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24"/>
        <v>1.075</v>
      </c>
      <c r="P3042" s="8">
        <f t="shared" si="227"/>
        <v>76.785714285714292</v>
      </c>
      <c r="Q3042" t="s">
        <v>8315</v>
      </c>
      <c r="R3042" t="s">
        <v>8355</v>
      </c>
      <c r="S3042" s="13">
        <f t="shared" si="226"/>
        <v>42177.458576388883</v>
      </c>
      <c r="T3042" s="13">
        <f t="shared" si="225"/>
        <v>42181.624999999993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24"/>
        <v>1.1048192771084338</v>
      </c>
      <c r="P3043" s="8">
        <f t="shared" si="227"/>
        <v>96.526315789473685</v>
      </c>
      <c r="Q3043" t="s">
        <v>8315</v>
      </c>
      <c r="R3043" t="s">
        <v>8355</v>
      </c>
      <c r="S3043" s="13">
        <f t="shared" si="226"/>
        <v>42359.535277777781</v>
      </c>
      <c r="T3043" s="13">
        <f t="shared" si="225"/>
        <v>42389.535277777781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24"/>
        <v>1.28</v>
      </c>
      <c r="P3044" s="8">
        <f t="shared" si="227"/>
        <v>51.891891891891895</v>
      </c>
      <c r="Q3044" t="s">
        <v>8315</v>
      </c>
      <c r="R3044" t="s">
        <v>8355</v>
      </c>
      <c r="S3044" s="13">
        <f t="shared" si="226"/>
        <v>42253.354710648149</v>
      </c>
      <c r="T3044" s="13">
        <f t="shared" si="225"/>
        <v>42283.354710648149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24"/>
        <v>1.1000666666666667</v>
      </c>
      <c r="P3045" s="8">
        <f t="shared" si="227"/>
        <v>128.9140625</v>
      </c>
      <c r="Q3045" t="s">
        <v>8315</v>
      </c>
      <c r="R3045" t="s">
        <v>8355</v>
      </c>
      <c r="S3045" s="13">
        <f t="shared" si="226"/>
        <v>42082.737256944441</v>
      </c>
      <c r="T3045" s="13">
        <f t="shared" si="225"/>
        <v>42109.784722222219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24"/>
        <v>1.0934166666666667</v>
      </c>
      <c r="P3046" s="8">
        <f t="shared" si="227"/>
        <v>84.108974358974365</v>
      </c>
      <c r="Q3046" t="s">
        <v>8315</v>
      </c>
      <c r="R3046" t="s">
        <v>8355</v>
      </c>
      <c r="S3046" s="13">
        <f t="shared" si="226"/>
        <v>42387.393495370365</v>
      </c>
      <c r="T3046" s="13">
        <f t="shared" si="225"/>
        <v>42402.393495370365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24"/>
        <v>1.3270650000000002</v>
      </c>
      <c r="P3047" s="8">
        <f t="shared" si="227"/>
        <v>82.941562500000003</v>
      </c>
      <c r="Q3047" t="s">
        <v>8315</v>
      </c>
      <c r="R3047" t="s">
        <v>8355</v>
      </c>
      <c r="S3047" s="13">
        <f t="shared" si="226"/>
        <v>41842.822395833333</v>
      </c>
      <c r="T3047" s="13">
        <f t="shared" si="225"/>
        <v>41872.822395833333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24"/>
        <v>1.9084810126582279</v>
      </c>
      <c r="P3048" s="8">
        <f t="shared" si="227"/>
        <v>259.94827586206895</v>
      </c>
      <c r="Q3048" t="s">
        <v>8315</v>
      </c>
      <c r="R3048" t="s">
        <v>8355</v>
      </c>
      <c r="S3048" s="13">
        <f t="shared" si="226"/>
        <v>41862.46974537037</v>
      </c>
      <c r="T3048" s="13">
        <f t="shared" si="225"/>
        <v>41891.869444444441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24"/>
        <v>1.49</v>
      </c>
      <c r="P3049" s="8">
        <f t="shared" si="227"/>
        <v>37.25</v>
      </c>
      <c r="Q3049" t="s">
        <v>8315</v>
      </c>
      <c r="R3049" t="s">
        <v>8355</v>
      </c>
      <c r="S3049" s="13">
        <f t="shared" si="226"/>
        <v>42443.655717592592</v>
      </c>
      <c r="T3049" s="13">
        <f t="shared" si="225"/>
        <v>42487.219444444439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24"/>
        <v>1.6639999999999999</v>
      </c>
      <c r="P3050" s="8">
        <f t="shared" si="227"/>
        <v>177.02127659574469</v>
      </c>
      <c r="Q3050" t="s">
        <v>8315</v>
      </c>
      <c r="R3050" t="s">
        <v>8355</v>
      </c>
      <c r="S3050" s="13">
        <f t="shared" si="226"/>
        <v>41975.567847222221</v>
      </c>
      <c r="T3050" s="13">
        <f t="shared" si="225"/>
        <v>42004.556944444441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24"/>
        <v>1.0666666666666667</v>
      </c>
      <c r="P3051" s="8">
        <f t="shared" si="227"/>
        <v>74.074074074074076</v>
      </c>
      <c r="Q3051" t="s">
        <v>8315</v>
      </c>
      <c r="R3051" t="s">
        <v>8355</v>
      </c>
      <c r="S3051" s="13">
        <f t="shared" si="226"/>
        <v>42138.681192129625</v>
      </c>
      <c r="T3051" s="13">
        <f t="shared" si="225"/>
        <v>42168.681192129625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24"/>
        <v>1.06</v>
      </c>
      <c r="P3052" s="8">
        <f t="shared" si="227"/>
        <v>70.666666666666671</v>
      </c>
      <c r="Q3052" t="s">
        <v>8315</v>
      </c>
      <c r="R3052" t="s">
        <v>8355</v>
      </c>
      <c r="S3052" s="13">
        <f t="shared" si="226"/>
        <v>42464.835185185184</v>
      </c>
      <c r="T3052" s="13">
        <f t="shared" si="225"/>
        <v>42494.835185185184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24"/>
        <v>0.23628571428571429</v>
      </c>
      <c r="P3053" s="8">
        <f t="shared" si="227"/>
        <v>23.62857142857143</v>
      </c>
      <c r="Q3053" t="s">
        <v>8315</v>
      </c>
      <c r="R3053" t="s">
        <v>8355</v>
      </c>
      <c r="S3053" s="13">
        <f t="shared" si="226"/>
        <v>42744.082696759258</v>
      </c>
      <c r="T3053" s="13">
        <f t="shared" si="225"/>
        <v>42774.082696759258</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24"/>
        <v>1.5E-3</v>
      </c>
      <c r="P3054" s="8">
        <f t="shared" si="227"/>
        <v>37.5</v>
      </c>
      <c r="Q3054" t="s">
        <v>8315</v>
      </c>
      <c r="R3054" t="s">
        <v>8355</v>
      </c>
      <c r="S3054" s="13">
        <f t="shared" si="226"/>
        <v>42122.336736111109</v>
      </c>
      <c r="T3054" s="13">
        <f t="shared" si="225"/>
        <v>42152.332638888889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24"/>
        <v>4.0000000000000001E-3</v>
      </c>
      <c r="P3055" s="8">
        <f t="shared" si="227"/>
        <v>13.333333333333334</v>
      </c>
      <c r="Q3055" t="s">
        <v>8315</v>
      </c>
      <c r="R3055" t="s">
        <v>8355</v>
      </c>
      <c r="S3055" s="13">
        <f t="shared" si="226"/>
        <v>41862.428391203699</v>
      </c>
      <c r="T3055" s="13">
        <f t="shared" si="225"/>
        <v>41913.832638888889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24"/>
        <v>0</v>
      </c>
      <c r="Q3056" t="s">
        <v>8315</v>
      </c>
      <c r="R3056" t="s">
        <v>8355</v>
      </c>
      <c r="S3056" s="13">
        <f t="shared" si="226"/>
        <v>42027.499467592592</v>
      </c>
      <c r="T3056" s="13">
        <f t="shared" si="225"/>
        <v>42064.711111111108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24"/>
        <v>5.0000000000000002E-5</v>
      </c>
      <c r="P3057" s="8">
        <f>E3057/L3057</f>
        <v>1</v>
      </c>
      <c r="Q3057" t="s">
        <v>8315</v>
      </c>
      <c r="R3057" t="s">
        <v>8355</v>
      </c>
      <c r="S3057" s="13">
        <f t="shared" si="226"/>
        <v>41953.624884259254</v>
      </c>
      <c r="T3057" s="13">
        <f t="shared" si="225"/>
        <v>42013.624884259254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24"/>
        <v>0</v>
      </c>
      <c r="Q3058" t="s">
        <v>8315</v>
      </c>
      <c r="R3058" t="s">
        <v>8355</v>
      </c>
      <c r="S3058" s="13">
        <f t="shared" si="226"/>
        <v>41851.303055555552</v>
      </c>
      <c r="T3058" s="13">
        <f t="shared" si="225"/>
        <v>41911.303055555552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24"/>
        <v>0</v>
      </c>
      <c r="Q3059" t="s">
        <v>8315</v>
      </c>
      <c r="R3059" t="s">
        <v>8355</v>
      </c>
      <c r="S3059" s="13">
        <f t="shared" si="226"/>
        <v>42433.317256944443</v>
      </c>
      <c r="T3059" s="13">
        <f t="shared" si="225"/>
        <v>42463.275590277779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24"/>
        <v>1.6666666666666666E-4</v>
      </c>
      <c r="P3060" s="8">
        <f>E3060/L3060</f>
        <v>1</v>
      </c>
      <c r="Q3060" t="s">
        <v>8315</v>
      </c>
      <c r="R3060" t="s">
        <v>8355</v>
      </c>
      <c r="S3060" s="13">
        <f t="shared" si="226"/>
        <v>42460.040972222218</v>
      </c>
      <c r="T3060" s="13">
        <f t="shared" si="225"/>
        <v>42510.040972222218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24"/>
        <v>3.0066666666666665E-2</v>
      </c>
      <c r="P3061" s="8">
        <f>E3061/L3061</f>
        <v>41</v>
      </c>
      <c r="Q3061" t="s">
        <v>8315</v>
      </c>
      <c r="R3061" t="s">
        <v>8355</v>
      </c>
      <c r="S3061" s="13">
        <f t="shared" si="226"/>
        <v>41829.602384259255</v>
      </c>
      <c r="T3061" s="13">
        <f t="shared" si="225"/>
        <v>41859.602384259255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24"/>
        <v>1.5227272727272728E-3</v>
      </c>
      <c r="P3062" s="8">
        <f>E3062/L3062</f>
        <v>55.833333333333336</v>
      </c>
      <c r="Q3062" t="s">
        <v>8315</v>
      </c>
      <c r="R3062" t="s">
        <v>8355</v>
      </c>
      <c r="S3062" s="13">
        <f t="shared" si="226"/>
        <v>42244.941365740735</v>
      </c>
      <c r="T3062" s="13">
        <f t="shared" si="225"/>
        <v>42274.941365740735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24"/>
        <v>0</v>
      </c>
      <c r="Q3063" t="s">
        <v>8315</v>
      </c>
      <c r="R3063" t="s">
        <v>8355</v>
      </c>
      <c r="S3063" s="13">
        <f t="shared" si="226"/>
        <v>41834.450787037036</v>
      </c>
      <c r="T3063" s="13">
        <f t="shared" si="225"/>
        <v>41864.450787037036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24"/>
        <v>0.66839999999999999</v>
      </c>
      <c r="P3064" s="8">
        <f t="shared" ref="P3064:P3083" si="228">E3064/L3064</f>
        <v>99.761194029850742</v>
      </c>
      <c r="Q3064" t="s">
        <v>8315</v>
      </c>
      <c r="R3064" t="s">
        <v>8355</v>
      </c>
      <c r="S3064" s="13">
        <f t="shared" si="226"/>
        <v>42248.2024537037</v>
      </c>
      <c r="T3064" s="13">
        <f t="shared" si="225"/>
        <v>42277.416666666664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24"/>
        <v>0.19566666666666666</v>
      </c>
      <c r="P3065" s="8">
        <f t="shared" si="228"/>
        <v>25.521739130434781</v>
      </c>
      <c r="Q3065" t="s">
        <v>8315</v>
      </c>
      <c r="R3065" t="s">
        <v>8355</v>
      </c>
      <c r="S3065" s="13">
        <f t="shared" si="226"/>
        <v>42630.589560185188</v>
      </c>
      <c r="T3065" s="13">
        <f t="shared" si="225"/>
        <v>42665.589560185188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24"/>
        <v>0.11294666666666667</v>
      </c>
      <c r="P3066" s="8">
        <f t="shared" si="228"/>
        <v>117.65277777777777</v>
      </c>
      <c r="Q3066" t="s">
        <v>8315</v>
      </c>
      <c r="R3066" t="s">
        <v>8355</v>
      </c>
      <c r="S3066" s="13">
        <f t="shared" si="226"/>
        <v>42298.7968287037</v>
      </c>
      <c r="T3066" s="13">
        <f t="shared" si="225"/>
        <v>42329.957638888889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24"/>
        <v>4.0000000000000002E-4</v>
      </c>
      <c r="P3067" s="8">
        <f t="shared" si="228"/>
        <v>5</v>
      </c>
      <c r="Q3067" t="s">
        <v>8315</v>
      </c>
      <c r="R3067" t="s">
        <v>8355</v>
      </c>
      <c r="S3067" s="13">
        <f t="shared" si="226"/>
        <v>41824.721898148149</v>
      </c>
      <c r="T3067" s="13">
        <f t="shared" si="225"/>
        <v>41849.721898148149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24"/>
        <v>0.11985714285714286</v>
      </c>
      <c r="P3068" s="8">
        <f t="shared" si="228"/>
        <v>2796.6666666666665</v>
      </c>
      <c r="Q3068" t="s">
        <v>8315</v>
      </c>
      <c r="R3068" t="s">
        <v>8355</v>
      </c>
      <c r="S3068" s="13">
        <f t="shared" si="226"/>
        <v>42530.895104166666</v>
      </c>
      <c r="T3068" s="13">
        <f t="shared" si="225"/>
        <v>42560.895104166666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24"/>
        <v>2.5000000000000001E-2</v>
      </c>
      <c r="P3069" s="8">
        <f t="shared" si="228"/>
        <v>200</v>
      </c>
      <c r="Q3069" t="s">
        <v>8315</v>
      </c>
      <c r="R3069" t="s">
        <v>8355</v>
      </c>
      <c r="S3069" s="13">
        <f t="shared" si="226"/>
        <v>42226.605081018519</v>
      </c>
      <c r="T3069" s="13">
        <f t="shared" si="225"/>
        <v>42256.605081018519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24"/>
        <v>6.9999999999999999E-4</v>
      </c>
      <c r="P3070" s="8">
        <f t="shared" si="228"/>
        <v>87.5</v>
      </c>
      <c r="Q3070" t="s">
        <v>8315</v>
      </c>
      <c r="R3070" t="s">
        <v>8355</v>
      </c>
      <c r="S3070" s="13">
        <f t="shared" si="226"/>
        <v>42263.358240740738</v>
      </c>
      <c r="T3070" s="13">
        <f t="shared" si="225"/>
        <v>42293.358240740738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24"/>
        <v>0.14099999999999999</v>
      </c>
      <c r="P3071" s="8">
        <f t="shared" si="228"/>
        <v>20.142857142857142</v>
      </c>
      <c r="Q3071" t="s">
        <v>8315</v>
      </c>
      <c r="R3071" t="s">
        <v>8355</v>
      </c>
      <c r="S3071" s="13">
        <f t="shared" si="226"/>
        <v>41957.500393518516</v>
      </c>
      <c r="T3071" s="13">
        <f t="shared" si="225"/>
        <v>41987.500393518516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24"/>
        <v>3.3399999999999999E-2</v>
      </c>
      <c r="P3072" s="8">
        <f t="shared" si="228"/>
        <v>20.875</v>
      </c>
      <c r="Q3072" t="s">
        <v>8315</v>
      </c>
      <c r="R3072" t="s">
        <v>8355</v>
      </c>
      <c r="S3072" s="13">
        <f t="shared" si="226"/>
        <v>42690.400104166663</v>
      </c>
      <c r="T3072" s="13">
        <f t="shared" si="225"/>
        <v>42711.400104166663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24"/>
        <v>0.59775</v>
      </c>
      <c r="P3073" s="8">
        <f t="shared" si="228"/>
        <v>61.307692307692307</v>
      </c>
      <c r="Q3073" t="s">
        <v>8315</v>
      </c>
      <c r="R3073" t="s">
        <v>8355</v>
      </c>
      <c r="S3073" s="13">
        <f t="shared" si="226"/>
        <v>42097.399085648147</v>
      </c>
      <c r="T3073" s="13">
        <f t="shared" si="225"/>
        <v>42114.915972222218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24"/>
        <v>1.6666666666666666E-4</v>
      </c>
      <c r="P3074" s="8">
        <f t="shared" si="228"/>
        <v>1</v>
      </c>
      <c r="Q3074" t="s">
        <v>8315</v>
      </c>
      <c r="R3074" t="s">
        <v>8355</v>
      </c>
      <c r="S3074" s="13">
        <f t="shared" si="226"/>
        <v>42658.357199074067</v>
      </c>
      <c r="T3074" s="13">
        <f t="shared" si="225"/>
        <v>42672.740277777775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29">E3075/D3075</f>
        <v>2.3035714285714285E-4</v>
      </c>
      <c r="P3075" s="8">
        <f t="shared" si="228"/>
        <v>92.142857142857139</v>
      </c>
      <c r="Q3075" t="s">
        <v>8315</v>
      </c>
      <c r="R3075" t="s">
        <v>8355</v>
      </c>
      <c r="S3075" s="13">
        <f t="shared" si="226"/>
        <v>42111.350694444445</v>
      </c>
      <c r="T3075" s="13">
        <f t="shared" ref="T3075:T3138" si="230">(I3075/86400)+25569+(-8/24)</f>
        <v>42169.47152777778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29"/>
        <v>8.8000000000000003E-4</v>
      </c>
      <c r="P3076" s="8">
        <f t="shared" si="228"/>
        <v>7.333333333333333</v>
      </c>
      <c r="Q3076" t="s">
        <v>8315</v>
      </c>
      <c r="R3076" t="s">
        <v>8355</v>
      </c>
      <c r="S3076" s="13">
        <f t="shared" ref="S3076:S3139" si="231">(J3076/86400)+25569+(-8/24)</f>
        <v>42409.237951388888</v>
      </c>
      <c r="T3076" s="13">
        <f t="shared" si="230"/>
        <v>42439.237951388888</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29"/>
        <v>8.6400000000000005E-2</v>
      </c>
      <c r="P3077" s="8">
        <f t="shared" si="228"/>
        <v>64.8</v>
      </c>
      <c r="Q3077" t="s">
        <v>8315</v>
      </c>
      <c r="R3077" t="s">
        <v>8355</v>
      </c>
      <c r="S3077" s="13">
        <f t="shared" si="231"/>
        <v>42550.76898148148</v>
      </c>
      <c r="T3077" s="13">
        <f t="shared" si="230"/>
        <v>42600.76898148148</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29"/>
        <v>0.15060000000000001</v>
      </c>
      <c r="P3078" s="8">
        <f t="shared" si="228"/>
        <v>30.12</v>
      </c>
      <c r="Q3078" t="s">
        <v>8315</v>
      </c>
      <c r="R3078" t="s">
        <v>8355</v>
      </c>
      <c r="S3078" s="13">
        <f t="shared" si="231"/>
        <v>42226.318553240737</v>
      </c>
      <c r="T3078" s="13">
        <f t="shared" si="230"/>
        <v>42286.318553240737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29"/>
        <v>4.7727272727272731E-3</v>
      </c>
      <c r="P3079" s="8">
        <f t="shared" si="228"/>
        <v>52.5</v>
      </c>
      <c r="Q3079" t="s">
        <v>8315</v>
      </c>
      <c r="R3079" t="s">
        <v>8355</v>
      </c>
      <c r="S3079" s="13">
        <f t="shared" si="231"/>
        <v>42766.62358796296</v>
      </c>
      <c r="T3079" s="13">
        <f t="shared" si="230"/>
        <v>42796.62358796296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29"/>
        <v>1.1833333333333333E-3</v>
      </c>
      <c r="P3080" s="8">
        <f t="shared" si="228"/>
        <v>23.666666666666668</v>
      </c>
      <c r="Q3080" t="s">
        <v>8315</v>
      </c>
      <c r="R3080" t="s">
        <v>8355</v>
      </c>
      <c r="S3080" s="13">
        <f t="shared" si="231"/>
        <v>42030.805497685178</v>
      </c>
      <c r="T3080" s="13">
        <f t="shared" si="230"/>
        <v>42060.805497685178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29"/>
        <v>8.4173998587352451E-3</v>
      </c>
      <c r="P3081" s="8">
        <f t="shared" si="228"/>
        <v>415.77777777777777</v>
      </c>
      <c r="Q3081" t="s">
        <v>8315</v>
      </c>
      <c r="R3081" t="s">
        <v>8355</v>
      </c>
      <c r="S3081" s="13">
        <f t="shared" si="231"/>
        <v>42055.38003472222</v>
      </c>
      <c r="T3081" s="13">
        <f t="shared" si="230"/>
        <v>42085.338368055549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29"/>
        <v>1.8799999999999999E-4</v>
      </c>
      <c r="P3082" s="8">
        <f t="shared" si="228"/>
        <v>53.714285714285715</v>
      </c>
      <c r="Q3082" t="s">
        <v>8315</v>
      </c>
      <c r="R3082" t="s">
        <v>8355</v>
      </c>
      <c r="S3082" s="13">
        <f t="shared" si="231"/>
        <v>41939.6949537037</v>
      </c>
      <c r="T3082" s="13">
        <f t="shared" si="230"/>
        <v>41999.736620370364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29"/>
        <v>2.1029999999999998E-3</v>
      </c>
      <c r="P3083" s="8">
        <f t="shared" si="228"/>
        <v>420.6</v>
      </c>
      <c r="Q3083" t="s">
        <v>8315</v>
      </c>
      <c r="R3083" t="s">
        <v>8355</v>
      </c>
      <c r="S3083" s="13">
        <f t="shared" si="231"/>
        <v>42236.848275462959</v>
      </c>
      <c r="T3083" s="13">
        <f t="shared" si="230"/>
        <v>42266.848275462959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29"/>
        <v>0</v>
      </c>
      <c r="Q3084" t="s">
        <v>8315</v>
      </c>
      <c r="R3084" t="s">
        <v>8355</v>
      </c>
      <c r="S3084" s="13">
        <f t="shared" si="231"/>
        <v>42293.589652777773</v>
      </c>
      <c r="T3084" s="13">
        <f t="shared" si="230"/>
        <v>42323.631319444445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29"/>
        <v>2.8E-3</v>
      </c>
      <c r="P3085" s="8">
        <f t="shared" ref="P3085:P3115" si="232">E3085/L3085</f>
        <v>18.666666666666668</v>
      </c>
      <c r="Q3085" t="s">
        <v>8315</v>
      </c>
      <c r="R3085" t="s">
        <v>8355</v>
      </c>
      <c r="S3085" s="13">
        <f t="shared" si="231"/>
        <v>41853.230069444442</v>
      </c>
      <c r="T3085" s="13">
        <f t="shared" si="230"/>
        <v>41882.875</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29"/>
        <v>0.11579206701157921</v>
      </c>
      <c r="P3086" s="8">
        <f t="shared" si="232"/>
        <v>78.333333333333329</v>
      </c>
      <c r="Q3086" t="s">
        <v>8315</v>
      </c>
      <c r="R3086" t="s">
        <v>8355</v>
      </c>
      <c r="S3086" s="13">
        <f t="shared" si="231"/>
        <v>42100.390405092585</v>
      </c>
      <c r="T3086" s="13">
        <f t="shared" si="230"/>
        <v>42129.45</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29"/>
        <v>2.4400000000000002E-2</v>
      </c>
      <c r="P3087" s="8">
        <f t="shared" si="232"/>
        <v>67.777777777777771</v>
      </c>
      <c r="Q3087" t="s">
        <v>8315</v>
      </c>
      <c r="R3087" t="s">
        <v>8355</v>
      </c>
      <c r="S3087" s="13">
        <f t="shared" si="231"/>
        <v>42246.550451388888</v>
      </c>
      <c r="T3087" s="13">
        <f t="shared" si="230"/>
        <v>42276.550451388888</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29"/>
        <v>2.5000000000000001E-3</v>
      </c>
      <c r="P3088" s="8">
        <f t="shared" si="232"/>
        <v>16.666666666666668</v>
      </c>
      <c r="Q3088" t="s">
        <v>8315</v>
      </c>
      <c r="R3088" t="s">
        <v>8355</v>
      </c>
      <c r="S3088" s="13">
        <f t="shared" si="231"/>
        <v>42173.337488425925</v>
      </c>
      <c r="T3088" s="13">
        <f t="shared" si="230"/>
        <v>42233.337488425925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29"/>
        <v>6.2500000000000003E-3</v>
      </c>
      <c r="P3089" s="8">
        <f t="shared" si="232"/>
        <v>62.5</v>
      </c>
      <c r="Q3089" t="s">
        <v>8315</v>
      </c>
      <c r="R3089" t="s">
        <v>8355</v>
      </c>
      <c r="S3089" s="13">
        <f t="shared" si="231"/>
        <v>42664.817013888889</v>
      </c>
      <c r="T3089" s="13">
        <f t="shared" si="230"/>
        <v>42724.858680555553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29"/>
        <v>1.9384615384615384E-3</v>
      </c>
      <c r="P3090" s="8">
        <f t="shared" si="232"/>
        <v>42</v>
      </c>
      <c r="Q3090" t="s">
        <v>8315</v>
      </c>
      <c r="R3090" t="s">
        <v>8355</v>
      </c>
      <c r="S3090" s="13">
        <f t="shared" si="231"/>
        <v>41981.238969907405</v>
      </c>
      <c r="T3090" s="13">
        <f t="shared" si="230"/>
        <v>42012.236805555549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29"/>
        <v>0.23416000000000001</v>
      </c>
      <c r="P3091" s="8">
        <f t="shared" si="232"/>
        <v>130.0888888888889</v>
      </c>
      <c r="Q3091" t="s">
        <v>8315</v>
      </c>
      <c r="R3091" t="s">
        <v>8355</v>
      </c>
      <c r="S3091" s="13">
        <f t="shared" si="231"/>
        <v>42528.209293981483</v>
      </c>
      <c r="T3091" s="13">
        <f t="shared" si="230"/>
        <v>42559.749305555553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29"/>
        <v>5.080888888888889E-2</v>
      </c>
      <c r="P3092" s="8">
        <f t="shared" si="232"/>
        <v>1270.2222222222222</v>
      </c>
      <c r="Q3092" t="s">
        <v>8315</v>
      </c>
      <c r="R3092" t="s">
        <v>8355</v>
      </c>
      <c r="S3092" s="13">
        <f t="shared" si="231"/>
        <v>42065.485474537032</v>
      </c>
      <c r="T3092" s="13">
        <f t="shared" si="230"/>
        <v>42125.443807870368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29"/>
        <v>0.15920000000000001</v>
      </c>
      <c r="P3093" s="8">
        <f t="shared" si="232"/>
        <v>88.444444444444443</v>
      </c>
      <c r="Q3093" t="s">
        <v>8315</v>
      </c>
      <c r="R3093" t="s">
        <v>8355</v>
      </c>
      <c r="S3093" s="13">
        <f t="shared" si="231"/>
        <v>42566.615081018514</v>
      </c>
      <c r="T3093" s="13">
        <f t="shared" si="230"/>
        <v>42596.615081018514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29"/>
        <v>1.1831900000000001E-2</v>
      </c>
      <c r="P3094" s="8">
        <f t="shared" si="232"/>
        <v>56.342380952380957</v>
      </c>
      <c r="Q3094" t="s">
        <v>8315</v>
      </c>
      <c r="R3094" t="s">
        <v>8355</v>
      </c>
      <c r="S3094" s="13">
        <f t="shared" si="231"/>
        <v>42255.28601851852</v>
      </c>
      <c r="T3094" s="13">
        <f t="shared" si="230"/>
        <v>42292.583333333336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29"/>
        <v>0.22750000000000001</v>
      </c>
      <c r="P3095" s="8">
        <f t="shared" si="232"/>
        <v>53.529411764705884</v>
      </c>
      <c r="Q3095" t="s">
        <v>8315</v>
      </c>
      <c r="R3095" t="s">
        <v>8355</v>
      </c>
      <c r="S3095" s="13">
        <f t="shared" si="231"/>
        <v>41760.575706018521</v>
      </c>
      <c r="T3095" s="13">
        <f t="shared" si="230"/>
        <v>41790.832638888889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29"/>
        <v>2.5000000000000001E-4</v>
      </c>
      <c r="P3096" s="8">
        <f t="shared" si="232"/>
        <v>25</v>
      </c>
      <c r="Q3096" t="s">
        <v>8315</v>
      </c>
      <c r="R3096" t="s">
        <v>8355</v>
      </c>
      <c r="S3096" s="13">
        <f t="shared" si="231"/>
        <v>42207.462453703702</v>
      </c>
      <c r="T3096" s="13">
        <f t="shared" si="230"/>
        <v>42267.462453703702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29"/>
        <v>3.351206434316354E-3</v>
      </c>
      <c r="P3097" s="8">
        <f t="shared" si="232"/>
        <v>50</v>
      </c>
      <c r="Q3097" t="s">
        <v>8315</v>
      </c>
      <c r="R3097" t="s">
        <v>8355</v>
      </c>
      <c r="S3097" s="13">
        <f t="shared" si="231"/>
        <v>42522.69189814815</v>
      </c>
      <c r="T3097" s="13">
        <f t="shared" si="230"/>
        <v>42582.69189814815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29"/>
        <v>3.9750000000000001E-2</v>
      </c>
      <c r="P3098" s="8">
        <f t="shared" si="232"/>
        <v>56.785714285714285</v>
      </c>
      <c r="Q3098" t="s">
        <v>8315</v>
      </c>
      <c r="R3098" t="s">
        <v>8355</v>
      </c>
      <c r="S3098" s="13">
        <f t="shared" si="231"/>
        <v>42114.492199074077</v>
      </c>
      <c r="T3098" s="13">
        <f t="shared" si="230"/>
        <v>42144.492199074077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29"/>
        <v>0.17150000000000001</v>
      </c>
      <c r="P3099" s="8">
        <f t="shared" si="232"/>
        <v>40.833333333333336</v>
      </c>
      <c r="Q3099" t="s">
        <v>8315</v>
      </c>
      <c r="R3099" t="s">
        <v>8355</v>
      </c>
      <c r="S3099" s="13">
        <f t="shared" si="231"/>
        <v>42629.17015046296</v>
      </c>
      <c r="T3099" s="13">
        <f t="shared" si="230"/>
        <v>42650.249999999993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29"/>
        <v>3.608004104669061E-2</v>
      </c>
      <c r="P3100" s="8">
        <f t="shared" si="232"/>
        <v>65.111111111111114</v>
      </c>
      <c r="Q3100" t="s">
        <v>8315</v>
      </c>
      <c r="R3100" t="s">
        <v>8355</v>
      </c>
      <c r="S3100" s="13">
        <f t="shared" si="231"/>
        <v>42359.45890046296</v>
      </c>
      <c r="T3100" s="13">
        <f t="shared" si="230"/>
        <v>42407.678472222215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29"/>
        <v>0.13900000000000001</v>
      </c>
      <c r="P3101" s="8">
        <f t="shared" si="232"/>
        <v>55.6</v>
      </c>
      <c r="Q3101" t="s">
        <v>8315</v>
      </c>
      <c r="R3101" t="s">
        <v>8355</v>
      </c>
      <c r="S3101" s="13">
        <f t="shared" si="231"/>
        <v>42381.856377314813</v>
      </c>
      <c r="T3101" s="13">
        <f t="shared" si="230"/>
        <v>42411.856377314813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29"/>
        <v>0.15225</v>
      </c>
      <c r="P3102" s="8">
        <f t="shared" si="232"/>
        <v>140.53846153846155</v>
      </c>
      <c r="Q3102" t="s">
        <v>8315</v>
      </c>
      <c r="R3102" t="s">
        <v>8355</v>
      </c>
      <c r="S3102" s="13">
        <f t="shared" si="231"/>
        <v>41902.2890625</v>
      </c>
      <c r="T3102" s="13">
        <f t="shared" si="230"/>
        <v>41932.2890625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29"/>
        <v>0.12</v>
      </c>
      <c r="P3103" s="8">
        <f t="shared" si="232"/>
        <v>25</v>
      </c>
      <c r="Q3103" t="s">
        <v>8315</v>
      </c>
      <c r="R3103" t="s">
        <v>8355</v>
      </c>
      <c r="S3103" s="13">
        <f t="shared" si="231"/>
        <v>42171.050196759257</v>
      </c>
      <c r="T3103" s="13">
        <f t="shared" si="230"/>
        <v>42200.99722222222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29"/>
        <v>0.391125</v>
      </c>
      <c r="P3104" s="8">
        <f t="shared" si="232"/>
        <v>69.533333333333331</v>
      </c>
      <c r="Q3104" t="s">
        <v>8315</v>
      </c>
      <c r="R3104" t="s">
        <v>8355</v>
      </c>
      <c r="S3104" s="13">
        <f t="shared" si="231"/>
        <v>42555.007152777776</v>
      </c>
      <c r="T3104" s="13">
        <f t="shared" si="230"/>
        <v>42605.007152777776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29"/>
        <v>2.6829268292682929E-3</v>
      </c>
      <c r="P3105" s="8">
        <f t="shared" si="232"/>
        <v>5.5</v>
      </c>
      <c r="Q3105" t="s">
        <v>8315</v>
      </c>
      <c r="R3105" t="s">
        <v>8355</v>
      </c>
      <c r="S3105" s="13">
        <f t="shared" si="231"/>
        <v>42106.82298611111</v>
      </c>
      <c r="T3105" s="13">
        <f t="shared" si="230"/>
        <v>42166.82298611111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29"/>
        <v>0.29625000000000001</v>
      </c>
      <c r="P3106" s="8">
        <f t="shared" si="232"/>
        <v>237</v>
      </c>
      <c r="Q3106" t="s">
        <v>8315</v>
      </c>
      <c r="R3106" t="s">
        <v>8355</v>
      </c>
      <c r="S3106" s="13">
        <f t="shared" si="231"/>
        <v>42006.57535879629</v>
      </c>
      <c r="T3106" s="13">
        <f t="shared" si="230"/>
        <v>42037.749999999993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29"/>
        <v>0.4236099230111206</v>
      </c>
      <c r="P3107" s="8">
        <f t="shared" si="232"/>
        <v>79.870967741935488</v>
      </c>
      <c r="Q3107" t="s">
        <v>8315</v>
      </c>
      <c r="R3107" t="s">
        <v>8355</v>
      </c>
      <c r="S3107" s="13">
        <f t="shared" si="231"/>
        <v>41876.385601851849</v>
      </c>
      <c r="T3107" s="13">
        <f t="shared" si="230"/>
        <v>41930.875</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29"/>
        <v>4.1000000000000002E-2</v>
      </c>
      <c r="P3108" s="8">
        <f t="shared" si="232"/>
        <v>10.25</v>
      </c>
      <c r="Q3108" t="s">
        <v>8315</v>
      </c>
      <c r="R3108" t="s">
        <v>8355</v>
      </c>
      <c r="S3108" s="13">
        <f t="shared" si="231"/>
        <v>42241.095787037033</v>
      </c>
      <c r="T3108" s="13">
        <f t="shared" si="230"/>
        <v>42263.583333333336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29"/>
        <v>0.197625</v>
      </c>
      <c r="P3109" s="8">
        <f t="shared" si="232"/>
        <v>272.58620689655174</v>
      </c>
      <c r="Q3109" t="s">
        <v>8315</v>
      </c>
      <c r="R3109" t="s">
        <v>8355</v>
      </c>
      <c r="S3109" s="13">
        <f t="shared" si="231"/>
        <v>42128.480914351851</v>
      </c>
      <c r="T3109" s="13">
        <f t="shared" si="230"/>
        <v>42135.480914351851</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29"/>
        <v>5.1999999999999995E-4</v>
      </c>
      <c r="P3110" s="8">
        <f t="shared" si="232"/>
        <v>13</v>
      </c>
      <c r="Q3110" t="s">
        <v>8315</v>
      </c>
      <c r="R3110" t="s">
        <v>8355</v>
      </c>
      <c r="S3110" s="13">
        <f t="shared" si="231"/>
        <v>42062.34715277778</v>
      </c>
      <c r="T3110" s="13">
        <f t="shared" si="230"/>
        <v>42122.305486111109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29"/>
        <v>0.25030188679245285</v>
      </c>
      <c r="P3111" s="8">
        <f t="shared" si="232"/>
        <v>58.184210526315788</v>
      </c>
      <c r="Q3111" t="s">
        <v>8315</v>
      </c>
      <c r="R3111" t="s">
        <v>8355</v>
      </c>
      <c r="S3111" s="13">
        <f t="shared" si="231"/>
        <v>41843.791782407403</v>
      </c>
      <c r="T3111" s="13">
        <f t="shared" si="230"/>
        <v>41878.791782407403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29"/>
        <v>4.0000000000000002E-4</v>
      </c>
      <c r="P3112" s="8">
        <f t="shared" si="232"/>
        <v>10</v>
      </c>
      <c r="Q3112" t="s">
        <v>8315</v>
      </c>
      <c r="R3112" t="s">
        <v>8355</v>
      </c>
      <c r="S3112" s="13">
        <f t="shared" si="231"/>
        <v>42744.698136574072</v>
      </c>
      <c r="T3112" s="13">
        <f t="shared" si="230"/>
        <v>42784.698136574072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29"/>
        <v>0.26640000000000003</v>
      </c>
      <c r="P3113" s="8">
        <f t="shared" si="232"/>
        <v>70.10526315789474</v>
      </c>
      <c r="Q3113" t="s">
        <v>8315</v>
      </c>
      <c r="R3113" t="s">
        <v>8355</v>
      </c>
      <c r="S3113" s="13">
        <f t="shared" si="231"/>
        <v>41885.261805555558</v>
      </c>
      <c r="T3113" s="13">
        <f t="shared" si="230"/>
        <v>41916.261805555558</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29"/>
        <v>4.7363636363636365E-2</v>
      </c>
      <c r="P3114" s="8">
        <f t="shared" si="232"/>
        <v>57.888888888888886</v>
      </c>
      <c r="Q3114" t="s">
        <v>8315</v>
      </c>
      <c r="R3114" t="s">
        <v>8355</v>
      </c>
      <c r="S3114" s="13">
        <f t="shared" si="231"/>
        <v>42614.788587962961</v>
      </c>
      <c r="T3114" s="13">
        <f t="shared" si="230"/>
        <v>42674.788587962961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29"/>
        <v>4.2435339894712751E-2</v>
      </c>
      <c r="P3115" s="8">
        <f t="shared" si="232"/>
        <v>125.27027027027027</v>
      </c>
      <c r="Q3115" t="s">
        <v>8315</v>
      </c>
      <c r="R3115" t="s">
        <v>8355</v>
      </c>
      <c r="S3115" s="13">
        <f t="shared" si="231"/>
        <v>42081.397939814815</v>
      </c>
      <c r="T3115" s="13">
        <f t="shared" si="230"/>
        <v>42111.397939814815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29"/>
        <v>0</v>
      </c>
      <c r="Q3116" t="s">
        <v>8315</v>
      </c>
      <c r="R3116" t="s">
        <v>8355</v>
      </c>
      <c r="S3116" s="13">
        <f t="shared" si="231"/>
        <v>41843.29918981481</v>
      </c>
      <c r="T3116" s="13">
        <f t="shared" si="230"/>
        <v>41903.29918981481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29"/>
        <v>0.03</v>
      </c>
      <c r="P3117" s="8">
        <f t="shared" ref="P3117:P3126" si="233">E3117/L3117</f>
        <v>300</v>
      </c>
      <c r="Q3117" t="s">
        <v>8315</v>
      </c>
      <c r="R3117" t="s">
        <v>8355</v>
      </c>
      <c r="S3117" s="13">
        <f t="shared" si="231"/>
        <v>42496.113738425927</v>
      </c>
      <c r="T3117" s="13">
        <f t="shared" si="230"/>
        <v>42526.113738425927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29"/>
        <v>0.57333333333333336</v>
      </c>
      <c r="P3118" s="8">
        <f t="shared" si="233"/>
        <v>43</v>
      </c>
      <c r="Q3118" t="s">
        <v>8315</v>
      </c>
      <c r="R3118" t="s">
        <v>8355</v>
      </c>
      <c r="S3118" s="13">
        <f t="shared" si="231"/>
        <v>42081.18200231481</v>
      </c>
      <c r="T3118" s="13">
        <f t="shared" si="230"/>
        <v>42095.18200231481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29"/>
        <v>1E-3</v>
      </c>
      <c r="P3119" s="8">
        <f t="shared" si="233"/>
        <v>1</v>
      </c>
      <c r="Q3119" t="s">
        <v>8315</v>
      </c>
      <c r="R3119" t="s">
        <v>8355</v>
      </c>
      <c r="S3119" s="13">
        <f t="shared" si="231"/>
        <v>42509.041203703702</v>
      </c>
      <c r="T3119" s="13">
        <f t="shared" si="230"/>
        <v>42517.216666666667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29"/>
        <v>3.0999999999999999E-3</v>
      </c>
      <c r="P3120" s="8">
        <f t="shared" si="233"/>
        <v>775</v>
      </c>
      <c r="Q3120" t="s">
        <v>8315</v>
      </c>
      <c r="R3120" t="s">
        <v>8355</v>
      </c>
      <c r="S3120" s="13">
        <f t="shared" si="231"/>
        <v>42534.316238425927</v>
      </c>
      <c r="T3120" s="13">
        <f t="shared" si="230"/>
        <v>42553.316238425927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29"/>
        <v>5.0000000000000001E-4</v>
      </c>
      <c r="P3121" s="8">
        <f t="shared" si="233"/>
        <v>5</v>
      </c>
      <c r="Q3121" t="s">
        <v>8315</v>
      </c>
      <c r="R3121" t="s">
        <v>8355</v>
      </c>
      <c r="S3121" s="13">
        <f t="shared" si="231"/>
        <v>42059.712175925924</v>
      </c>
      <c r="T3121" s="13">
        <f t="shared" si="230"/>
        <v>42089.670509259253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29"/>
        <v>9.8461538461538464E-5</v>
      </c>
      <c r="P3122" s="8">
        <f t="shared" si="233"/>
        <v>12.8</v>
      </c>
      <c r="Q3122" t="s">
        <v>8315</v>
      </c>
      <c r="R3122" t="s">
        <v>8355</v>
      </c>
      <c r="S3122" s="13">
        <f t="shared" si="231"/>
        <v>42435.608749999992</v>
      </c>
      <c r="T3122" s="13">
        <f t="shared" si="230"/>
        <v>42495.567083333335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29"/>
        <v>6.6666666666666671E-3</v>
      </c>
      <c r="P3123" s="8">
        <f t="shared" si="233"/>
        <v>10</v>
      </c>
      <c r="Q3123" t="s">
        <v>8315</v>
      </c>
      <c r="R3123" t="s">
        <v>8355</v>
      </c>
      <c r="S3123" s="13">
        <f t="shared" si="231"/>
        <v>41848.346469907403</v>
      </c>
      <c r="T3123" s="13">
        <f t="shared" si="230"/>
        <v>41908.346469907403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29"/>
        <v>0.58291457286432158</v>
      </c>
      <c r="P3124" s="8">
        <f t="shared" si="233"/>
        <v>58</v>
      </c>
      <c r="Q3124" t="s">
        <v>8315</v>
      </c>
      <c r="R3124" t="s">
        <v>8355</v>
      </c>
      <c r="S3124" s="13">
        <f t="shared" si="231"/>
        <v>42678.598749999997</v>
      </c>
      <c r="T3124" s="13">
        <f t="shared" si="230"/>
        <v>42683.640416666669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29"/>
        <v>0.68153600000000003</v>
      </c>
      <c r="P3125" s="8">
        <f t="shared" si="233"/>
        <v>244.80459770114942</v>
      </c>
      <c r="Q3125" t="s">
        <v>8315</v>
      </c>
      <c r="R3125" t="s">
        <v>8355</v>
      </c>
      <c r="S3125" s="13">
        <f t="shared" si="231"/>
        <v>42530.659699074073</v>
      </c>
      <c r="T3125" s="13">
        <f t="shared" si="230"/>
        <v>42560.659699074073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29"/>
        <v>3.2499999999999997E-5</v>
      </c>
      <c r="P3126" s="8">
        <f t="shared" si="233"/>
        <v>6.5</v>
      </c>
      <c r="Q3126" t="s">
        <v>8315</v>
      </c>
      <c r="R3126" t="s">
        <v>8355</v>
      </c>
      <c r="S3126" s="13">
        <f t="shared" si="231"/>
        <v>41977.446770833332</v>
      </c>
      <c r="T3126" s="13">
        <f t="shared" si="230"/>
        <v>42037.446770833332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29"/>
        <v>0</v>
      </c>
      <c r="Q3127" t="s">
        <v>8315</v>
      </c>
      <c r="R3127" t="s">
        <v>8355</v>
      </c>
      <c r="S3127" s="13">
        <f t="shared" si="231"/>
        <v>42345.873518518514</v>
      </c>
      <c r="T3127" s="13">
        <f t="shared" si="230"/>
        <v>42375.873518518514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29"/>
        <v>4.1599999999999998E-2</v>
      </c>
      <c r="P3128" s="8">
        <f>E3128/L3128</f>
        <v>61.176470588235297</v>
      </c>
      <c r="Q3128" t="s">
        <v>8315</v>
      </c>
      <c r="R3128" t="s">
        <v>8355</v>
      </c>
      <c r="S3128" s="13">
        <f t="shared" si="231"/>
        <v>42426.684745370367</v>
      </c>
      <c r="T3128" s="13">
        <f t="shared" si="230"/>
        <v>42456.643078703702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29"/>
        <v>0</v>
      </c>
      <c r="Q3129" t="s">
        <v>8315</v>
      </c>
      <c r="R3129" t="s">
        <v>8355</v>
      </c>
      <c r="S3129" s="13">
        <f t="shared" si="231"/>
        <v>42034.523483796293</v>
      </c>
      <c r="T3129" s="13">
        <f t="shared" si="230"/>
        <v>42064.523483796293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29"/>
        <v>1.0860666666666667</v>
      </c>
      <c r="P3130" s="8">
        <f t="shared" ref="P3130:P3139" si="234">E3130/L3130</f>
        <v>139.23931623931625</v>
      </c>
      <c r="Q3130" t="s">
        <v>8315</v>
      </c>
      <c r="R3130" t="s">
        <v>8316</v>
      </c>
      <c r="S3130" s="13">
        <f t="shared" si="231"/>
        <v>42780.492372685178</v>
      </c>
      <c r="T3130" s="13">
        <f t="shared" si="230"/>
        <v>42810.450706018521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29"/>
        <v>8.0000000000000002E-3</v>
      </c>
      <c r="P3131" s="8">
        <f t="shared" si="234"/>
        <v>10</v>
      </c>
      <c r="Q3131" t="s">
        <v>8315</v>
      </c>
      <c r="R3131" t="s">
        <v>8316</v>
      </c>
      <c r="S3131" s="13">
        <f t="shared" si="231"/>
        <v>42803.509479166663</v>
      </c>
      <c r="T3131" s="13">
        <f t="shared" si="230"/>
        <v>42843.467812499999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29"/>
        <v>3.7499999999999999E-2</v>
      </c>
      <c r="P3132" s="8">
        <f t="shared" si="234"/>
        <v>93.75</v>
      </c>
      <c r="Q3132" t="s">
        <v>8315</v>
      </c>
      <c r="R3132" t="s">
        <v>8316</v>
      </c>
      <c r="S3132" s="13">
        <f t="shared" si="231"/>
        <v>42808.306898148141</v>
      </c>
      <c r="T3132" s="13">
        <f t="shared" si="230"/>
        <v>42838.874305555553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29"/>
        <v>0.15731707317073171</v>
      </c>
      <c r="P3133" s="8">
        <f t="shared" si="234"/>
        <v>53.75</v>
      </c>
      <c r="Q3133" t="s">
        <v>8315</v>
      </c>
      <c r="R3133" t="s">
        <v>8316</v>
      </c>
      <c r="S3133" s="13">
        <f t="shared" si="231"/>
        <v>42803.245891203704</v>
      </c>
      <c r="T3133" s="13">
        <f t="shared" si="230"/>
        <v>42833.204224537032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29"/>
        <v>3.3333333333333332E-4</v>
      </c>
      <c r="P3134" s="8">
        <f t="shared" si="234"/>
        <v>10</v>
      </c>
      <c r="Q3134" t="s">
        <v>8315</v>
      </c>
      <c r="R3134" t="s">
        <v>8316</v>
      </c>
      <c r="S3134" s="13">
        <f t="shared" si="231"/>
        <v>42786.016898148147</v>
      </c>
      <c r="T3134" s="13">
        <f t="shared" si="230"/>
        <v>42845.975231481476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29"/>
        <v>1.08</v>
      </c>
      <c r="P3135" s="8">
        <f t="shared" si="234"/>
        <v>33.75</v>
      </c>
      <c r="Q3135" t="s">
        <v>8315</v>
      </c>
      <c r="R3135" t="s">
        <v>8316</v>
      </c>
      <c r="S3135" s="13">
        <f t="shared" si="231"/>
        <v>42788.231874999998</v>
      </c>
      <c r="T3135" s="13">
        <f t="shared" si="230"/>
        <v>42818.190208333333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29"/>
        <v>0.22500000000000001</v>
      </c>
      <c r="P3136" s="8">
        <f t="shared" si="234"/>
        <v>18.75</v>
      </c>
      <c r="Q3136" t="s">
        <v>8315</v>
      </c>
      <c r="R3136" t="s">
        <v>8316</v>
      </c>
      <c r="S3136" s="13">
        <f t="shared" si="231"/>
        <v>42800.386793981474</v>
      </c>
      <c r="T3136" s="13">
        <f t="shared" si="230"/>
        <v>42821.345127314817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29"/>
        <v>0.20849420849420849</v>
      </c>
      <c r="P3137" s="8">
        <f t="shared" si="234"/>
        <v>23.142857142857142</v>
      </c>
      <c r="Q3137" t="s">
        <v>8315</v>
      </c>
      <c r="R3137" t="s">
        <v>8316</v>
      </c>
      <c r="S3137" s="13">
        <f t="shared" si="231"/>
        <v>42806.818530092591</v>
      </c>
      <c r="T3137" s="13">
        <f t="shared" si="230"/>
        <v>42828.818530092591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29"/>
        <v>1.278</v>
      </c>
      <c r="P3138" s="8">
        <f t="shared" si="234"/>
        <v>29.045454545454547</v>
      </c>
      <c r="Q3138" t="s">
        <v>8315</v>
      </c>
      <c r="R3138" t="s">
        <v>8316</v>
      </c>
      <c r="S3138" s="13">
        <f t="shared" si="231"/>
        <v>42789.12909722222</v>
      </c>
      <c r="T3138" s="13">
        <f t="shared" si="230"/>
        <v>42825.624305555553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35">E3139/D3139</f>
        <v>3.3333333333333333E-2</v>
      </c>
      <c r="P3139" s="8">
        <f t="shared" si="234"/>
        <v>50</v>
      </c>
      <c r="Q3139" t="s">
        <v>8315</v>
      </c>
      <c r="R3139" t="s">
        <v>8316</v>
      </c>
      <c r="S3139" s="13">
        <f t="shared" si="231"/>
        <v>42807.551724537036</v>
      </c>
      <c r="T3139" s="13">
        <f t="shared" ref="T3139:T3202" si="236">(I3139/86400)+25569+(-8/24)</f>
        <v>42858.466666666667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35"/>
        <v>0</v>
      </c>
      <c r="Q3140" t="s">
        <v>8315</v>
      </c>
      <c r="R3140" t="s">
        <v>8316</v>
      </c>
      <c r="S3140" s="13">
        <f t="shared" ref="S3140:S3203" si="237">(J3140/86400)+25569+(-8/24)</f>
        <v>42809.312581018516</v>
      </c>
      <c r="T3140" s="13">
        <f t="shared" si="236"/>
        <v>42828.312581018516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35"/>
        <v>5.3999999999999999E-2</v>
      </c>
      <c r="P3141" s="8">
        <f>E3141/L3141</f>
        <v>450</v>
      </c>
      <c r="Q3141" t="s">
        <v>8315</v>
      </c>
      <c r="R3141" t="s">
        <v>8316</v>
      </c>
      <c r="S3141" s="13">
        <f t="shared" si="237"/>
        <v>42784.937037037038</v>
      </c>
      <c r="T3141" s="13">
        <f t="shared" si="236"/>
        <v>42818.856249999997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35"/>
        <v>9.5999999999999992E-3</v>
      </c>
      <c r="P3142" s="8">
        <f>E3142/L3142</f>
        <v>24</v>
      </c>
      <c r="Q3142" t="s">
        <v>8315</v>
      </c>
      <c r="R3142" t="s">
        <v>8316</v>
      </c>
      <c r="S3142" s="13">
        <f t="shared" si="237"/>
        <v>42802.385451388887</v>
      </c>
      <c r="T3142" s="13">
        <f t="shared" si="236"/>
        <v>42832.343784722216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35"/>
        <v>0.51600000000000001</v>
      </c>
      <c r="P3143" s="8">
        <f>E3143/L3143</f>
        <v>32.25</v>
      </c>
      <c r="Q3143" t="s">
        <v>8315</v>
      </c>
      <c r="R3143" t="s">
        <v>8316</v>
      </c>
      <c r="S3143" s="13">
        <f t="shared" si="237"/>
        <v>42800.42</v>
      </c>
      <c r="T3143" s="13">
        <f t="shared" si="236"/>
        <v>42841.499999999993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35"/>
        <v>1.6363636363636365E-2</v>
      </c>
      <c r="P3144" s="8">
        <f>E3144/L3144</f>
        <v>15</v>
      </c>
      <c r="Q3144" t="s">
        <v>8315</v>
      </c>
      <c r="R3144" t="s">
        <v>8316</v>
      </c>
      <c r="S3144" s="13">
        <f t="shared" si="237"/>
        <v>42783.179849537039</v>
      </c>
      <c r="T3144" s="13">
        <f t="shared" si="236"/>
        <v>42813.138182870367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35"/>
        <v>0</v>
      </c>
      <c r="Q3145" t="s">
        <v>8315</v>
      </c>
      <c r="R3145" t="s">
        <v>8316</v>
      </c>
      <c r="S3145" s="13">
        <f t="shared" si="237"/>
        <v>42808.024953703702</v>
      </c>
      <c r="T3145" s="13">
        <f t="shared" si="236"/>
        <v>42834.024953703702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35"/>
        <v>0.754</v>
      </c>
      <c r="P3146" s="8">
        <f>E3146/L3146</f>
        <v>251.33333333333334</v>
      </c>
      <c r="Q3146" t="s">
        <v>8315</v>
      </c>
      <c r="R3146" t="s">
        <v>8316</v>
      </c>
      <c r="S3146" s="13">
        <f t="shared" si="237"/>
        <v>42796.204942129632</v>
      </c>
      <c r="T3146" s="13">
        <f t="shared" si="236"/>
        <v>42812.916666666664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35"/>
        <v>0</v>
      </c>
      <c r="Q3147" t="s">
        <v>8315</v>
      </c>
      <c r="R3147" t="s">
        <v>8316</v>
      </c>
      <c r="S3147" s="13">
        <f t="shared" si="237"/>
        <v>42761.707569444443</v>
      </c>
      <c r="T3147" s="13">
        <f t="shared" si="236"/>
        <v>42821.665902777771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35"/>
        <v>0.105</v>
      </c>
      <c r="P3148" s="8">
        <f t="shared" ref="P3148:P3191" si="238">E3148/L3148</f>
        <v>437.5</v>
      </c>
      <c r="Q3148" t="s">
        <v>8315</v>
      </c>
      <c r="R3148" t="s">
        <v>8316</v>
      </c>
      <c r="S3148" s="13">
        <f t="shared" si="237"/>
        <v>42796.349143518521</v>
      </c>
      <c r="T3148" s="13">
        <f t="shared" si="236"/>
        <v>42841.307476851849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35"/>
        <v>1.1752499999999999</v>
      </c>
      <c r="P3149" s="8">
        <f t="shared" si="238"/>
        <v>110.35211267605634</v>
      </c>
      <c r="Q3149" t="s">
        <v>8315</v>
      </c>
      <c r="R3149" t="s">
        <v>8316</v>
      </c>
      <c r="S3149" s="13">
        <f t="shared" si="237"/>
        <v>41909.636053240734</v>
      </c>
      <c r="T3149" s="13">
        <f t="shared" si="236"/>
        <v>41949.677719907406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35"/>
        <v>1.3116666666666668</v>
      </c>
      <c r="P3150" s="8">
        <f t="shared" si="238"/>
        <v>41.421052631578945</v>
      </c>
      <c r="Q3150" t="s">
        <v>8315</v>
      </c>
      <c r="R3150" t="s">
        <v>8316</v>
      </c>
      <c r="S3150" s="13">
        <f t="shared" si="237"/>
        <v>41891.331990740735</v>
      </c>
      <c r="T3150" s="13">
        <f t="shared" si="236"/>
        <v>41912.833333333328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35"/>
        <v>1.04</v>
      </c>
      <c r="P3151" s="8">
        <f t="shared" si="238"/>
        <v>52</v>
      </c>
      <c r="Q3151" t="s">
        <v>8315</v>
      </c>
      <c r="R3151" t="s">
        <v>8316</v>
      </c>
      <c r="S3151" s="13">
        <f t="shared" si="237"/>
        <v>41225.684027777774</v>
      </c>
      <c r="T3151" s="13">
        <f t="shared" si="236"/>
        <v>41249.75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35"/>
        <v>1.01</v>
      </c>
      <c r="P3152" s="8">
        <f t="shared" si="238"/>
        <v>33.990384615384613</v>
      </c>
      <c r="Q3152" t="s">
        <v>8315</v>
      </c>
      <c r="R3152" t="s">
        <v>8316</v>
      </c>
      <c r="S3152" s="13">
        <f t="shared" si="237"/>
        <v>40477.930590277778</v>
      </c>
      <c r="T3152" s="13">
        <f t="shared" si="236"/>
        <v>40567.833333333328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35"/>
        <v>1.004</v>
      </c>
      <c r="P3153" s="8">
        <f t="shared" si="238"/>
        <v>103.35294117647059</v>
      </c>
      <c r="Q3153" t="s">
        <v>8315</v>
      </c>
      <c r="R3153" t="s">
        <v>8316</v>
      </c>
      <c r="S3153" s="13">
        <f t="shared" si="237"/>
        <v>41862.506643518514</v>
      </c>
      <c r="T3153" s="13">
        <f t="shared" si="236"/>
        <v>41892.506643518514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35"/>
        <v>1.0595454545454546</v>
      </c>
      <c r="P3154" s="8">
        <f t="shared" si="238"/>
        <v>34.791044776119406</v>
      </c>
      <c r="Q3154" t="s">
        <v>8315</v>
      </c>
      <c r="R3154" t="s">
        <v>8316</v>
      </c>
      <c r="S3154" s="13">
        <f t="shared" si="237"/>
        <v>41550.534340277773</v>
      </c>
      <c r="T3154" s="13">
        <f t="shared" si="236"/>
        <v>41580.534340277773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35"/>
        <v>3.3558333333333334</v>
      </c>
      <c r="P3155" s="8">
        <f t="shared" si="238"/>
        <v>41.773858921161825</v>
      </c>
      <c r="Q3155" t="s">
        <v>8315</v>
      </c>
      <c r="R3155" t="s">
        <v>8316</v>
      </c>
      <c r="S3155" s="13">
        <f t="shared" si="237"/>
        <v>40632.821030092593</v>
      </c>
      <c r="T3155" s="13">
        <f t="shared" si="236"/>
        <v>40663.874305555553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35"/>
        <v>1.1292857142857142</v>
      </c>
      <c r="P3156" s="8">
        <f t="shared" si="238"/>
        <v>64.268292682926827</v>
      </c>
      <c r="Q3156" t="s">
        <v>8315</v>
      </c>
      <c r="R3156" t="s">
        <v>8316</v>
      </c>
      <c r="S3156" s="13">
        <f t="shared" si="237"/>
        <v>40970.542337962957</v>
      </c>
      <c r="T3156" s="13">
        <f t="shared" si="236"/>
        <v>41000.500671296293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35"/>
        <v>1.885046</v>
      </c>
      <c r="P3157" s="8">
        <f t="shared" si="238"/>
        <v>31.209370860927152</v>
      </c>
      <c r="Q3157" t="s">
        <v>8315</v>
      </c>
      <c r="R3157" t="s">
        <v>8316</v>
      </c>
      <c r="S3157" s="13">
        <f t="shared" si="237"/>
        <v>41233.165798611109</v>
      </c>
      <c r="T3157" s="13">
        <f t="shared" si="236"/>
        <v>41263.165798611109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35"/>
        <v>1.0181818181818181</v>
      </c>
      <c r="P3158" s="8">
        <f t="shared" si="238"/>
        <v>62.921348314606739</v>
      </c>
      <c r="Q3158" t="s">
        <v>8315</v>
      </c>
      <c r="R3158" t="s">
        <v>8316</v>
      </c>
      <c r="S3158" s="13">
        <f t="shared" si="237"/>
        <v>41026.619722222218</v>
      </c>
      <c r="T3158" s="13">
        <f t="shared" si="236"/>
        <v>41061.619722222218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35"/>
        <v>1.01</v>
      </c>
      <c r="P3159" s="8">
        <f t="shared" si="238"/>
        <v>98.536585365853654</v>
      </c>
      <c r="Q3159" t="s">
        <v>8315</v>
      </c>
      <c r="R3159" t="s">
        <v>8316</v>
      </c>
      <c r="S3159" s="13">
        <f t="shared" si="237"/>
        <v>41829.454918981479</v>
      </c>
      <c r="T3159" s="13">
        <f t="shared" si="236"/>
        <v>41838.875</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35"/>
        <v>1.1399999999999999</v>
      </c>
      <c r="P3160" s="8">
        <f t="shared" si="238"/>
        <v>82.608695652173907</v>
      </c>
      <c r="Q3160" t="s">
        <v>8315</v>
      </c>
      <c r="R3160" t="s">
        <v>8316</v>
      </c>
      <c r="S3160" s="13">
        <f t="shared" si="237"/>
        <v>41447.506388888891</v>
      </c>
      <c r="T3160" s="13">
        <f t="shared" si="236"/>
        <v>41477.506388888891</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35"/>
        <v>1.3348133333333334</v>
      </c>
      <c r="P3161" s="8">
        <f t="shared" si="238"/>
        <v>38.504230769230773</v>
      </c>
      <c r="Q3161" t="s">
        <v>8315</v>
      </c>
      <c r="R3161" t="s">
        <v>8316</v>
      </c>
      <c r="S3161" s="13">
        <f t="shared" si="237"/>
        <v>40883.733344907407</v>
      </c>
      <c r="T3161" s="13">
        <f t="shared" si="236"/>
        <v>40926.625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35"/>
        <v>1.0153333333333334</v>
      </c>
      <c r="P3162" s="8">
        <f t="shared" si="238"/>
        <v>80.15789473684211</v>
      </c>
      <c r="Q3162" t="s">
        <v>8315</v>
      </c>
      <c r="R3162" t="s">
        <v>8316</v>
      </c>
      <c r="S3162" s="13">
        <f t="shared" si="237"/>
        <v>41840.931562499994</v>
      </c>
      <c r="T3162" s="13">
        <f t="shared" si="236"/>
        <v>41863.874305555553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35"/>
        <v>1.0509999999999999</v>
      </c>
      <c r="P3163" s="8">
        <f t="shared" si="238"/>
        <v>28.405405405405407</v>
      </c>
      <c r="Q3163" t="s">
        <v>8315</v>
      </c>
      <c r="R3163" t="s">
        <v>8316</v>
      </c>
      <c r="S3163" s="13">
        <f t="shared" si="237"/>
        <v>41897.202800925923</v>
      </c>
      <c r="T3163" s="13">
        <f t="shared" si="236"/>
        <v>41927.202800925923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35"/>
        <v>1.2715000000000001</v>
      </c>
      <c r="P3164" s="8">
        <f t="shared" si="238"/>
        <v>80.730158730158735</v>
      </c>
      <c r="Q3164" t="s">
        <v>8315</v>
      </c>
      <c r="R3164" t="s">
        <v>8316</v>
      </c>
      <c r="S3164" s="13">
        <f t="shared" si="237"/>
        <v>41799.35256944444</v>
      </c>
      <c r="T3164" s="13">
        <f t="shared" si="236"/>
        <v>41826.75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35"/>
        <v>1.1115384615384616</v>
      </c>
      <c r="P3165" s="8">
        <f t="shared" si="238"/>
        <v>200.69444444444446</v>
      </c>
      <c r="Q3165" t="s">
        <v>8315</v>
      </c>
      <c r="R3165" t="s">
        <v>8316</v>
      </c>
      <c r="S3165" s="13">
        <f t="shared" si="237"/>
        <v>41775.420428240737</v>
      </c>
      <c r="T3165" s="13">
        <f t="shared" si="236"/>
        <v>41805.420428240737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35"/>
        <v>1.0676000000000001</v>
      </c>
      <c r="P3166" s="8">
        <f t="shared" si="238"/>
        <v>37.591549295774648</v>
      </c>
      <c r="Q3166" t="s">
        <v>8315</v>
      </c>
      <c r="R3166" t="s">
        <v>8316</v>
      </c>
      <c r="S3166" s="13">
        <f t="shared" si="237"/>
        <v>41766.472395833327</v>
      </c>
      <c r="T3166" s="13">
        <f t="shared" si="236"/>
        <v>41799.472395833327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35"/>
        <v>1.6266666666666667</v>
      </c>
      <c r="P3167" s="8">
        <f t="shared" si="238"/>
        <v>58.095238095238095</v>
      </c>
      <c r="Q3167" t="s">
        <v>8315</v>
      </c>
      <c r="R3167" t="s">
        <v>8316</v>
      </c>
      <c r="S3167" s="13">
        <f t="shared" si="237"/>
        <v>40643.825925925921</v>
      </c>
      <c r="T3167" s="13">
        <f t="shared" si="236"/>
        <v>40665.832638888889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35"/>
        <v>1.6022808571428573</v>
      </c>
      <c r="P3168" s="8">
        <f t="shared" si="238"/>
        <v>60.300892473118282</v>
      </c>
      <c r="Q3168" t="s">
        <v>8315</v>
      </c>
      <c r="R3168" t="s">
        <v>8316</v>
      </c>
      <c r="S3168" s="13">
        <f t="shared" si="237"/>
        <v>41940.358252314814</v>
      </c>
      <c r="T3168" s="13">
        <f t="shared" si="236"/>
        <v>41968.999305555553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35"/>
        <v>1.1616666666666666</v>
      </c>
      <c r="P3169" s="8">
        <f t="shared" si="238"/>
        <v>63.363636363636367</v>
      </c>
      <c r="Q3169" t="s">
        <v>8315</v>
      </c>
      <c r="R3169" t="s">
        <v>8316</v>
      </c>
      <c r="S3169" s="13">
        <f t="shared" si="237"/>
        <v>41838.842372685183</v>
      </c>
      <c r="T3169" s="13">
        <f t="shared" si="236"/>
        <v>41852.842372685183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35"/>
        <v>1.242</v>
      </c>
      <c r="P3170" s="8">
        <f t="shared" si="238"/>
        <v>50.901639344262293</v>
      </c>
      <c r="Q3170" t="s">
        <v>8315</v>
      </c>
      <c r="R3170" t="s">
        <v>8316</v>
      </c>
      <c r="S3170" s="13">
        <f t="shared" si="237"/>
        <v>41771.772604166668</v>
      </c>
      <c r="T3170" s="13">
        <f t="shared" si="236"/>
        <v>41803.583333333328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35"/>
        <v>1.030125</v>
      </c>
      <c r="P3171" s="8">
        <f t="shared" si="238"/>
        <v>100.5</v>
      </c>
      <c r="Q3171" t="s">
        <v>8315</v>
      </c>
      <c r="R3171" t="s">
        <v>8316</v>
      </c>
      <c r="S3171" s="13">
        <f t="shared" si="237"/>
        <v>41591.404641203699</v>
      </c>
      <c r="T3171" s="13">
        <f t="shared" si="236"/>
        <v>41620.874305555553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35"/>
        <v>1.1225000000000001</v>
      </c>
      <c r="P3172" s="8">
        <f t="shared" si="238"/>
        <v>31.619718309859156</v>
      </c>
      <c r="Q3172" t="s">
        <v>8315</v>
      </c>
      <c r="R3172" t="s">
        <v>8316</v>
      </c>
      <c r="S3172" s="13">
        <f t="shared" si="237"/>
        <v>41788.747037037036</v>
      </c>
      <c r="T3172" s="13">
        <f t="shared" si="236"/>
        <v>41821.833333333328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35"/>
        <v>1.0881428571428571</v>
      </c>
      <c r="P3173" s="8">
        <f t="shared" si="238"/>
        <v>65.102564102564102</v>
      </c>
      <c r="Q3173" t="s">
        <v>8315</v>
      </c>
      <c r="R3173" t="s">
        <v>8316</v>
      </c>
      <c r="S3173" s="13">
        <f t="shared" si="237"/>
        <v>42466.274976851848</v>
      </c>
      <c r="T3173" s="13">
        <f t="shared" si="236"/>
        <v>42496.274976851848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35"/>
        <v>1.1499999999999999</v>
      </c>
      <c r="P3174" s="8">
        <f t="shared" si="238"/>
        <v>79.310344827586206</v>
      </c>
      <c r="Q3174" t="s">
        <v>8315</v>
      </c>
      <c r="R3174" t="s">
        <v>8316</v>
      </c>
      <c r="S3174" s="13">
        <f t="shared" si="237"/>
        <v>40923.396620370368</v>
      </c>
      <c r="T3174" s="13">
        <f t="shared" si="236"/>
        <v>40953.396620370368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35"/>
        <v>1.03</v>
      </c>
      <c r="P3175" s="8">
        <f t="shared" si="238"/>
        <v>139.18918918918919</v>
      </c>
      <c r="Q3175" t="s">
        <v>8315</v>
      </c>
      <c r="R3175" t="s">
        <v>8316</v>
      </c>
      <c r="S3175" s="13">
        <f t="shared" si="237"/>
        <v>41878.545046296298</v>
      </c>
      <c r="T3175" s="13">
        <f t="shared" si="236"/>
        <v>41908.545046296298</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35"/>
        <v>1.0113333333333334</v>
      </c>
      <c r="P3176" s="8">
        <f t="shared" si="238"/>
        <v>131.91304347826087</v>
      </c>
      <c r="Q3176" t="s">
        <v>8315</v>
      </c>
      <c r="R3176" t="s">
        <v>8316</v>
      </c>
      <c r="S3176" s="13">
        <f t="shared" si="237"/>
        <v>41862.531342592592</v>
      </c>
      <c r="T3176" s="13">
        <f t="shared" si="236"/>
        <v>41876.531342592592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35"/>
        <v>1.0955999999999999</v>
      </c>
      <c r="P3177" s="8">
        <f t="shared" si="238"/>
        <v>91.3</v>
      </c>
      <c r="Q3177" t="s">
        <v>8315</v>
      </c>
      <c r="R3177" t="s">
        <v>8316</v>
      </c>
      <c r="S3177" s="13">
        <f t="shared" si="237"/>
        <v>40531.553553240738</v>
      </c>
      <c r="T3177" s="13">
        <f t="shared" si="236"/>
        <v>40591.553553240738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35"/>
        <v>1.148421052631579</v>
      </c>
      <c r="P3178" s="8">
        <f t="shared" si="238"/>
        <v>39.672727272727272</v>
      </c>
      <c r="Q3178" t="s">
        <v>8315</v>
      </c>
      <c r="R3178" t="s">
        <v>8316</v>
      </c>
      <c r="S3178" s="13">
        <f t="shared" si="237"/>
        <v>41477.597581018512</v>
      </c>
      <c r="T3178" s="13">
        <f t="shared" si="236"/>
        <v>41504.291666666664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35"/>
        <v>1.1739999999999999</v>
      </c>
      <c r="P3179" s="8">
        <f t="shared" si="238"/>
        <v>57.549019607843135</v>
      </c>
      <c r="Q3179" t="s">
        <v>8315</v>
      </c>
      <c r="R3179" t="s">
        <v>8316</v>
      </c>
      <c r="S3179" s="13">
        <f t="shared" si="237"/>
        <v>41781.333437499998</v>
      </c>
      <c r="T3179" s="13">
        <f t="shared" si="236"/>
        <v>41811.333437499998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35"/>
        <v>1.7173333333333334</v>
      </c>
      <c r="P3180" s="8">
        <f t="shared" si="238"/>
        <v>33.025641025641029</v>
      </c>
      <c r="Q3180" t="s">
        <v>8315</v>
      </c>
      <c r="R3180" t="s">
        <v>8316</v>
      </c>
      <c r="S3180" s="13">
        <f t="shared" si="237"/>
        <v>41806.271701388883</v>
      </c>
      <c r="T3180" s="13">
        <f t="shared" si="236"/>
        <v>41836.271701388883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35"/>
        <v>1.1416238095238094</v>
      </c>
      <c r="P3181" s="8">
        <f t="shared" si="238"/>
        <v>77.335806451612896</v>
      </c>
      <c r="Q3181" t="s">
        <v>8315</v>
      </c>
      <c r="R3181" t="s">
        <v>8316</v>
      </c>
      <c r="S3181" s="13">
        <f t="shared" si="237"/>
        <v>41375.36887731481</v>
      </c>
      <c r="T3181" s="13">
        <f t="shared" si="236"/>
        <v>41400.36887731481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35"/>
        <v>1.1975</v>
      </c>
      <c r="P3182" s="8">
        <f t="shared" si="238"/>
        <v>31.933333333333334</v>
      </c>
      <c r="Q3182" t="s">
        <v>8315</v>
      </c>
      <c r="R3182" t="s">
        <v>8316</v>
      </c>
      <c r="S3182" s="13">
        <f t="shared" si="237"/>
        <v>41780.079270833332</v>
      </c>
      <c r="T3182" s="13">
        <f t="shared" si="236"/>
        <v>41810.079270833332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35"/>
        <v>1.0900000000000001</v>
      </c>
      <c r="P3183" s="8">
        <f t="shared" si="238"/>
        <v>36.333333333333336</v>
      </c>
      <c r="Q3183" t="s">
        <v>8315</v>
      </c>
      <c r="R3183" t="s">
        <v>8316</v>
      </c>
      <c r="S3183" s="13">
        <f t="shared" si="237"/>
        <v>41778.976701388885</v>
      </c>
      <c r="T3183" s="13">
        <f t="shared" si="236"/>
        <v>41805.333333333328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35"/>
        <v>1.0088571428571429</v>
      </c>
      <c r="P3184" s="8">
        <f t="shared" si="238"/>
        <v>46.768211920529801</v>
      </c>
      <c r="Q3184" t="s">
        <v>8315</v>
      </c>
      <c r="R3184" t="s">
        <v>8316</v>
      </c>
      <c r="S3184" s="13">
        <f t="shared" si="237"/>
        <v>40883.615983796291</v>
      </c>
      <c r="T3184" s="13">
        <f t="shared" si="236"/>
        <v>40939.375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35"/>
        <v>1.0900000000000001</v>
      </c>
      <c r="P3185" s="8">
        <f t="shared" si="238"/>
        <v>40.073529411764703</v>
      </c>
      <c r="Q3185" t="s">
        <v>8315</v>
      </c>
      <c r="R3185" t="s">
        <v>8316</v>
      </c>
      <c r="S3185" s="13">
        <f t="shared" si="237"/>
        <v>41491.461446759255</v>
      </c>
      <c r="T3185" s="13">
        <f t="shared" si="236"/>
        <v>41509.461446759255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35"/>
        <v>1.0720930232558139</v>
      </c>
      <c r="P3186" s="8">
        <f t="shared" si="238"/>
        <v>100.21739130434783</v>
      </c>
      <c r="Q3186" t="s">
        <v>8315</v>
      </c>
      <c r="R3186" t="s">
        <v>8316</v>
      </c>
      <c r="S3186" s="13">
        <f t="shared" si="237"/>
        <v>41791.660081018512</v>
      </c>
      <c r="T3186" s="13">
        <f t="shared" si="236"/>
        <v>41821.660081018512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35"/>
        <v>1</v>
      </c>
      <c r="P3187" s="8">
        <f t="shared" si="238"/>
        <v>41.666666666666664</v>
      </c>
      <c r="Q3187" t="s">
        <v>8315</v>
      </c>
      <c r="R3187" t="s">
        <v>8316</v>
      </c>
      <c r="S3187" s="13">
        <f t="shared" si="237"/>
        <v>41829.643993055557</v>
      </c>
      <c r="T3187" s="13">
        <f t="shared" si="236"/>
        <v>41836.643993055557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35"/>
        <v>1.0218750000000001</v>
      </c>
      <c r="P3188" s="8">
        <f t="shared" si="238"/>
        <v>46.714285714285715</v>
      </c>
      <c r="Q3188" t="s">
        <v>8315</v>
      </c>
      <c r="R3188" t="s">
        <v>8316</v>
      </c>
      <c r="S3188" s="13">
        <f t="shared" si="237"/>
        <v>41868.590717592589</v>
      </c>
      <c r="T3188" s="13">
        <f t="shared" si="236"/>
        <v>41898.541666666664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35"/>
        <v>1.1629333333333334</v>
      </c>
      <c r="P3189" s="8">
        <f t="shared" si="238"/>
        <v>71.491803278688522</v>
      </c>
      <c r="Q3189" t="s">
        <v>8315</v>
      </c>
      <c r="R3189" t="s">
        <v>8316</v>
      </c>
      <c r="S3189" s="13">
        <f t="shared" si="237"/>
        <v>41835.333020833328</v>
      </c>
      <c r="T3189" s="13">
        <f t="shared" si="236"/>
        <v>41855.333020833328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35"/>
        <v>0.65</v>
      </c>
      <c r="P3190" s="8">
        <f t="shared" si="238"/>
        <v>14.444444444444445</v>
      </c>
      <c r="Q3190" t="s">
        <v>8315</v>
      </c>
      <c r="R3190" t="s">
        <v>8357</v>
      </c>
      <c r="S3190" s="13">
        <f t="shared" si="237"/>
        <v>42144.082199074073</v>
      </c>
      <c r="T3190" s="13">
        <f t="shared" si="236"/>
        <v>42165.082199074073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35"/>
        <v>0.12327272727272727</v>
      </c>
      <c r="P3191" s="8">
        <f t="shared" si="238"/>
        <v>356.84210526315792</v>
      </c>
      <c r="Q3191" t="s">
        <v>8315</v>
      </c>
      <c r="R3191" t="s">
        <v>8357</v>
      </c>
      <c r="S3191" s="13">
        <f t="shared" si="237"/>
        <v>42118.013101851851</v>
      </c>
      <c r="T3191" s="13">
        <f t="shared" si="236"/>
        <v>42148.013101851851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35"/>
        <v>0</v>
      </c>
      <c r="Q3192" t="s">
        <v>8315</v>
      </c>
      <c r="R3192" t="s">
        <v>8357</v>
      </c>
      <c r="S3192" s="13">
        <f t="shared" si="237"/>
        <v>42682.817997685182</v>
      </c>
      <c r="T3192" s="13">
        <f t="shared" si="236"/>
        <v>42712.859664351847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35"/>
        <v>4.0266666666666666E-2</v>
      </c>
      <c r="P3193" s="8">
        <f>E3193/L3193</f>
        <v>37.75</v>
      </c>
      <c r="Q3193" t="s">
        <v>8315</v>
      </c>
      <c r="R3193" t="s">
        <v>8357</v>
      </c>
      <c r="S3193" s="13">
        <f t="shared" si="237"/>
        <v>42538.422094907401</v>
      </c>
      <c r="T3193" s="13">
        <f t="shared" si="236"/>
        <v>42598.422094907401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35"/>
        <v>1.0200000000000001E-2</v>
      </c>
      <c r="P3194" s="8">
        <f>E3194/L3194</f>
        <v>12.75</v>
      </c>
      <c r="Q3194" t="s">
        <v>8315</v>
      </c>
      <c r="R3194" t="s">
        <v>8357</v>
      </c>
      <c r="S3194" s="13">
        <f t="shared" si="237"/>
        <v>42018.607164351844</v>
      </c>
      <c r="T3194" s="13">
        <f t="shared" si="236"/>
        <v>42063.583333333336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35"/>
        <v>0.1174</v>
      </c>
      <c r="P3195" s="8">
        <f>E3195/L3195</f>
        <v>24.458333333333332</v>
      </c>
      <c r="Q3195" t="s">
        <v>8315</v>
      </c>
      <c r="R3195" t="s">
        <v>8357</v>
      </c>
      <c r="S3195" s="13">
        <f t="shared" si="237"/>
        <v>42010.634907407402</v>
      </c>
      <c r="T3195" s="13">
        <f t="shared" si="236"/>
        <v>42055.634907407402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35"/>
        <v>0</v>
      </c>
      <c r="Q3196" t="s">
        <v>8315</v>
      </c>
      <c r="R3196" t="s">
        <v>8357</v>
      </c>
      <c r="S3196" s="13">
        <f t="shared" si="237"/>
        <v>42181.729143518511</v>
      </c>
      <c r="T3196" s="13">
        <f t="shared" si="236"/>
        <v>42211.729143518511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35"/>
        <v>0.59142857142857141</v>
      </c>
      <c r="P3197" s="8">
        <f t="shared" ref="P3197:P3205" si="239">E3197/L3197</f>
        <v>53.07692307692308</v>
      </c>
      <c r="Q3197" t="s">
        <v>8315</v>
      </c>
      <c r="R3197" t="s">
        <v>8357</v>
      </c>
      <c r="S3197" s="13">
        <f t="shared" si="237"/>
        <v>42017.260902777773</v>
      </c>
      <c r="T3197" s="13">
        <f t="shared" si="236"/>
        <v>42047.260902777773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35"/>
        <v>5.9999999999999995E-4</v>
      </c>
      <c r="P3198" s="8">
        <f t="shared" si="239"/>
        <v>300</v>
      </c>
      <c r="Q3198" t="s">
        <v>8315</v>
      </c>
      <c r="R3198" t="s">
        <v>8357</v>
      </c>
      <c r="S3198" s="13">
        <f t="shared" si="237"/>
        <v>42157.264756944445</v>
      </c>
      <c r="T3198" s="13">
        <f t="shared" si="236"/>
        <v>42217.249999999993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35"/>
        <v>0.1145</v>
      </c>
      <c r="P3199" s="8">
        <f t="shared" si="239"/>
        <v>286.25</v>
      </c>
      <c r="Q3199" t="s">
        <v>8315</v>
      </c>
      <c r="R3199" t="s">
        <v>8357</v>
      </c>
      <c r="S3199" s="13">
        <f t="shared" si="237"/>
        <v>42009.15993055555</v>
      </c>
      <c r="T3199" s="13">
        <f t="shared" si="236"/>
        <v>42039.15993055555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35"/>
        <v>3.6666666666666666E-3</v>
      </c>
      <c r="P3200" s="8">
        <f t="shared" si="239"/>
        <v>36.666666666666664</v>
      </c>
      <c r="Q3200" t="s">
        <v>8315</v>
      </c>
      <c r="R3200" t="s">
        <v>8357</v>
      </c>
      <c r="S3200" s="13">
        <f t="shared" si="237"/>
        <v>42013.091168981475</v>
      </c>
      <c r="T3200" s="13">
        <f t="shared" si="236"/>
        <v>42051.091168981475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35"/>
        <v>0.52159999999999995</v>
      </c>
      <c r="P3201" s="8">
        <f t="shared" si="239"/>
        <v>49.20754716981132</v>
      </c>
      <c r="Q3201" t="s">
        <v>8315</v>
      </c>
      <c r="R3201" t="s">
        <v>8357</v>
      </c>
      <c r="S3201" s="13">
        <f t="shared" si="237"/>
        <v>41858.428449074076</v>
      </c>
      <c r="T3201" s="13">
        <f t="shared" si="236"/>
        <v>41888.541666666664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35"/>
        <v>2.0000000000000002E-5</v>
      </c>
      <c r="P3202" s="8">
        <f t="shared" si="239"/>
        <v>1</v>
      </c>
      <c r="Q3202" t="s">
        <v>8315</v>
      </c>
      <c r="R3202" t="s">
        <v>8357</v>
      </c>
      <c r="S3202" s="13">
        <f t="shared" si="237"/>
        <v>42459.987280092588</v>
      </c>
      <c r="T3202" s="13">
        <f t="shared" si="236"/>
        <v>42489.898611111108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40">E3203/D3203</f>
        <v>1.2500000000000001E-2</v>
      </c>
      <c r="P3203" s="8">
        <f t="shared" si="239"/>
        <v>12.5</v>
      </c>
      <c r="Q3203" t="s">
        <v>8315</v>
      </c>
      <c r="R3203" t="s">
        <v>8357</v>
      </c>
      <c r="S3203" s="13">
        <f t="shared" si="237"/>
        <v>41861.433761574073</v>
      </c>
      <c r="T3203" s="13">
        <f t="shared" ref="T3203:T3266" si="241">(I3203/86400)+25569+(-8/24)</f>
        <v>41882.433761574073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40"/>
        <v>0.54520000000000002</v>
      </c>
      <c r="P3204" s="8">
        <f t="shared" si="239"/>
        <v>109.04</v>
      </c>
      <c r="Q3204" t="s">
        <v>8315</v>
      </c>
      <c r="R3204" t="s">
        <v>8357</v>
      </c>
      <c r="S3204" s="13">
        <f t="shared" ref="S3204:S3267" si="242">(J3204/86400)+25569+(-8/24)</f>
        <v>42293.520208333335</v>
      </c>
      <c r="T3204" s="13">
        <f t="shared" si="241"/>
        <v>42351.915972222218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40"/>
        <v>0.25</v>
      </c>
      <c r="P3205" s="8">
        <f t="shared" si="239"/>
        <v>41.666666666666664</v>
      </c>
      <c r="Q3205" t="s">
        <v>8315</v>
      </c>
      <c r="R3205" t="s">
        <v>8357</v>
      </c>
      <c r="S3205" s="13">
        <f t="shared" si="242"/>
        <v>42242.655347222222</v>
      </c>
      <c r="T3205" s="13">
        <f t="shared" si="241"/>
        <v>42272.655347222222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40"/>
        <v>0</v>
      </c>
      <c r="Q3206" t="s">
        <v>8315</v>
      </c>
      <c r="R3206" t="s">
        <v>8357</v>
      </c>
      <c r="S3206" s="13">
        <f t="shared" si="242"/>
        <v>42172.352766203701</v>
      </c>
      <c r="T3206" s="13">
        <f t="shared" si="241"/>
        <v>42202.343055555553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40"/>
        <v>3.4125000000000003E-2</v>
      </c>
      <c r="P3207" s="8">
        <f>E3207/L3207</f>
        <v>22.75</v>
      </c>
      <c r="Q3207" t="s">
        <v>8315</v>
      </c>
      <c r="R3207" t="s">
        <v>8357</v>
      </c>
      <c r="S3207" s="13">
        <f t="shared" si="242"/>
        <v>42095.041342592587</v>
      </c>
      <c r="T3207" s="13">
        <f t="shared" si="241"/>
        <v>42125.041342592587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40"/>
        <v>0</v>
      </c>
      <c r="Q3208" t="s">
        <v>8315</v>
      </c>
      <c r="R3208" t="s">
        <v>8357</v>
      </c>
      <c r="S3208" s="13">
        <f t="shared" si="242"/>
        <v>42235.942719907405</v>
      </c>
      <c r="T3208" s="13">
        <f t="shared" si="241"/>
        <v>42265.942719907405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40"/>
        <v>0.46363636363636362</v>
      </c>
      <c r="P3209" s="8">
        <f t="shared" ref="P3209:P3272" si="243">E3209/L3209</f>
        <v>70.833333333333329</v>
      </c>
      <c r="Q3209" t="s">
        <v>8315</v>
      </c>
      <c r="R3209" t="s">
        <v>8357</v>
      </c>
      <c r="S3209" s="13">
        <f t="shared" si="242"/>
        <v>42056.944525462961</v>
      </c>
      <c r="T3209" s="13">
        <f t="shared" si="241"/>
        <v>42116.902858796289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40"/>
        <v>1.0349999999999999</v>
      </c>
      <c r="P3210" s="8">
        <f t="shared" si="243"/>
        <v>63.109756097560975</v>
      </c>
      <c r="Q3210" t="s">
        <v>8315</v>
      </c>
      <c r="R3210" t="s">
        <v>8316</v>
      </c>
      <c r="S3210" s="13">
        <f t="shared" si="242"/>
        <v>41827.271724537037</v>
      </c>
      <c r="T3210" s="13">
        <f t="shared" si="241"/>
        <v>41848.271724537037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40"/>
        <v>1.1932315789473684</v>
      </c>
      <c r="P3211" s="8">
        <f t="shared" si="243"/>
        <v>50.157964601769912</v>
      </c>
      <c r="Q3211" t="s">
        <v>8315</v>
      </c>
      <c r="R3211" t="s">
        <v>8316</v>
      </c>
      <c r="S3211" s="13">
        <f t="shared" si="242"/>
        <v>41778.30391203703</v>
      </c>
      <c r="T3211" s="13">
        <f t="shared" si="241"/>
        <v>41810.625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40"/>
        <v>1.2576666666666667</v>
      </c>
      <c r="P3212" s="8">
        <f t="shared" si="243"/>
        <v>62.883333333333333</v>
      </c>
      <c r="Q3212" t="s">
        <v>8315</v>
      </c>
      <c r="R3212" t="s">
        <v>8316</v>
      </c>
      <c r="S3212" s="13">
        <f t="shared" si="242"/>
        <v>41013.603229166663</v>
      </c>
      <c r="T3212" s="13">
        <f t="shared" si="241"/>
        <v>41060.832638888889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40"/>
        <v>1.1974347826086957</v>
      </c>
      <c r="P3213" s="8">
        <f t="shared" si="243"/>
        <v>85.531055900621112</v>
      </c>
      <c r="Q3213" t="s">
        <v>8315</v>
      </c>
      <c r="R3213" t="s">
        <v>8316</v>
      </c>
      <c r="S3213" s="13">
        <f t="shared" si="242"/>
        <v>41834.253240740734</v>
      </c>
      <c r="T3213" s="13">
        <f t="shared" si="241"/>
        <v>41865.75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40"/>
        <v>1.2625</v>
      </c>
      <c r="P3214" s="8">
        <f t="shared" si="243"/>
        <v>53.723404255319146</v>
      </c>
      <c r="Q3214" t="s">
        <v>8315</v>
      </c>
      <c r="R3214" t="s">
        <v>8316</v>
      </c>
      <c r="S3214" s="13">
        <f t="shared" si="242"/>
        <v>41829.462395833332</v>
      </c>
      <c r="T3214" s="13">
        <f t="shared" si="241"/>
        <v>41859.462395833332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40"/>
        <v>1.0011666666666668</v>
      </c>
      <c r="P3215" s="8">
        <f t="shared" si="243"/>
        <v>127.80851063829788</v>
      </c>
      <c r="Q3215" t="s">
        <v>8315</v>
      </c>
      <c r="R3215" t="s">
        <v>8316</v>
      </c>
      <c r="S3215" s="13">
        <f t="shared" si="242"/>
        <v>42171.430081018516</v>
      </c>
      <c r="T3215" s="13">
        <f t="shared" si="241"/>
        <v>42211.430081018516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40"/>
        <v>1.0213333333333334</v>
      </c>
      <c r="P3216" s="8">
        <f t="shared" si="243"/>
        <v>106.57391304347826</v>
      </c>
      <c r="Q3216" t="s">
        <v>8315</v>
      </c>
      <c r="R3216" t="s">
        <v>8316</v>
      </c>
      <c r="S3216" s="13">
        <f t="shared" si="242"/>
        <v>42337.459178240737</v>
      </c>
      <c r="T3216" s="13">
        <f t="shared" si="241"/>
        <v>42374.663194444445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40"/>
        <v>1.0035142857142858</v>
      </c>
      <c r="P3217" s="8">
        <f t="shared" si="243"/>
        <v>262.11194029850748</v>
      </c>
      <c r="Q3217" t="s">
        <v>8315</v>
      </c>
      <c r="R3217" t="s">
        <v>8316</v>
      </c>
      <c r="S3217" s="13">
        <f t="shared" si="242"/>
        <v>42219.331840277773</v>
      </c>
      <c r="T3217" s="13">
        <f t="shared" si="241"/>
        <v>42256.832638888889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40"/>
        <v>1.0004999999999999</v>
      </c>
      <c r="P3218" s="8">
        <f t="shared" si="243"/>
        <v>57.171428571428571</v>
      </c>
      <c r="Q3218" t="s">
        <v>8315</v>
      </c>
      <c r="R3218" t="s">
        <v>8316</v>
      </c>
      <c r="S3218" s="13">
        <f t="shared" si="242"/>
        <v>42165.129293981481</v>
      </c>
      <c r="T3218" s="13">
        <f t="shared" si="241"/>
        <v>42196.270833333336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40"/>
        <v>1.1602222222222223</v>
      </c>
      <c r="P3219" s="8">
        <f t="shared" si="243"/>
        <v>50.20192307692308</v>
      </c>
      <c r="Q3219" t="s">
        <v>8315</v>
      </c>
      <c r="R3219" t="s">
        <v>8316</v>
      </c>
      <c r="S3219" s="13">
        <f t="shared" si="242"/>
        <v>42648.212777777771</v>
      </c>
      <c r="T3219" s="13">
        <f t="shared" si="241"/>
        <v>42678.212777777771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40"/>
        <v>1.0209999999999999</v>
      </c>
      <c r="P3220" s="8">
        <f t="shared" si="243"/>
        <v>66.586956521739125</v>
      </c>
      <c r="Q3220" t="s">
        <v>8315</v>
      </c>
      <c r="R3220" t="s">
        <v>8316</v>
      </c>
      <c r="S3220" s="13">
        <f t="shared" si="242"/>
        <v>41970.668819444443</v>
      </c>
      <c r="T3220" s="13">
        <f t="shared" si="241"/>
        <v>42003.666666666664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40"/>
        <v>1.0011000000000001</v>
      </c>
      <c r="P3221" s="8">
        <f t="shared" si="243"/>
        <v>168.25210084033614</v>
      </c>
      <c r="Q3221" t="s">
        <v>8315</v>
      </c>
      <c r="R3221" t="s">
        <v>8316</v>
      </c>
      <c r="S3221" s="13">
        <f t="shared" si="242"/>
        <v>42050.64984953704</v>
      </c>
      <c r="T3221" s="13">
        <f t="shared" si="241"/>
        <v>42085.608182870368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40"/>
        <v>1.0084</v>
      </c>
      <c r="P3222" s="8">
        <f t="shared" si="243"/>
        <v>256.37288135593218</v>
      </c>
      <c r="Q3222" t="s">
        <v>8315</v>
      </c>
      <c r="R3222" t="s">
        <v>8316</v>
      </c>
      <c r="S3222" s="13">
        <f t="shared" si="242"/>
        <v>42772.500046296293</v>
      </c>
      <c r="T3222" s="13">
        <f t="shared" si="241"/>
        <v>42806.541666666664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40"/>
        <v>1.0342499999999999</v>
      </c>
      <c r="P3223" s="8">
        <f t="shared" si="243"/>
        <v>36.610619469026545</v>
      </c>
      <c r="Q3223" t="s">
        <v>8315</v>
      </c>
      <c r="R3223" t="s">
        <v>8316</v>
      </c>
      <c r="S3223" s="13">
        <f t="shared" si="242"/>
        <v>42155.363460648143</v>
      </c>
      <c r="T3223" s="13">
        <f t="shared" si="241"/>
        <v>42190.363460648143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40"/>
        <v>1.248</v>
      </c>
      <c r="P3224" s="8">
        <f t="shared" si="243"/>
        <v>37.142857142857146</v>
      </c>
      <c r="Q3224" t="s">
        <v>8315</v>
      </c>
      <c r="R3224" t="s">
        <v>8316</v>
      </c>
      <c r="S3224" s="13">
        <f t="shared" si="242"/>
        <v>42270.248807870368</v>
      </c>
      <c r="T3224" s="13">
        <f t="shared" si="241"/>
        <v>42301.561805555553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40"/>
        <v>1.0951612903225807</v>
      </c>
      <c r="P3225" s="8">
        <f t="shared" si="243"/>
        <v>45.878378378378379</v>
      </c>
      <c r="Q3225" t="s">
        <v>8315</v>
      </c>
      <c r="R3225" t="s">
        <v>8316</v>
      </c>
      <c r="S3225" s="13">
        <f t="shared" si="242"/>
        <v>42206.502037037033</v>
      </c>
      <c r="T3225" s="13">
        <f t="shared" si="241"/>
        <v>42236.502037037033</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40"/>
        <v>1.0203333333333333</v>
      </c>
      <c r="P3226" s="8">
        <f t="shared" si="243"/>
        <v>141.71296296296296</v>
      </c>
      <c r="Q3226" t="s">
        <v>8315</v>
      </c>
      <c r="R3226" t="s">
        <v>8316</v>
      </c>
      <c r="S3226" s="13">
        <f t="shared" si="242"/>
        <v>42697.517511574071</v>
      </c>
      <c r="T3226" s="13">
        <f t="shared" si="241"/>
        <v>42744.874999999993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40"/>
        <v>1.0235000000000001</v>
      </c>
      <c r="P3227" s="8">
        <f t="shared" si="243"/>
        <v>52.487179487179489</v>
      </c>
      <c r="Q3227" t="s">
        <v>8315</v>
      </c>
      <c r="R3227" t="s">
        <v>8316</v>
      </c>
      <c r="S3227" s="13">
        <f t="shared" si="242"/>
        <v>42503.226134259261</v>
      </c>
      <c r="T3227" s="13">
        <f t="shared" si="241"/>
        <v>42524.541666666664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40"/>
        <v>1.0416666666666667</v>
      </c>
      <c r="P3228" s="8">
        <f t="shared" si="243"/>
        <v>59.523809523809526</v>
      </c>
      <c r="Q3228" t="s">
        <v>8315</v>
      </c>
      <c r="R3228" t="s">
        <v>8316</v>
      </c>
      <c r="S3228" s="13">
        <f t="shared" si="242"/>
        <v>42277.250138888885</v>
      </c>
      <c r="T3228" s="13">
        <f t="shared" si="241"/>
        <v>42307.250138888885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40"/>
        <v>1.25</v>
      </c>
      <c r="P3229" s="8">
        <f t="shared" si="243"/>
        <v>50</v>
      </c>
      <c r="Q3229" t="s">
        <v>8315</v>
      </c>
      <c r="R3229" t="s">
        <v>8316</v>
      </c>
      <c r="S3229" s="13">
        <f t="shared" si="242"/>
        <v>42722.549027777779</v>
      </c>
      <c r="T3229" s="13">
        <f t="shared" si="241"/>
        <v>42752.549027777779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40"/>
        <v>1.0234285714285714</v>
      </c>
      <c r="P3230" s="8">
        <f t="shared" si="243"/>
        <v>193.62162162162161</v>
      </c>
      <c r="Q3230" t="s">
        <v>8315</v>
      </c>
      <c r="R3230" t="s">
        <v>8316</v>
      </c>
      <c r="S3230" s="13">
        <f t="shared" si="242"/>
        <v>42323.375972222224</v>
      </c>
      <c r="T3230" s="13">
        <f t="shared" si="241"/>
        <v>42354.874305555553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40"/>
        <v>1.0786500000000001</v>
      </c>
      <c r="P3231" s="8">
        <f t="shared" si="243"/>
        <v>106.79702970297029</v>
      </c>
      <c r="Q3231" t="s">
        <v>8315</v>
      </c>
      <c r="R3231" t="s">
        <v>8316</v>
      </c>
      <c r="S3231" s="13">
        <f t="shared" si="242"/>
        <v>41932.958310185182</v>
      </c>
      <c r="T3231" s="13">
        <f t="shared" si="241"/>
        <v>41962.999976851854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40"/>
        <v>1.0988461538461538</v>
      </c>
      <c r="P3232" s="8">
        <f t="shared" si="243"/>
        <v>77.21621621621621</v>
      </c>
      <c r="Q3232" t="s">
        <v>8315</v>
      </c>
      <c r="R3232" t="s">
        <v>8316</v>
      </c>
      <c r="S3232" s="13">
        <f t="shared" si="242"/>
        <v>41897.834791666661</v>
      </c>
      <c r="T3232" s="13">
        <f t="shared" si="241"/>
        <v>41912.832638888889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40"/>
        <v>1.61</v>
      </c>
      <c r="P3233" s="8">
        <f t="shared" si="243"/>
        <v>57.5</v>
      </c>
      <c r="Q3233" t="s">
        <v>8315</v>
      </c>
      <c r="R3233" t="s">
        <v>8316</v>
      </c>
      <c r="S3233" s="13">
        <f t="shared" si="242"/>
        <v>42446.610497685186</v>
      </c>
      <c r="T3233" s="13">
        <f t="shared" si="241"/>
        <v>42476.610497685186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40"/>
        <v>1.3120000000000001</v>
      </c>
      <c r="P3234" s="8">
        <f t="shared" si="243"/>
        <v>50.46153846153846</v>
      </c>
      <c r="Q3234" t="s">
        <v>8315</v>
      </c>
      <c r="R3234" t="s">
        <v>8316</v>
      </c>
      <c r="S3234" s="13">
        <f t="shared" si="242"/>
        <v>42463.480520833335</v>
      </c>
      <c r="T3234" s="13">
        <f t="shared" si="241"/>
        <v>42493.832638888889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40"/>
        <v>1.1879999999999999</v>
      </c>
      <c r="P3235" s="8">
        <f t="shared" si="243"/>
        <v>97.377049180327873</v>
      </c>
      <c r="Q3235" t="s">
        <v>8315</v>
      </c>
      <c r="R3235" t="s">
        <v>8316</v>
      </c>
      <c r="S3235" s="13">
        <f t="shared" si="242"/>
        <v>42766.471701388888</v>
      </c>
      <c r="T3235" s="13">
        <f t="shared" si="241"/>
        <v>42796.471701388888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40"/>
        <v>1.0039275000000001</v>
      </c>
      <c r="P3236" s="8">
        <f t="shared" si="243"/>
        <v>34.91921739130435</v>
      </c>
      <c r="Q3236" t="s">
        <v>8315</v>
      </c>
      <c r="R3236" t="s">
        <v>8316</v>
      </c>
      <c r="S3236" s="13">
        <f t="shared" si="242"/>
        <v>42734.456111111103</v>
      </c>
      <c r="T3236" s="13">
        <f t="shared" si="241"/>
        <v>42767.646527777775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40"/>
        <v>1.0320666666666667</v>
      </c>
      <c r="P3237" s="8">
        <f t="shared" si="243"/>
        <v>85.530386740331494</v>
      </c>
      <c r="Q3237" t="s">
        <v>8315</v>
      </c>
      <c r="R3237" t="s">
        <v>8316</v>
      </c>
      <c r="S3237" s="13">
        <f t="shared" si="242"/>
        <v>42522.014479166661</v>
      </c>
      <c r="T3237" s="13">
        <f t="shared" si="241"/>
        <v>42552.014479166661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40"/>
        <v>1.006</v>
      </c>
      <c r="P3238" s="8">
        <f t="shared" si="243"/>
        <v>182.90909090909091</v>
      </c>
      <c r="Q3238" t="s">
        <v>8315</v>
      </c>
      <c r="R3238" t="s">
        <v>8316</v>
      </c>
      <c r="S3238" s="13">
        <f t="shared" si="242"/>
        <v>42702.583715277775</v>
      </c>
      <c r="T3238" s="13">
        <f t="shared" si="241"/>
        <v>42732.583715277775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40"/>
        <v>1.0078754285714286</v>
      </c>
      <c r="P3239" s="8">
        <f t="shared" si="243"/>
        <v>131.13620817843866</v>
      </c>
      <c r="Q3239" t="s">
        <v>8315</v>
      </c>
      <c r="R3239" t="s">
        <v>8316</v>
      </c>
      <c r="S3239" s="13">
        <f t="shared" si="242"/>
        <v>42252.141018518516</v>
      </c>
      <c r="T3239" s="13">
        <f t="shared" si="241"/>
        <v>42275.832638888889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40"/>
        <v>1.1232142857142857</v>
      </c>
      <c r="P3240" s="8">
        <f t="shared" si="243"/>
        <v>39.810126582278478</v>
      </c>
      <c r="Q3240" t="s">
        <v>8315</v>
      </c>
      <c r="R3240" t="s">
        <v>8316</v>
      </c>
      <c r="S3240" s="13">
        <f t="shared" si="242"/>
        <v>42156.177060185182</v>
      </c>
      <c r="T3240" s="13">
        <f t="shared" si="241"/>
        <v>42186.177060185182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40"/>
        <v>1.0591914022517912</v>
      </c>
      <c r="P3241" s="8">
        <f t="shared" si="243"/>
        <v>59.701730769230764</v>
      </c>
      <c r="Q3241" t="s">
        <v>8315</v>
      </c>
      <c r="R3241" t="s">
        <v>8316</v>
      </c>
      <c r="S3241" s="13">
        <f t="shared" si="242"/>
        <v>42277.755706018514</v>
      </c>
      <c r="T3241" s="13">
        <f t="shared" si="241"/>
        <v>42302.665972222218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40"/>
        <v>1.0056666666666667</v>
      </c>
      <c r="P3242" s="8">
        <f t="shared" si="243"/>
        <v>88.735294117647058</v>
      </c>
      <c r="Q3242" t="s">
        <v>8315</v>
      </c>
      <c r="R3242" t="s">
        <v>8316</v>
      </c>
      <c r="S3242" s="13">
        <f t="shared" si="242"/>
        <v>42754.360509259255</v>
      </c>
      <c r="T3242" s="13">
        <f t="shared" si="241"/>
        <v>42782.624999999993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40"/>
        <v>1.1530588235294117</v>
      </c>
      <c r="P3243" s="8">
        <f t="shared" si="243"/>
        <v>58.688622754491021</v>
      </c>
      <c r="Q3243" t="s">
        <v>8315</v>
      </c>
      <c r="R3243" t="s">
        <v>8316</v>
      </c>
      <c r="S3243" s="13">
        <f t="shared" si="242"/>
        <v>41892.991550925923</v>
      </c>
      <c r="T3243" s="13">
        <f t="shared" si="241"/>
        <v>41925.957638888889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40"/>
        <v>1.273042</v>
      </c>
      <c r="P3244" s="8">
        <f t="shared" si="243"/>
        <v>69.56513661202186</v>
      </c>
      <c r="Q3244" t="s">
        <v>8315</v>
      </c>
      <c r="R3244" t="s">
        <v>8316</v>
      </c>
      <c r="S3244" s="13">
        <f t="shared" si="242"/>
        <v>41871.422361111108</v>
      </c>
      <c r="T3244" s="13">
        <f t="shared" si="241"/>
        <v>41901.422361111108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40"/>
        <v>1.028375</v>
      </c>
      <c r="P3245" s="8">
        <f t="shared" si="243"/>
        <v>115.87323943661971</v>
      </c>
      <c r="Q3245" t="s">
        <v>8315</v>
      </c>
      <c r="R3245" t="s">
        <v>8316</v>
      </c>
      <c r="S3245" s="13">
        <f t="shared" si="242"/>
        <v>42261.763449074067</v>
      </c>
      <c r="T3245" s="13">
        <f t="shared" si="241"/>
        <v>42285.666666666664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40"/>
        <v>1.0293749999999999</v>
      </c>
      <c r="P3246" s="8">
        <f t="shared" si="243"/>
        <v>23.869565217391305</v>
      </c>
      <c r="Q3246" t="s">
        <v>8315</v>
      </c>
      <c r="R3246" t="s">
        <v>8316</v>
      </c>
      <c r="S3246" s="13">
        <f t="shared" si="242"/>
        <v>42675.360902777778</v>
      </c>
      <c r="T3246" s="13">
        <f t="shared" si="241"/>
        <v>42705.402569444443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40"/>
        <v>1.043047619047619</v>
      </c>
      <c r="P3247" s="8">
        <f t="shared" si="243"/>
        <v>81.125925925925927</v>
      </c>
      <c r="Q3247" t="s">
        <v>8315</v>
      </c>
      <c r="R3247" t="s">
        <v>8316</v>
      </c>
      <c r="S3247" s="13">
        <f t="shared" si="242"/>
        <v>42135.266874999994</v>
      </c>
      <c r="T3247" s="13">
        <f t="shared" si="241"/>
        <v>42166.749999999993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40"/>
        <v>1.1122000000000001</v>
      </c>
      <c r="P3248" s="8">
        <f t="shared" si="243"/>
        <v>57.626943005181346</v>
      </c>
      <c r="Q3248" t="s">
        <v>8315</v>
      </c>
      <c r="R3248" t="s">
        <v>8316</v>
      </c>
      <c r="S3248" s="13">
        <f t="shared" si="242"/>
        <v>42230.138888888883</v>
      </c>
      <c r="T3248" s="13">
        <f t="shared" si="241"/>
        <v>42258.832638888889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40"/>
        <v>1.0586</v>
      </c>
      <c r="P3249" s="8">
        <f t="shared" si="243"/>
        <v>46.429824561403507</v>
      </c>
      <c r="Q3249" t="s">
        <v>8315</v>
      </c>
      <c r="R3249" t="s">
        <v>8316</v>
      </c>
      <c r="S3249" s="13">
        <f t="shared" si="242"/>
        <v>42167.10083333333</v>
      </c>
      <c r="T3249" s="13">
        <f t="shared" si="241"/>
        <v>42197.10083333333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40"/>
        <v>1.0079166666666666</v>
      </c>
      <c r="P3250" s="8">
        <f t="shared" si="243"/>
        <v>60.475000000000001</v>
      </c>
      <c r="Q3250" t="s">
        <v>8315</v>
      </c>
      <c r="R3250" t="s">
        <v>8316</v>
      </c>
      <c r="S3250" s="13">
        <f t="shared" si="242"/>
        <v>42068.55505787037</v>
      </c>
      <c r="T3250" s="13">
        <f t="shared" si="241"/>
        <v>42098.513391203705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40"/>
        <v>1.0492727272727274</v>
      </c>
      <c r="P3251" s="8">
        <f t="shared" si="243"/>
        <v>65.579545454545453</v>
      </c>
      <c r="Q3251" t="s">
        <v>8315</v>
      </c>
      <c r="R3251" t="s">
        <v>8316</v>
      </c>
      <c r="S3251" s="13">
        <f t="shared" si="242"/>
        <v>42145.413356481477</v>
      </c>
      <c r="T3251" s="13">
        <f t="shared" si="241"/>
        <v>42175.413356481477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40"/>
        <v>1.01552</v>
      </c>
      <c r="P3252" s="8">
        <f t="shared" si="243"/>
        <v>119.1924882629108</v>
      </c>
      <c r="Q3252" t="s">
        <v>8315</v>
      </c>
      <c r="R3252" t="s">
        <v>8316</v>
      </c>
      <c r="S3252" s="13">
        <f t="shared" si="242"/>
        <v>41918.408842592587</v>
      </c>
      <c r="T3252" s="13">
        <f t="shared" si="241"/>
        <v>41948.450509259259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40"/>
        <v>1.1073333333333333</v>
      </c>
      <c r="P3253" s="8">
        <f t="shared" si="243"/>
        <v>83.05</v>
      </c>
      <c r="Q3253" t="s">
        <v>8315</v>
      </c>
      <c r="R3253" t="s">
        <v>8316</v>
      </c>
      <c r="S3253" s="13">
        <f t="shared" si="242"/>
        <v>42146.39775462963</v>
      </c>
      <c r="T3253" s="13">
        <f t="shared" si="241"/>
        <v>42176.39775462963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40"/>
        <v>1.2782222222222221</v>
      </c>
      <c r="P3254" s="8">
        <f t="shared" si="243"/>
        <v>57.52</v>
      </c>
      <c r="Q3254" t="s">
        <v>8315</v>
      </c>
      <c r="R3254" t="s">
        <v>8316</v>
      </c>
      <c r="S3254" s="13">
        <f t="shared" si="242"/>
        <v>42590.139351851853</v>
      </c>
      <c r="T3254" s="13">
        <f t="shared" si="241"/>
        <v>42620.139351851853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40"/>
        <v>1.0182500000000001</v>
      </c>
      <c r="P3255" s="8">
        <f t="shared" si="243"/>
        <v>177.08695652173913</v>
      </c>
      <c r="Q3255" t="s">
        <v>8315</v>
      </c>
      <c r="R3255" t="s">
        <v>8316</v>
      </c>
      <c r="S3255" s="13">
        <f t="shared" si="242"/>
        <v>42602.243379629632</v>
      </c>
      <c r="T3255" s="13">
        <f t="shared" si="241"/>
        <v>42620.822916666664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40"/>
        <v>1.012576923076923</v>
      </c>
      <c r="P3256" s="8">
        <f t="shared" si="243"/>
        <v>70.771505376344081</v>
      </c>
      <c r="Q3256" t="s">
        <v>8315</v>
      </c>
      <c r="R3256" t="s">
        <v>8316</v>
      </c>
      <c r="S3256" s="13">
        <f t="shared" si="242"/>
        <v>42058.752418981479</v>
      </c>
      <c r="T3256" s="13">
        <f t="shared" si="241"/>
        <v>42088.710752314808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40"/>
        <v>1.75</v>
      </c>
      <c r="P3257" s="8">
        <f t="shared" si="243"/>
        <v>29.166666666666668</v>
      </c>
      <c r="Q3257" t="s">
        <v>8315</v>
      </c>
      <c r="R3257" t="s">
        <v>8316</v>
      </c>
      <c r="S3257" s="13">
        <f t="shared" si="242"/>
        <v>41889.434895833328</v>
      </c>
      <c r="T3257" s="13">
        <f t="shared" si="241"/>
        <v>41919.434895833328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40"/>
        <v>1.2806</v>
      </c>
      <c r="P3258" s="8">
        <f t="shared" si="243"/>
        <v>72.76136363636364</v>
      </c>
      <c r="Q3258" t="s">
        <v>8315</v>
      </c>
      <c r="R3258" t="s">
        <v>8316</v>
      </c>
      <c r="S3258" s="13">
        <f t="shared" si="242"/>
        <v>42144.240474537037</v>
      </c>
      <c r="T3258" s="13">
        <f t="shared" si="241"/>
        <v>42165.832638888889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40"/>
        <v>1.0629949999999999</v>
      </c>
      <c r="P3259" s="8">
        <f t="shared" si="243"/>
        <v>51.853414634146333</v>
      </c>
      <c r="Q3259" t="s">
        <v>8315</v>
      </c>
      <c r="R3259" t="s">
        <v>8316</v>
      </c>
      <c r="S3259" s="13">
        <f t="shared" si="242"/>
        <v>42758.226296296292</v>
      </c>
      <c r="T3259" s="13">
        <f t="shared" si="241"/>
        <v>42788.226296296292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40"/>
        <v>1.052142857142857</v>
      </c>
      <c r="P3260" s="8">
        <f t="shared" si="243"/>
        <v>98.2</v>
      </c>
      <c r="Q3260" t="s">
        <v>8315</v>
      </c>
      <c r="R3260" t="s">
        <v>8316</v>
      </c>
      <c r="S3260" s="13">
        <f t="shared" si="242"/>
        <v>41982.553946759253</v>
      </c>
      <c r="T3260" s="13">
        <f t="shared" si="241"/>
        <v>42012.553946759253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40"/>
        <v>1.0616782608695652</v>
      </c>
      <c r="P3261" s="8">
        <f t="shared" si="243"/>
        <v>251.7381443298969</v>
      </c>
      <c r="Q3261" t="s">
        <v>8315</v>
      </c>
      <c r="R3261" t="s">
        <v>8316</v>
      </c>
      <c r="S3261" s="13">
        <f t="shared" si="242"/>
        <v>42614.427604166667</v>
      </c>
      <c r="T3261" s="13">
        <f t="shared" si="241"/>
        <v>42643.832638888889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40"/>
        <v>1.0924</v>
      </c>
      <c r="P3262" s="8">
        <f t="shared" si="243"/>
        <v>74.821917808219183</v>
      </c>
      <c r="Q3262" t="s">
        <v>8315</v>
      </c>
      <c r="R3262" t="s">
        <v>8316</v>
      </c>
      <c r="S3262" s="13">
        <f t="shared" si="242"/>
        <v>42303.339328703696</v>
      </c>
      <c r="T3262" s="13">
        <f t="shared" si="241"/>
        <v>42338.380995370368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40"/>
        <v>1.0045454545454546</v>
      </c>
      <c r="P3263" s="8">
        <f t="shared" si="243"/>
        <v>67.65306122448979</v>
      </c>
      <c r="Q3263" t="s">
        <v>8315</v>
      </c>
      <c r="R3263" t="s">
        <v>8316</v>
      </c>
      <c r="S3263" s="13">
        <f t="shared" si="242"/>
        <v>42171.392083333332</v>
      </c>
      <c r="T3263" s="13">
        <f t="shared" si="241"/>
        <v>42201.392083333332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40"/>
        <v>1.0304098360655738</v>
      </c>
      <c r="P3264" s="8">
        <f t="shared" si="243"/>
        <v>93.81343283582089</v>
      </c>
      <c r="Q3264" t="s">
        <v>8315</v>
      </c>
      <c r="R3264" t="s">
        <v>8316</v>
      </c>
      <c r="S3264" s="13">
        <f t="shared" si="242"/>
        <v>41963.982199074067</v>
      </c>
      <c r="T3264" s="13">
        <f t="shared" si="241"/>
        <v>41994.833333333336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40"/>
        <v>1.121664</v>
      </c>
      <c r="P3265" s="8">
        <f t="shared" si="243"/>
        <v>41.237647058823526</v>
      </c>
      <c r="Q3265" t="s">
        <v>8315</v>
      </c>
      <c r="R3265" t="s">
        <v>8316</v>
      </c>
      <c r="S3265" s="13">
        <f t="shared" si="242"/>
        <v>42284.18273148148</v>
      </c>
      <c r="T3265" s="13">
        <f t="shared" si="241"/>
        <v>42307.541666666664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40"/>
        <v>1.03</v>
      </c>
      <c r="P3266" s="8">
        <f t="shared" si="243"/>
        <v>52.551020408163268</v>
      </c>
      <c r="Q3266" t="s">
        <v>8315</v>
      </c>
      <c r="R3266" t="s">
        <v>8316</v>
      </c>
      <c r="S3266" s="13">
        <f t="shared" si="242"/>
        <v>42016.466874999998</v>
      </c>
      <c r="T3266" s="13">
        <f t="shared" si="241"/>
        <v>42032.583333333336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44">E3267/D3267</f>
        <v>1.64</v>
      </c>
      <c r="P3267" s="8">
        <f t="shared" si="243"/>
        <v>70.285714285714292</v>
      </c>
      <c r="Q3267" t="s">
        <v>8315</v>
      </c>
      <c r="R3267" t="s">
        <v>8316</v>
      </c>
      <c r="S3267" s="13">
        <f t="shared" si="242"/>
        <v>42311.378645833327</v>
      </c>
      <c r="T3267" s="13">
        <f t="shared" ref="T3267:T3330" si="245">(I3267/86400)+25569+(-8/24)</f>
        <v>42341.374999999993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44"/>
        <v>1.3128333333333333</v>
      </c>
      <c r="P3268" s="8">
        <f t="shared" si="243"/>
        <v>48.325153374233132</v>
      </c>
      <c r="Q3268" t="s">
        <v>8315</v>
      </c>
      <c r="R3268" t="s">
        <v>8316</v>
      </c>
      <c r="S3268" s="13">
        <f t="shared" ref="S3268:S3331" si="246">(J3268/86400)+25569+(-8/24)</f>
        <v>42136.202800925923</v>
      </c>
      <c r="T3268" s="13">
        <f t="shared" si="245"/>
        <v>42167.541666666664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44"/>
        <v>1.0209999999999999</v>
      </c>
      <c r="P3269" s="8">
        <f t="shared" si="243"/>
        <v>53.177083333333336</v>
      </c>
      <c r="Q3269" t="s">
        <v>8315</v>
      </c>
      <c r="R3269" t="s">
        <v>8316</v>
      </c>
      <c r="S3269" s="13">
        <f t="shared" si="246"/>
        <v>42172.424305555549</v>
      </c>
      <c r="T3269" s="13">
        <f t="shared" si="245"/>
        <v>42202.424305555549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44"/>
        <v>1.28</v>
      </c>
      <c r="P3270" s="8">
        <f t="shared" si="243"/>
        <v>60.952380952380949</v>
      </c>
      <c r="Q3270" t="s">
        <v>8315</v>
      </c>
      <c r="R3270" t="s">
        <v>8316</v>
      </c>
      <c r="S3270" s="13">
        <f t="shared" si="246"/>
        <v>42590.570925925924</v>
      </c>
      <c r="T3270" s="13">
        <f t="shared" si="245"/>
        <v>42606.570925925924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44"/>
        <v>1.0149999999999999</v>
      </c>
      <c r="P3271" s="8">
        <f t="shared" si="243"/>
        <v>116</v>
      </c>
      <c r="Q3271" t="s">
        <v>8315</v>
      </c>
      <c r="R3271" t="s">
        <v>8316</v>
      </c>
      <c r="S3271" s="13">
        <f t="shared" si="246"/>
        <v>42137.062465277777</v>
      </c>
      <c r="T3271" s="13">
        <f t="shared" si="245"/>
        <v>42171.124999999993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44"/>
        <v>1.0166666666666666</v>
      </c>
      <c r="P3272" s="8">
        <f t="shared" si="243"/>
        <v>61</v>
      </c>
      <c r="Q3272" t="s">
        <v>8315</v>
      </c>
      <c r="R3272" t="s">
        <v>8316</v>
      </c>
      <c r="S3272" s="13">
        <f t="shared" si="246"/>
        <v>42167.199826388889</v>
      </c>
      <c r="T3272" s="13">
        <f t="shared" si="245"/>
        <v>42197.199826388889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44"/>
        <v>1.3</v>
      </c>
      <c r="P3273" s="8">
        <f t="shared" ref="P3273:P3336" si="247">E3273/L3273</f>
        <v>38.235294117647058</v>
      </c>
      <c r="Q3273" t="s">
        <v>8315</v>
      </c>
      <c r="R3273" t="s">
        <v>8316</v>
      </c>
      <c r="S3273" s="13">
        <f t="shared" si="246"/>
        <v>41915.10387731481</v>
      </c>
      <c r="T3273" s="13">
        <f t="shared" si="245"/>
        <v>41945.145543981482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44"/>
        <v>1.5443</v>
      </c>
      <c r="P3274" s="8">
        <f t="shared" si="247"/>
        <v>106.50344827586207</v>
      </c>
      <c r="Q3274" t="s">
        <v>8315</v>
      </c>
      <c r="R3274" t="s">
        <v>8316</v>
      </c>
      <c r="S3274" s="13">
        <f t="shared" si="246"/>
        <v>42284.166770833333</v>
      </c>
      <c r="T3274" s="13">
        <f t="shared" si="245"/>
        <v>42314.208437499998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44"/>
        <v>1.0740000000000001</v>
      </c>
      <c r="P3275" s="8">
        <f t="shared" si="247"/>
        <v>204.57142857142858</v>
      </c>
      <c r="Q3275" t="s">
        <v>8315</v>
      </c>
      <c r="R3275" t="s">
        <v>8316</v>
      </c>
      <c r="S3275" s="13">
        <f t="shared" si="246"/>
        <v>42611.4680787037</v>
      </c>
      <c r="T3275" s="13">
        <f t="shared" si="245"/>
        <v>42627.458333333336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44"/>
        <v>1.0132258064516129</v>
      </c>
      <c r="P3276" s="8">
        <f t="shared" si="247"/>
        <v>54.912587412587413</v>
      </c>
      <c r="Q3276" t="s">
        <v>8315</v>
      </c>
      <c r="R3276" t="s">
        <v>8316</v>
      </c>
      <c r="S3276" s="13">
        <f t="shared" si="246"/>
        <v>42400.371203703697</v>
      </c>
      <c r="T3276" s="13">
        <f t="shared" si="245"/>
        <v>42444.541666666664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44"/>
        <v>1.0027777777777778</v>
      </c>
      <c r="P3277" s="8">
        <f t="shared" si="247"/>
        <v>150.41666666666666</v>
      </c>
      <c r="Q3277" t="s">
        <v>8315</v>
      </c>
      <c r="R3277" t="s">
        <v>8316</v>
      </c>
      <c r="S3277" s="13">
        <f t="shared" si="246"/>
        <v>42017.547118055554</v>
      </c>
      <c r="T3277" s="13">
        <f t="shared" si="245"/>
        <v>42043.854166666664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44"/>
        <v>1.1684444444444444</v>
      </c>
      <c r="P3278" s="8">
        <f t="shared" si="247"/>
        <v>52.58</v>
      </c>
      <c r="Q3278" t="s">
        <v>8315</v>
      </c>
      <c r="R3278" t="s">
        <v>8316</v>
      </c>
      <c r="S3278" s="13">
        <f t="shared" si="246"/>
        <v>42426.616655092592</v>
      </c>
      <c r="T3278" s="13">
        <f t="shared" si="245"/>
        <v>42460.832638888889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44"/>
        <v>1.0860000000000001</v>
      </c>
      <c r="P3279" s="8">
        <f t="shared" si="247"/>
        <v>54.3</v>
      </c>
      <c r="Q3279" t="s">
        <v>8315</v>
      </c>
      <c r="R3279" t="s">
        <v>8316</v>
      </c>
      <c r="S3279" s="13">
        <f t="shared" si="246"/>
        <v>41931.349606481475</v>
      </c>
      <c r="T3279" s="13">
        <f t="shared" si="245"/>
        <v>41961.391273148147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44"/>
        <v>1.034</v>
      </c>
      <c r="P3280" s="8">
        <f t="shared" si="247"/>
        <v>76.029411764705884</v>
      </c>
      <c r="Q3280" t="s">
        <v>8315</v>
      </c>
      <c r="R3280" t="s">
        <v>8316</v>
      </c>
      <c r="S3280" s="13">
        <f t="shared" si="246"/>
        <v>42124.515081018515</v>
      </c>
      <c r="T3280" s="13">
        <f t="shared" si="245"/>
        <v>42154.515081018515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44"/>
        <v>1.1427586206896552</v>
      </c>
      <c r="P3281" s="8">
        <f t="shared" si="247"/>
        <v>105.2063492063492</v>
      </c>
      <c r="Q3281" t="s">
        <v>8315</v>
      </c>
      <c r="R3281" t="s">
        <v>8316</v>
      </c>
      <c r="S3281" s="13">
        <f t="shared" si="246"/>
        <v>42430.769201388888</v>
      </c>
      <c r="T3281" s="13">
        <f t="shared" si="245"/>
        <v>42460.727534722224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44"/>
        <v>1.03</v>
      </c>
      <c r="P3282" s="8">
        <f t="shared" si="247"/>
        <v>68.666666666666671</v>
      </c>
      <c r="Q3282" t="s">
        <v>8315</v>
      </c>
      <c r="R3282" t="s">
        <v>8316</v>
      </c>
      <c r="S3282" s="13">
        <f t="shared" si="246"/>
        <v>42121.423587962963</v>
      </c>
      <c r="T3282" s="13">
        <f t="shared" si="245"/>
        <v>42155.874999999993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44"/>
        <v>1.216</v>
      </c>
      <c r="P3283" s="8">
        <f t="shared" si="247"/>
        <v>129.36170212765958</v>
      </c>
      <c r="Q3283" t="s">
        <v>8315</v>
      </c>
      <c r="R3283" t="s">
        <v>8316</v>
      </c>
      <c r="S3283" s="13">
        <f t="shared" si="246"/>
        <v>42218.686400462961</v>
      </c>
      <c r="T3283" s="13">
        <f t="shared" si="245"/>
        <v>42248.686400462961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44"/>
        <v>1.026467741935484</v>
      </c>
      <c r="P3284" s="8">
        <f t="shared" si="247"/>
        <v>134.26371308016877</v>
      </c>
      <c r="Q3284" t="s">
        <v>8315</v>
      </c>
      <c r="R3284" t="s">
        <v>8316</v>
      </c>
      <c r="S3284" s="13">
        <f t="shared" si="246"/>
        <v>42444.860972222225</v>
      </c>
      <c r="T3284" s="13">
        <f t="shared" si="245"/>
        <v>42488.860972222225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44"/>
        <v>1.0475000000000001</v>
      </c>
      <c r="P3285" s="8">
        <f t="shared" si="247"/>
        <v>17.829787234042552</v>
      </c>
      <c r="Q3285" t="s">
        <v>8315</v>
      </c>
      <c r="R3285" t="s">
        <v>8316</v>
      </c>
      <c r="S3285" s="13">
        <f t="shared" si="246"/>
        <v>42379.410856481474</v>
      </c>
      <c r="T3285" s="13">
        <f t="shared" si="245"/>
        <v>42410.541666666664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44"/>
        <v>1.016</v>
      </c>
      <c r="P3286" s="8">
        <f t="shared" si="247"/>
        <v>203.2</v>
      </c>
      <c r="Q3286" t="s">
        <v>8315</v>
      </c>
      <c r="R3286" t="s">
        <v>8316</v>
      </c>
      <c r="S3286" s="13">
        <f t="shared" si="246"/>
        <v>42380.551539351851</v>
      </c>
      <c r="T3286" s="13">
        <f t="shared" si="245"/>
        <v>42397.915972222218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44"/>
        <v>1.1210242048409682</v>
      </c>
      <c r="P3287" s="8">
        <f t="shared" si="247"/>
        <v>69.18518518518519</v>
      </c>
      <c r="Q3287" t="s">
        <v>8315</v>
      </c>
      <c r="R3287" t="s">
        <v>8316</v>
      </c>
      <c r="S3287" s="13">
        <f t="shared" si="246"/>
        <v>42762.609097222223</v>
      </c>
      <c r="T3287" s="13">
        <f t="shared" si="245"/>
        <v>42793.874999999993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44"/>
        <v>1.0176666666666667</v>
      </c>
      <c r="P3288" s="8">
        <f t="shared" si="247"/>
        <v>125.12295081967213</v>
      </c>
      <c r="Q3288" t="s">
        <v>8315</v>
      </c>
      <c r="R3288" t="s">
        <v>8316</v>
      </c>
      <c r="S3288" s="13">
        <f t="shared" si="246"/>
        <v>42567.506736111107</v>
      </c>
      <c r="T3288" s="13">
        <f t="shared" si="245"/>
        <v>42597.506736111107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44"/>
        <v>1</v>
      </c>
      <c r="P3289" s="8">
        <f t="shared" si="247"/>
        <v>73.529411764705884</v>
      </c>
      <c r="Q3289" t="s">
        <v>8315</v>
      </c>
      <c r="R3289" t="s">
        <v>8316</v>
      </c>
      <c r="S3289" s="13">
        <f t="shared" si="246"/>
        <v>42311.416990740741</v>
      </c>
      <c r="T3289" s="13">
        <f t="shared" si="245"/>
        <v>42336.416990740741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44"/>
        <v>1.0026489999999999</v>
      </c>
      <c r="P3290" s="8">
        <f t="shared" si="247"/>
        <v>48.437149758454105</v>
      </c>
      <c r="Q3290" t="s">
        <v>8315</v>
      </c>
      <c r="R3290" t="s">
        <v>8316</v>
      </c>
      <c r="S3290" s="13">
        <f t="shared" si="246"/>
        <v>42505.441145833327</v>
      </c>
      <c r="T3290" s="13">
        <f t="shared" si="245"/>
        <v>42541.624999999993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44"/>
        <v>1.3304200000000002</v>
      </c>
      <c r="P3291" s="8">
        <f t="shared" si="247"/>
        <v>26.608400000000003</v>
      </c>
      <c r="Q3291" t="s">
        <v>8315</v>
      </c>
      <c r="R3291" t="s">
        <v>8316</v>
      </c>
      <c r="S3291" s="13">
        <f t="shared" si="246"/>
        <v>42758.034745370365</v>
      </c>
      <c r="T3291" s="13">
        <f t="shared" si="245"/>
        <v>42786.034745370365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44"/>
        <v>1.212</v>
      </c>
      <c r="P3292" s="8">
        <f t="shared" si="247"/>
        <v>33.666666666666664</v>
      </c>
      <c r="Q3292" t="s">
        <v>8315</v>
      </c>
      <c r="R3292" t="s">
        <v>8316</v>
      </c>
      <c r="S3292" s="13">
        <f t="shared" si="246"/>
        <v>42775.181608796294</v>
      </c>
      <c r="T3292" s="13">
        <f t="shared" si="245"/>
        <v>42805.181608796294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44"/>
        <v>1.1399999999999999</v>
      </c>
      <c r="P3293" s="8">
        <f t="shared" si="247"/>
        <v>40.714285714285715</v>
      </c>
      <c r="Q3293" t="s">
        <v>8315</v>
      </c>
      <c r="R3293" t="s">
        <v>8316</v>
      </c>
      <c r="S3293" s="13">
        <f t="shared" si="246"/>
        <v>42232.369212962956</v>
      </c>
      <c r="T3293" s="13">
        <f t="shared" si="245"/>
        <v>42263.832638888889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44"/>
        <v>2.8613861386138613</v>
      </c>
      <c r="P3294" s="8">
        <f t="shared" si="247"/>
        <v>19.266666666666666</v>
      </c>
      <c r="Q3294" t="s">
        <v>8315</v>
      </c>
      <c r="R3294" t="s">
        <v>8316</v>
      </c>
      <c r="S3294" s="13">
        <f t="shared" si="246"/>
        <v>42282.436898148146</v>
      </c>
      <c r="T3294" s="13">
        <f t="shared" si="245"/>
        <v>42342.478564814817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44"/>
        <v>1.7044444444444444</v>
      </c>
      <c r="P3295" s="8">
        <f t="shared" si="247"/>
        <v>84.285714285714292</v>
      </c>
      <c r="Q3295" t="s">
        <v>8315</v>
      </c>
      <c r="R3295" t="s">
        <v>8316</v>
      </c>
      <c r="S3295" s="13">
        <f t="shared" si="246"/>
        <v>42768.092037037037</v>
      </c>
      <c r="T3295" s="13">
        <f t="shared" si="245"/>
        <v>42798.092037037037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44"/>
        <v>1.1833333333333333</v>
      </c>
      <c r="P3296" s="8">
        <f t="shared" si="247"/>
        <v>29.583333333333332</v>
      </c>
      <c r="Q3296" t="s">
        <v>8315</v>
      </c>
      <c r="R3296" t="s">
        <v>8316</v>
      </c>
      <c r="S3296" s="13">
        <f t="shared" si="246"/>
        <v>42141.20780092592</v>
      </c>
      <c r="T3296" s="13">
        <f t="shared" si="245"/>
        <v>42171.20780092592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44"/>
        <v>1.0285857142857142</v>
      </c>
      <c r="P3297" s="8">
        <f t="shared" si="247"/>
        <v>26.667037037037037</v>
      </c>
      <c r="Q3297" t="s">
        <v>8315</v>
      </c>
      <c r="R3297" t="s">
        <v>8316</v>
      </c>
      <c r="S3297" s="13">
        <f t="shared" si="246"/>
        <v>42609.109131944446</v>
      </c>
      <c r="T3297" s="13">
        <f t="shared" si="245"/>
        <v>42639.109131944446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44"/>
        <v>1.4406666666666668</v>
      </c>
      <c r="P3298" s="8">
        <f t="shared" si="247"/>
        <v>45.978723404255319</v>
      </c>
      <c r="Q3298" t="s">
        <v>8315</v>
      </c>
      <c r="R3298" t="s">
        <v>8316</v>
      </c>
      <c r="S3298" s="13">
        <f t="shared" si="246"/>
        <v>42309.42328703704</v>
      </c>
      <c r="T3298" s="13">
        <f t="shared" si="245"/>
        <v>42330.583333333336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44"/>
        <v>1.0007272727272727</v>
      </c>
      <c r="P3299" s="8">
        <f t="shared" si="247"/>
        <v>125.09090909090909</v>
      </c>
      <c r="Q3299" t="s">
        <v>8315</v>
      </c>
      <c r="R3299" t="s">
        <v>8316</v>
      </c>
      <c r="S3299" s="13">
        <f t="shared" si="246"/>
        <v>42193.438148148147</v>
      </c>
      <c r="T3299" s="13">
        <f t="shared" si="245"/>
        <v>42212.624305555553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44"/>
        <v>1.0173000000000001</v>
      </c>
      <c r="P3300" s="8">
        <f t="shared" si="247"/>
        <v>141.29166666666666</v>
      </c>
      <c r="Q3300" t="s">
        <v>8315</v>
      </c>
      <c r="R3300" t="s">
        <v>8316</v>
      </c>
      <c r="S3300" s="13">
        <f t="shared" si="246"/>
        <v>42239.624629629623</v>
      </c>
      <c r="T3300" s="13">
        <f t="shared" si="245"/>
        <v>42259.666666666664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44"/>
        <v>1.1619999999999999</v>
      </c>
      <c r="P3301" s="8">
        <f t="shared" si="247"/>
        <v>55.333333333333336</v>
      </c>
      <c r="Q3301" t="s">
        <v>8315</v>
      </c>
      <c r="R3301" t="s">
        <v>8316</v>
      </c>
      <c r="S3301" s="13">
        <f t="shared" si="246"/>
        <v>42261.584062499998</v>
      </c>
      <c r="T3301" s="13">
        <f t="shared" si="245"/>
        <v>42291.584062499998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44"/>
        <v>1.3616666666666666</v>
      </c>
      <c r="P3302" s="8">
        <f t="shared" si="247"/>
        <v>46.420454545454547</v>
      </c>
      <c r="Q3302" t="s">
        <v>8315</v>
      </c>
      <c r="R3302" t="s">
        <v>8316</v>
      </c>
      <c r="S3302" s="13">
        <f t="shared" si="246"/>
        <v>42102.410439814812</v>
      </c>
      <c r="T3302" s="13">
        <f t="shared" si="245"/>
        <v>42123.410439814812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44"/>
        <v>1.3346666666666667</v>
      </c>
      <c r="P3303" s="8">
        <f t="shared" si="247"/>
        <v>57.2</v>
      </c>
      <c r="Q3303" t="s">
        <v>8315</v>
      </c>
      <c r="R3303" t="s">
        <v>8316</v>
      </c>
      <c r="S3303" s="13">
        <f t="shared" si="246"/>
        <v>42538.402499999997</v>
      </c>
      <c r="T3303" s="13">
        <f t="shared" si="245"/>
        <v>42582.957638888889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44"/>
        <v>1.0339285714285715</v>
      </c>
      <c r="P3304" s="8">
        <f t="shared" si="247"/>
        <v>173.7</v>
      </c>
      <c r="Q3304" t="s">
        <v>8315</v>
      </c>
      <c r="R3304" t="s">
        <v>8316</v>
      </c>
      <c r="S3304" s="13">
        <f t="shared" si="246"/>
        <v>42681.018240740734</v>
      </c>
      <c r="T3304" s="13">
        <f t="shared" si="245"/>
        <v>42711.018240740734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44"/>
        <v>1.1588888888888889</v>
      </c>
      <c r="P3305" s="8">
        <f t="shared" si="247"/>
        <v>59.6</v>
      </c>
      <c r="Q3305" t="s">
        <v>8315</v>
      </c>
      <c r="R3305" t="s">
        <v>8316</v>
      </c>
      <c r="S3305" s="13">
        <f t="shared" si="246"/>
        <v>42056.318101851844</v>
      </c>
      <c r="T3305" s="13">
        <f t="shared" si="245"/>
        <v>42091.276435185187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44"/>
        <v>1.0451666666666666</v>
      </c>
      <c r="P3306" s="8">
        <f t="shared" si="247"/>
        <v>89.585714285714289</v>
      </c>
      <c r="Q3306" t="s">
        <v>8315</v>
      </c>
      <c r="R3306" t="s">
        <v>8316</v>
      </c>
      <c r="S3306" s="13">
        <f t="shared" si="246"/>
        <v>42696.29111111111</v>
      </c>
      <c r="T3306" s="13">
        <f t="shared" si="245"/>
        <v>42726.29111111111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44"/>
        <v>1.0202500000000001</v>
      </c>
      <c r="P3307" s="8">
        <f t="shared" si="247"/>
        <v>204.05</v>
      </c>
      <c r="Q3307" t="s">
        <v>8315</v>
      </c>
      <c r="R3307" t="s">
        <v>8316</v>
      </c>
      <c r="S3307" s="13">
        <f t="shared" si="246"/>
        <v>42186.522546296292</v>
      </c>
      <c r="T3307" s="13">
        <f t="shared" si="245"/>
        <v>42216.522546296292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44"/>
        <v>1.7533333333333334</v>
      </c>
      <c r="P3308" s="8">
        <f t="shared" si="247"/>
        <v>48.703703703703702</v>
      </c>
      <c r="Q3308" t="s">
        <v>8315</v>
      </c>
      <c r="R3308" t="s">
        <v>8316</v>
      </c>
      <c r="S3308" s="13">
        <f t="shared" si="246"/>
        <v>42492.885902777773</v>
      </c>
      <c r="T3308" s="13">
        <f t="shared" si="245"/>
        <v>42530.791666666664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44"/>
        <v>1.0668</v>
      </c>
      <c r="P3309" s="8">
        <f t="shared" si="247"/>
        <v>53.339999999999996</v>
      </c>
      <c r="Q3309" t="s">
        <v>8315</v>
      </c>
      <c r="R3309" t="s">
        <v>8316</v>
      </c>
      <c r="S3309" s="13">
        <f t="shared" si="246"/>
        <v>42474.723831018513</v>
      </c>
      <c r="T3309" s="13">
        <f t="shared" si="245"/>
        <v>42504.723831018513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44"/>
        <v>1.2228571428571429</v>
      </c>
      <c r="P3310" s="8">
        <f t="shared" si="247"/>
        <v>75.087719298245617</v>
      </c>
      <c r="Q3310" t="s">
        <v>8315</v>
      </c>
      <c r="R3310" t="s">
        <v>8316</v>
      </c>
      <c r="S3310" s="13">
        <f t="shared" si="246"/>
        <v>42452.543576388889</v>
      </c>
      <c r="T3310" s="13">
        <f t="shared" si="245"/>
        <v>42473.543576388889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44"/>
        <v>1.5942857142857143</v>
      </c>
      <c r="P3311" s="8">
        <f t="shared" si="247"/>
        <v>18</v>
      </c>
      <c r="Q3311" t="s">
        <v>8315</v>
      </c>
      <c r="R3311" t="s">
        <v>8316</v>
      </c>
      <c r="S3311" s="13">
        <f t="shared" si="246"/>
        <v>42628.316874999997</v>
      </c>
      <c r="T3311" s="13">
        <f t="shared" si="245"/>
        <v>42659.316874999997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44"/>
        <v>1.0007692307692309</v>
      </c>
      <c r="P3312" s="8">
        <f t="shared" si="247"/>
        <v>209.83870967741936</v>
      </c>
      <c r="Q3312" t="s">
        <v>8315</v>
      </c>
      <c r="R3312" t="s">
        <v>8316</v>
      </c>
      <c r="S3312" s="13">
        <f t="shared" si="246"/>
        <v>42253.595196759255</v>
      </c>
      <c r="T3312" s="13">
        <f t="shared" si="245"/>
        <v>42283.595196759255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44"/>
        <v>1.0984</v>
      </c>
      <c r="P3313" s="8">
        <f t="shared" si="247"/>
        <v>61.022222222222226</v>
      </c>
      <c r="Q3313" t="s">
        <v>8315</v>
      </c>
      <c r="R3313" t="s">
        <v>8316</v>
      </c>
      <c r="S3313" s="13">
        <f t="shared" si="246"/>
        <v>42263.958449074074</v>
      </c>
      <c r="T3313" s="13">
        <f t="shared" si="245"/>
        <v>42293.958449074074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44"/>
        <v>1.0004</v>
      </c>
      <c r="P3314" s="8">
        <f t="shared" si="247"/>
        <v>61</v>
      </c>
      <c r="Q3314" t="s">
        <v>8315</v>
      </c>
      <c r="R3314" t="s">
        <v>8316</v>
      </c>
      <c r="S3314" s="13">
        <f t="shared" si="246"/>
        <v>42664.476226851846</v>
      </c>
      <c r="T3314" s="13">
        <f t="shared" si="245"/>
        <v>42685.583333333336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44"/>
        <v>1.1605000000000001</v>
      </c>
      <c r="P3315" s="8">
        <f t="shared" si="247"/>
        <v>80.034482758620683</v>
      </c>
      <c r="Q3315" t="s">
        <v>8315</v>
      </c>
      <c r="R3315" t="s">
        <v>8316</v>
      </c>
      <c r="S3315" s="13">
        <f t="shared" si="246"/>
        <v>42381.911076388882</v>
      </c>
      <c r="T3315" s="13">
        <f t="shared" si="245"/>
        <v>42395.708333333336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44"/>
        <v>2.1074999999999999</v>
      </c>
      <c r="P3316" s="8">
        <f t="shared" si="247"/>
        <v>29.068965517241381</v>
      </c>
      <c r="Q3316" t="s">
        <v>8315</v>
      </c>
      <c r="R3316" t="s">
        <v>8316</v>
      </c>
      <c r="S3316" s="13">
        <f t="shared" si="246"/>
        <v>42104.934155092589</v>
      </c>
      <c r="T3316" s="13">
        <f t="shared" si="245"/>
        <v>42132.503472222219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44"/>
        <v>1.1000000000000001</v>
      </c>
      <c r="P3317" s="8">
        <f t="shared" si="247"/>
        <v>49.438202247191015</v>
      </c>
      <c r="Q3317" t="s">
        <v>8315</v>
      </c>
      <c r="R3317" t="s">
        <v>8316</v>
      </c>
      <c r="S3317" s="13">
        <f t="shared" si="246"/>
        <v>42465.97038194444</v>
      </c>
      <c r="T3317" s="13">
        <f t="shared" si="245"/>
        <v>42495.97038194444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44"/>
        <v>1.0008673425918038</v>
      </c>
      <c r="P3318" s="8">
        <f t="shared" si="247"/>
        <v>93.977440000000001</v>
      </c>
      <c r="Q3318" t="s">
        <v>8315</v>
      </c>
      <c r="R3318" t="s">
        <v>8316</v>
      </c>
      <c r="S3318" s="13">
        <f t="shared" si="246"/>
        <v>41826.537905092591</v>
      </c>
      <c r="T3318" s="13">
        <f t="shared" si="245"/>
        <v>41859.245833333327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44"/>
        <v>1.0619047619047619</v>
      </c>
      <c r="P3319" s="8">
        <f t="shared" si="247"/>
        <v>61.944444444444443</v>
      </c>
      <c r="Q3319" t="s">
        <v>8315</v>
      </c>
      <c r="R3319" t="s">
        <v>8316</v>
      </c>
      <c r="S3319" s="13">
        <f t="shared" si="246"/>
        <v>42498.706296296295</v>
      </c>
      <c r="T3319" s="13">
        <f t="shared" si="245"/>
        <v>42528.706296296295</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44"/>
        <v>1.256</v>
      </c>
      <c r="P3320" s="8">
        <f t="shared" si="247"/>
        <v>78.5</v>
      </c>
      <c r="Q3320" t="s">
        <v>8315</v>
      </c>
      <c r="R3320" t="s">
        <v>8316</v>
      </c>
      <c r="S3320" s="13">
        <f t="shared" si="246"/>
        <v>42430.968668981477</v>
      </c>
      <c r="T3320" s="13">
        <f t="shared" si="245"/>
        <v>42470.770833333336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44"/>
        <v>1.08</v>
      </c>
      <c r="P3321" s="8">
        <f t="shared" si="247"/>
        <v>33.75</v>
      </c>
      <c r="Q3321" t="s">
        <v>8315</v>
      </c>
      <c r="R3321" t="s">
        <v>8316</v>
      </c>
      <c r="S3321" s="13">
        <f t="shared" si="246"/>
        <v>41990.252152777779</v>
      </c>
      <c r="T3321" s="13">
        <f t="shared" si="245"/>
        <v>42035.252152777779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44"/>
        <v>1.01</v>
      </c>
      <c r="P3322" s="8">
        <f t="shared" si="247"/>
        <v>66.44736842105263</v>
      </c>
      <c r="Q3322" t="s">
        <v>8315</v>
      </c>
      <c r="R3322" t="s">
        <v>8316</v>
      </c>
      <c r="S3322" s="13">
        <f t="shared" si="246"/>
        <v>42512.712465277778</v>
      </c>
      <c r="T3322" s="13">
        <f t="shared" si="245"/>
        <v>42542.712465277778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44"/>
        <v>1.0740000000000001</v>
      </c>
      <c r="P3323" s="8">
        <f t="shared" si="247"/>
        <v>35.799999999999997</v>
      </c>
      <c r="Q3323" t="s">
        <v>8315</v>
      </c>
      <c r="R3323" t="s">
        <v>8316</v>
      </c>
      <c r="S3323" s="13">
        <f t="shared" si="246"/>
        <v>41913.766956018517</v>
      </c>
      <c r="T3323" s="13">
        <f t="shared" si="245"/>
        <v>41927.832638888889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44"/>
        <v>1.0151515151515151</v>
      </c>
      <c r="P3324" s="8">
        <f t="shared" si="247"/>
        <v>145.65217391304347</v>
      </c>
      <c r="Q3324" t="s">
        <v>8315</v>
      </c>
      <c r="R3324" t="s">
        <v>8316</v>
      </c>
      <c r="S3324" s="13">
        <f t="shared" si="246"/>
        <v>42520.677037037036</v>
      </c>
      <c r="T3324" s="13">
        <f t="shared" si="245"/>
        <v>42542.829861111109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44"/>
        <v>1.2589999999999999</v>
      </c>
      <c r="P3325" s="8">
        <f t="shared" si="247"/>
        <v>25.693877551020407</v>
      </c>
      <c r="Q3325" t="s">
        <v>8315</v>
      </c>
      <c r="R3325" t="s">
        <v>8316</v>
      </c>
      <c r="S3325" s="13">
        <f t="shared" si="246"/>
        <v>42608.032499999994</v>
      </c>
      <c r="T3325" s="13">
        <f t="shared" si="245"/>
        <v>42638.032499999994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44"/>
        <v>1.0166666666666666</v>
      </c>
      <c r="P3326" s="8">
        <f t="shared" si="247"/>
        <v>152.5</v>
      </c>
      <c r="Q3326" t="s">
        <v>8315</v>
      </c>
      <c r="R3326" t="s">
        <v>8316</v>
      </c>
      <c r="S3326" s="13">
        <f t="shared" si="246"/>
        <v>42512.249884259254</v>
      </c>
      <c r="T3326" s="13">
        <f t="shared" si="245"/>
        <v>42526.249884259254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44"/>
        <v>1.125</v>
      </c>
      <c r="P3327" s="8">
        <f t="shared" si="247"/>
        <v>30</v>
      </c>
      <c r="Q3327" t="s">
        <v>8315</v>
      </c>
      <c r="R3327" t="s">
        <v>8316</v>
      </c>
      <c r="S3327" s="13">
        <f t="shared" si="246"/>
        <v>42064.452280092592</v>
      </c>
      <c r="T3327" s="13">
        <f t="shared" si="245"/>
        <v>42099.410613425927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44"/>
        <v>1.0137499999999999</v>
      </c>
      <c r="P3328" s="8">
        <f t="shared" si="247"/>
        <v>142.28070175438597</v>
      </c>
      <c r="Q3328" t="s">
        <v>8315</v>
      </c>
      <c r="R3328" t="s">
        <v>8316</v>
      </c>
      <c r="S3328" s="13">
        <f t="shared" si="246"/>
        <v>42041.380844907406</v>
      </c>
      <c r="T3328" s="13">
        <f t="shared" si="245"/>
        <v>42071.339178240734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44"/>
        <v>1.0125</v>
      </c>
      <c r="P3329" s="8">
        <f t="shared" si="247"/>
        <v>24.545454545454547</v>
      </c>
      <c r="Q3329" t="s">
        <v>8315</v>
      </c>
      <c r="R3329" t="s">
        <v>8316</v>
      </c>
      <c r="S3329" s="13">
        <f t="shared" si="246"/>
        <v>42468.041273148141</v>
      </c>
      <c r="T3329" s="13">
        <f t="shared" si="245"/>
        <v>42498.041273148141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44"/>
        <v>1.4638888888888888</v>
      </c>
      <c r="P3330" s="8">
        <f t="shared" si="247"/>
        <v>292.77777777777777</v>
      </c>
      <c r="Q3330" t="s">
        <v>8315</v>
      </c>
      <c r="R3330" t="s">
        <v>8316</v>
      </c>
      <c r="S3330" s="13">
        <f t="shared" si="246"/>
        <v>41822.241701388884</v>
      </c>
      <c r="T3330" s="13">
        <f t="shared" si="245"/>
        <v>41824.708333333328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48">E3331/D3331</f>
        <v>1.1679999999999999</v>
      </c>
      <c r="P3331" s="8">
        <f t="shared" si="247"/>
        <v>44.92307692307692</v>
      </c>
      <c r="Q3331" t="s">
        <v>8315</v>
      </c>
      <c r="R3331" t="s">
        <v>8316</v>
      </c>
      <c r="S3331" s="13">
        <f t="shared" si="246"/>
        <v>41836.989675925921</v>
      </c>
      <c r="T3331" s="13">
        <f t="shared" ref="T3331:T3394" si="249">(I3331/86400)+25569+(-8/24)</f>
        <v>41847.625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48"/>
        <v>1.0626666666666666</v>
      </c>
      <c r="P3332" s="8">
        <f t="shared" si="247"/>
        <v>23.10144927536232</v>
      </c>
      <c r="Q3332" t="s">
        <v>8315</v>
      </c>
      <c r="R3332" t="s">
        <v>8316</v>
      </c>
      <c r="S3332" s="13">
        <f t="shared" ref="S3332:S3395" si="250">(J3332/86400)+25569+(-8/24)</f>
        <v>42065.554027777776</v>
      </c>
      <c r="T3332" s="13">
        <f t="shared" si="249"/>
        <v>42095.512361111112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48"/>
        <v>1.0451999999999999</v>
      </c>
      <c r="P3333" s="8">
        <f t="shared" si="247"/>
        <v>80.400000000000006</v>
      </c>
      <c r="Q3333" t="s">
        <v>8315</v>
      </c>
      <c r="R3333" t="s">
        <v>8316</v>
      </c>
      <c r="S3333" s="13">
        <f t="shared" si="250"/>
        <v>42248.36442129629</v>
      </c>
      <c r="T3333" s="13">
        <f t="shared" si="249"/>
        <v>42283.36442129629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48"/>
        <v>1</v>
      </c>
      <c r="P3334" s="8">
        <f t="shared" si="247"/>
        <v>72.289156626506028</v>
      </c>
      <c r="Q3334" t="s">
        <v>8315</v>
      </c>
      <c r="R3334" t="s">
        <v>8316</v>
      </c>
      <c r="S3334" s="13">
        <f t="shared" si="250"/>
        <v>41809.526967592588</v>
      </c>
      <c r="T3334" s="13">
        <f t="shared" si="249"/>
        <v>41839.526967592588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48"/>
        <v>1.0457142857142858</v>
      </c>
      <c r="P3335" s="8">
        <f t="shared" si="247"/>
        <v>32.972972972972975</v>
      </c>
      <c r="Q3335" t="s">
        <v>8315</v>
      </c>
      <c r="R3335" t="s">
        <v>8316</v>
      </c>
      <c r="S3335" s="13">
        <f t="shared" si="250"/>
        <v>42148.343518518515</v>
      </c>
      <c r="T3335" s="13">
        <f t="shared" si="249"/>
        <v>42170.343518518515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48"/>
        <v>1.3862051149573753</v>
      </c>
      <c r="P3336" s="8">
        <f t="shared" si="247"/>
        <v>116.65217391304348</v>
      </c>
      <c r="Q3336" t="s">
        <v>8315</v>
      </c>
      <c r="R3336" t="s">
        <v>8316</v>
      </c>
      <c r="S3336" s="13">
        <f t="shared" si="250"/>
        <v>42185.187754629624</v>
      </c>
      <c r="T3336" s="13">
        <f t="shared" si="249"/>
        <v>42215.187754629624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48"/>
        <v>1.0032000000000001</v>
      </c>
      <c r="P3337" s="8">
        <f t="shared" ref="P3337:P3400" si="251">E3337/L3337</f>
        <v>79.61904761904762</v>
      </c>
      <c r="Q3337" t="s">
        <v>8315</v>
      </c>
      <c r="R3337" t="s">
        <v>8316</v>
      </c>
      <c r="S3337" s="13">
        <f t="shared" si="250"/>
        <v>41827.340810185182</v>
      </c>
      <c r="T3337" s="13">
        <f t="shared" si="249"/>
        <v>41854.625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48"/>
        <v>1</v>
      </c>
      <c r="P3338" s="8">
        <f t="shared" si="251"/>
        <v>27.777777777777779</v>
      </c>
      <c r="Q3338" t="s">
        <v>8315</v>
      </c>
      <c r="R3338" t="s">
        <v>8316</v>
      </c>
      <c r="S3338" s="13">
        <f t="shared" si="250"/>
        <v>42437.065347222218</v>
      </c>
      <c r="T3338" s="13">
        <f t="shared" si="249"/>
        <v>42465.023680555554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48"/>
        <v>1.1020000000000001</v>
      </c>
      <c r="P3339" s="8">
        <f t="shared" si="251"/>
        <v>81.029411764705884</v>
      </c>
      <c r="Q3339" t="s">
        <v>8315</v>
      </c>
      <c r="R3339" t="s">
        <v>8316</v>
      </c>
      <c r="S3339" s="13">
        <f t="shared" si="250"/>
        <v>41900.948692129627</v>
      </c>
      <c r="T3339" s="13">
        <f t="shared" si="249"/>
        <v>41922.541666666664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48"/>
        <v>1.0218</v>
      </c>
      <c r="P3340" s="8">
        <f t="shared" si="251"/>
        <v>136.84821428571428</v>
      </c>
      <c r="Q3340" t="s">
        <v>8315</v>
      </c>
      <c r="R3340" t="s">
        <v>8316</v>
      </c>
      <c r="S3340" s="13">
        <f t="shared" si="250"/>
        <v>42769.241666666661</v>
      </c>
      <c r="T3340" s="13">
        <f t="shared" si="249"/>
        <v>42790.241666666661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48"/>
        <v>1.0435000000000001</v>
      </c>
      <c r="P3341" s="8">
        <f t="shared" si="251"/>
        <v>177.61702127659575</v>
      </c>
      <c r="Q3341" t="s">
        <v>8315</v>
      </c>
      <c r="R3341" t="s">
        <v>8316</v>
      </c>
      <c r="S3341" s="13">
        <f t="shared" si="250"/>
        <v>42549.332384259258</v>
      </c>
      <c r="T3341" s="13">
        <f t="shared" si="249"/>
        <v>42579.332384259258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48"/>
        <v>1.3816666666666666</v>
      </c>
      <c r="P3342" s="8">
        <f t="shared" si="251"/>
        <v>109.07894736842105</v>
      </c>
      <c r="Q3342" t="s">
        <v>8315</v>
      </c>
      <c r="R3342" t="s">
        <v>8316</v>
      </c>
      <c r="S3342" s="13">
        <f t="shared" si="250"/>
        <v>42685.640671296293</v>
      </c>
      <c r="T3342" s="13">
        <f t="shared" si="249"/>
        <v>42710.640671296293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48"/>
        <v>1</v>
      </c>
      <c r="P3343" s="8">
        <f t="shared" si="251"/>
        <v>119.64285714285714</v>
      </c>
      <c r="Q3343" t="s">
        <v>8315</v>
      </c>
      <c r="R3343" t="s">
        <v>8316</v>
      </c>
      <c r="S3343" s="13">
        <f t="shared" si="250"/>
        <v>42510.465520833335</v>
      </c>
      <c r="T3343" s="13">
        <f t="shared" si="249"/>
        <v>42533.374999999993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48"/>
        <v>1.0166666666666666</v>
      </c>
      <c r="P3344" s="8">
        <f t="shared" si="251"/>
        <v>78.205128205128204</v>
      </c>
      <c r="Q3344" t="s">
        <v>8315</v>
      </c>
      <c r="R3344" t="s">
        <v>8316</v>
      </c>
      <c r="S3344" s="13">
        <f t="shared" si="250"/>
        <v>42061.963078703702</v>
      </c>
      <c r="T3344" s="13">
        <f t="shared" si="249"/>
        <v>42094.874305555553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48"/>
        <v>1.7142857142857142</v>
      </c>
      <c r="P3345" s="8">
        <f t="shared" si="251"/>
        <v>52.173913043478258</v>
      </c>
      <c r="Q3345" t="s">
        <v>8315</v>
      </c>
      <c r="R3345" t="s">
        <v>8316</v>
      </c>
      <c r="S3345" s="13">
        <f t="shared" si="250"/>
        <v>42452.583148148151</v>
      </c>
      <c r="T3345" s="13">
        <f t="shared" si="249"/>
        <v>42473.220833333333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48"/>
        <v>1.0144444444444445</v>
      </c>
      <c r="P3346" s="8">
        <f t="shared" si="251"/>
        <v>114.125</v>
      </c>
      <c r="Q3346" t="s">
        <v>8315</v>
      </c>
      <c r="R3346" t="s">
        <v>8316</v>
      </c>
      <c r="S3346" s="13">
        <f t="shared" si="250"/>
        <v>41850.866817129623</v>
      </c>
      <c r="T3346" s="13">
        <f t="shared" si="249"/>
        <v>41880.866817129623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48"/>
        <v>1.3</v>
      </c>
      <c r="P3347" s="8">
        <f t="shared" si="251"/>
        <v>50</v>
      </c>
      <c r="Q3347" t="s">
        <v>8315</v>
      </c>
      <c r="R3347" t="s">
        <v>8316</v>
      </c>
      <c r="S3347" s="13">
        <f t="shared" si="250"/>
        <v>42052.772777777776</v>
      </c>
      <c r="T3347" s="13">
        <f t="shared" si="249"/>
        <v>42111.692361111105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48"/>
        <v>1.1000000000000001</v>
      </c>
      <c r="P3348" s="8">
        <f t="shared" si="251"/>
        <v>91.666666666666671</v>
      </c>
      <c r="Q3348" t="s">
        <v>8315</v>
      </c>
      <c r="R3348" t="s">
        <v>8316</v>
      </c>
      <c r="S3348" s="13">
        <f t="shared" si="250"/>
        <v>42053.691087962965</v>
      </c>
      <c r="T3348" s="13">
        <f t="shared" si="249"/>
        <v>42060.691087962965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48"/>
        <v>1.1944999999999999</v>
      </c>
      <c r="P3349" s="8">
        <f t="shared" si="251"/>
        <v>108.59090909090909</v>
      </c>
      <c r="Q3349" t="s">
        <v>8315</v>
      </c>
      <c r="R3349" t="s">
        <v>8316</v>
      </c>
      <c r="S3349" s="13">
        <f t="shared" si="250"/>
        <v>42484.218217592592</v>
      </c>
      <c r="T3349" s="13">
        <f t="shared" si="249"/>
        <v>42498.541666666664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48"/>
        <v>1.002909090909091</v>
      </c>
      <c r="P3350" s="8">
        <f t="shared" si="251"/>
        <v>69.822784810126578</v>
      </c>
      <c r="Q3350" t="s">
        <v>8315</v>
      </c>
      <c r="R3350" t="s">
        <v>8316</v>
      </c>
      <c r="S3350" s="13">
        <f t="shared" si="250"/>
        <v>42466.225462962961</v>
      </c>
      <c r="T3350" s="13">
        <f t="shared" si="249"/>
        <v>42489.832638888889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48"/>
        <v>1.534</v>
      </c>
      <c r="P3351" s="8">
        <f t="shared" si="251"/>
        <v>109.57142857142857</v>
      </c>
      <c r="Q3351" t="s">
        <v>8315</v>
      </c>
      <c r="R3351" t="s">
        <v>8316</v>
      </c>
      <c r="S3351" s="13">
        <f t="shared" si="250"/>
        <v>42512.777453703697</v>
      </c>
      <c r="T3351" s="13">
        <f t="shared" si="249"/>
        <v>42534.374999999993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48"/>
        <v>1.0442857142857143</v>
      </c>
      <c r="P3352" s="8">
        <f t="shared" si="251"/>
        <v>71.666666666666671</v>
      </c>
      <c r="Q3352" t="s">
        <v>8315</v>
      </c>
      <c r="R3352" t="s">
        <v>8316</v>
      </c>
      <c r="S3352" s="13">
        <f t="shared" si="250"/>
        <v>42302.368182870363</v>
      </c>
      <c r="T3352" s="13">
        <f t="shared" si="249"/>
        <v>42337.624999999993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48"/>
        <v>1.0109999999999999</v>
      </c>
      <c r="P3353" s="8">
        <f t="shared" si="251"/>
        <v>93.611111111111114</v>
      </c>
      <c r="Q3353" t="s">
        <v>8315</v>
      </c>
      <c r="R3353" t="s">
        <v>8316</v>
      </c>
      <c r="S3353" s="13">
        <f t="shared" si="250"/>
        <v>41806.062094907407</v>
      </c>
      <c r="T3353" s="13">
        <f t="shared" si="249"/>
        <v>41843.125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48"/>
        <v>1.0751999999999999</v>
      </c>
      <c r="P3354" s="8">
        <f t="shared" si="251"/>
        <v>76.8</v>
      </c>
      <c r="Q3354" t="s">
        <v>8315</v>
      </c>
      <c r="R3354" t="s">
        <v>8316</v>
      </c>
      <c r="S3354" s="13">
        <f t="shared" si="250"/>
        <v>42495.659467592595</v>
      </c>
      <c r="T3354" s="13">
        <f t="shared" si="249"/>
        <v>42552.624999999993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48"/>
        <v>3.15</v>
      </c>
      <c r="P3355" s="8">
        <f t="shared" si="251"/>
        <v>35.795454545454547</v>
      </c>
      <c r="Q3355" t="s">
        <v>8315</v>
      </c>
      <c r="R3355" t="s">
        <v>8316</v>
      </c>
      <c r="S3355" s="13">
        <f t="shared" si="250"/>
        <v>42479.098958333336</v>
      </c>
      <c r="T3355" s="13">
        <f t="shared" si="249"/>
        <v>42492.624999999993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48"/>
        <v>1.0193333333333334</v>
      </c>
      <c r="P3356" s="8">
        <f t="shared" si="251"/>
        <v>55.6</v>
      </c>
      <c r="Q3356" t="s">
        <v>8315</v>
      </c>
      <c r="R3356" t="s">
        <v>8316</v>
      </c>
      <c r="S3356" s="13">
        <f t="shared" si="250"/>
        <v>42270.393587962964</v>
      </c>
      <c r="T3356" s="13">
        <f t="shared" si="249"/>
        <v>42305.834027777775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48"/>
        <v>1.2628571428571429</v>
      </c>
      <c r="P3357" s="8">
        <f t="shared" si="251"/>
        <v>147.33333333333334</v>
      </c>
      <c r="Q3357" t="s">
        <v>8315</v>
      </c>
      <c r="R3357" t="s">
        <v>8316</v>
      </c>
      <c r="S3357" s="13">
        <f t="shared" si="250"/>
        <v>42489.286192129628</v>
      </c>
      <c r="T3357" s="13">
        <f t="shared" si="249"/>
        <v>42500.136805555558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48"/>
        <v>1.014</v>
      </c>
      <c r="P3358" s="8">
        <f t="shared" si="251"/>
        <v>56.333333333333336</v>
      </c>
      <c r="Q3358" t="s">
        <v>8315</v>
      </c>
      <c r="R3358" t="s">
        <v>8316</v>
      </c>
      <c r="S3358" s="13">
        <f t="shared" si="250"/>
        <v>42536.482314814813</v>
      </c>
      <c r="T3358" s="13">
        <f t="shared" si="249"/>
        <v>42566.482314814813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48"/>
        <v>1.01</v>
      </c>
      <c r="P3359" s="8">
        <f t="shared" si="251"/>
        <v>96.19047619047619</v>
      </c>
      <c r="Q3359" t="s">
        <v>8315</v>
      </c>
      <c r="R3359" t="s">
        <v>8316</v>
      </c>
      <c r="S3359" s="13">
        <f t="shared" si="250"/>
        <v>41822.084606481476</v>
      </c>
      <c r="T3359" s="13">
        <f t="shared" si="249"/>
        <v>41852.084606481476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48"/>
        <v>1.0299</v>
      </c>
      <c r="P3360" s="8">
        <f t="shared" si="251"/>
        <v>63.574074074074076</v>
      </c>
      <c r="Q3360" t="s">
        <v>8315</v>
      </c>
      <c r="R3360" t="s">
        <v>8316</v>
      </c>
      <c r="S3360" s="13">
        <f t="shared" si="250"/>
        <v>41931.977766203701</v>
      </c>
      <c r="T3360" s="13">
        <f t="shared" si="249"/>
        <v>41962.019432870373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48"/>
        <v>1.0625</v>
      </c>
      <c r="P3361" s="8">
        <f t="shared" si="251"/>
        <v>184.78260869565219</v>
      </c>
      <c r="Q3361" t="s">
        <v>8315</v>
      </c>
      <c r="R3361" t="s">
        <v>8316</v>
      </c>
      <c r="S3361" s="13">
        <f t="shared" si="250"/>
        <v>42745.723773148151</v>
      </c>
      <c r="T3361" s="13">
        <f t="shared" si="249"/>
        <v>42790.723773148151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48"/>
        <v>1.0137777777777779</v>
      </c>
      <c r="P3362" s="8">
        <f t="shared" si="251"/>
        <v>126.72222222222223</v>
      </c>
      <c r="Q3362" t="s">
        <v>8315</v>
      </c>
      <c r="R3362" t="s">
        <v>8316</v>
      </c>
      <c r="S3362" s="13">
        <f t="shared" si="250"/>
        <v>42696.749340277776</v>
      </c>
      <c r="T3362" s="13">
        <f t="shared" si="249"/>
        <v>42718.332638888889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48"/>
        <v>1.1346000000000001</v>
      </c>
      <c r="P3363" s="8">
        <f t="shared" si="251"/>
        <v>83.42647058823529</v>
      </c>
      <c r="Q3363" t="s">
        <v>8315</v>
      </c>
      <c r="R3363" t="s">
        <v>8316</v>
      </c>
      <c r="S3363" s="13">
        <f t="shared" si="250"/>
        <v>41865.692013888889</v>
      </c>
      <c r="T3363" s="13">
        <f t="shared" si="249"/>
        <v>41883.332638888889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48"/>
        <v>2.1800000000000002</v>
      </c>
      <c r="P3364" s="8">
        <f t="shared" si="251"/>
        <v>54.5</v>
      </c>
      <c r="Q3364" t="s">
        <v>8315</v>
      </c>
      <c r="R3364" t="s">
        <v>8316</v>
      </c>
      <c r="S3364" s="13">
        <f t="shared" si="250"/>
        <v>42055.758298611108</v>
      </c>
      <c r="T3364" s="13">
        <f t="shared" si="249"/>
        <v>42069.871527777774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48"/>
        <v>1.0141935483870967</v>
      </c>
      <c r="P3365" s="8">
        <f t="shared" si="251"/>
        <v>302.30769230769232</v>
      </c>
      <c r="Q3365" t="s">
        <v>8315</v>
      </c>
      <c r="R3365" t="s">
        <v>8316</v>
      </c>
      <c r="S3365" s="13">
        <f t="shared" si="250"/>
        <v>41851.438020833331</v>
      </c>
      <c r="T3365" s="13">
        <f t="shared" si="249"/>
        <v>41870.333333333328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48"/>
        <v>1.0593333333333332</v>
      </c>
      <c r="P3366" s="8">
        <f t="shared" si="251"/>
        <v>44.138888888888886</v>
      </c>
      <c r="Q3366" t="s">
        <v>8315</v>
      </c>
      <c r="R3366" t="s">
        <v>8316</v>
      </c>
      <c r="S3366" s="13">
        <f t="shared" si="250"/>
        <v>42422.644085648142</v>
      </c>
      <c r="T3366" s="13">
        <f t="shared" si="249"/>
        <v>42444.541666666664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48"/>
        <v>1.04</v>
      </c>
      <c r="P3367" s="8">
        <f t="shared" si="251"/>
        <v>866.66666666666663</v>
      </c>
      <c r="Q3367" t="s">
        <v>8315</v>
      </c>
      <c r="R3367" t="s">
        <v>8316</v>
      </c>
      <c r="S3367" s="13">
        <f t="shared" si="250"/>
        <v>42320.768425925919</v>
      </c>
      <c r="T3367" s="13">
        <f t="shared" si="249"/>
        <v>42350.768425925919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48"/>
        <v>2.21</v>
      </c>
      <c r="P3368" s="8">
        <f t="shared" si="251"/>
        <v>61.388888888888886</v>
      </c>
      <c r="Q3368" t="s">
        <v>8315</v>
      </c>
      <c r="R3368" t="s">
        <v>8316</v>
      </c>
      <c r="S3368" s="13">
        <f t="shared" si="250"/>
        <v>42106.734224537031</v>
      </c>
      <c r="T3368" s="13">
        <f t="shared" si="249"/>
        <v>42136.734224537031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48"/>
        <v>1.1866666666666668</v>
      </c>
      <c r="P3369" s="8">
        <f t="shared" si="251"/>
        <v>29.666666666666668</v>
      </c>
      <c r="Q3369" t="s">
        <v>8315</v>
      </c>
      <c r="R3369" t="s">
        <v>8316</v>
      </c>
      <c r="S3369" s="13">
        <f t="shared" si="250"/>
        <v>42192.600624999999</v>
      </c>
      <c r="T3369" s="13">
        <f t="shared" si="249"/>
        <v>42217.600624999999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48"/>
        <v>1.046</v>
      </c>
      <c r="P3370" s="8">
        <f t="shared" si="251"/>
        <v>45.478260869565219</v>
      </c>
      <c r="Q3370" t="s">
        <v>8315</v>
      </c>
      <c r="R3370" t="s">
        <v>8316</v>
      </c>
      <c r="S3370" s="13">
        <f t="shared" si="250"/>
        <v>41968.866423611107</v>
      </c>
      <c r="T3370" s="13">
        <f t="shared" si="249"/>
        <v>42004.874999999993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48"/>
        <v>1.0389999999999999</v>
      </c>
      <c r="P3371" s="8">
        <f t="shared" si="251"/>
        <v>96.203703703703709</v>
      </c>
      <c r="Q3371" t="s">
        <v>8315</v>
      </c>
      <c r="R3371" t="s">
        <v>8316</v>
      </c>
      <c r="S3371" s="13">
        <f t="shared" si="250"/>
        <v>42689.708101851851</v>
      </c>
      <c r="T3371" s="13">
        <f t="shared" si="249"/>
        <v>42749.708101851851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48"/>
        <v>1.1773333333333333</v>
      </c>
      <c r="P3372" s="8">
        <f t="shared" si="251"/>
        <v>67.92307692307692</v>
      </c>
      <c r="Q3372" t="s">
        <v>8315</v>
      </c>
      <c r="R3372" t="s">
        <v>8316</v>
      </c>
      <c r="S3372" s="13">
        <f t="shared" si="250"/>
        <v>42690.000983796293</v>
      </c>
      <c r="T3372" s="13">
        <f t="shared" si="249"/>
        <v>42720.999999999993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48"/>
        <v>1.385</v>
      </c>
      <c r="P3373" s="8">
        <f t="shared" si="251"/>
        <v>30.777777777777779</v>
      </c>
      <c r="Q3373" t="s">
        <v>8315</v>
      </c>
      <c r="R3373" t="s">
        <v>8316</v>
      </c>
      <c r="S3373" s="13">
        <f t="shared" si="250"/>
        <v>42312.541261574072</v>
      </c>
      <c r="T3373" s="13">
        <f t="shared" si="249"/>
        <v>42340.541261574072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48"/>
        <v>1.0349999999999999</v>
      </c>
      <c r="P3374" s="8">
        <f t="shared" si="251"/>
        <v>38.333333333333336</v>
      </c>
      <c r="Q3374" t="s">
        <v>8315</v>
      </c>
      <c r="R3374" t="s">
        <v>8316</v>
      </c>
      <c r="S3374" s="13">
        <f t="shared" si="250"/>
        <v>41855.214768518512</v>
      </c>
      <c r="T3374" s="13">
        <f t="shared" si="249"/>
        <v>41875.874305555553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48"/>
        <v>1.0024999999999999</v>
      </c>
      <c r="P3375" s="8">
        <f t="shared" si="251"/>
        <v>66.833333333333329</v>
      </c>
      <c r="Q3375" t="s">
        <v>8315</v>
      </c>
      <c r="R3375" t="s">
        <v>8316</v>
      </c>
      <c r="S3375" s="13">
        <f t="shared" si="250"/>
        <v>42179.521296296291</v>
      </c>
      <c r="T3375" s="13">
        <f t="shared" si="249"/>
        <v>42203.333333333336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48"/>
        <v>1.0657142857142856</v>
      </c>
      <c r="P3376" s="8">
        <f t="shared" si="251"/>
        <v>71.730769230769226</v>
      </c>
      <c r="Q3376" t="s">
        <v>8315</v>
      </c>
      <c r="R3376" t="s">
        <v>8316</v>
      </c>
      <c r="S3376" s="13">
        <f t="shared" si="250"/>
        <v>42275.398333333331</v>
      </c>
      <c r="T3376" s="13">
        <f t="shared" si="249"/>
        <v>42305.398333333331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48"/>
        <v>1</v>
      </c>
      <c r="P3377" s="8">
        <f t="shared" si="251"/>
        <v>176.47058823529412</v>
      </c>
      <c r="Q3377" t="s">
        <v>8315</v>
      </c>
      <c r="R3377" t="s">
        <v>8316</v>
      </c>
      <c r="S3377" s="13">
        <f t="shared" si="250"/>
        <v>41765.277465277773</v>
      </c>
      <c r="T3377" s="13">
        <f t="shared" si="249"/>
        <v>41777.277465277773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48"/>
        <v>1.0001249999999999</v>
      </c>
      <c r="P3378" s="8">
        <f t="shared" si="251"/>
        <v>421.10526315789474</v>
      </c>
      <c r="Q3378" t="s">
        <v>8315</v>
      </c>
      <c r="R3378" t="s">
        <v>8316</v>
      </c>
      <c r="S3378" s="13">
        <f t="shared" si="250"/>
        <v>42059.367986111109</v>
      </c>
      <c r="T3378" s="13">
        <f t="shared" si="249"/>
        <v>42119.326319444437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48"/>
        <v>1.0105</v>
      </c>
      <c r="P3379" s="8">
        <f t="shared" si="251"/>
        <v>104.98701298701299</v>
      </c>
      <c r="Q3379" t="s">
        <v>8315</v>
      </c>
      <c r="R3379" t="s">
        <v>8316</v>
      </c>
      <c r="S3379" s="13">
        <f t="shared" si="250"/>
        <v>42053.399293981478</v>
      </c>
      <c r="T3379" s="13">
        <f t="shared" si="249"/>
        <v>42083.37222222222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48"/>
        <v>1.0763636363636364</v>
      </c>
      <c r="P3380" s="8">
        <f t="shared" si="251"/>
        <v>28.19047619047619</v>
      </c>
      <c r="Q3380" t="s">
        <v>8315</v>
      </c>
      <c r="R3380" t="s">
        <v>8316</v>
      </c>
      <c r="S3380" s="13">
        <f t="shared" si="250"/>
        <v>41858.022060185183</v>
      </c>
      <c r="T3380" s="13">
        <f t="shared" si="249"/>
        <v>41882.213888888888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48"/>
        <v>1.0365</v>
      </c>
      <c r="P3381" s="8">
        <f t="shared" si="251"/>
        <v>54.55263157894737</v>
      </c>
      <c r="Q3381" t="s">
        <v>8315</v>
      </c>
      <c r="R3381" t="s">
        <v>8316</v>
      </c>
      <c r="S3381" s="13">
        <f t="shared" si="250"/>
        <v>42225.180555555555</v>
      </c>
      <c r="T3381" s="13">
        <f t="shared" si="249"/>
        <v>42242.624999999993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48"/>
        <v>1.0443333333333333</v>
      </c>
      <c r="P3382" s="8">
        <f t="shared" si="251"/>
        <v>111.89285714285714</v>
      </c>
      <c r="Q3382" t="s">
        <v>8315</v>
      </c>
      <c r="R3382" t="s">
        <v>8316</v>
      </c>
      <c r="S3382" s="13">
        <f t="shared" si="250"/>
        <v>41937.620115740741</v>
      </c>
      <c r="T3382" s="13">
        <f t="shared" si="249"/>
        <v>41972.661782407406</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48"/>
        <v>1.0225</v>
      </c>
      <c r="P3383" s="8">
        <f t="shared" si="251"/>
        <v>85.208333333333329</v>
      </c>
      <c r="Q3383" t="s">
        <v>8315</v>
      </c>
      <c r="R3383" t="s">
        <v>8316</v>
      </c>
      <c r="S3383" s="13">
        <f t="shared" si="250"/>
        <v>42043.851655092592</v>
      </c>
      <c r="T3383" s="13">
        <f t="shared" si="249"/>
        <v>42073.809988425921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48"/>
        <v>1.0074285714285713</v>
      </c>
      <c r="P3384" s="8">
        <f t="shared" si="251"/>
        <v>76.652173913043484</v>
      </c>
      <c r="Q3384" t="s">
        <v>8315</v>
      </c>
      <c r="R3384" t="s">
        <v>8316</v>
      </c>
      <c r="S3384" s="13">
        <f t="shared" si="250"/>
        <v>42559.097870370366</v>
      </c>
      <c r="T3384" s="13">
        <f t="shared" si="249"/>
        <v>42583.624305555553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48"/>
        <v>1.1171428571428572</v>
      </c>
      <c r="P3385" s="8">
        <f t="shared" si="251"/>
        <v>65.166666666666671</v>
      </c>
      <c r="Q3385" t="s">
        <v>8315</v>
      </c>
      <c r="R3385" t="s">
        <v>8316</v>
      </c>
      <c r="S3385" s="13">
        <f t="shared" si="250"/>
        <v>42524.449305555558</v>
      </c>
      <c r="T3385" s="13">
        <f t="shared" si="249"/>
        <v>42544.449305555558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48"/>
        <v>1.0001100000000001</v>
      </c>
      <c r="P3386" s="8">
        <f t="shared" si="251"/>
        <v>93.760312499999998</v>
      </c>
      <c r="Q3386" t="s">
        <v>8315</v>
      </c>
      <c r="R3386" t="s">
        <v>8316</v>
      </c>
      <c r="S3386" s="13">
        <f t="shared" si="250"/>
        <v>42291.754259259258</v>
      </c>
      <c r="T3386" s="13">
        <f t="shared" si="249"/>
        <v>42328.791666666664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48"/>
        <v>1</v>
      </c>
      <c r="P3387" s="8">
        <f t="shared" si="251"/>
        <v>133.33333333333334</v>
      </c>
      <c r="Q3387" t="s">
        <v>8315</v>
      </c>
      <c r="R3387" t="s">
        <v>8316</v>
      </c>
      <c r="S3387" s="13">
        <f t="shared" si="250"/>
        <v>41953.534166666665</v>
      </c>
      <c r="T3387" s="13">
        <f t="shared" si="249"/>
        <v>41983.534166666665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48"/>
        <v>1.05</v>
      </c>
      <c r="P3388" s="8">
        <f t="shared" si="251"/>
        <v>51.219512195121951</v>
      </c>
      <c r="Q3388" t="s">
        <v>8315</v>
      </c>
      <c r="R3388" t="s">
        <v>8316</v>
      </c>
      <c r="S3388" s="13">
        <f t="shared" si="250"/>
        <v>41946.311412037037</v>
      </c>
      <c r="T3388" s="13">
        <f t="shared" si="249"/>
        <v>41976.311412037037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48"/>
        <v>1.1686666666666667</v>
      </c>
      <c r="P3389" s="8">
        <f t="shared" si="251"/>
        <v>100.17142857142858</v>
      </c>
      <c r="Q3389" t="s">
        <v>8315</v>
      </c>
      <c r="R3389" t="s">
        <v>8316</v>
      </c>
      <c r="S3389" s="13">
        <f t="shared" si="250"/>
        <v>41947.429259259261</v>
      </c>
      <c r="T3389" s="13">
        <f t="shared" si="249"/>
        <v>41987.429259259261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48"/>
        <v>1.038</v>
      </c>
      <c r="P3390" s="8">
        <f t="shared" si="251"/>
        <v>34.6</v>
      </c>
      <c r="Q3390" t="s">
        <v>8315</v>
      </c>
      <c r="R3390" t="s">
        <v>8316</v>
      </c>
      <c r="S3390" s="13">
        <f t="shared" si="250"/>
        <v>42143.127789351849</v>
      </c>
      <c r="T3390" s="13">
        <f t="shared" si="249"/>
        <v>42173.127789351849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48"/>
        <v>1.145</v>
      </c>
      <c r="P3391" s="8">
        <f t="shared" si="251"/>
        <v>184.67741935483872</v>
      </c>
      <c r="Q3391" t="s">
        <v>8315</v>
      </c>
      <c r="R3391" t="s">
        <v>8316</v>
      </c>
      <c r="S3391" s="13">
        <f t="shared" si="250"/>
        <v>42494.230115740742</v>
      </c>
      <c r="T3391" s="13">
        <f t="shared" si="249"/>
        <v>42524.230115740742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48"/>
        <v>1.024</v>
      </c>
      <c r="P3392" s="8">
        <f t="shared" si="251"/>
        <v>69.818181818181813</v>
      </c>
      <c r="Q3392" t="s">
        <v>8315</v>
      </c>
      <c r="R3392" t="s">
        <v>8316</v>
      </c>
      <c r="S3392" s="13">
        <f t="shared" si="250"/>
        <v>41815.441493055558</v>
      </c>
      <c r="T3392" s="13">
        <f t="shared" si="249"/>
        <v>41830.441493055558</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48"/>
        <v>2.23</v>
      </c>
      <c r="P3393" s="8">
        <f t="shared" si="251"/>
        <v>61.944444444444443</v>
      </c>
      <c r="Q3393" t="s">
        <v>8315</v>
      </c>
      <c r="R3393" t="s">
        <v>8316</v>
      </c>
      <c r="S3393" s="13">
        <f t="shared" si="250"/>
        <v>41830.212361111109</v>
      </c>
      <c r="T3393" s="13">
        <f t="shared" si="249"/>
        <v>41859.602777777771</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48"/>
        <v>1</v>
      </c>
      <c r="P3394" s="8">
        <f t="shared" si="251"/>
        <v>41.666666666666664</v>
      </c>
      <c r="Q3394" t="s">
        <v>8315</v>
      </c>
      <c r="R3394" t="s">
        <v>8316</v>
      </c>
      <c r="S3394" s="13">
        <f t="shared" si="250"/>
        <v>42446.51221064815</v>
      </c>
      <c r="T3394" s="13">
        <f t="shared" si="249"/>
        <v>42496.51221064815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52">E3395/D3395</f>
        <v>1.0580000000000001</v>
      </c>
      <c r="P3395" s="8">
        <f t="shared" si="251"/>
        <v>36.06818181818182</v>
      </c>
      <c r="Q3395" t="s">
        <v>8315</v>
      </c>
      <c r="R3395" t="s">
        <v>8316</v>
      </c>
      <c r="S3395" s="13">
        <f t="shared" si="250"/>
        <v>41923.588310185187</v>
      </c>
      <c r="T3395" s="13">
        <f t="shared" ref="T3395:T3458" si="253">(I3395/86400)+25569+(-8/24)</f>
        <v>41948.698611111111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52"/>
        <v>1.4236363636363636</v>
      </c>
      <c r="P3396" s="8">
        <f t="shared" si="251"/>
        <v>29</v>
      </c>
      <c r="Q3396" t="s">
        <v>8315</v>
      </c>
      <c r="R3396" t="s">
        <v>8316</v>
      </c>
      <c r="S3396" s="13">
        <f t="shared" ref="S3396:S3459" si="254">(J3396/86400)+25569+(-8/24)</f>
        <v>41817.262094907404</v>
      </c>
      <c r="T3396" s="13">
        <f t="shared" si="253"/>
        <v>41847.262094907404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52"/>
        <v>1.84</v>
      </c>
      <c r="P3397" s="8">
        <f t="shared" si="251"/>
        <v>24.210526315789473</v>
      </c>
      <c r="Q3397" t="s">
        <v>8315</v>
      </c>
      <c r="R3397" t="s">
        <v>8316</v>
      </c>
      <c r="S3397" s="13">
        <f t="shared" si="254"/>
        <v>42140.378981481474</v>
      </c>
      <c r="T3397" s="13">
        <f t="shared" si="253"/>
        <v>42154.423611111109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52"/>
        <v>1.0433333333333332</v>
      </c>
      <c r="P3398" s="8">
        <f t="shared" si="251"/>
        <v>55.892857142857146</v>
      </c>
      <c r="Q3398" t="s">
        <v>8315</v>
      </c>
      <c r="R3398" t="s">
        <v>8316</v>
      </c>
      <c r="S3398" s="13">
        <f t="shared" si="254"/>
        <v>41764.113298611112</v>
      </c>
      <c r="T3398" s="13">
        <f t="shared" si="253"/>
        <v>41790.832638888889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52"/>
        <v>1.1200000000000001</v>
      </c>
      <c r="P3399" s="8">
        <f t="shared" si="251"/>
        <v>11.666666666666666</v>
      </c>
      <c r="Q3399" t="s">
        <v>8315</v>
      </c>
      <c r="R3399" t="s">
        <v>8316</v>
      </c>
      <c r="S3399" s="13">
        <f t="shared" si="254"/>
        <v>42378.145011574066</v>
      </c>
      <c r="T3399" s="13">
        <f t="shared" si="253"/>
        <v>42418.583333333336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52"/>
        <v>1.1107499999999999</v>
      </c>
      <c r="P3400" s="8">
        <f t="shared" si="251"/>
        <v>68.353846153846149</v>
      </c>
      <c r="Q3400" t="s">
        <v>8315</v>
      </c>
      <c r="R3400" t="s">
        <v>8316</v>
      </c>
      <c r="S3400" s="13">
        <f t="shared" si="254"/>
        <v>41941.418703703697</v>
      </c>
      <c r="T3400" s="13">
        <f t="shared" si="253"/>
        <v>41964.374999999993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52"/>
        <v>1.0375000000000001</v>
      </c>
      <c r="P3401" s="8">
        <f t="shared" ref="P3401:P3464" si="255">E3401/L3401</f>
        <v>27.065217391304348</v>
      </c>
      <c r="Q3401" t="s">
        <v>8315</v>
      </c>
      <c r="R3401" t="s">
        <v>8316</v>
      </c>
      <c r="S3401" s="13">
        <f t="shared" si="254"/>
        <v>42026.587094907409</v>
      </c>
      <c r="T3401" s="13">
        <f t="shared" si="253"/>
        <v>42056.587094907409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52"/>
        <v>1.0041</v>
      </c>
      <c r="P3402" s="8">
        <f t="shared" si="255"/>
        <v>118.12941176470588</v>
      </c>
      <c r="Q3402" t="s">
        <v>8315</v>
      </c>
      <c r="R3402" t="s">
        <v>8316</v>
      </c>
      <c r="S3402" s="13">
        <f t="shared" si="254"/>
        <v>41834.620532407404</v>
      </c>
      <c r="T3402" s="13">
        <f t="shared" si="253"/>
        <v>41879.620532407404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52"/>
        <v>1.0186206896551724</v>
      </c>
      <c r="P3403" s="8">
        <f t="shared" si="255"/>
        <v>44.757575757575758</v>
      </c>
      <c r="Q3403" t="s">
        <v>8315</v>
      </c>
      <c r="R3403" t="s">
        <v>8316</v>
      </c>
      <c r="S3403" s="13">
        <f t="shared" si="254"/>
        <v>42193.3905787037</v>
      </c>
      <c r="T3403" s="13">
        <f t="shared" si="253"/>
        <v>42223.3905787037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52"/>
        <v>1.0976666666666666</v>
      </c>
      <c r="P3404" s="8">
        <f t="shared" si="255"/>
        <v>99.787878787878782</v>
      </c>
      <c r="Q3404" t="s">
        <v>8315</v>
      </c>
      <c r="R3404" t="s">
        <v>8316</v>
      </c>
      <c r="S3404" s="13">
        <f t="shared" si="254"/>
        <v>42290.285219907404</v>
      </c>
      <c r="T3404" s="13">
        <f t="shared" si="253"/>
        <v>42319.771527777775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52"/>
        <v>1</v>
      </c>
      <c r="P3405" s="8">
        <f t="shared" si="255"/>
        <v>117.64705882352941</v>
      </c>
      <c r="Q3405" t="s">
        <v>8315</v>
      </c>
      <c r="R3405" t="s">
        <v>8316</v>
      </c>
      <c r="S3405" s="13">
        <f t="shared" si="254"/>
        <v>42150.128749999996</v>
      </c>
      <c r="T3405" s="13">
        <f t="shared" si="253"/>
        <v>42180.128749999996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52"/>
        <v>1.22</v>
      </c>
      <c r="P3406" s="8">
        <f t="shared" si="255"/>
        <v>203.33333333333334</v>
      </c>
      <c r="Q3406" t="s">
        <v>8315</v>
      </c>
      <c r="R3406" t="s">
        <v>8316</v>
      </c>
      <c r="S3406" s="13">
        <f t="shared" si="254"/>
        <v>42152.170162037037</v>
      </c>
      <c r="T3406" s="13">
        <f t="shared" si="253"/>
        <v>42172.170162037037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52"/>
        <v>1.3757142857142857</v>
      </c>
      <c r="P3407" s="8">
        <f t="shared" si="255"/>
        <v>28.323529411764707</v>
      </c>
      <c r="Q3407" t="s">
        <v>8315</v>
      </c>
      <c r="R3407" t="s">
        <v>8316</v>
      </c>
      <c r="S3407" s="13">
        <f t="shared" si="254"/>
        <v>42409.683865740742</v>
      </c>
      <c r="T3407" s="13">
        <f t="shared" si="253"/>
        <v>42430.665972222218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52"/>
        <v>1.0031000000000001</v>
      </c>
      <c r="P3408" s="8">
        <f t="shared" si="255"/>
        <v>110.23076923076923</v>
      </c>
      <c r="Q3408" t="s">
        <v>8315</v>
      </c>
      <c r="R3408" t="s">
        <v>8316</v>
      </c>
      <c r="S3408" s="13">
        <f t="shared" si="254"/>
        <v>41791.159444444442</v>
      </c>
      <c r="T3408" s="13">
        <f t="shared" si="253"/>
        <v>41836.159444444442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52"/>
        <v>1.071</v>
      </c>
      <c r="P3409" s="8">
        <f t="shared" si="255"/>
        <v>31.970149253731343</v>
      </c>
      <c r="Q3409" t="s">
        <v>8315</v>
      </c>
      <c r="R3409" t="s">
        <v>8316</v>
      </c>
      <c r="S3409" s="13">
        <f t="shared" si="254"/>
        <v>41796.08899305555</v>
      </c>
      <c r="T3409" s="13">
        <f t="shared" si="253"/>
        <v>41826.08899305555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52"/>
        <v>2.11</v>
      </c>
      <c r="P3410" s="8">
        <f t="shared" si="255"/>
        <v>58.611111111111114</v>
      </c>
      <c r="Q3410" t="s">
        <v>8315</v>
      </c>
      <c r="R3410" t="s">
        <v>8316</v>
      </c>
      <c r="S3410" s="13">
        <f t="shared" si="254"/>
        <v>41808.65861111111</v>
      </c>
      <c r="T3410" s="13">
        <f t="shared" si="253"/>
        <v>41838.65861111111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52"/>
        <v>1.236</v>
      </c>
      <c r="P3411" s="8">
        <f t="shared" si="255"/>
        <v>29.428571428571427</v>
      </c>
      <c r="Q3411" t="s">
        <v>8315</v>
      </c>
      <c r="R3411" t="s">
        <v>8316</v>
      </c>
      <c r="S3411" s="13">
        <f t="shared" si="254"/>
        <v>42544.480995370366</v>
      </c>
      <c r="T3411" s="13">
        <f t="shared" si="253"/>
        <v>42582.540277777771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52"/>
        <v>1.085</v>
      </c>
      <c r="P3412" s="8">
        <f t="shared" si="255"/>
        <v>81.375</v>
      </c>
      <c r="Q3412" t="s">
        <v>8315</v>
      </c>
      <c r="R3412" t="s">
        <v>8316</v>
      </c>
      <c r="S3412" s="13">
        <f t="shared" si="254"/>
        <v>42499.70821759259</v>
      </c>
      <c r="T3412" s="13">
        <f t="shared" si="253"/>
        <v>42526.958333333336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52"/>
        <v>1.0356666666666667</v>
      </c>
      <c r="P3413" s="8">
        <f t="shared" si="255"/>
        <v>199.16666666666666</v>
      </c>
      <c r="Q3413" t="s">
        <v>8315</v>
      </c>
      <c r="R3413" t="s">
        <v>8316</v>
      </c>
      <c r="S3413" s="13">
        <f t="shared" si="254"/>
        <v>42264.689490740733</v>
      </c>
      <c r="T3413" s="13">
        <f t="shared" si="253"/>
        <v>42284.689490740733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52"/>
        <v>1</v>
      </c>
      <c r="P3414" s="8">
        <f t="shared" si="255"/>
        <v>115.38461538461539</v>
      </c>
      <c r="Q3414" t="s">
        <v>8315</v>
      </c>
      <c r="R3414" t="s">
        <v>8316</v>
      </c>
      <c r="S3414" s="13">
        <f t="shared" si="254"/>
        <v>41879.625717592593</v>
      </c>
      <c r="T3414" s="13">
        <f t="shared" si="253"/>
        <v>41909.625717592593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52"/>
        <v>1.3</v>
      </c>
      <c r="P3415" s="8">
        <f t="shared" si="255"/>
        <v>46.428571428571431</v>
      </c>
      <c r="Q3415" t="s">
        <v>8315</v>
      </c>
      <c r="R3415" t="s">
        <v>8316</v>
      </c>
      <c r="S3415" s="13">
        <f t="shared" si="254"/>
        <v>42053.399745370371</v>
      </c>
      <c r="T3415" s="13">
        <f t="shared" si="253"/>
        <v>42062.874305555553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52"/>
        <v>1.0349999999999999</v>
      </c>
      <c r="P3416" s="8">
        <f t="shared" si="255"/>
        <v>70.568181818181813</v>
      </c>
      <c r="Q3416" t="s">
        <v>8315</v>
      </c>
      <c r="R3416" t="s">
        <v>8316</v>
      </c>
      <c r="S3416" s="13">
        <f t="shared" si="254"/>
        <v>42675.499131944445</v>
      </c>
      <c r="T3416" s="13">
        <f t="shared" si="253"/>
        <v>42704.999305555553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52"/>
        <v>1</v>
      </c>
      <c r="P3417" s="8">
        <f t="shared" si="255"/>
        <v>22.222222222222221</v>
      </c>
      <c r="Q3417" t="s">
        <v>8315</v>
      </c>
      <c r="R3417" t="s">
        <v>8316</v>
      </c>
      <c r="S3417" s="13">
        <f t="shared" si="254"/>
        <v>42466.810833333329</v>
      </c>
      <c r="T3417" s="13">
        <f t="shared" si="253"/>
        <v>42477.645833333336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52"/>
        <v>1.196</v>
      </c>
      <c r="P3418" s="8">
        <f t="shared" si="255"/>
        <v>159.46666666666667</v>
      </c>
      <c r="Q3418" t="s">
        <v>8315</v>
      </c>
      <c r="R3418" t="s">
        <v>8316</v>
      </c>
      <c r="S3418" s="13">
        <f t="shared" si="254"/>
        <v>42089.079224537032</v>
      </c>
      <c r="T3418" s="13">
        <f t="shared" si="253"/>
        <v>42117.437499999993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52"/>
        <v>1.0000058823529412</v>
      </c>
      <c r="P3419" s="8">
        <f t="shared" si="255"/>
        <v>37.777999999999999</v>
      </c>
      <c r="Q3419" t="s">
        <v>8315</v>
      </c>
      <c r="R3419" t="s">
        <v>8316</v>
      </c>
      <c r="S3419" s="13">
        <f t="shared" si="254"/>
        <v>41894.580416666664</v>
      </c>
      <c r="T3419" s="13">
        <f t="shared" si="253"/>
        <v>41937.696527777771</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52"/>
        <v>1.00875</v>
      </c>
      <c r="P3420" s="8">
        <f t="shared" si="255"/>
        <v>72.053571428571431</v>
      </c>
      <c r="Q3420" t="s">
        <v>8315</v>
      </c>
      <c r="R3420" t="s">
        <v>8316</v>
      </c>
      <c r="S3420" s="13">
        <f t="shared" si="254"/>
        <v>41752.501238425924</v>
      </c>
      <c r="T3420" s="13">
        <f t="shared" si="253"/>
        <v>41782.501238425924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52"/>
        <v>1.0654545454545454</v>
      </c>
      <c r="P3421" s="8">
        <f t="shared" si="255"/>
        <v>63.695652173913047</v>
      </c>
      <c r="Q3421" t="s">
        <v>8315</v>
      </c>
      <c r="R3421" t="s">
        <v>8316</v>
      </c>
      <c r="S3421" s="13">
        <f t="shared" si="254"/>
        <v>42448.488252314812</v>
      </c>
      <c r="T3421" s="13">
        <f t="shared" si="253"/>
        <v>42466.562499999993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52"/>
        <v>1.38</v>
      </c>
      <c r="P3422" s="8">
        <f t="shared" si="255"/>
        <v>28.411764705882351</v>
      </c>
      <c r="Q3422" t="s">
        <v>8315</v>
      </c>
      <c r="R3422" t="s">
        <v>8316</v>
      </c>
      <c r="S3422" s="13">
        <f t="shared" si="254"/>
        <v>42404.756967592592</v>
      </c>
      <c r="T3422" s="13">
        <f t="shared" si="253"/>
        <v>42413.666666666664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52"/>
        <v>1.0115000000000001</v>
      </c>
      <c r="P3423" s="8">
        <f t="shared" si="255"/>
        <v>103.21428571428571</v>
      </c>
      <c r="Q3423" t="s">
        <v>8315</v>
      </c>
      <c r="R3423" t="s">
        <v>8316</v>
      </c>
      <c r="S3423" s="13">
        <f t="shared" si="254"/>
        <v>42037.457905092589</v>
      </c>
      <c r="T3423" s="13">
        <f t="shared" si="253"/>
        <v>42067.457905092589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52"/>
        <v>1.091</v>
      </c>
      <c r="P3424" s="8">
        <f t="shared" si="255"/>
        <v>71.152173913043484</v>
      </c>
      <c r="Q3424" t="s">
        <v>8315</v>
      </c>
      <c r="R3424" t="s">
        <v>8316</v>
      </c>
      <c r="S3424" s="13">
        <f t="shared" si="254"/>
        <v>42323.228888888887</v>
      </c>
      <c r="T3424" s="13">
        <f t="shared" si="253"/>
        <v>42351.666666666664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52"/>
        <v>1.4</v>
      </c>
      <c r="P3425" s="8">
        <f t="shared" si="255"/>
        <v>35</v>
      </c>
      <c r="Q3425" t="s">
        <v>8315</v>
      </c>
      <c r="R3425" t="s">
        <v>8316</v>
      </c>
      <c r="S3425" s="13">
        <f t="shared" si="254"/>
        <v>42088.578020833331</v>
      </c>
      <c r="T3425" s="13">
        <f t="shared" si="253"/>
        <v>42118.578020833331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52"/>
        <v>1.0358333333333334</v>
      </c>
      <c r="P3426" s="8">
        <f t="shared" si="255"/>
        <v>81.776315789473685</v>
      </c>
      <c r="Q3426" t="s">
        <v>8315</v>
      </c>
      <c r="R3426" t="s">
        <v>8316</v>
      </c>
      <c r="S3426" s="13">
        <f t="shared" si="254"/>
        <v>42018.343564814808</v>
      </c>
      <c r="T3426" s="13">
        <f t="shared" si="253"/>
        <v>42039.957638888889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52"/>
        <v>1.0297033333333332</v>
      </c>
      <c r="P3427" s="8">
        <f t="shared" si="255"/>
        <v>297.02980769230766</v>
      </c>
      <c r="Q3427" t="s">
        <v>8315</v>
      </c>
      <c r="R3427" t="s">
        <v>8316</v>
      </c>
      <c r="S3427" s="13">
        <f t="shared" si="254"/>
        <v>41884.28398148148</v>
      </c>
      <c r="T3427" s="13">
        <f t="shared" si="253"/>
        <v>41916.28398148148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52"/>
        <v>1.0813333333333333</v>
      </c>
      <c r="P3428" s="8">
        <f t="shared" si="255"/>
        <v>46.609195402298852</v>
      </c>
      <c r="Q3428" t="s">
        <v>8315</v>
      </c>
      <c r="R3428" t="s">
        <v>8316</v>
      </c>
      <c r="S3428" s="13">
        <f t="shared" si="254"/>
        <v>41883.723414351851</v>
      </c>
      <c r="T3428" s="13">
        <f t="shared" si="253"/>
        <v>41902.75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52"/>
        <v>1</v>
      </c>
      <c r="P3429" s="8">
        <f t="shared" si="255"/>
        <v>51.724137931034484</v>
      </c>
      <c r="Q3429" t="s">
        <v>8315</v>
      </c>
      <c r="R3429" t="s">
        <v>8316</v>
      </c>
      <c r="S3429" s="13">
        <f t="shared" si="254"/>
        <v>41792.311944444438</v>
      </c>
      <c r="T3429" s="13">
        <f t="shared" si="253"/>
        <v>41822.311944444438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52"/>
        <v>1.0275000000000001</v>
      </c>
      <c r="P3430" s="8">
        <f t="shared" si="255"/>
        <v>40.294117647058826</v>
      </c>
      <c r="Q3430" t="s">
        <v>8315</v>
      </c>
      <c r="R3430" t="s">
        <v>8316</v>
      </c>
      <c r="S3430" s="13">
        <f t="shared" si="254"/>
        <v>42038.387118055551</v>
      </c>
      <c r="T3430" s="13">
        <f t="shared" si="253"/>
        <v>42063.374999999993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52"/>
        <v>1.3</v>
      </c>
      <c r="P3431" s="8">
        <f t="shared" si="255"/>
        <v>16.25</v>
      </c>
      <c r="Q3431" t="s">
        <v>8315</v>
      </c>
      <c r="R3431" t="s">
        <v>8316</v>
      </c>
      <c r="S3431" s="13">
        <f t="shared" si="254"/>
        <v>42661.688206018516</v>
      </c>
      <c r="T3431" s="13">
        <f t="shared" si="253"/>
        <v>42675.688206018516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52"/>
        <v>1.0854949999999999</v>
      </c>
      <c r="P3432" s="8">
        <f t="shared" si="255"/>
        <v>30.152638888888887</v>
      </c>
      <c r="Q3432" t="s">
        <v>8315</v>
      </c>
      <c r="R3432" t="s">
        <v>8316</v>
      </c>
      <c r="S3432" s="13">
        <f t="shared" si="254"/>
        <v>41820.612280092588</v>
      </c>
      <c r="T3432" s="13">
        <f t="shared" si="253"/>
        <v>41850.612280092588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52"/>
        <v>1</v>
      </c>
      <c r="P3433" s="8">
        <f t="shared" si="255"/>
        <v>95.238095238095241</v>
      </c>
      <c r="Q3433" t="s">
        <v>8315</v>
      </c>
      <c r="R3433" t="s">
        <v>8316</v>
      </c>
      <c r="S3433" s="13">
        <f t="shared" si="254"/>
        <v>41839.397604166668</v>
      </c>
      <c r="T3433" s="13">
        <f t="shared" si="253"/>
        <v>41869.397604166668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52"/>
        <v>1.0965</v>
      </c>
      <c r="P3434" s="8">
        <f t="shared" si="255"/>
        <v>52.214285714285715</v>
      </c>
      <c r="Q3434" t="s">
        <v>8315</v>
      </c>
      <c r="R3434" t="s">
        <v>8316</v>
      </c>
      <c r="S3434" s="13">
        <f t="shared" si="254"/>
        <v>42380.247847222221</v>
      </c>
      <c r="T3434" s="13">
        <f t="shared" si="253"/>
        <v>42405.583333333336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52"/>
        <v>1.0026315789473683</v>
      </c>
      <c r="P3435" s="8">
        <f t="shared" si="255"/>
        <v>134.1549295774648</v>
      </c>
      <c r="Q3435" t="s">
        <v>8315</v>
      </c>
      <c r="R3435" t="s">
        <v>8316</v>
      </c>
      <c r="S3435" s="13">
        <f t="shared" si="254"/>
        <v>41775.729803240734</v>
      </c>
      <c r="T3435" s="13">
        <f t="shared" si="253"/>
        <v>41806.791666666664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52"/>
        <v>1.0555000000000001</v>
      </c>
      <c r="P3436" s="8">
        <f t="shared" si="255"/>
        <v>62.827380952380949</v>
      </c>
      <c r="Q3436" t="s">
        <v>8315</v>
      </c>
      <c r="R3436" t="s">
        <v>8316</v>
      </c>
      <c r="S3436" s="13">
        <f t="shared" si="254"/>
        <v>41800.047094907401</v>
      </c>
      <c r="T3436" s="13">
        <f t="shared" si="253"/>
        <v>41830.047094907401</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52"/>
        <v>1.1200000000000001</v>
      </c>
      <c r="P3437" s="8">
        <f t="shared" si="255"/>
        <v>58.94736842105263</v>
      </c>
      <c r="Q3437" t="s">
        <v>8315</v>
      </c>
      <c r="R3437" t="s">
        <v>8316</v>
      </c>
      <c r="S3437" s="13">
        <f t="shared" si="254"/>
        <v>42572.283483796295</v>
      </c>
      <c r="T3437" s="13">
        <f t="shared" si="253"/>
        <v>42588.791666666664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52"/>
        <v>1.0589999999999999</v>
      </c>
      <c r="P3438" s="8">
        <f t="shared" si="255"/>
        <v>143.1081081081081</v>
      </c>
      <c r="Q3438" t="s">
        <v>8315</v>
      </c>
      <c r="R3438" t="s">
        <v>8316</v>
      </c>
      <c r="S3438" s="13">
        <f t="shared" si="254"/>
        <v>41851.208252314813</v>
      </c>
      <c r="T3438" s="13">
        <f t="shared" si="253"/>
        <v>41872.352777777771</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52"/>
        <v>1.01</v>
      </c>
      <c r="P3439" s="8">
        <f t="shared" si="255"/>
        <v>84.166666666666671</v>
      </c>
      <c r="Q3439" t="s">
        <v>8315</v>
      </c>
      <c r="R3439" t="s">
        <v>8316</v>
      </c>
      <c r="S3439" s="13">
        <f t="shared" si="254"/>
        <v>42205.377546296295</v>
      </c>
      <c r="T3439" s="13">
        <f t="shared" si="253"/>
        <v>42235.377546296295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52"/>
        <v>1.042</v>
      </c>
      <c r="P3440" s="8">
        <f t="shared" si="255"/>
        <v>186.07142857142858</v>
      </c>
      <c r="Q3440" t="s">
        <v>8315</v>
      </c>
      <c r="R3440" t="s">
        <v>8316</v>
      </c>
      <c r="S3440" s="13">
        <f t="shared" si="254"/>
        <v>42100.594525462962</v>
      </c>
      <c r="T3440" s="13">
        <f t="shared" si="253"/>
        <v>42126.541666666664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52"/>
        <v>1.3467833333333334</v>
      </c>
      <c r="P3441" s="8">
        <f t="shared" si="255"/>
        <v>89.785555555555561</v>
      </c>
      <c r="Q3441" t="s">
        <v>8315</v>
      </c>
      <c r="R3441" t="s">
        <v>8316</v>
      </c>
      <c r="S3441" s="13">
        <f t="shared" si="254"/>
        <v>42374.577893518515</v>
      </c>
      <c r="T3441" s="13">
        <f t="shared" si="253"/>
        <v>42387.874305555553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52"/>
        <v>1.052184</v>
      </c>
      <c r="P3442" s="8">
        <f t="shared" si="255"/>
        <v>64.157560975609755</v>
      </c>
      <c r="Q3442" t="s">
        <v>8315</v>
      </c>
      <c r="R3442" t="s">
        <v>8316</v>
      </c>
      <c r="S3442" s="13">
        <f t="shared" si="254"/>
        <v>41808.789675925924</v>
      </c>
      <c r="T3442" s="13">
        <f t="shared" si="253"/>
        <v>41831.34375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52"/>
        <v>1.026</v>
      </c>
      <c r="P3443" s="8">
        <f t="shared" si="255"/>
        <v>59.651162790697676</v>
      </c>
      <c r="Q3443" t="s">
        <v>8315</v>
      </c>
      <c r="R3443" t="s">
        <v>8316</v>
      </c>
      <c r="S3443" s="13">
        <f t="shared" si="254"/>
        <v>42294.096307870372</v>
      </c>
      <c r="T3443" s="13">
        <f t="shared" si="253"/>
        <v>42321.511805555558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52"/>
        <v>1</v>
      </c>
      <c r="P3444" s="8">
        <f t="shared" si="255"/>
        <v>31.25</v>
      </c>
      <c r="Q3444" t="s">
        <v>8315</v>
      </c>
      <c r="R3444" t="s">
        <v>8316</v>
      </c>
      <c r="S3444" s="13">
        <f t="shared" si="254"/>
        <v>42124.507777777777</v>
      </c>
      <c r="T3444" s="13">
        <f t="shared" si="253"/>
        <v>42154.507777777777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52"/>
        <v>1.855</v>
      </c>
      <c r="P3445" s="8">
        <f t="shared" si="255"/>
        <v>41.222222222222221</v>
      </c>
      <c r="Q3445" t="s">
        <v>8315</v>
      </c>
      <c r="R3445" t="s">
        <v>8316</v>
      </c>
      <c r="S3445" s="13">
        <f t="shared" si="254"/>
        <v>41861.191504629627</v>
      </c>
      <c r="T3445" s="13">
        <f t="shared" si="253"/>
        <v>41891.191504629627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52"/>
        <v>2.89</v>
      </c>
      <c r="P3446" s="8">
        <f t="shared" si="255"/>
        <v>43.35</v>
      </c>
      <c r="Q3446" t="s">
        <v>8315</v>
      </c>
      <c r="R3446" t="s">
        <v>8316</v>
      </c>
      <c r="S3446" s="13">
        <f t="shared" si="254"/>
        <v>42520.95817129629</v>
      </c>
      <c r="T3446" s="13">
        <f t="shared" si="253"/>
        <v>42529.249305555553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52"/>
        <v>1</v>
      </c>
      <c r="P3447" s="8">
        <f t="shared" si="255"/>
        <v>64.516129032258064</v>
      </c>
      <c r="Q3447" t="s">
        <v>8315</v>
      </c>
      <c r="R3447" t="s">
        <v>8316</v>
      </c>
      <c r="S3447" s="13">
        <f t="shared" si="254"/>
        <v>42272.197175925925</v>
      </c>
      <c r="T3447" s="13">
        <f t="shared" si="253"/>
        <v>42300.197175925925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52"/>
        <v>1.0820000000000001</v>
      </c>
      <c r="P3448" s="8">
        <f t="shared" si="255"/>
        <v>43.28</v>
      </c>
      <c r="Q3448" t="s">
        <v>8315</v>
      </c>
      <c r="R3448" t="s">
        <v>8316</v>
      </c>
      <c r="S3448" s="13">
        <f t="shared" si="254"/>
        <v>42016.499131944445</v>
      </c>
      <c r="T3448" s="13">
        <f t="shared" si="253"/>
        <v>42040.180555555555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52"/>
        <v>1.0780000000000001</v>
      </c>
      <c r="P3449" s="8">
        <f t="shared" si="255"/>
        <v>77</v>
      </c>
      <c r="Q3449" t="s">
        <v>8315</v>
      </c>
      <c r="R3449" t="s">
        <v>8316</v>
      </c>
      <c r="S3449" s="13">
        <f t="shared" si="254"/>
        <v>42402.555694444447</v>
      </c>
      <c r="T3449" s="13">
        <f t="shared" si="253"/>
        <v>42447.514027777775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52"/>
        <v>1.0976190476190477</v>
      </c>
      <c r="P3450" s="8">
        <f t="shared" si="255"/>
        <v>51.222222222222221</v>
      </c>
      <c r="Q3450" t="s">
        <v>8315</v>
      </c>
      <c r="R3450" t="s">
        <v>8316</v>
      </c>
      <c r="S3450" s="13">
        <f t="shared" si="254"/>
        <v>41959.785752314812</v>
      </c>
      <c r="T3450" s="13">
        <f t="shared" si="253"/>
        <v>41989.785752314812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52"/>
        <v>1.70625</v>
      </c>
      <c r="P3451" s="8">
        <f t="shared" si="255"/>
        <v>68.25</v>
      </c>
      <c r="Q3451" t="s">
        <v>8315</v>
      </c>
      <c r="R3451" t="s">
        <v>8316</v>
      </c>
      <c r="S3451" s="13">
        <f t="shared" si="254"/>
        <v>42531.719189814808</v>
      </c>
      <c r="T3451" s="13">
        <f t="shared" si="253"/>
        <v>42559.833333333336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52"/>
        <v>1.52</v>
      </c>
      <c r="P3452" s="8">
        <f t="shared" si="255"/>
        <v>19.487179487179485</v>
      </c>
      <c r="Q3452" t="s">
        <v>8315</v>
      </c>
      <c r="R3452" t="s">
        <v>8316</v>
      </c>
      <c r="S3452" s="13">
        <f t="shared" si="254"/>
        <v>42036.371192129627</v>
      </c>
      <c r="T3452" s="13">
        <f t="shared" si="253"/>
        <v>42096.329525462956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52"/>
        <v>1.0123076923076924</v>
      </c>
      <c r="P3453" s="8">
        <f t="shared" si="255"/>
        <v>41.125</v>
      </c>
      <c r="Q3453" t="s">
        <v>8315</v>
      </c>
      <c r="R3453" t="s">
        <v>8316</v>
      </c>
      <c r="S3453" s="13">
        <f t="shared" si="254"/>
        <v>42088.390358796292</v>
      </c>
      <c r="T3453" s="13">
        <f t="shared" si="253"/>
        <v>42115.390358796292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52"/>
        <v>1.532</v>
      </c>
      <c r="P3454" s="8">
        <f t="shared" si="255"/>
        <v>41.405405405405403</v>
      </c>
      <c r="Q3454" t="s">
        <v>8315</v>
      </c>
      <c r="R3454" t="s">
        <v>8316</v>
      </c>
      <c r="S3454" s="13">
        <f t="shared" si="254"/>
        <v>41820.305856481478</v>
      </c>
      <c r="T3454" s="13">
        <f t="shared" si="253"/>
        <v>41842.832638888889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52"/>
        <v>1.2833333333333334</v>
      </c>
      <c r="P3455" s="8">
        <f t="shared" si="255"/>
        <v>27.5</v>
      </c>
      <c r="Q3455" t="s">
        <v>8315</v>
      </c>
      <c r="R3455" t="s">
        <v>8316</v>
      </c>
      <c r="S3455" s="13">
        <f t="shared" si="254"/>
        <v>42535.645324074074</v>
      </c>
      <c r="T3455" s="13">
        <f t="shared" si="253"/>
        <v>42595.645324074074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52"/>
        <v>1.0071428571428571</v>
      </c>
      <c r="P3456" s="8">
        <f t="shared" si="255"/>
        <v>33.571428571428569</v>
      </c>
      <c r="Q3456" t="s">
        <v>8315</v>
      </c>
      <c r="R3456" t="s">
        <v>8316</v>
      </c>
      <c r="S3456" s="13">
        <f t="shared" si="254"/>
        <v>41821.365266203698</v>
      </c>
      <c r="T3456" s="13">
        <f t="shared" si="253"/>
        <v>41851.365266203698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52"/>
        <v>1.0065</v>
      </c>
      <c r="P3457" s="8">
        <f t="shared" si="255"/>
        <v>145.86956521739131</v>
      </c>
      <c r="Q3457" t="s">
        <v>8315</v>
      </c>
      <c r="R3457" t="s">
        <v>8316</v>
      </c>
      <c r="S3457" s="13">
        <f t="shared" si="254"/>
        <v>42626.416979166665</v>
      </c>
      <c r="T3457" s="13">
        <f t="shared" si="253"/>
        <v>42656.416979166665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52"/>
        <v>1.913</v>
      </c>
      <c r="P3458" s="8">
        <f t="shared" si="255"/>
        <v>358.6875</v>
      </c>
      <c r="Q3458" t="s">
        <v>8315</v>
      </c>
      <c r="R3458" t="s">
        <v>8316</v>
      </c>
      <c r="S3458" s="13">
        <f t="shared" si="254"/>
        <v>41820.872303240736</v>
      </c>
      <c r="T3458" s="13">
        <f t="shared" si="253"/>
        <v>41851.957638888889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56">E3459/D3459</f>
        <v>1.4019999999999999</v>
      </c>
      <c r="P3459" s="8">
        <f t="shared" si="255"/>
        <v>50.981818181818184</v>
      </c>
      <c r="Q3459" t="s">
        <v>8315</v>
      </c>
      <c r="R3459" t="s">
        <v>8316</v>
      </c>
      <c r="S3459" s="13">
        <f t="shared" si="254"/>
        <v>42016.373344907406</v>
      </c>
      <c r="T3459" s="13">
        <f t="shared" ref="T3459:T3522" si="257">(I3459/86400)+25569+(-8/24)</f>
        <v>42046.915972222218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56"/>
        <v>1.2433537832310839</v>
      </c>
      <c r="P3460" s="8">
        <f t="shared" si="255"/>
        <v>45.037037037037038</v>
      </c>
      <c r="Q3460" t="s">
        <v>8315</v>
      </c>
      <c r="R3460" t="s">
        <v>8316</v>
      </c>
      <c r="S3460" s="13">
        <f t="shared" ref="S3460:S3523" si="258">(J3460/86400)+25569+(-8/24)</f>
        <v>42010.869247685179</v>
      </c>
      <c r="T3460" s="13">
        <f t="shared" si="257"/>
        <v>42037.852083333331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56"/>
        <v>1.262</v>
      </c>
      <c r="P3461" s="8">
        <f t="shared" si="255"/>
        <v>17.527777777777779</v>
      </c>
      <c r="Q3461" t="s">
        <v>8315</v>
      </c>
      <c r="R3461" t="s">
        <v>8316</v>
      </c>
      <c r="S3461" s="13">
        <f t="shared" si="258"/>
        <v>42480.146527777775</v>
      </c>
      <c r="T3461" s="13">
        <f t="shared" si="257"/>
        <v>42510.146527777775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56"/>
        <v>1.9</v>
      </c>
      <c r="P3462" s="8">
        <f t="shared" si="255"/>
        <v>50</v>
      </c>
      <c r="Q3462" t="s">
        <v>8315</v>
      </c>
      <c r="R3462" t="s">
        <v>8316</v>
      </c>
      <c r="S3462" s="13">
        <f t="shared" si="258"/>
        <v>41852.193888888891</v>
      </c>
      <c r="T3462" s="13">
        <f t="shared" si="257"/>
        <v>41866.193888888891</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56"/>
        <v>1.39</v>
      </c>
      <c r="P3463" s="8">
        <f t="shared" si="255"/>
        <v>57.916666666666664</v>
      </c>
      <c r="Q3463" t="s">
        <v>8315</v>
      </c>
      <c r="R3463" t="s">
        <v>8316</v>
      </c>
      <c r="S3463" s="13">
        <f t="shared" si="258"/>
        <v>42643.299525462957</v>
      </c>
      <c r="T3463" s="13">
        <f t="shared" si="257"/>
        <v>42671.791666666664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56"/>
        <v>2.02</v>
      </c>
      <c r="P3464" s="8">
        <f t="shared" si="255"/>
        <v>29.705882352941178</v>
      </c>
      <c r="Q3464" t="s">
        <v>8315</v>
      </c>
      <c r="R3464" t="s">
        <v>8316</v>
      </c>
      <c r="S3464" s="13">
        <f t="shared" si="258"/>
        <v>42179.565138888887</v>
      </c>
      <c r="T3464" s="13">
        <f t="shared" si="257"/>
        <v>42195.416666666664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56"/>
        <v>1.0338000000000001</v>
      </c>
      <c r="P3465" s="8">
        <f t="shared" ref="P3465:P3528" si="259">E3465/L3465</f>
        <v>90.684210526315795</v>
      </c>
      <c r="Q3465" t="s">
        <v>8315</v>
      </c>
      <c r="R3465" t="s">
        <v>8316</v>
      </c>
      <c r="S3465" s="13">
        <f t="shared" si="258"/>
        <v>42612.585474537038</v>
      </c>
      <c r="T3465" s="13">
        <f t="shared" si="257"/>
        <v>42653.832638888889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56"/>
        <v>1.023236</v>
      </c>
      <c r="P3466" s="8">
        <f t="shared" si="259"/>
        <v>55.012688172043013</v>
      </c>
      <c r="Q3466" t="s">
        <v>8315</v>
      </c>
      <c r="R3466" t="s">
        <v>8316</v>
      </c>
      <c r="S3466" s="13">
        <f t="shared" si="258"/>
        <v>42574.796724537031</v>
      </c>
      <c r="T3466" s="13">
        <f t="shared" si="257"/>
        <v>42604.796724537031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56"/>
        <v>1.03</v>
      </c>
      <c r="P3467" s="8">
        <f t="shared" si="259"/>
        <v>57.222222222222221</v>
      </c>
      <c r="Q3467" t="s">
        <v>8315</v>
      </c>
      <c r="R3467" t="s">
        <v>8316</v>
      </c>
      <c r="S3467" s="13">
        <f t="shared" si="258"/>
        <v>42200.292499999996</v>
      </c>
      <c r="T3467" s="13">
        <f t="shared" si="257"/>
        <v>42225.333333333336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56"/>
        <v>1.2714285714285714</v>
      </c>
      <c r="P3468" s="8">
        <f t="shared" si="259"/>
        <v>72.950819672131146</v>
      </c>
      <c r="Q3468" t="s">
        <v>8315</v>
      </c>
      <c r="R3468" t="s">
        <v>8316</v>
      </c>
      <c r="S3468" s="13">
        <f t="shared" si="258"/>
        <v>42419.685763888883</v>
      </c>
      <c r="T3468" s="13">
        <f t="shared" si="257"/>
        <v>42479.644097222219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56"/>
        <v>1.01</v>
      </c>
      <c r="P3469" s="8">
        <f t="shared" si="259"/>
        <v>64.468085106382972</v>
      </c>
      <c r="Q3469" t="s">
        <v>8315</v>
      </c>
      <c r="R3469" t="s">
        <v>8316</v>
      </c>
      <c r="S3469" s="13">
        <f t="shared" si="258"/>
        <v>42053.338333333326</v>
      </c>
      <c r="T3469" s="13">
        <f t="shared" si="257"/>
        <v>42083.296666666669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56"/>
        <v>1.2178</v>
      </c>
      <c r="P3470" s="8">
        <f t="shared" si="259"/>
        <v>716.35294117647061</v>
      </c>
      <c r="Q3470" t="s">
        <v>8315</v>
      </c>
      <c r="R3470" t="s">
        <v>8316</v>
      </c>
      <c r="S3470" s="13">
        <f t="shared" si="258"/>
        <v>42605.43204861111</v>
      </c>
      <c r="T3470" s="13">
        <f t="shared" si="257"/>
        <v>42633.791666666664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56"/>
        <v>1.1339285714285714</v>
      </c>
      <c r="P3471" s="8">
        <f t="shared" si="259"/>
        <v>50.396825396825399</v>
      </c>
      <c r="Q3471" t="s">
        <v>8315</v>
      </c>
      <c r="R3471" t="s">
        <v>8316</v>
      </c>
      <c r="S3471" s="13">
        <f t="shared" si="258"/>
        <v>42458.308391203704</v>
      </c>
      <c r="T3471" s="13">
        <f t="shared" si="257"/>
        <v>42488.308391203704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56"/>
        <v>1.5</v>
      </c>
      <c r="P3472" s="8">
        <f t="shared" si="259"/>
        <v>41.666666666666664</v>
      </c>
      <c r="Q3472" t="s">
        <v>8315</v>
      </c>
      <c r="R3472" t="s">
        <v>8316</v>
      </c>
      <c r="S3472" s="13">
        <f t="shared" si="258"/>
        <v>42528.688680555548</v>
      </c>
      <c r="T3472" s="13">
        <f t="shared" si="257"/>
        <v>42566.568055555552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56"/>
        <v>2.1459999999999999</v>
      </c>
      <c r="P3473" s="8">
        <f t="shared" si="259"/>
        <v>35.766666666666666</v>
      </c>
      <c r="Q3473" t="s">
        <v>8315</v>
      </c>
      <c r="R3473" t="s">
        <v>8316</v>
      </c>
      <c r="S3473" s="13">
        <f t="shared" si="258"/>
        <v>41841.48715277778</v>
      </c>
      <c r="T3473" s="13">
        <f t="shared" si="257"/>
        <v>41882.5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56"/>
        <v>1.0205</v>
      </c>
      <c r="P3474" s="8">
        <f t="shared" si="259"/>
        <v>88.739130434782609</v>
      </c>
      <c r="Q3474" t="s">
        <v>8315</v>
      </c>
      <c r="R3474" t="s">
        <v>8316</v>
      </c>
      <c r="S3474" s="13">
        <f t="shared" si="258"/>
        <v>41927.837164351848</v>
      </c>
      <c r="T3474" s="13">
        <f t="shared" si="257"/>
        <v>41948.915972222218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56"/>
        <v>1</v>
      </c>
      <c r="P3475" s="8">
        <f t="shared" si="259"/>
        <v>148.4848484848485</v>
      </c>
      <c r="Q3475" t="s">
        <v>8315</v>
      </c>
      <c r="R3475" t="s">
        <v>8316</v>
      </c>
      <c r="S3475" s="13">
        <f t="shared" si="258"/>
        <v>42062.501111111109</v>
      </c>
      <c r="T3475" s="13">
        <f t="shared" si="257"/>
        <v>42083.518749999996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56"/>
        <v>1.01</v>
      </c>
      <c r="P3476" s="8">
        <f t="shared" si="259"/>
        <v>51.794871794871796</v>
      </c>
      <c r="Q3476" t="s">
        <v>8315</v>
      </c>
      <c r="R3476" t="s">
        <v>8316</v>
      </c>
      <c r="S3476" s="13">
        <f t="shared" si="258"/>
        <v>42541.168182870366</v>
      </c>
      <c r="T3476" s="13">
        <f t="shared" si="257"/>
        <v>42571.168182870366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56"/>
        <v>1.1333333333333333</v>
      </c>
      <c r="P3477" s="8">
        <f t="shared" si="259"/>
        <v>20</v>
      </c>
      <c r="Q3477" t="s">
        <v>8315</v>
      </c>
      <c r="R3477" t="s">
        <v>8316</v>
      </c>
      <c r="S3477" s="13">
        <f t="shared" si="258"/>
        <v>41918.547499999993</v>
      </c>
      <c r="T3477" s="13">
        <f t="shared" si="257"/>
        <v>41945.666666666664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56"/>
        <v>1.04</v>
      </c>
      <c r="P3478" s="8">
        <f t="shared" si="259"/>
        <v>52</v>
      </c>
      <c r="Q3478" t="s">
        <v>8315</v>
      </c>
      <c r="R3478" t="s">
        <v>8316</v>
      </c>
      <c r="S3478" s="13">
        <f t="shared" si="258"/>
        <v>41920.946643518517</v>
      </c>
      <c r="T3478" s="13">
        <f t="shared" si="257"/>
        <v>41938.791666666664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56"/>
        <v>1.1533333333333333</v>
      </c>
      <c r="P3479" s="8">
        <f t="shared" si="259"/>
        <v>53.230769230769234</v>
      </c>
      <c r="Q3479" t="s">
        <v>8315</v>
      </c>
      <c r="R3479" t="s">
        <v>8316</v>
      </c>
      <c r="S3479" s="13">
        <f t="shared" si="258"/>
        <v>42128.403275462959</v>
      </c>
      <c r="T3479" s="13">
        <f t="shared" si="257"/>
        <v>42140.791666666664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56"/>
        <v>1.1285000000000001</v>
      </c>
      <c r="P3480" s="8">
        <f t="shared" si="259"/>
        <v>39.596491228070178</v>
      </c>
      <c r="Q3480" t="s">
        <v>8315</v>
      </c>
      <c r="R3480" t="s">
        <v>8316</v>
      </c>
      <c r="S3480" s="13">
        <f t="shared" si="258"/>
        <v>42053.583587962959</v>
      </c>
      <c r="T3480" s="13">
        <f t="shared" si="257"/>
        <v>42079.541666666664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56"/>
        <v>1.2786666666666666</v>
      </c>
      <c r="P3481" s="8">
        <f t="shared" si="259"/>
        <v>34.25</v>
      </c>
      <c r="Q3481" t="s">
        <v>8315</v>
      </c>
      <c r="R3481" t="s">
        <v>8316</v>
      </c>
      <c r="S3481" s="13">
        <f t="shared" si="258"/>
        <v>41781.52175925926</v>
      </c>
      <c r="T3481" s="13">
        <f t="shared" si="257"/>
        <v>41811.52175925926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56"/>
        <v>1.4266666666666667</v>
      </c>
      <c r="P3482" s="8">
        <f t="shared" si="259"/>
        <v>164.61538461538461</v>
      </c>
      <c r="Q3482" t="s">
        <v>8315</v>
      </c>
      <c r="R3482" t="s">
        <v>8316</v>
      </c>
      <c r="S3482" s="13">
        <f t="shared" si="258"/>
        <v>42170.984108796292</v>
      </c>
      <c r="T3482" s="13">
        <f t="shared" si="257"/>
        <v>42195.541666666664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56"/>
        <v>1.1879999999999999</v>
      </c>
      <c r="P3483" s="8">
        <f t="shared" si="259"/>
        <v>125.05263157894737</v>
      </c>
      <c r="Q3483" t="s">
        <v>8315</v>
      </c>
      <c r="R3483" t="s">
        <v>8316</v>
      </c>
      <c r="S3483" s="13">
        <f t="shared" si="258"/>
        <v>41988.914212962962</v>
      </c>
      <c r="T3483" s="13">
        <f t="shared" si="257"/>
        <v>42005.914212962962</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56"/>
        <v>1.3833333333333333</v>
      </c>
      <c r="P3484" s="8">
        <f t="shared" si="259"/>
        <v>51.875</v>
      </c>
      <c r="Q3484" t="s">
        <v>8315</v>
      </c>
      <c r="R3484" t="s">
        <v>8316</v>
      </c>
      <c r="S3484" s="13">
        <f t="shared" si="258"/>
        <v>41796.438263888886</v>
      </c>
      <c r="T3484" s="13">
        <f t="shared" si="257"/>
        <v>41826.438263888886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56"/>
        <v>1.599402985074627</v>
      </c>
      <c r="P3485" s="8">
        <f t="shared" si="259"/>
        <v>40.285714285714285</v>
      </c>
      <c r="Q3485" t="s">
        <v>8315</v>
      </c>
      <c r="R3485" t="s">
        <v>8316</v>
      </c>
      <c r="S3485" s="13">
        <f t="shared" si="258"/>
        <v>41793.335428240738</v>
      </c>
      <c r="T3485" s="13">
        <f t="shared" si="257"/>
        <v>41823.335428240738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56"/>
        <v>1.1424000000000001</v>
      </c>
      <c r="P3486" s="8">
        <f t="shared" si="259"/>
        <v>64.909090909090907</v>
      </c>
      <c r="Q3486" t="s">
        <v>8315</v>
      </c>
      <c r="R3486" t="s">
        <v>8316</v>
      </c>
      <c r="S3486" s="13">
        <f t="shared" si="258"/>
        <v>42506.427071759252</v>
      </c>
      <c r="T3486" s="13">
        <f t="shared" si="257"/>
        <v>42536.427071759252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56"/>
        <v>1.0060606060606061</v>
      </c>
      <c r="P3487" s="8">
        <f t="shared" si="259"/>
        <v>55.333333333333336</v>
      </c>
      <c r="Q3487" t="s">
        <v>8315</v>
      </c>
      <c r="R3487" t="s">
        <v>8316</v>
      </c>
      <c r="S3487" s="13">
        <f t="shared" si="258"/>
        <v>42372.359722222223</v>
      </c>
      <c r="T3487" s="13">
        <f t="shared" si="257"/>
        <v>42402.359722222223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56"/>
        <v>1.552</v>
      </c>
      <c r="P3488" s="8">
        <f t="shared" si="259"/>
        <v>83.142857142857139</v>
      </c>
      <c r="Q3488" t="s">
        <v>8315</v>
      </c>
      <c r="R3488" t="s">
        <v>8316</v>
      </c>
      <c r="S3488" s="13">
        <f t="shared" si="258"/>
        <v>42126.541678240734</v>
      </c>
      <c r="T3488" s="13">
        <f t="shared" si="257"/>
        <v>42157.957638888889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56"/>
        <v>1.2775000000000001</v>
      </c>
      <c r="P3489" s="8">
        <f t="shared" si="259"/>
        <v>38.712121212121211</v>
      </c>
      <c r="Q3489" t="s">
        <v>8315</v>
      </c>
      <c r="R3489" t="s">
        <v>8316</v>
      </c>
      <c r="S3489" s="13">
        <f t="shared" si="258"/>
        <v>42149.607083333329</v>
      </c>
      <c r="T3489" s="13">
        <f t="shared" si="257"/>
        <v>42179.607083333329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56"/>
        <v>1.212</v>
      </c>
      <c r="P3490" s="8">
        <f t="shared" si="259"/>
        <v>125.37931034482759</v>
      </c>
      <c r="Q3490" t="s">
        <v>8315</v>
      </c>
      <c r="R3490" t="s">
        <v>8316</v>
      </c>
      <c r="S3490" s="13">
        <f t="shared" si="258"/>
        <v>42087.43472222222</v>
      </c>
      <c r="T3490" s="13">
        <f t="shared" si="257"/>
        <v>42111.333333333336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56"/>
        <v>1.127</v>
      </c>
      <c r="P3491" s="8">
        <f t="shared" si="259"/>
        <v>78.263888888888886</v>
      </c>
      <c r="Q3491" t="s">
        <v>8315</v>
      </c>
      <c r="R3491" t="s">
        <v>8316</v>
      </c>
      <c r="S3491" s="13">
        <f t="shared" si="258"/>
        <v>41753.302442129629</v>
      </c>
      <c r="T3491" s="13">
        <f t="shared" si="257"/>
        <v>41783.541666666664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56"/>
        <v>1.2749999999999999</v>
      </c>
      <c r="P3492" s="8">
        <f t="shared" si="259"/>
        <v>47.222222222222221</v>
      </c>
      <c r="Q3492" t="s">
        <v>8315</v>
      </c>
      <c r="R3492" t="s">
        <v>8316</v>
      </c>
      <c r="S3492" s="13">
        <f t="shared" si="258"/>
        <v>42443.469027777777</v>
      </c>
      <c r="T3492" s="13">
        <f t="shared" si="257"/>
        <v>42473.469027777777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56"/>
        <v>1.5820000000000001</v>
      </c>
      <c r="P3493" s="8">
        <f t="shared" si="259"/>
        <v>79.099999999999994</v>
      </c>
      <c r="Q3493" t="s">
        <v>8315</v>
      </c>
      <c r="R3493" t="s">
        <v>8316</v>
      </c>
      <c r="S3493" s="13">
        <f t="shared" si="258"/>
        <v>42120.916481481479</v>
      </c>
      <c r="T3493" s="13">
        <f t="shared" si="257"/>
        <v>42141.916481481479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56"/>
        <v>1.0526894736842105</v>
      </c>
      <c r="P3494" s="8">
        <f t="shared" si="259"/>
        <v>114.29199999999999</v>
      </c>
      <c r="Q3494" t="s">
        <v>8315</v>
      </c>
      <c r="R3494" t="s">
        <v>8316</v>
      </c>
      <c r="S3494" s="13">
        <f t="shared" si="258"/>
        <v>42267.675891203697</v>
      </c>
      <c r="T3494" s="13">
        <f t="shared" si="257"/>
        <v>42302.675891203697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56"/>
        <v>1</v>
      </c>
      <c r="P3495" s="8">
        <f t="shared" si="259"/>
        <v>51.724137931034484</v>
      </c>
      <c r="Q3495" t="s">
        <v>8315</v>
      </c>
      <c r="R3495" t="s">
        <v>8316</v>
      </c>
      <c r="S3495" s="13">
        <f t="shared" si="258"/>
        <v>41848.532824074071</v>
      </c>
      <c r="T3495" s="13">
        <f t="shared" si="257"/>
        <v>41867.882638888885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56"/>
        <v>1</v>
      </c>
      <c r="P3496" s="8">
        <f t="shared" si="259"/>
        <v>30.76923076923077</v>
      </c>
      <c r="Q3496" t="s">
        <v>8315</v>
      </c>
      <c r="R3496" t="s">
        <v>8316</v>
      </c>
      <c r="S3496" s="13">
        <f t="shared" si="258"/>
        <v>42688.881655092591</v>
      </c>
      <c r="T3496" s="13">
        <f t="shared" si="257"/>
        <v>42699.916666666664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56"/>
        <v>1.0686</v>
      </c>
      <c r="P3497" s="8">
        <f t="shared" si="259"/>
        <v>74.208333333333329</v>
      </c>
      <c r="Q3497" t="s">
        <v>8315</v>
      </c>
      <c r="R3497" t="s">
        <v>8316</v>
      </c>
      <c r="S3497" s="13">
        <f t="shared" si="258"/>
        <v>41915.429502314808</v>
      </c>
      <c r="T3497" s="13">
        <f t="shared" si="257"/>
        <v>41944.387499999997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56"/>
        <v>1.244</v>
      </c>
      <c r="P3498" s="8">
        <f t="shared" si="259"/>
        <v>47.846153846153847</v>
      </c>
      <c r="Q3498" t="s">
        <v>8315</v>
      </c>
      <c r="R3498" t="s">
        <v>8316</v>
      </c>
      <c r="S3498" s="13">
        <f t="shared" si="258"/>
        <v>42584.513495370367</v>
      </c>
      <c r="T3498" s="13">
        <f t="shared" si="257"/>
        <v>42624.513495370367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56"/>
        <v>1.0870406189555126</v>
      </c>
      <c r="P3499" s="8">
        <f t="shared" si="259"/>
        <v>34.408163265306122</v>
      </c>
      <c r="Q3499" t="s">
        <v>8315</v>
      </c>
      <c r="R3499" t="s">
        <v>8316</v>
      </c>
      <c r="S3499" s="13">
        <f t="shared" si="258"/>
        <v>42511.40861111111</v>
      </c>
      <c r="T3499" s="13">
        <f t="shared" si="257"/>
        <v>42523.583333333336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56"/>
        <v>1.0242424242424242</v>
      </c>
      <c r="P3500" s="8">
        <f t="shared" si="259"/>
        <v>40.238095238095241</v>
      </c>
      <c r="Q3500" t="s">
        <v>8315</v>
      </c>
      <c r="R3500" t="s">
        <v>8316</v>
      </c>
      <c r="S3500" s="13">
        <f t="shared" si="258"/>
        <v>42458.825277777774</v>
      </c>
      <c r="T3500" s="13">
        <f t="shared" si="257"/>
        <v>42518.572222222218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56"/>
        <v>1.0549999999999999</v>
      </c>
      <c r="P3501" s="8">
        <f t="shared" si="259"/>
        <v>60.285714285714285</v>
      </c>
      <c r="Q3501" t="s">
        <v>8315</v>
      </c>
      <c r="R3501" t="s">
        <v>8316</v>
      </c>
      <c r="S3501" s="13">
        <f t="shared" si="258"/>
        <v>42131.702835648146</v>
      </c>
      <c r="T3501" s="13">
        <f t="shared" si="257"/>
        <v>42185.957638888889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56"/>
        <v>1.0629999999999999</v>
      </c>
      <c r="P3502" s="8">
        <f t="shared" si="259"/>
        <v>25.30952380952381</v>
      </c>
      <c r="Q3502" t="s">
        <v>8315</v>
      </c>
      <c r="R3502" t="s">
        <v>8316</v>
      </c>
      <c r="S3502" s="13">
        <f t="shared" si="258"/>
        <v>42419.586087962962</v>
      </c>
      <c r="T3502" s="13">
        <f t="shared" si="257"/>
        <v>42435.874305555553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56"/>
        <v>1.0066666666666666</v>
      </c>
      <c r="P3503" s="8">
        <f t="shared" si="259"/>
        <v>35.952380952380949</v>
      </c>
      <c r="Q3503" t="s">
        <v>8315</v>
      </c>
      <c r="R3503" t="s">
        <v>8316</v>
      </c>
      <c r="S3503" s="13">
        <f t="shared" si="258"/>
        <v>42233.430497685178</v>
      </c>
      <c r="T3503" s="13">
        <f t="shared" si="257"/>
        <v>42258.430497685178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56"/>
        <v>1.054</v>
      </c>
      <c r="P3504" s="8">
        <f t="shared" si="259"/>
        <v>136</v>
      </c>
      <c r="Q3504" t="s">
        <v>8315</v>
      </c>
      <c r="R3504" t="s">
        <v>8316</v>
      </c>
      <c r="S3504" s="13">
        <f t="shared" si="258"/>
        <v>42430.506064814814</v>
      </c>
      <c r="T3504" s="13">
        <f t="shared" si="257"/>
        <v>42444.832638888889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56"/>
        <v>1.0755999999999999</v>
      </c>
      <c r="P3505" s="8">
        <f t="shared" si="259"/>
        <v>70.763157894736835</v>
      </c>
      <c r="Q3505" t="s">
        <v>8315</v>
      </c>
      <c r="R3505" t="s">
        <v>8316</v>
      </c>
      <c r="S3505" s="13">
        <f t="shared" si="258"/>
        <v>42545.144999999997</v>
      </c>
      <c r="T3505" s="13">
        <f t="shared" si="257"/>
        <v>42575.144999999997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56"/>
        <v>1</v>
      </c>
      <c r="P3506" s="8">
        <f t="shared" si="259"/>
        <v>125</v>
      </c>
      <c r="Q3506" t="s">
        <v>8315</v>
      </c>
      <c r="R3506" t="s">
        <v>8316</v>
      </c>
      <c r="S3506" s="13">
        <f t="shared" si="258"/>
        <v>42297.415405092594</v>
      </c>
      <c r="T3506" s="13">
        <f t="shared" si="257"/>
        <v>42327.457071759258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56"/>
        <v>1.0376000000000001</v>
      </c>
      <c r="P3507" s="8">
        <f t="shared" si="259"/>
        <v>66.512820512820511</v>
      </c>
      <c r="Q3507" t="s">
        <v>8315</v>
      </c>
      <c r="R3507" t="s">
        <v>8316</v>
      </c>
      <c r="S3507" s="13">
        <f t="shared" si="258"/>
        <v>41760.602372685185</v>
      </c>
      <c r="T3507" s="13">
        <f t="shared" si="257"/>
        <v>41771.833333333328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56"/>
        <v>1.0149999999999999</v>
      </c>
      <c r="P3508" s="8">
        <f t="shared" si="259"/>
        <v>105</v>
      </c>
      <c r="Q3508" t="s">
        <v>8315</v>
      </c>
      <c r="R3508" t="s">
        <v>8316</v>
      </c>
      <c r="S3508" s="13">
        <f t="shared" si="258"/>
        <v>41829.400925925926</v>
      </c>
      <c r="T3508" s="13">
        <f t="shared" si="257"/>
        <v>41874.400925925926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56"/>
        <v>1.044</v>
      </c>
      <c r="P3509" s="8">
        <f t="shared" si="259"/>
        <v>145</v>
      </c>
      <c r="Q3509" t="s">
        <v>8315</v>
      </c>
      <c r="R3509" t="s">
        <v>8316</v>
      </c>
      <c r="S3509" s="13">
        <f t="shared" si="258"/>
        <v>42491.589548611104</v>
      </c>
      <c r="T3509" s="13">
        <f t="shared" si="257"/>
        <v>42521.589548611104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56"/>
        <v>1.8</v>
      </c>
      <c r="P3510" s="8">
        <f t="shared" si="259"/>
        <v>12</v>
      </c>
      <c r="Q3510" t="s">
        <v>8315</v>
      </c>
      <c r="R3510" t="s">
        <v>8316</v>
      </c>
      <c r="S3510" s="13">
        <f t="shared" si="258"/>
        <v>42477.396446759252</v>
      </c>
      <c r="T3510" s="13">
        <f t="shared" si="257"/>
        <v>42500.541666666664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56"/>
        <v>1.0633333333333332</v>
      </c>
      <c r="P3511" s="8">
        <f t="shared" si="259"/>
        <v>96.666666666666671</v>
      </c>
      <c r="Q3511" t="s">
        <v>8315</v>
      </c>
      <c r="R3511" t="s">
        <v>8316</v>
      </c>
      <c r="S3511" s="13">
        <f t="shared" si="258"/>
        <v>41950.526226851849</v>
      </c>
      <c r="T3511" s="13">
        <f t="shared" si="257"/>
        <v>41963.871527777774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56"/>
        <v>1.0055555555555555</v>
      </c>
      <c r="P3512" s="8">
        <f t="shared" si="259"/>
        <v>60.333333333333336</v>
      </c>
      <c r="Q3512" t="s">
        <v>8315</v>
      </c>
      <c r="R3512" t="s">
        <v>8316</v>
      </c>
      <c r="S3512" s="13">
        <f t="shared" si="258"/>
        <v>41802.287569444445</v>
      </c>
      <c r="T3512" s="13">
        <f t="shared" si="257"/>
        <v>41822.287569444445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56"/>
        <v>1.012</v>
      </c>
      <c r="P3513" s="8">
        <f t="shared" si="259"/>
        <v>79.89473684210526</v>
      </c>
      <c r="Q3513" t="s">
        <v>8315</v>
      </c>
      <c r="R3513" t="s">
        <v>8316</v>
      </c>
      <c r="S3513" s="13">
        <f t="shared" si="258"/>
        <v>41927.540451388886</v>
      </c>
      <c r="T3513" s="13">
        <f t="shared" si="257"/>
        <v>41950.4375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56"/>
        <v>1</v>
      </c>
      <c r="P3514" s="8">
        <f t="shared" si="259"/>
        <v>58.823529411764703</v>
      </c>
      <c r="Q3514" t="s">
        <v>8315</v>
      </c>
      <c r="R3514" t="s">
        <v>8316</v>
      </c>
      <c r="S3514" s="13">
        <f t="shared" si="258"/>
        <v>42057.203611111108</v>
      </c>
      <c r="T3514" s="13">
        <f t="shared" si="257"/>
        <v>42117.161944444444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56"/>
        <v>1.1839285714285714</v>
      </c>
      <c r="P3515" s="8">
        <f t="shared" si="259"/>
        <v>75.340909090909093</v>
      </c>
      <c r="Q3515" t="s">
        <v>8315</v>
      </c>
      <c r="R3515" t="s">
        <v>8316</v>
      </c>
      <c r="S3515" s="13">
        <f t="shared" si="258"/>
        <v>41780.762870370367</v>
      </c>
      <c r="T3515" s="13">
        <f t="shared" si="257"/>
        <v>41793.874305555553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56"/>
        <v>1.1000000000000001</v>
      </c>
      <c r="P3516" s="8">
        <f t="shared" si="259"/>
        <v>55</v>
      </c>
      <c r="Q3516" t="s">
        <v>8315</v>
      </c>
      <c r="R3516" t="s">
        <v>8316</v>
      </c>
      <c r="S3516" s="13">
        <f t="shared" si="258"/>
        <v>42020.513333333329</v>
      </c>
      <c r="T3516" s="13">
        <f t="shared" si="257"/>
        <v>42036.874305555553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56"/>
        <v>1.0266666666666666</v>
      </c>
      <c r="P3517" s="8">
        <f t="shared" si="259"/>
        <v>66.956521739130437</v>
      </c>
      <c r="Q3517" t="s">
        <v>8315</v>
      </c>
      <c r="R3517" t="s">
        <v>8316</v>
      </c>
      <c r="S3517" s="13">
        <f t="shared" si="258"/>
        <v>42125.439479166664</v>
      </c>
      <c r="T3517" s="13">
        <f t="shared" si="257"/>
        <v>42155.439479166664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56"/>
        <v>1</v>
      </c>
      <c r="P3518" s="8">
        <f t="shared" si="259"/>
        <v>227.27272727272728</v>
      </c>
      <c r="Q3518" t="s">
        <v>8315</v>
      </c>
      <c r="R3518" t="s">
        <v>8316</v>
      </c>
      <c r="S3518" s="13">
        <f t="shared" si="258"/>
        <v>41855.676736111105</v>
      </c>
      <c r="T3518" s="13">
        <f t="shared" si="257"/>
        <v>41889.791666666664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56"/>
        <v>1</v>
      </c>
      <c r="P3519" s="8">
        <f t="shared" si="259"/>
        <v>307.69230769230768</v>
      </c>
      <c r="Q3519" t="s">
        <v>8315</v>
      </c>
      <c r="R3519" t="s">
        <v>8316</v>
      </c>
      <c r="S3519" s="13">
        <f t="shared" si="258"/>
        <v>41794.484189814808</v>
      </c>
      <c r="T3519" s="13">
        <f t="shared" si="257"/>
        <v>41824.125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56"/>
        <v>1.10046</v>
      </c>
      <c r="P3520" s="8">
        <f t="shared" si="259"/>
        <v>50.020909090909093</v>
      </c>
      <c r="Q3520" t="s">
        <v>8315</v>
      </c>
      <c r="R3520" t="s">
        <v>8316</v>
      </c>
      <c r="S3520" s="13">
        <f t="shared" si="258"/>
        <v>41893.450219907405</v>
      </c>
      <c r="T3520" s="13">
        <f t="shared" si="257"/>
        <v>41914.26458333333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56"/>
        <v>1.0135000000000001</v>
      </c>
      <c r="P3521" s="8">
        <f t="shared" si="259"/>
        <v>72.392857142857139</v>
      </c>
      <c r="Q3521" t="s">
        <v>8315</v>
      </c>
      <c r="R3521" t="s">
        <v>8316</v>
      </c>
      <c r="S3521" s="13">
        <f t="shared" si="258"/>
        <v>42037.265624999993</v>
      </c>
      <c r="T3521" s="13">
        <f t="shared" si="257"/>
        <v>42067.265624999993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56"/>
        <v>1.0075000000000001</v>
      </c>
      <c r="P3522" s="8">
        <f t="shared" si="259"/>
        <v>95.952380952380949</v>
      </c>
      <c r="Q3522" t="s">
        <v>8315</v>
      </c>
      <c r="R3522" t="s">
        <v>8316</v>
      </c>
      <c r="S3522" s="13">
        <f t="shared" si="258"/>
        <v>42227.490879629629</v>
      </c>
      <c r="T3522" s="13">
        <f t="shared" si="257"/>
        <v>42253.240972222215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60">E3523/D3523</f>
        <v>1.6942857142857144</v>
      </c>
      <c r="P3523" s="8">
        <f t="shared" si="259"/>
        <v>45.615384615384613</v>
      </c>
      <c r="Q3523" t="s">
        <v>8315</v>
      </c>
      <c r="R3523" t="s">
        <v>8316</v>
      </c>
      <c r="S3523" s="13">
        <f t="shared" si="258"/>
        <v>41881.028009259258</v>
      </c>
      <c r="T3523" s="13">
        <f t="shared" ref="T3523:T3586" si="261">(I3523/86400)+25569+(-8/24)</f>
        <v>41911.028009259258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60"/>
        <v>1</v>
      </c>
      <c r="P3524" s="8">
        <f t="shared" si="259"/>
        <v>41.029411764705884</v>
      </c>
      <c r="Q3524" t="s">
        <v>8315</v>
      </c>
      <c r="R3524" t="s">
        <v>8316</v>
      </c>
      <c r="S3524" s="13">
        <f t="shared" ref="S3524:S3587" si="262">(J3524/86400)+25569+(-8/24)</f>
        <v>42234.456550925919</v>
      </c>
      <c r="T3524" s="13">
        <f t="shared" si="261"/>
        <v>42262.087500000001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60"/>
        <v>1.1365000000000001</v>
      </c>
      <c r="P3525" s="8">
        <f t="shared" si="259"/>
        <v>56.825000000000003</v>
      </c>
      <c r="Q3525" t="s">
        <v>8315</v>
      </c>
      <c r="R3525" t="s">
        <v>8316</v>
      </c>
      <c r="S3525" s="13">
        <f t="shared" si="262"/>
        <v>42581.064212962963</v>
      </c>
      <c r="T3525" s="13">
        <f t="shared" si="261"/>
        <v>42638.624999999993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60"/>
        <v>1.0156000000000001</v>
      </c>
      <c r="P3526" s="8">
        <f t="shared" si="259"/>
        <v>137.24324324324326</v>
      </c>
      <c r="Q3526" t="s">
        <v>8315</v>
      </c>
      <c r="R3526" t="s">
        <v>8316</v>
      </c>
      <c r="S3526" s="13">
        <f t="shared" si="262"/>
        <v>41880.430243055554</v>
      </c>
      <c r="T3526" s="13">
        <f t="shared" si="261"/>
        <v>41894.833333333328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60"/>
        <v>1.06</v>
      </c>
      <c r="P3527" s="8">
        <f t="shared" si="259"/>
        <v>75.714285714285708</v>
      </c>
      <c r="Q3527" t="s">
        <v>8315</v>
      </c>
      <c r="R3527" t="s">
        <v>8316</v>
      </c>
      <c r="S3527" s="13">
        <f t="shared" si="262"/>
        <v>42214.362337962964</v>
      </c>
      <c r="T3527" s="13">
        <f t="shared" si="261"/>
        <v>42225.333333333336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60"/>
        <v>1.02</v>
      </c>
      <c r="P3528" s="8">
        <f t="shared" si="259"/>
        <v>99</v>
      </c>
      <c r="Q3528" t="s">
        <v>8315</v>
      </c>
      <c r="R3528" t="s">
        <v>8316</v>
      </c>
      <c r="S3528" s="13">
        <f t="shared" si="262"/>
        <v>42460.001979166664</v>
      </c>
      <c r="T3528" s="13">
        <f t="shared" si="261"/>
        <v>42487.915972222218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60"/>
        <v>1.1691666666666667</v>
      </c>
      <c r="P3529" s="8">
        <f t="shared" ref="P3529:P3592" si="263">E3529/L3529</f>
        <v>81.569767441860463</v>
      </c>
      <c r="Q3529" t="s">
        <v>8315</v>
      </c>
      <c r="R3529" t="s">
        <v>8316</v>
      </c>
      <c r="S3529" s="13">
        <f t="shared" si="262"/>
        <v>42166.689872685187</v>
      </c>
      <c r="T3529" s="13">
        <f t="shared" si="261"/>
        <v>42195.832638888889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60"/>
        <v>1.0115151515151515</v>
      </c>
      <c r="P3530" s="8">
        <f t="shared" si="263"/>
        <v>45.108108108108105</v>
      </c>
      <c r="Q3530" t="s">
        <v>8315</v>
      </c>
      <c r="R3530" t="s">
        <v>8316</v>
      </c>
      <c r="S3530" s="13">
        <f t="shared" si="262"/>
        <v>42733.168032407404</v>
      </c>
      <c r="T3530" s="13">
        <f t="shared" si="261"/>
        <v>42753.168032407404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60"/>
        <v>1.32</v>
      </c>
      <c r="P3531" s="8">
        <f t="shared" si="263"/>
        <v>36.666666666666664</v>
      </c>
      <c r="Q3531" t="s">
        <v>8315</v>
      </c>
      <c r="R3531" t="s">
        <v>8316</v>
      </c>
      <c r="S3531" s="13">
        <f t="shared" si="262"/>
        <v>42177.428449074076</v>
      </c>
      <c r="T3531" s="13">
        <f t="shared" si="261"/>
        <v>42197.708333333336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60"/>
        <v>1</v>
      </c>
      <c r="P3532" s="8">
        <f t="shared" si="263"/>
        <v>125</v>
      </c>
      <c r="Q3532" t="s">
        <v>8315</v>
      </c>
      <c r="R3532" t="s">
        <v>8316</v>
      </c>
      <c r="S3532" s="13">
        <f t="shared" si="262"/>
        <v>42442.29001157407</v>
      </c>
      <c r="T3532" s="13">
        <f t="shared" si="261"/>
        <v>42470.499999999993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60"/>
        <v>1.28</v>
      </c>
      <c r="P3533" s="8">
        <f t="shared" si="263"/>
        <v>49.230769230769234</v>
      </c>
      <c r="Q3533" t="s">
        <v>8315</v>
      </c>
      <c r="R3533" t="s">
        <v>8316</v>
      </c>
      <c r="S3533" s="13">
        <f t="shared" si="262"/>
        <v>42521.32099537037</v>
      </c>
      <c r="T3533" s="13">
        <f t="shared" si="261"/>
        <v>42551.32099537037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60"/>
        <v>1.1895833333333334</v>
      </c>
      <c r="P3534" s="8">
        <f t="shared" si="263"/>
        <v>42.296296296296298</v>
      </c>
      <c r="Q3534" t="s">
        <v>8315</v>
      </c>
      <c r="R3534" t="s">
        <v>8316</v>
      </c>
      <c r="S3534" s="13">
        <f t="shared" si="262"/>
        <v>41884.266516203701</v>
      </c>
      <c r="T3534" s="13">
        <f t="shared" si="261"/>
        <v>41899.832638888889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60"/>
        <v>1.262</v>
      </c>
      <c r="P3535" s="8">
        <f t="shared" si="263"/>
        <v>78.875</v>
      </c>
      <c r="Q3535" t="s">
        <v>8315</v>
      </c>
      <c r="R3535" t="s">
        <v>8316</v>
      </c>
      <c r="S3535" s="13">
        <f t="shared" si="262"/>
        <v>42289.427858796298</v>
      </c>
      <c r="T3535" s="13">
        <f t="shared" si="261"/>
        <v>42319.469525462962</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60"/>
        <v>1.5620000000000001</v>
      </c>
      <c r="P3536" s="8">
        <f t="shared" si="263"/>
        <v>38.284313725490193</v>
      </c>
      <c r="Q3536" t="s">
        <v>8315</v>
      </c>
      <c r="R3536" t="s">
        <v>8316</v>
      </c>
      <c r="S3536" s="13">
        <f t="shared" si="262"/>
        <v>42243.291932870365</v>
      </c>
      <c r="T3536" s="13">
        <f t="shared" si="261"/>
        <v>42278.291932870365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60"/>
        <v>1.0315000000000001</v>
      </c>
      <c r="P3537" s="8">
        <f t="shared" si="263"/>
        <v>44.847826086956523</v>
      </c>
      <c r="Q3537" t="s">
        <v>8315</v>
      </c>
      <c r="R3537" t="s">
        <v>8316</v>
      </c>
      <c r="S3537" s="13">
        <f t="shared" si="262"/>
        <v>42248.306828703702</v>
      </c>
      <c r="T3537" s="13">
        <f t="shared" si="261"/>
        <v>42279.416666666664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60"/>
        <v>1.5333333333333334</v>
      </c>
      <c r="P3538" s="8">
        <f t="shared" si="263"/>
        <v>13.529411764705882</v>
      </c>
      <c r="Q3538" t="s">
        <v>8315</v>
      </c>
      <c r="R3538" t="s">
        <v>8316</v>
      </c>
      <c r="S3538" s="13">
        <f t="shared" si="262"/>
        <v>42328.393807870372</v>
      </c>
      <c r="T3538" s="13">
        <f t="shared" si="261"/>
        <v>42358.165972222218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60"/>
        <v>1.8044444444444445</v>
      </c>
      <c r="P3539" s="8">
        <f t="shared" si="263"/>
        <v>43.5</v>
      </c>
      <c r="Q3539" t="s">
        <v>8315</v>
      </c>
      <c r="R3539" t="s">
        <v>8316</v>
      </c>
      <c r="S3539" s="13">
        <f t="shared" si="262"/>
        <v>41923.021018518521</v>
      </c>
      <c r="T3539" s="13">
        <f t="shared" si="261"/>
        <v>41959.999305555553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60"/>
        <v>1.2845</v>
      </c>
      <c r="P3540" s="8">
        <f t="shared" si="263"/>
        <v>30.951807228915662</v>
      </c>
      <c r="Q3540" t="s">
        <v>8315</v>
      </c>
      <c r="R3540" t="s">
        <v>8316</v>
      </c>
      <c r="S3540" s="13">
        <f t="shared" si="262"/>
        <v>42571.087268518517</v>
      </c>
      <c r="T3540" s="13">
        <f t="shared" si="261"/>
        <v>42599.087268518517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60"/>
        <v>1.1966666666666668</v>
      </c>
      <c r="P3541" s="8">
        <f t="shared" si="263"/>
        <v>55.230769230769234</v>
      </c>
      <c r="Q3541" t="s">
        <v>8315</v>
      </c>
      <c r="R3541" t="s">
        <v>8316</v>
      </c>
      <c r="S3541" s="13">
        <f t="shared" si="262"/>
        <v>42600.422708333332</v>
      </c>
      <c r="T3541" s="13">
        <f t="shared" si="261"/>
        <v>42621.422708333332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60"/>
        <v>1.23</v>
      </c>
      <c r="P3542" s="8">
        <f t="shared" si="263"/>
        <v>46.125</v>
      </c>
      <c r="Q3542" t="s">
        <v>8315</v>
      </c>
      <c r="R3542" t="s">
        <v>8316</v>
      </c>
      <c r="S3542" s="13">
        <f t="shared" si="262"/>
        <v>42516.670034722221</v>
      </c>
      <c r="T3542" s="13">
        <f t="shared" si="261"/>
        <v>42546.670034722221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60"/>
        <v>1.05</v>
      </c>
      <c r="P3543" s="8">
        <f t="shared" si="263"/>
        <v>39.375</v>
      </c>
      <c r="Q3543" t="s">
        <v>8315</v>
      </c>
      <c r="R3543" t="s">
        <v>8316</v>
      </c>
      <c r="S3543" s="13">
        <f t="shared" si="262"/>
        <v>42222.396701388883</v>
      </c>
      <c r="T3543" s="13">
        <f t="shared" si="261"/>
        <v>42247.396701388883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60"/>
        <v>1.0223636363636364</v>
      </c>
      <c r="P3544" s="8">
        <f t="shared" si="263"/>
        <v>66.152941176470591</v>
      </c>
      <c r="Q3544" t="s">
        <v>8315</v>
      </c>
      <c r="R3544" t="s">
        <v>8316</v>
      </c>
      <c r="S3544" s="13">
        <f t="shared" si="262"/>
        <v>41829.266458333332</v>
      </c>
      <c r="T3544" s="13">
        <f t="shared" si="261"/>
        <v>41889.266458333332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60"/>
        <v>1.0466666666666666</v>
      </c>
      <c r="P3545" s="8">
        <f t="shared" si="263"/>
        <v>54.137931034482762</v>
      </c>
      <c r="Q3545" t="s">
        <v>8315</v>
      </c>
      <c r="R3545" t="s">
        <v>8316</v>
      </c>
      <c r="S3545" s="13">
        <f t="shared" si="262"/>
        <v>42150.421979166662</v>
      </c>
      <c r="T3545" s="13">
        <f t="shared" si="261"/>
        <v>42180.421979166662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60"/>
        <v>1</v>
      </c>
      <c r="P3546" s="8">
        <f t="shared" si="263"/>
        <v>104.16666666666667</v>
      </c>
      <c r="Q3546" t="s">
        <v>8315</v>
      </c>
      <c r="R3546" t="s">
        <v>8316</v>
      </c>
      <c r="S3546" s="13">
        <f t="shared" si="262"/>
        <v>42040.498344907406</v>
      </c>
      <c r="T3546" s="13">
        <f t="shared" si="261"/>
        <v>42070.498344907406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60"/>
        <v>1.004</v>
      </c>
      <c r="P3547" s="8">
        <f t="shared" si="263"/>
        <v>31.375</v>
      </c>
      <c r="Q3547" t="s">
        <v>8315</v>
      </c>
      <c r="R3547" t="s">
        <v>8316</v>
      </c>
      <c r="S3547" s="13">
        <f t="shared" si="262"/>
        <v>42075.474062499998</v>
      </c>
      <c r="T3547" s="13">
        <f t="shared" si="261"/>
        <v>42105.474062499998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60"/>
        <v>1.0227272727272727</v>
      </c>
      <c r="P3548" s="8">
        <f t="shared" si="263"/>
        <v>59.210526315789473</v>
      </c>
      <c r="Q3548" t="s">
        <v>8315</v>
      </c>
      <c r="R3548" t="s">
        <v>8316</v>
      </c>
      <c r="S3548" s="13">
        <f t="shared" si="262"/>
        <v>42073.327361111107</v>
      </c>
      <c r="T3548" s="13">
        <f t="shared" si="261"/>
        <v>42094.832638888889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60"/>
        <v>1.1440928571428572</v>
      </c>
      <c r="P3549" s="8">
        <f t="shared" si="263"/>
        <v>119.17633928571429</v>
      </c>
      <c r="Q3549" t="s">
        <v>8315</v>
      </c>
      <c r="R3549" t="s">
        <v>8316</v>
      </c>
      <c r="S3549" s="13">
        <f t="shared" si="262"/>
        <v>42479.745381944442</v>
      </c>
      <c r="T3549" s="13">
        <f t="shared" si="261"/>
        <v>42503.832638888889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60"/>
        <v>1.019047619047619</v>
      </c>
      <c r="P3550" s="8">
        <f t="shared" si="263"/>
        <v>164.61538461538461</v>
      </c>
      <c r="Q3550" t="s">
        <v>8315</v>
      </c>
      <c r="R3550" t="s">
        <v>8316</v>
      </c>
      <c r="S3550" s="13">
        <f t="shared" si="262"/>
        <v>42411.608958333331</v>
      </c>
      <c r="T3550" s="13">
        <f t="shared" si="261"/>
        <v>42433.708333333336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60"/>
        <v>1.02</v>
      </c>
      <c r="P3551" s="8">
        <f t="shared" si="263"/>
        <v>24.285714285714285</v>
      </c>
      <c r="Q3551" t="s">
        <v>8315</v>
      </c>
      <c r="R3551" t="s">
        <v>8316</v>
      </c>
      <c r="S3551" s="13">
        <f t="shared" si="262"/>
        <v>42223.061030092591</v>
      </c>
      <c r="T3551" s="13">
        <f t="shared" si="261"/>
        <v>42251.061030092591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60"/>
        <v>1.048</v>
      </c>
      <c r="P3552" s="8">
        <f t="shared" si="263"/>
        <v>40.9375</v>
      </c>
      <c r="Q3552" t="s">
        <v>8315</v>
      </c>
      <c r="R3552" t="s">
        <v>8316</v>
      </c>
      <c r="S3552" s="13">
        <f t="shared" si="262"/>
        <v>42462.560162037036</v>
      </c>
      <c r="T3552" s="13">
        <f t="shared" si="261"/>
        <v>42492.560162037036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60"/>
        <v>1.0183333333333333</v>
      </c>
      <c r="P3553" s="8">
        <f t="shared" si="263"/>
        <v>61.1</v>
      </c>
      <c r="Q3553" t="s">
        <v>8315</v>
      </c>
      <c r="R3553" t="s">
        <v>8316</v>
      </c>
      <c r="S3553" s="13">
        <f t="shared" si="262"/>
        <v>41753.182523148142</v>
      </c>
      <c r="T3553" s="13">
        <f t="shared" si="261"/>
        <v>41781.588194444441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60"/>
        <v>1</v>
      </c>
      <c r="P3554" s="8">
        <f t="shared" si="263"/>
        <v>38.65</v>
      </c>
      <c r="Q3554" t="s">
        <v>8315</v>
      </c>
      <c r="R3554" t="s">
        <v>8316</v>
      </c>
      <c r="S3554" s="13">
        <f t="shared" si="262"/>
        <v>41788.253749999996</v>
      </c>
      <c r="T3554" s="13">
        <f t="shared" si="261"/>
        <v>41818.253749999996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60"/>
        <v>1.0627272727272727</v>
      </c>
      <c r="P3555" s="8">
        <f t="shared" si="263"/>
        <v>56.20192307692308</v>
      </c>
      <c r="Q3555" t="s">
        <v>8315</v>
      </c>
      <c r="R3555" t="s">
        <v>8316</v>
      </c>
      <c r="S3555" s="13">
        <f t="shared" si="262"/>
        <v>42195.695370370369</v>
      </c>
      <c r="T3555" s="13">
        <f t="shared" si="261"/>
        <v>42227.666666666664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60"/>
        <v>1.1342219999999998</v>
      </c>
      <c r="P3556" s="8">
        <f t="shared" si="263"/>
        <v>107.00207547169811</v>
      </c>
      <c r="Q3556" t="s">
        <v>8315</v>
      </c>
      <c r="R3556" t="s">
        <v>8316</v>
      </c>
      <c r="S3556" s="13">
        <f t="shared" si="262"/>
        <v>42015.717118055552</v>
      </c>
      <c r="T3556" s="13">
        <f t="shared" si="261"/>
        <v>42046.374999999993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60"/>
        <v>1</v>
      </c>
      <c r="P3557" s="8">
        <f t="shared" si="263"/>
        <v>171.42857142857142</v>
      </c>
      <c r="Q3557" t="s">
        <v>8315</v>
      </c>
      <c r="R3557" t="s">
        <v>8316</v>
      </c>
      <c r="S3557" s="13">
        <f t="shared" si="262"/>
        <v>42661.108726851853</v>
      </c>
      <c r="T3557" s="13">
        <f t="shared" si="261"/>
        <v>42691.150393518517</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60"/>
        <v>1.0045454545454546</v>
      </c>
      <c r="P3558" s="8">
        <f t="shared" si="263"/>
        <v>110.5</v>
      </c>
      <c r="Q3558" t="s">
        <v>8315</v>
      </c>
      <c r="R3558" t="s">
        <v>8316</v>
      </c>
      <c r="S3558" s="13">
        <f t="shared" si="262"/>
        <v>41808.316249999996</v>
      </c>
      <c r="T3558" s="13">
        <f t="shared" si="261"/>
        <v>41868.316249999996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60"/>
        <v>1.0003599999999999</v>
      </c>
      <c r="P3559" s="8">
        <f t="shared" si="263"/>
        <v>179.27598566308242</v>
      </c>
      <c r="Q3559" t="s">
        <v>8315</v>
      </c>
      <c r="R3559" t="s">
        <v>8316</v>
      </c>
      <c r="S3559" s="13">
        <f t="shared" si="262"/>
        <v>41729.943414351852</v>
      </c>
      <c r="T3559" s="13">
        <f t="shared" si="261"/>
        <v>41763.943414351852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60"/>
        <v>1.44</v>
      </c>
      <c r="P3560" s="8">
        <f t="shared" si="263"/>
        <v>22.90909090909091</v>
      </c>
      <c r="Q3560" t="s">
        <v>8315</v>
      </c>
      <c r="R3560" t="s">
        <v>8316</v>
      </c>
      <c r="S3560" s="13">
        <f t="shared" si="262"/>
        <v>42139.483506944445</v>
      </c>
      <c r="T3560" s="13">
        <f t="shared" si="261"/>
        <v>42181.541666666664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60"/>
        <v>1.0349999999999999</v>
      </c>
      <c r="P3561" s="8">
        <f t="shared" si="263"/>
        <v>43.125</v>
      </c>
      <c r="Q3561" t="s">
        <v>8315</v>
      </c>
      <c r="R3561" t="s">
        <v>8316</v>
      </c>
      <c r="S3561" s="13">
        <f t="shared" si="262"/>
        <v>42193.762824074067</v>
      </c>
      <c r="T3561" s="13">
        <f t="shared" si="261"/>
        <v>42216.040277777771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60"/>
        <v>1.0843750000000001</v>
      </c>
      <c r="P3562" s="8">
        <f t="shared" si="263"/>
        <v>46.891891891891895</v>
      </c>
      <c r="Q3562" t="s">
        <v>8315</v>
      </c>
      <c r="R3562" t="s">
        <v>8316</v>
      </c>
      <c r="S3562" s="13">
        <f t="shared" si="262"/>
        <v>42115.55631944444</v>
      </c>
      <c r="T3562" s="13">
        <f t="shared" si="261"/>
        <v>42150.781249999993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60"/>
        <v>1.024</v>
      </c>
      <c r="P3563" s="8">
        <f t="shared" si="263"/>
        <v>47.407407407407405</v>
      </c>
      <c r="Q3563" t="s">
        <v>8315</v>
      </c>
      <c r="R3563" t="s">
        <v>8316</v>
      </c>
      <c r="S3563" s="13">
        <f t="shared" si="262"/>
        <v>42203.346967592595</v>
      </c>
      <c r="T3563" s="13">
        <f t="shared" si="261"/>
        <v>42221.441666666666</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60"/>
        <v>1.4888888888888889</v>
      </c>
      <c r="P3564" s="8">
        <f t="shared" si="263"/>
        <v>15.129032258064516</v>
      </c>
      <c r="Q3564" t="s">
        <v>8315</v>
      </c>
      <c r="R3564" t="s">
        <v>8316</v>
      </c>
      <c r="S3564" s="13">
        <f t="shared" si="262"/>
        <v>42433.428553240738</v>
      </c>
      <c r="T3564" s="13">
        <f t="shared" si="261"/>
        <v>42442.583333333336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60"/>
        <v>1.0549000000000002</v>
      </c>
      <c r="P3565" s="8">
        <f t="shared" si="263"/>
        <v>21.098000000000003</v>
      </c>
      <c r="Q3565" t="s">
        <v>8315</v>
      </c>
      <c r="R3565" t="s">
        <v>8316</v>
      </c>
      <c r="S3565" s="13">
        <f t="shared" si="262"/>
        <v>42555.33861111111</v>
      </c>
      <c r="T3565" s="13">
        <f t="shared" si="261"/>
        <v>42583.458333333336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60"/>
        <v>1.0049999999999999</v>
      </c>
      <c r="P3566" s="8">
        <f t="shared" si="263"/>
        <v>59.117647058823529</v>
      </c>
      <c r="Q3566" t="s">
        <v>8315</v>
      </c>
      <c r="R3566" t="s">
        <v>8316</v>
      </c>
      <c r="S3566" s="13">
        <f t="shared" si="262"/>
        <v>42236.289918981478</v>
      </c>
      <c r="T3566" s="13">
        <f t="shared" si="261"/>
        <v>42282.333333333336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60"/>
        <v>1.3055555555555556</v>
      </c>
      <c r="P3567" s="8">
        <f t="shared" si="263"/>
        <v>97.916666666666671</v>
      </c>
      <c r="Q3567" t="s">
        <v>8315</v>
      </c>
      <c r="R3567" t="s">
        <v>8316</v>
      </c>
      <c r="S3567" s="13">
        <f t="shared" si="262"/>
        <v>41974.409814814811</v>
      </c>
      <c r="T3567" s="13">
        <f t="shared" si="261"/>
        <v>42004.409814814811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60"/>
        <v>1.0475000000000001</v>
      </c>
      <c r="P3568" s="8">
        <f t="shared" si="263"/>
        <v>55.131578947368418</v>
      </c>
      <c r="Q3568" t="s">
        <v>8315</v>
      </c>
      <c r="R3568" t="s">
        <v>8316</v>
      </c>
      <c r="S3568" s="13">
        <f t="shared" si="262"/>
        <v>41997.174571759257</v>
      </c>
      <c r="T3568" s="13">
        <f t="shared" si="261"/>
        <v>42027.174571759257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60"/>
        <v>1.0880000000000001</v>
      </c>
      <c r="P3569" s="8">
        <f t="shared" si="263"/>
        <v>26.536585365853657</v>
      </c>
      <c r="Q3569" t="s">
        <v>8315</v>
      </c>
      <c r="R3569" t="s">
        <v>8316</v>
      </c>
      <c r="S3569" s="13">
        <f t="shared" si="262"/>
        <v>42135.477361111109</v>
      </c>
      <c r="T3569" s="13">
        <f t="shared" si="261"/>
        <v>42165.477361111109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60"/>
        <v>1.1100000000000001</v>
      </c>
      <c r="P3570" s="8">
        <f t="shared" si="263"/>
        <v>58.421052631578945</v>
      </c>
      <c r="Q3570" t="s">
        <v>8315</v>
      </c>
      <c r="R3570" t="s">
        <v>8316</v>
      </c>
      <c r="S3570" s="13">
        <f t="shared" si="262"/>
        <v>41869.407337962963</v>
      </c>
      <c r="T3570" s="13">
        <f t="shared" si="261"/>
        <v>41899.407337962963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60"/>
        <v>1.0047999999999999</v>
      </c>
      <c r="P3571" s="8">
        <f t="shared" si="263"/>
        <v>122.53658536585365</v>
      </c>
      <c r="Q3571" t="s">
        <v>8315</v>
      </c>
      <c r="R3571" t="s">
        <v>8316</v>
      </c>
      <c r="S3571" s="13">
        <f t="shared" si="262"/>
        <v>41982.355277777773</v>
      </c>
      <c r="T3571" s="13">
        <f t="shared" si="261"/>
        <v>42012.355277777773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60"/>
        <v>1.1435</v>
      </c>
      <c r="P3572" s="8">
        <f t="shared" si="263"/>
        <v>87.961538461538467</v>
      </c>
      <c r="Q3572" t="s">
        <v>8315</v>
      </c>
      <c r="R3572" t="s">
        <v>8316</v>
      </c>
      <c r="S3572" s="13">
        <f t="shared" si="262"/>
        <v>41975.99864583333</v>
      </c>
      <c r="T3572" s="13">
        <f t="shared" si="261"/>
        <v>42003.958333333336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60"/>
        <v>1.2206666666666666</v>
      </c>
      <c r="P3573" s="8">
        <f t="shared" si="263"/>
        <v>73.239999999999995</v>
      </c>
      <c r="Q3573" t="s">
        <v>8315</v>
      </c>
      <c r="R3573" t="s">
        <v>8316</v>
      </c>
      <c r="S3573" s="13">
        <f t="shared" si="262"/>
        <v>41912.525613425925</v>
      </c>
      <c r="T3573" s="13">
        <f t="shared" si="261"/>
        <v>41942.525613425925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60"/>
        <v>1</v>
      </c>
      <c r="P3574" s="8">
        <f t="shared" si="263"/>
        <v>55.555555555555557</v>
      </c>
      <c r="Q3574" t="s">
        <v>8315</v>
      </c>
      <c r="R3574" t="s">
        <v>8316</v>
      </c>
      <c r="S3574" s="13">
        <f t="shared" si="262"/>
        <v>42146.23706018518</v>
      </c>
      <c r="T3574" s="13">
        <f t="shared" si="261"/>
        <v>42176.23706018518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60"/>
        <v>1.028</v>
      </c>
      <c r="P3575" s="8">
        <f t="shared" si="263"/>
        <v>39.53846153846154</v>
      </c>
      <c r="Q3575" t="s">
        <v>8315</v>
      </c>
      <c r="R3575" t="s">
        <v>8316</v>
      </c>
      <c r="S3575" s="13">
        <f t="shared" si="262"/>
        <v>41921.042199074072</v>
      </c>
      <c r="T3575" s="13">
        <f t="shared" si="261"/>
        <v>41951.083865740737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60"/>
        <v>1.0612068965517241</v>
      </c>
      <c r="P3576" s="8">
        <f t="shared" si="263"/>
        <v>136.77777777777777</v>
      </c>
      <c r="Q3576" t="s">
        <v>8315</v>
      </c>
      <c r="R3576" t="s">
        <v>8316</v>
      </c>
      <c r="S3576" s="13">
        <f t="shared" si="262"/>
        <v>41926.609351851854</v>
      </c>
      <c r="T3576" s="13">
        <f t="shared" si="261"/>
        <v>41956.651018518511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60"/>
        <v>1.0133000000000001</v>
      </c>
      <c r="P3577" s="8">
        <f t="shared" si="263"/>
        <v>99.343137254901961</v>
      </c>
      <c r="Q3577" t="s">
        <v>8315</v>
      </c>
      <c r="R3577" t="s">
        <v>8316</v>
      </c>
      <c r="S3577" s="13">
        <f t="shared" si="262"/>
        <v>42561.450543981475</v>
      </c>
      <c r="T3577" s="13">
        <f t="shared" si="261"/>
        <v>42592.832638888889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60"/>
        <v>1</v>
      </c>
      <c r="P3578" s="8">
        <f t="shared" si="263"/>
        <v>20</v>
      </c>
      <c r="Q3578" t="s">
        <v>8315</v>
      </c>
      <c r="R3578" t="s">
        <v>8316</v>
      </c>
      <c r="S3578" s="13">
        <f t="shared" si="262"/>
        <v>42649.215902777774</v>
      </c>
      <c r="T3578" s="13">
        <f t="shared" si="261"/>
        <v>42709.257569444446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60"/>
        <v>1.3</v>
      </c>
      <c r="P3579" s="8">
        <f t="shared" si="263"/>
        <v>28.888888888888889</v>
      </c>
      <c r="Q3579" t="s">
        <v>8315</v>
      </c>
      <c r="R3579" t="s">
        <v>8316</v>
      </c>
      <c r="S3579" s="13">
        <f t="shared" si="262"/>
        <v>42093.453506944446</v>
      </c>
      <c r="T3579" s="13">
        <f t="shared" si="261"/>
        <v>42119.936111111114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60"/>
        <v>1.0001333333333333</v>
      </c>
      <c r="P3580" s="8">
        <f t="shared" si="263"/>
        <v>40.545945945945945</v>
      </c>
      <c r="Q3580" t="s">
        <v>8315</v>
      </c>
      <c r="R3580" t="s">
        <v>8316</v>
      </c>
      <c r="S3580" s="13">
        <f t="shared" si="262"/>
        <v>42460.400196759256</v>
      </c>
      <c r="T3580" s="13">
        <f t="shared" si="261"/>
        <v>42490.400196759256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60"/>
        <v>1</v>
      </c>
      <c r="P3581" s="8">
        <f t="shared" si="263"/>
        <v>35.714285714285715</v>
      </c>
      <c r="Q3581" t="s">
        <v>8315</v>
      </c>
      <c r="R3581" t="s">
        <v>8316</v>
      </c>
      <c r="S3581" s="13">
        <f t="shared" si="262"/>
        <v>42430.428888888891</v>
      </c>
      <c r="T3581" s="13">
        <f t="shared" si="261"/>
        <v>42460.38722222222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60"/>
        <v>1.1388888888888888</v>
      </c>
      <c r="P3582" s="8">
        <f t="shared" si="263"/>
        <v>37.962962962962962</v>
      </c>
      <c r="Q3582" t="s">
        <v>8315</v>
      </c>
      <c r="R3582" t="s">
        <v>8316</v>
      </c>
      <c r="S3582" s="13">
        <f t="shared" si="262"/>
        <v>42025.842847222222</v>
      </c>
      <c r="T3582" s="13">
        <f t="shared" si="261"/>
        <v>42063.874305555553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60"/>
        <v>1</v>
      </c>
      <c r="P3583" s="8">
        <f t="shared" si="263"/>
        <v>33.333333333333336</v>
      </c>
      <c r="Q3583" t="s">
        <v>8315</v>
      </c>
      <c r="R3583" t="s">
        <v>8316</v>
      </c>
      <c r="S3583" s="13">
        <f t="shared" si="262"/>
        <v>41836.13784722222</v>
      </c>
      <c r="T3583" s="13">
        <f t="shared" si="261"/>
        <v>41850.13784722222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60"/>
        <v>2.87</v>
      </c>
      <c r="P3584" s="8">
        <f t="shared" si="263"/>
        <v>58.571428571428569</v>
      </c>
      <c r="Q3584" t="s">
        <v>8315</v>
      </c>
      <c r="R3584" t="s">
        <v>8316</v>
      </c>
      <c r="S3584" s="13">
        <f t="shared" si="262"/>
        <v>42450.762523148143</v>
      </c>
      <c r="T3584" s="13">
        <f t="shared" si="261"/>
        <v>42464.762523148143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60"/>
        <v>1.085</v>
      </c>
      <c r="P3585" s="8">
        <f t="shared" si="263"/>
        <v>135.625</v>
      </c>
      <c r="Q3585" t="s">
        <v>8315</v>
      </c>
      <c r="R3585" t="s">
        <v>8316</v>
      </c>
      <c r="S3585" s="13">
        <f t="shared" si="262"/>
        <v>42418.092650462961</v>
      </c>
      <c r="T3585" s="13">
        <f t="shared" si="261"/>
        <v>42478.050983796296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60"/>
        <v>1.155</v>
      </c>
      <c r="P3586" s="8">
        <f t="shared" si="263"/>
        <v>30.9375</v>
      </c>
      <c r="Q3586" t="s">
        <v>8315</v>
      </c>
      <c r="R3586" t="s">
        <v>8316</v>
      </c>
      <c r="S3586" s="13">
        <f t="shared" si="262"/>
        <v>42167.983148148145</v>
      </c>
      <c r="T3586" s="13">
        <f t="shared" si="261"/>
        <v>42197.983148148145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64">E3587/D3587</f>
        <v>1.1911764705882353</v>
      </c>
      <c r="P3587" s="8">
        <f t="shared" si="263"/>
        <v>176.08695652173913</v>
      </c>
      <c r="Q3587" t="s">
        <v>8315</v>
      </c>
      <c r="R3587" t="s">
        <v>8316</v>
      </c>
      <c r="S3587" s="13">
        <f t="shared" si="262"/>
        <v>41964.382986111108</v>
      </c>
      <c r="T3587" s="13">
        <f t="shared" ref="T3587:T3650" si="265">(I3587/86400)+25569+(-8/24)</f>
        <v>41994.382986111108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64"/>
        <v>1.0942666666666667</v>
      </c>
      <c r="P3588" s="8">
        <f t="shared" si="263"/>
        <v>151.9814814814815</v>
      </c>
      <c r="Q3588" t="s">
        <v>8315</v>
      </c>
      <c r="R3588" t="s">
        <v>8316</v>
      </c>
      <c r="S3588" s="13">
        <f t="shared" ref="S3588:S3651" si="266">(J3588/86400)+25569+(-8/24)</f>
        <v>42576.364236111105</v>
      </c>
      <c r="T3588" s="13">
        <f t="shared" si="265"/>
        <v>42636.364236111105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64"/>
        <v>1.266</v>
      </c>
      <c r="P3589" s="8">
        <f t="shared" si="263"/>
        <v>22.607142857142858</v>
      </c>
      <c r="Q3589" t="s">
        <v>8315</v>
      </c>
      <c r="R3589" t="s">
        <v>8316</v>
      </c>
      <c r="S3589" s="13">
        <f t="shared" si="266"/>
        <v>42503.206643518519</v>
      </c>
      <c r="T3589" s="13">
        <f t="shared" si="265"/>
        <v>42548.458333333336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64"/>
        <v>1.0049999999999999</v>
      </c>
      <c r="P3590" s="8">
        <f t="shared" si="263"/>
        <v>18.272727272727273</v>
      </c>
      <c r="Q3590" t="s">
        <v>8315</v>
      </c>
      <c r="R3590" t="s">
        <v>8316</v>
      </c>
      <c r="S3590" s="13">
        <f t="shared" si="266"/>
        <v>42101.495486111111</v>
      </c>
      <c r="T3590" s="13">
        <f t="shared" si="265"/>
        <v>42123.624999999993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64"/>
        <v>1.2749999999999999</v>
      </c>
      <c r="P3591" s="8">
        <f t="shared" si="263"/>
        <v>82.258064516129039</v>
      </c>
      <c r="Q3591" t="s">
        <v>8315</v>
      </c>
      <c r="R3591" t="s">
        <v>8316</v>
      </c>
      <c r="S3591" s="13">
        <f t="shared" si="266"/>
        <v>42125.314201388886</v>
      </c>
      <c r="T3591" s="13">
        <f t="shared" si="265"/>
        <v>42150.314201388886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64"/>
        <v>1.0005999999999999</v>
      </c>
      <c r="P3592" s="8">
        <f t="shared" si="263"/>
        <v>68.534246575342465</v>
      </c>
      <c r="Q3592" t="s">
        <v>8315</v>
      </c>
      <c r="R3592" t="s">
        <v>8316</v>
      </c>
      <c r="S3592" s="13">
        <f t="shared" si="266"/>
        <v>41902.000393518516</v>
      </c>
      <c r="T3592" s="13">
        <f t="shared" si="265"/>
        <v>41932.000393518516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64"/>
        <v>1.75</v>
      </c>
      <c r="P3593" s="8">
        <f t="shared" ref="P3593:P3629" si="267">E3593/L3593</f>
        <v>68.055555555555557</v>
      </c>
      <c r="Q3593" t="s">
        <v>8315</v>
      </c>
      <c r="R3593" t="s">
        <v>8316</v>
      </c>
      <c r="S3593" s="13">
        <f t="shared" si="266"/>
        <v>42003.61509259259</v>
      </c>
      <c r="T3593" s="13">
        <f t="shared" si="265"/>
        <v>42027.874305555553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64"/>
        <v>1.2725</v>
      </c>
      <c r="P3594" s="8">
        <f t="shared" si="267"/>
        <v>72.714285714285708</v>
      </c>
      <c r="Q3594" t="s">
        <v>8315</v>
      </c>
      <c r="R3594" t="s">
        <v>8316</v>
      </c>
      <c r="S3594" s="13">
        <f t="shared" si="266"/>
        <v>41988.496608796289</v>
      </c>
      <c r="T3594" s="13">
        <f t="shared" si="265"/>
        <v>42045.874305555553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64"/>
        <v>1.1063333333333334</v>
      </c>
      <c r="P3595" s="8">
        <f t="shared" si="267"/>
        <v>77.186046511627907</v>
      </c>
      <c r="Q3595" t="s">
        <v>8315</v>
      </c>
      <c r="R3595" t="s">
        <v>8316</v>
      </c>
      <c r="S3595" s="13">
        <f t="shared" si="266"/>
        <v>41974.565266203703</v>
      </c>
      <c r="T3595" s="13">
        <f t="shared" si="265"/>
        <v>42009.518055555549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64"/>
        <v>1.2593749999999999</v>
      </c>
      <c r="P3596" s="8">
        <f t="shared" si="267"/>
        <v>55.972222222222221</v>
      </c>
      <c r="Q3596" t="s">
        <v>8315</v>
      </c>
      <c r="R3596" t="s">
        <v>8316</v>
      </c>
      <c r="S3596" s="13">
        <f t="shared" si="266"/>
        <v>42591.733587962961</v>
      </c>
      <c r="T3596" s="13">
        <f t="shared" si="265"/>
        <v>42616.733587962961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64"/>
        <v>1.1850000000000001</v>
      </c>
      <c r="P3597" s="8">
        <f t="shared" si="267"/>
        <v>49.693548387096776</v>
      </c>
      <c r="Q3597" t="s">
        <v>8315</v>
      </c>
      <c r="R3597" t="s">
        <v>8316</v>
      </c>
      <c r="S3597" s="13">
        <f t="shared" si="266"/>
        <v>42049.675034722219</v>
      </c>
      <c r="T3597" s="13">
        <f t="shared" si="265"/>
        <v>42075.957638888889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64"/>
        <v>1.0772727272727274</v>
      </c>
      <c r="P3598" s="8">
        <f t="shared" si="267"/>
        <v>79</v>
      </c>
      <c r="Q3598" t="s">
        <v>8315</v>
      </c>
      <c r="R3598" t="s">
        <v>8316</v>
      </c>
      <c r="S3598" s="13">
        <f t="shared" si="266"/>
        <v>41856.381736111107</v>
      </c>
      <c r="T3598" s="13">
        <f t="shared" si="265"/>
        <v>41877.381736111107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64"/>
        <v>1.026</v>
      </c>
      <c r="P3599" s="8">
        <f t="shared" si="267"/>
        <v>77.727272727272734</v>
      </c>
      <c r="Q3599" t="s">
        <v>8315</v>
      </c>
      <c r="R3599" t="s">
        <v>8316</v>
      </c>
      <c r="S3599" s="13">
        <f t="shared" si="266"/>
        <v>42417.252199074072</v>
      </c>
      <c r="T3599" s="13">
        <f t="shared" si="265"/>
        <v>42431.915972222218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64"/>
        <v>1.101</v>
      </c>
      <c r="P3600" s="8">
        <f t="shared" si="267"/>
        <v>40.777777777777779</v>
      </c>
      <c r="Q3600" t="s">
        <v>8315</v>
      </c>
      <c r="R3600" t="s">
        <v>8316</v>
      </c>
      <c r="S3600" s="13">
        <f t="shared" si="266"/>
        <v>41866.465532407405</v>
      </c>
      <c r="T3600" s="13">
        <f t="shared" si="265"/>
        <v>41884.874305555553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64"/>
        <v>2.02</v>
      </c>
      <c r="P3601" s="8">
        <f t="shared" si="267"/>
        <v>59.411764705882355</v>
      </c>
      <c r="Q3601" t="s">
        <v>8315</v>
      </c>
      <c r="R3601" t="s">
        <v>8316</v>
      </c>
      <c r="S3601" s="13">
        <f t="shared" si="266"/>
        <v>42220.461539351854</v>
      </c>
      <c r="T3601" s="13">
        <f t="shared" si="265"/>
        <v>42245.666666666664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64"/>
        <v>1.3</v>
      </c>
      <c r="P3602" s="8">
        <f t="shared" si="267"/>
        <v>3.25</v>
      </c>
      <c r="Q3602" t="s">
        <v>8315</v>
      </c>
      <c r="R3602" t="s">
        <v>8316</v>
      </c>
      <c r="S3602" s="13">
        <f t="shared" si="266"/>
        <v>42628.515787037039</v>
      </c>
      <c r="T3602" s="13">
        <f t="shared" si="265"/>
        <v>42656.515787037039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64"/>
        <v>1.0435000000000001</v>
      </c>
      <c r="P3603" s="8">
        <f t="shared" si="267"/>
        <v>39.377358490566039</v>
      </c>
      <c r="Q3603" t="s">
        <v>8315</v>
      </c>
      <c r="R3603" t="s">
        <v>8316</v>
      </c>
      <c r="S3603" s="13">
        <f t="shared" si="266"/>
        <v>41990.665300925924</v>
      </c>
      <c r="T3603" s="13">
        <f t="shared" si="265"/>
        <v>42020.665300925924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64"/>
        <v>1.0004999999999999</v>
      </c>
      <c r="P3604" s="8">
        <f t="shared" si="267"/>
        <v>81.673469387755105</v>
      </c>
      <c r="Q3604" t="s">
        <v>8315</v>
      </c>
      <c r="R3604" t="s">
        <v>8316</v>
      </c>
      <c r="S3604" s="13">
        <f t="shared" si="266"/>
        <v>42447.56109953703</v>
      </c>
      <c r="T3604" s="13">
        <f t="shared" si="265"/>
        <v>42507.56109953703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64"/>
        <v>1.7066666666666668</v>
      </c>
      <c r="P3605" s="8">
        <f t="shared" si="267"/>
        <v>44.912280701754383</v>
      </c>
      <c r="Q3605" t="s">
        <v>8315</v>
      </c>
      <c r="R3605" t="s">
        <v>8316</v>
      </c>
      <c r="S3605" s="13">
        <f t="shared" si="266"/>
        <v>42283.531018518515</v>
      </c>
      <c r="T3605" s="13">
        <f t="shared" si="265"/>
        <v>42313.572685185187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64"/>
        <v>1.1283333333333334</v>
      </c>
      <c r="P3606" s="8">
        <f t="shared" si="267"/>
        <v>49.05797101449275</v>
      </c>
      <c r="Q3606" t="s">
        <v>8315</v>
      </c>
      <c r="R3606" t="s">
        <v>8316</v>
      </c>
      <c r="S3606" s="13">
        <f t="shared" si="266"/>
        <v>42482.68236111111</v>
      </c>
      <c r="T3606" s="13">
        <f t="shared" si="265"/>
        <v>42488.957638888889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64"/>
        <v>1.84</v>
      </c>
      <c r="P3607" s="8">
        <f t="shared" si="267"/>
        <v>30.666666666666668</v>
      </c>
      <c r="Q3607" t="s">
        <v>8315</v>
      </c>
      <c r="R3607" t="s">
        <v>8316</v>
      </c>
      <c r="S3607" s="13">
        <f t="shared" si="266"/>
        <v>42383.459791666661</v>
      </c>
      <c r="T3607" s="13">
        <f t="shared" si="265"/>
        <v>42413.459791666661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64"/>
        <v>1.3026666666666666</v>
      </c>
      <c r="P3608" s="8">
        <f t="shared" si="267"/>
        <v>61.0625</v>
      </c>
      <c r="Q3608" t="s">
        <v>8315</v>
      </c>
      <c r="R3608" t="s">
        <v>8316</v>
      </c>
      <c r="S3608" s="13">
        <f t="shared" si="266"/>
        <v>42566.271493055552</v>
      </c>
      <c r="T3608" s="13">
        <f t="shared" si="265"/>
        <v>42596.271493055552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64"/>
        <v>1.0545454545454545</v>
      </c>
      <c r="P3609" s="8">
        <f t="shared" si="267"/>
        <v>29</v>
      </c>
      <c r="Q3609" t="s">
        <v>8315</v>
      </c>
      <c r="R3609" t="s">
        <v>8316</v>
      </c>
      <c r="S3609" s="13">
        <f t="shared" si="266"/>
        <v>42338.630578703705</v>
      </c>
      <c r="T3609" s="13">
        <f t="shared" si="265"/>
        <v>42352.666666666664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64"/>
        <v>1</v>
      </c>
      <c r="P3610" s="8">
        <f t="shared" si="267"/>
        <v>29.62962962962963</v>
      </c>
      <c r="Q3610" t="s">
        <v>8315</v>
      </c>
      <c r="R3610" t="s">
        <v>8316</v>
      </c>
      <c r="S3610" s="13">
        <f t="shared" si="266"/>
        <v>42506.376041666663</v>
      </c>
      <c r="T3610" s="13">
        <f t="shared" si="265"/>
        <v>42538.249999999993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64"/>
        <v>1.5331632653061225</v>
      </c>
      <c r="P3611" s="8">
        <f t="shared" si="267"/>
        <v>143.0952380952381</v>
      </c>
      <c r="Q3611" t="s">
        <v>8315</v>
      </c>
      <c r="R3611" t="s">
        <v>8316</v>
      </c>
      <c r="S3611" s="13">
        <f t="shared" si="266"/>
        <v>42429.658391203702</v>
      </c>
      <c r="T3611" s="13">
        <f t="shared" si="265"/>
        <v>42459.616724537038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64"/>
        <v>1.623</v>
      </c>
      <c r="P3612" s="8">
        <f t="shared" si="267"/>
        <v>52.354838709677416</v>
      </c>
      <c r="Q3612" t="s">
        <v>8315</v>
      </c>
      <c r="R3612" t="s">
        <v>8316</v>
      </c>
      <c r="S3612" s="13">
        <f t="shared" si="266"/>
        <v>42203.09879629629</v>
      </c>
      <c r="T3612" s="13">
        <f t="shared" si="265"/>
        <v>42233.09879629629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64"/>
        <v>1.36</v>
      </c>
      <c r="P3613" s="8">
        <f t="shared" si="267"/>
        <v>66.666666666666671</v>
      </c>
      <c r="Q3613" t="s">
        <v>8315</v>
      </c>
      <c r="R3613" t="s">
        <v>8316</v>
      </c>
      <c r="S3613" s="13">
        <f t="shared" si="266"/>
        <v>42072.037048611113</v>
      </c>
      <c r="T3613" s="13">
        <f t="shared" si="265"/>
        <v>42102.037048611113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64"/>
        <v>1.444</v>
      </c>
      <c r="P3614" s="8">
        <f t="shared" si="267"/>
        <v>126.66666666666667</v>
      </c>
      <c r="Q3614" t="s">
        <v>8315</v>
      </c>
      <c r="R3614" t="s">
        <v>8316</v>
      </c>
      <c r="S3614" s="13">
        <f t="shared" si="266"/>
        <v>41789.393645833326</v>
      </c>
      <c r="T3614" s="13">
        <f t="shared" si="265"/>
        <v>41799.393645833326</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64"/>
        <v>1</v>
      </c>
      <c r="P3615" s="8">
        <f t="shared" si="267"/>
        <v>62.5</v>
      </c>
      <c r="Q3615" t="s">
        <v>8315</v>
      </c>
      <c r="R3615" t="s">
        <v>8316</v>
      </c>
      <c r="S3615" s="13">
        <f t="shared" si="266"/>
        <v>41788.256643518514</v>
      </c>
      <c r="T3615" s="13">
        <f t="shared" si="265"/>
        <v>41818.256643518514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64"/>
        <v>1.008</v>
      </c>
      <c r="P3616" s="8">
        <f t="shared" si="267"/>
        <v>35.492957746478872</v>
      </c>
      <c r="Q3616" t="s">
        <v>8315</v>
      </c>
      <c r="R3616" t="s">
        <v>8316</v>
      </c>
      <c r="S3616" s="13">
        <f t="shared" si="266"/>
        <v>42143.708518518521</v>
      </c>
      <c r="T3616" s="13">
        <f t="shared" si="265"/>
        <v>42173.708518518521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64"/>
        <v>1.0680000000000001</v>
      </c>
      <c r="P3617" s="8">
        <f t="shared" si="267"/>
        <v>37.083333333333336</v>
      </c>
      <c r="Q3617" t="s">
        <v>8315</v>
      </c>
      <c r="R3617" t="s">
        <v>8316</v>
      </c>
      <c r="S3617" s="13">
        <f t="shared" si="266"/>
        <v>42318.260370370372</v>
      </c>
      <c r="T3617" s="13">
        <f t="shared" si="265"/>
        <v>42348.260370370372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64"/>
        <v>1.248</v>
      </c>
      <c r="P3618" s="8">
        <f t="shared" si="267"/>
        <v>69.333333333333329</v>
      </c>
      <c r="Q3618" t="s">
        <v>8315</v>
      </c>
      <c r="R3618" t="s">
        <v>8316</v>
      </c>
      <c r="S3618" s="13">
        <f t="shared" si="266"/>
        <v>42052.616481481477</v>
      </c>
      <c r="T3618" s="13">
        <f t="shared" si="265"/>
        <v>42082.574814814812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64"/>
        <v>1.1891891891891893</v>
      </c>
      <c r="P3619" s="8">
        <f t="shared" si="267"/>
        <v>17.254901960784313</v>
      </c>
      <c r="Q3619" t="s">
        <v>8315</v>
      </c>
      <c r="R3619" t="s">
        <v>8316</v>
      </c>
      <c r="S3619" s="13">
        <f t="shared" si="266"/>
        <v>42779.276956018519</v>
      </c>
      <c r="T3619" s="13">
        <f t="shared" si="265"/>
        <v>42793.666666666664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64"/>
        <v>1.01</v>
      </c>
      <c r="P3620" s="8">
        <f t="shared" si="267"/>
        <v>36.071428571428569</v>
      </c>
      <c r="Q3620" t="s">
        <v>8315</v>
      </c>
      <c r="R3620" t="s">
        <v>8316</v>
      </c>
      <c r="S3620" s="13">
        <f t="shared" si="266"/>
        <v>42128.294560185182</v>
      </c>
      <c r="T3620" s="13">
        <f t="shared" si="265"/>
        <v>42158.294560185182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64"/>
        <v>1.1299999999999999</v>
      </c>
      <c r="P3621" s="8">
        <f t="shared" si="267"/>
        <v>66.470588235294116</v>
      </c>
      <c r="Q3621" t="s">
        <v>8315</v>
      </c>
      <c r="R3621" t="s">
        <v>8316</v>
      </c>
      <c r="S3621" s="13">
        <f t="shared" si="266"/>
        <v>42660.798912037033</v>
      </c>
      <c r="T3621" s="13">
        <f t="shared" si="265"/>
        <v>42693.583333333336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64"/>
        <v>1.0519047619047619</v>
      </c>
      <c r="P3622" s="8">
        <f t="shared" si="267"/>
        <v>56.065989847715734</v>
      </c>
      <c r="Q3622" t="s">
        <v>8315</v>
      </c>
      <c r="R3622" t="s">
        <v>8316</v>
      </c>
      <c r="S3622" s="13">
        <f t="shared" si="266"/>
        <v>42037.60487268518</v>
      </c>
      <c r="T3622" s="13">
        <f t="shared" si="265"/>
        <v>42067.833333333336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64"/>
        <v>1.0973333333333333</v>
      </c>
      <c r="P3623" s="8">
        <f t="shared" si="267"/>
        <v>47.028571428571432</v>
      </c>
      <c r="Q3623" t="s">
        <v>8315</v>
      </c>
      <c r="R3623" t="s">
        <v>8316</v>
      </c>
      <c r="S3623" s="13">
        <f t="shared" si="266"/>
        <v>42619.602361111109</v>
      </c>
      <c r="T3623" s="13">
        <f t="shared" si="265"/>
        <v>42643.541666666664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64"/>
        <v>1.00099</v>
      </c>
      <c r="P3624" s="8">
        <f t="shared" si="267"/>
        <v>47.666190476190479</v>
      </c>
      <c r="Q3624" t="s">
        <v>8315</v>
      </c>
      <c r="R3624" t="s">
        <v>8316</v>
      </c>
      <c r="S3624" s="13">
        <f t="shared" si="266"/>
        <v>41876.888553240737</v>
      </c>
      <c r="T3624" s="13">
        <f t="shared" si="265"/>
        <v>41909.807638888888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64"/>
        <v>1.2</v>
      </c>
      <c r="P3625" s="8">
        <f t="shared" si="267"/>
        <v>88.235294117647058</v>
      </c>
      <c r="Q3625" t="s">
        <v>8315</v>
      </c>
      <c r="R3625" t="s">
        <v>8316</v>
      </c>
      <c r="S3625" s="13">
        <f t="shared" si="266"/>
        <v>41828.403587962959</v>
      </c>
      <c r="T3625" s="13">
        <f t="shared" si="265"/>
        <v>41845.958333333328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64"/>
        <v>1.0493333333333332</v>
      </c>
      <c r="P3626" s="8">
        <f t="shared" si="267"/>
        <v>80.717948717948715</v>
      </c>
      <c r="Q3626" t="s">
        <v>8315</v>
      </c>
      <c r="R3626" t="s">
        <v>8316</v>
      </c>
      <c r="S3626" s="13">
        <f t="shared" si="266"/>
        <v>42545.44085648148</v>
      </c>
      <c r="T3626" s="13">
        <f t="shared" si="265"/>
        <v>42605.44085648148</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64"/>
        <v>1.0266666666666666</v>
      </c>
      <c r="P3627" s="8">
        <f t="shared" si="267"/>
        <v>39.487179487179489</v>
      </c>
      <c r="Q3627" t="s">
        <v>8315</v>
      </c>
      <c r="R3627" t="s">
        <v>8316</v>
      </c>
      <c r="S3627" s="13">
        <f t="shared" si="266"/>
        <v>42157.319178240738</v>
      </c>
      <c r="T3627" s="13">
        <f t="shared" si="265"/>
        <v>42187.319178240738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64"/>
        <v>1.0182500000000001</v>
      </c>
      <c r="P3628" s="8">
        <f t="shared" si="267"/>
        <v>84.854166666666671</v>
      </c>
      <c r="Q3628" t="s">
        <v>8315</v>
      </c>
      <c r="R3628" t="s">
        <v>8316</v>
      </c>
      <c r="S3628" s="13">
        <f t="shared" si="266"/>
        <v>41846.333993055552</v>
      </c>
      <c r="T3628" s="13">
        <f t="shared" si="265"/>
        <v>41867.333993055552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64"/>
        <v>1</v>
      </c>
      <c r="P3629" s="8">
        <f t="shared" si="267"/>
        <v>68.965517241379317</v>
      </c>
      <c r="Q3629" t="s">
        <v>8315</v>
      </c>
      <c r="R3629" t="s">
        <v>8316</v>
      </c>
      <c r="S3629" s="13">
        <f t="shared" si="266"/>
        <v>42460.408414351848</v>
      </c>
      <c r="T3629" s="13">
        <f t="shared" si="265"/>
        <v>42510.832638888889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64"/>
        <v>0</v>
      </c>
      <c r="Q3630" t="s">
        <v>8315</v>
      </c>
      <c r="R3630" t="s">
        <v>8357</v>
      </c>
      <c r="S3630" s="13">
        <f t="shared" si="266"/>
        <v>42291.4999537037</v>
      </c>
      <c r="T3630" s="13">
        <f t="shared" si="265"/>
        <v>42351.541620370372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64"/>
        <v>1.9999999999999999E-6</v>
      </c>
      <c r="P3631" s="8">
        <f t="shared" ref="P3631:P3637" si="268">E3631/L3631</f>
        <v>1</v>
      </c>
      <c r="Q3631" t="s">
        <v>8315</v>
      </c>
      <c r="R3631" t="s">
        <v>8357</v>
      </c>
      <c r="S3631" s="13">
        <f t="shared" si="266"/>
        <v>42436.761157407404</v>
      </c>
      <c r="T3631" s="13">
        <f t="shared" si="265"/>
        <v>42495.374999999993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64"/>
        <v>3.3333333333333332E-4</v>
      </c>
      <c r="P3632" s="8">
        <f t="shared" si="268"/>
        <v>1</v>
      </c>
      <c r="Q3632" t="s">
        <v>8315</v>
      </c>
      <c r="R3632" t="s">
        <v>8357</v>
      </c>
      <c r="S3632" s="13">
        <f t="shared" si="266"/>
        <v>41942.513773148145</v>
      </c>
      <c r="T3632" s="13">
        <f t="shared" si="265"/>
        <v>41972.555439814816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64"/>
        <v>0.51023391812865493</v>
      </c>
      <c r="P3633" s="8">
        <f t="shared" si="268"/>
        <v>147.88135593220338</v>
      </c>
      <c r="Q3633" t="s">
        <v>8315</v>
      </c>
      <c r="R3633" t="s">
        <v>8357</v>
      </c>
      <c r="S3633" s="13">
        <f t="shared" si="266"/>
        <v>41880.42010416666</v>
      </c>
      <c r="T3633" s="13">
        <f t="shared" si="265"/>
        <v>41904.832638888889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64"/>
        <v>0.2</v>
      </c>
      <c r="P3634" s="8">
        <f t="shared" si="268"/>
        <v>100</v>
      </c>
      <c r="Q3634" t="s">
        <v>8315</v>
      </c>
      <c r="R3634" t="s">
        <v>8357</v>
      </c>
      <c r="S3634" s="13">
        <f t="shared" si="266"/>
        <v>41946.603576388887</v>
      </c>
      <c r="T3634" s="13">
        <f t="shared" si="265"/>
        <v>41966.603576388887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64"/>
        <v>0.35239999999999999</v>
      </c>
      <c r="P3635" s="8">
        <f t="shared" si="268"/>
        <v>56.838709677419352</v>
      </c>
      <c r="Q3635" t="s">
        <v>8315</v>
      </c>
      <c r="R3635" t="s">
        <v>8357</v>
      </c>
      <c r="S3635" s="13">
        <f t="shared" si="266"/>
        <v>42649.290127314809</v>
      </c>
      <c r="T3635" s="13">
        <f t="shared" si="265"/>
        <v>42692.708333333336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64"/>
        <v>4.2466666666666666E-2</v>
      </c>
      <c r="P3636" s="8">
        <f t="shared" si="268"/>
        <v>176.94444444444446</v>
      </c>
      <c r="Q3636" t="s">
        <v>8315</v>
      </c>
      <c r="R3636" t="s">
        <v>8357</v>
      </c>
      <c r="S3636" s="13">
        <f t="shared" si="266"/>
        <v>42700.833032407405</v>
      </c>
      <c r="T3636" s="13">
        <f t="shared" si="265"/>
        <v>42748.832638888889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64"/>
        <v>0.36457142857142855</v>
      </c>
      <c r="P3637" s="8">
        <f t="shared" si="268"/>
        <v>127.6</v>
      </c>
      <c r="Q3637" t="s">
        <v>8315</v>
      </c>
      <c r="R3637" t="s">
        <v>8357</v>
      </c>
      <c r="S3637" s="13">
        <f t="shared" si="266"/>
        <v>42450.549490740734</v>
      </c>
      <c r="T3637" s="13">
        <f t="shared" si="265"/>
        <v>42480.549490740734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64"/>
        <v>0</v>
      </c>
      <c r="Q3638" t="s">
        <v>8315</v>
      </c>
      <c r="R3638" t="s">
        <v>8357</v>
      </c>
      <c r="S3638" s="13">
        <f t="shared" si="266"/>
        <v>42226.361446759256</v>
      </c>
      <c r="T3638" s="13">
        <f t="shared" si="265"/>
        <v>42261.361446759256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64"/>
        <v>0.30866666666666664</v>
      </c>
      <c r="P3639" s="8">
        <f>E3639/L3639</f>
        <v>66.142857142857139</v>
      </c>
      <c r="Q3639" t="s">
        <v>8315</v>
      </c>
      <c r="R3639" t="s">
        <v>8357</v>
      </c>
      <c r="S3639" s="13">
        <f t="shared" si="266"/>
        <v>41975.367303240739</v>
      </c>
      <c r="T3639" s="13">
        <f t="shared" si="265"/>
        <v>42005.367303240739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64"/>
        <v>6.545454545454546E-2</v>
      </c>
      <c r="P3640" s="8">
        <f>E3640/L3640</f>
        <v>108</v>
      </c>
      <c r="Q3640" t="s">
        <v>8315</v>
      </c>
      <c r="R3640" t="s">
        <v>8357</v>
      </c>
      <c r="S3640" s="13">
        <f t="shared" si="266"/>
        <v>42053.339490740742</v>
      </c>
      <c r="T3640" s="13">
        <f t="shared" si="265"/>
        <v>42113.29782407407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64"/>
        <v>4.0000000000000003E-5</v>
      </c>
      <c r="P3641" s="8">
        <f>E3641/L3641</f>
        <v>1</v>
      </c>
      <c r="Q3641" t="s">
        <v>8315</v>
      </c>
      <c r="R3641" t="s">
        <v>8357</v>
      </c>
      <c r="S3641" s="13">
        <f t="shared" si="266"/>
        <v>42590.343819444439</v>
      </c>
      <c r="T3641" s="13">
        <f t="shared" si="265"/>
        <v>42650.299305555549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64"/>
        <v>5.5E-2</v>
      </c>
      <c r="P3642" s="8">
        <f>E3642/L3642</f>
        <v>18.333333333333332</v>
      </c>
      <c r="Q3642" t="s">
        <v>8315</v>
      </c>
      <c r="R3642" t="s">
        <v>8357</v>
      </c>
      <c r="S3642" s="13">
        <f t="shared" si="266"/>
        <v>42104.448263888888</v>
      </c>
      <c r="T3642" s="13">
        <f t="shared" si="265"/>
        <v>42134.448263888888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64"/>
        <v>0</v>
      </c>
      <c r="Q3643" t="s">
        <v>8315</v>
      </c>
      <c r="R3643" t="s">
        <v>8357</v>
      </c>
      <c r="S3643" s="13">
        <f t="shared" si="266"/>
        <v>41899.29373842592</v>
      </c>
      <c r="T3643" s="13">
        <f t="shared" si="265"/>
        <v>41916.875</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64"/>
        <v>2.1428571428571429E-2</v>
      </c>
      <c r="P3644" s="8">
        <f>E3644/L3644</f>
        <v>7.5</v>
      </c>
      <c r="Q3644" t="s">
        <v>8315</v>
      </c>
      <c r="R3644" t="s">
        <v>8357</v>
      </c>
      <c r="S3644" s="13">
        <f t="shared" si="266"/>
        <v>42297.482951388891</v>
      </c>
      <c r="T3644" s="13">
        <f t="shared" si="265"/>
        <v>42338.374999999993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64"/>
        <v>0</v>
      </c>
      <c r="Q3645" t="s">
        <v>8315</v>
      </c>
      <c r="R3645" t="s">
        <v>8357</v>
      </c>
      <c r="S3645" s="13">
        <f t="shared" si="266"/>
        <v>42284.810636574075</v>
      </c>
      <c r="T3645" s="13">
        <f t="shared" si="265"/>
        <v>42324.852303240739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64"/>
        <v>0.16420000000000001</v>
      </c>
      <c r="P3646" s="8">
        <f t="shared" ref="P3646:P3709" si="269">E3646/L3646</f>
        <v>68.416666666666671</v>
      </c>
      <c r="Q3646" t="s">
        <v>8315</v>
      </c>
      <c r="R3646" t="s">
        <v>8357</v>
      </c>
      <c r="S3646" s="13">
        <f t="shared" si="266"/>
        <v>42408.908414351848</v>
      </c>
      <c r="T3646" s="13">
        <f t="shared" si="265"/>
        <v>42436.874305555553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64"/>
        <v>1E-3</v>
      </c>
      <c r="P3647" s="8">
        <f t="shared" si="269"/>
        <v>1</v>
      </c>
      <c r="Q3647" t="s">
        <v>8315</v>
      </c>
      <c r="R3647" t="s">
        <v>8357</v>
      </c>
      <c r="S3647" s="13">
        <f t="shared" si="266"/>
        <v>42665.637013888881</v>
      </c>
      <c r="T3647" s="13">
        <f t="shared" si="265"/>
        <v>42695.678680555553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64"/>
        <v>4.8099999999999997E-2</v>
      </c>
      <c r="P3648" s="8">
        <f t="shared" si="269"/>
        <v>60.125</v>
      </c>
      <c r="Q3648" t="s">
        <v>8315</v>
      </c>
      <c r="R3648" t="s">
        <v>8357</v>
      </c>
      <c r="S3648" s="13">
        <f t="shared" si="266"/>
        <v>42140.08798611111</v>
      </c>
      <c r="T3648" s="13">
        <f t="shared" si="265"/>
        <v>42171.645833333336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64"/>
        <v>0.06</v>
      </c>
      <c r="P3649" s="8">
        <f t="shared" si="269"/>
        <v>15</v>
      </c>
      <c r="Q3649" t="s">
        <v>8315</v>
      </c>
      <c r="R3649" t="s">
        <v>8357</v>
      </c>
      <c r="S3649" s="13">
        <f t="shared" si="266"/>
        <v>42598.415821759256</v>
      </c>
      <c r="T3649" s="13">
        <f t="shared" si="265"/>
        <v>42643.415821759256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64"/>
        <v>1.003825</v>
      </c>
      <c r="P3650" s="8">
        <f t="shared" si="269"/>
        <v>550.04109589041093</v>
      </c>
      <c r="Q3650" t="s">
        <v>8315</v>
      </c>
      <c r="R3650" t="s">
        <v>8316</v>
      </c>
      <c r="S3650" s="13">
        <f t="shared" si="266"/>
        <v>41886.958854166667</v>
      </c>
      <c r="T3650" s="13">
        <f t="shared" si="265"/>
        <v>41916.958854166667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70">E3651/D3651</f>
        <v>1.04</v>
      </c>
      <c r="P3651" s="8">
        <f t="shared" si="269"/>
        <v>97.5</v>
      </c>
      <c r="Q3651" t="s">
        <v>8315</v>
      </c>
      <c r="R3651" t="s">
        <v>8316</v>
      </c>
      <c r="S3651" s="13">
        <f t="shared" si="266"/>
        <v>41780.379560185182</v>
      </c>
      <c r="T3651" s="13">
        <f t="shared" ref="T3651:T3714" si="271">(I3651/86400)+25569+(-8/24)</f>
        <v>41806.379560185182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70"/>
        <v>1</v>
      </c>
      <c r="P3652" s="8">
        <f t="shared" si="269"/>
        <v>29.411764705882351</v>
      </c>
      <c r="Q3652" t="s">
        <v>8315</v>
      </c>
      <c r="R3652" t="s">
        <v>8316</v>
      </c>
      <c r="S3652" s="13">
        <f t="shared" ref="S3652:S3715" si="272">(J3652/86400)+25569+(-8/24)</f>
        <v>42381.145648148151</v>
      </c>
      <c r="T3652" s="13">
        <f t="shared" si="271"/>
        <v>42402.145648148151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70"/>
        <v>1.04</v>
      </c>
      <c r="P3653" s="8">
        <f t="shared" si="269"/>
        <v>57.777777777777779</v>
      </c>
      <c r="Q3653" t="s">
        <v>8315</v>
      </c>
      <c r="R3653" t="s">
        <v>8316</v>
      </c>
      <c r="S3653" s="13">
        <f t="shared" si="272"/>
        <v>41828.312986111108</v>
      </c>
      <c r="T3653" s="13">
        <f t="shared" si="271"/>
        <v>41861.332638888889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70"/>
        <v>2.5066666666666668</v>
      </c>
      <c r="P3654" s="8">
        <f t="shared" si="269"/>
        <v>44.235294117647058</v>
      </c>
      <c r="Q3654" t="s">
        <v>8315</v>
      </c>
      <c r="R3654" t="s">
        <v>8316</v>
      </c>
      <c r="S3654" s="13">
        <f t="shared" si="272"/>
        <v>42596.311365740738</v>
      </c>
      <c r="T3654" s="13">
        <f t="shared" si="271"/>
        <v>42606.832638888889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70"/>
        <v>1.0049999999999999</v>
      </c>
      <c r="P3655" s="8">
        <f t="shared" si="269"/>
        <v>60.909090909090907</v>
      </c>
      <c r="Q3655" t="s">
        <v>8315</v>
      </c>
      <c r="R3655" t="s">
        <v>8316</v>
      </c>
      <c r="S3655" s="13">
        <f t="shared" si="272"/>
        <v>42191.030173611107</v>
      </c>
      <c r="T3655" s="13">
        <f t="shared" si="271"/>
        <v>42221.030173611107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70"/>
        <v>1.744</v>
      </c>
      <c r="P3656" s="8">
        <f t="shared" si="269"/>
        <v>68.84210526315789</v>
      </c>
      <c r="Q3656" t="s">
        <v>8315</v>
      </c>
      <c r="R3656" t="s">
        <v>8316</v>
      </c>
      <c r="S3656" s="13">
        <f t="shared" si="272"/>
        <v>42440.08317129629</v>
      </c>
      <c r="T3656" s="13">
        <f t="shared" si="271"/>
        <v>42463.374999999993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70"/>
        <v>1.1626000000000001</v>
      </c>
      <c r="P3657" s="8">
        <f t="shared" si="269"/>
        <v>73.582278481012665</v>
      </c>
      <c r="Q3657" t="s">
        <v>8315</v>
      </c>
      <c r="R3657" t="s">
        <v>8316</v>
      </c>
      <c r="S3657" s="13">
        <f t="shared" si="272"/>
        <v>42173.469884259255</v>
      </c>
      <c r="T3657" s="13">
        <f t="shared" si="271"/>
        <v>42202.957638888889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70"/>
        <v>1.0582</v>
      </c>
      <c r="P3658" s="8">
        <f t="shared" si="269"/>
        <v>115.02173913043478</v>
      </c>
      <c r="Q3658" t="s">
        <v>8315</v>
      </c>
      <c r="R3658" t="s">
        <v>8316</v>
      </c>
      <c r="S3658" s="13">
        <f t="shared" si="272"/>
        <v>42737.576805555553</v>
      </c>
      <c r="T3658" s="13">
        <f t="shared" si="271"/>
        <v>42767.624305555553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70"/>
        <v>1.1074999999999999</v>
      </c>
      <c r="P3659" s="8">
        <f t="shared" si="269"/>
        <v>110.75</v>
      </c>
      <c r="Q3659" t="s">
        <v>8315</v>
      </c>
      <c r="R3659" t="s">
        <v>8316</v>
      </c>
      <c r="S3659" s="13">
        <f t="shared" si="272"/>
        <v>42499.2965162037</v>
      </c>
      <c r="T3659" s="13">
        <f t="shared" si="271"/>
        <v>42522.570833333331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70"/>
        <v>1.0066666666666666</v>
      </c>
      <c r="P3660" s="8">
        <f t="shared" si="269"/>
        <v>75.5</v>
      </c>
      <c r="Q3660" t="s">
        <v>8315</v>
      </c>
      <c r="R3660" t="s">
        <v>8316</v>
      </c>
      <c r="S3660" s="13">
        <f t="shared" si="272"/>
        <v>41775.525231481479</v>
      </c>
      <c r="T3660" s="13">
        <f t="shared" si="271"/>
        <v>41821.832638888889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70"/>
        <v>1.0203333333333333</v>
      </c>
      <c r="P3661" s="8">
        <f t="shared" si="269"/>
        <v>235.46153846153845</v>
      </c>
      <c r="Q3661" t="s">
        <v>8315</v>
      </c>
      <c r="R3661" t="s">
        <v>8316</v>
      </c>
      <c r="S3661" s="13">
        <f t="shared" si="272"/>
        <v>42054.943865740737</v>
      </c>
      <c r="T3661" s="13">
        <f t="shared" si="271"/>
        <v>42082.277083333327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70"/>
        <v>1</v>
      </c>
      <c r="P3662" s="8">
        <f t="shared" si="269"/>
        <v>11.363636363636363</v>
      </c>
      <c r="Q3662" t="s">
        <v>8315</v>
      </c>
      <c r="R3662" t="s">
        <v>8316</v>
      </c>
      <c r="S3662" s="13">
        <f t="shared" si="272"/>
        <v>41971.547743055555</v>
      </c>
      <c r="T3662" s="13">
        <f t="shared" si="271"/>
        <v>41996.547743055555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70"/>
        <v>1.1100000000000001</v>
      </c>
      <c r="P3663" s="8">
        <f t="shared" si="269"/>
        <v>92.5</v>
      </c>
      <c r="Q3663" t="s">
        <v>8315</v>
      </c>
      <c r="R3663" t="s">
        <v>8316</v>
      </c>
      <c r="S3663" s="13">
        <f t="shared" si="272"/>
        <v>42447.563333333332</v>
      </c>
      <c r="T3663" s="13">
        <f t="shared" si="271"/>
        <v>42469.833333333336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70"/>
        <v>1.0142500000000001</v>
      </c>
      <c r="P3664" s="8">
        <f t="shared" si="269"/>
        <v>202.85</v>
      </c>
      <c r="Q3664" t="s">
        <v>8315</v>
      </c>
      <c r="R3664" t="s">
        <v>8316</v>
      </c>
      <c r="S3664" s="13">
        <f t="shared" si="272"/>
        <v>42063.886736111112</v>
      </c>
      <c r="T3664" s="13">
        <f t="shared" si="271"/>
        <v>42093.84506944444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70"/>
        <v>1.04</v>
      </c>
      <c r="P3665" s="8">
        <f t="shared" si="269"/>
        <v>26</v>
      </c>
      <c r="Q3665" t="s">
        <v>8315</v>
      </c>
      <c r="R3665" t="s">
        <v>8316</v>
      </c>
      <c r="S3665" s="13">
        <f t="shared" si="272"/>
        <v>42665.118402777771</v>
      </c>
      <c r="T3665" s="13">
        <f t="shared" si="271"/>
        <v>42725.160069444442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70"/>
        <v>1.09375</v>
      </c>
      <c r="P3666" s="8">
        <f t="shared" si="269"/>
        <v>46.05263157894737</v>
      </c>
      <c r="Q3666" t="s">
        <v>8315</v>
      </c>
      <c r="R3666" t="s">
        <v>8316</v>
      </c>
      <c r="S3666" s="13">
        <f t="shared" si="272"/>
        <v>42522.91538194444</v>
      </c>
      <c r="T3666" s="13">
        <f t="shared" si="271"/>
        <v>42536.91538194444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70"/>
        <v>1.1516129032258065</v>
      </c>
      <c r="P3667" s="8">
        <f t="shared" si="269"/>
        <v>51</v>
      </c>
      <c r="Q3667" t="s">
        <v>8315</v>
      </c>
      <c r="R3667" t="s">
        <v>8316</v>
      </c>
      <c r="S3667" s="13">
        <f t="shared" si="272"/>
        <v>42294.47479166666</v>
      </c>
      <c r="T3667" s="13">
        <f t="shared" si="271"/>
        <v>42305.495833333327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70"/>
        <v>1</v>
      </c>
      <c r="P3668" s="8">
        <f t="shared" si="269"/>
        <v>31.578947368421051</v>
      </c>
      <c r="Q3668" t="s">
        <v>8315</v>
      </c>
      <c r="R3668" t="s">
        <v>8316</v>
      </c>
      <c r="S3668" s="13">
        <f t="shared" si="272"/>
        <v>41822.571550925924</v>
      </c>
      <c r="T3668" s="13">
        <f t="shared" si="271"/>
        <v>41843.958333333328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70"/>
        <v>1.0317033333333334</v>
      </c>
      <c r="P3669" s="8">
        <f t="shared" si="269"/>
        <v>53.363965517241382</v>
      </c>
      <c r="Q3669" t="s">
        <v>8315</v>
      </c>
      <c r="R3669" t="s">
        <v>8316</v>
      </c>
      <c r="S3669" s="13">
        <f t="shared" si="272"/>
        <v>42173.636793981474</v>
      </c>
      <c r="T3669" s="13">
        <f t="shared" si="271"/>
        <v>42203.636793981474</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70"/>
        <v>1.0349999999999999</v>
      </c>
      <c r="P3670" s="8">
        <f t="shared" si="269"/>
        <v>36.964285714285715</v>
      </c>
      <c r="Q3670" t="s">
        <v>8315</v>
      </c>
      <c r="R3670" t="s">
        <v>8316</v>
      </c>
      <c r="S3670" s="13">
        <f t="shared" si="272"/>
        <v>42185.222824074073</v>
      </c>
      <c r="T3670" s="13">
        <f t="shared" si="271"/>
        <v>42208.439583333333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70"/>
        <v>1.3819999999999999</v>
      </c>
      <c r="P3671" s="8">
        <f t="shared" si="269"/>
        <v>81.294117647058826</v>
      </c>
      <c r="Q3671" t="s">
        <v>8315</v>
      </c>
      <c r="R3671" t="s">
        <v>8316</v>
      </c>
      <c r="S3671" s="13">
        <f t="shared" si="272"/>
        <v>42136.341863425921</v>
      </c>
      <c r="T3671" s="13">
        <f t="shared" si="271"/>
        <v>42166.341863425921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70"/>
        <v>1.0954545454545455</v>
      </c>
      <c r="P3672" s="8">
        <f t="shared" si="269"/>
        <v>20.083333333333332</v>
      </c>
      <c r="Q3672" t="s">
        <v>8315</v>
      </c>
      <c r="R3672" t="s">
        <v>8316</v>
      </c>
      <c r="S3672" s="13">
        <f t="shared" si="272"/>
        <v>42142.180682870363</v>
      </c>
      <c r="T3672" s="13">
        <f t="shared" si="271"/>
        <v>42155.624999999993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70"/>
        <v>1.0085714285714287</v>
      </c>
      <c r="P3673" s="8">
        <f t="shared" si="269"/>
        <v>88.25</v>
      </c>
      <c r="Q3673" t="s">
        <v>8315</v>
      </c>
      <c r="R3673" t="s">
        <v>8316</v>
      </c>
      <c r="S3673" s="13">
        <f t="shared" si="272"/>
        <v>41820.294756944444</v>
      </c>
      <c r="T3673" s="13">
        <f t="shared" si="271"/>
        <v>41840.832638888889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70"/>
        <v>1.0153333333333334</v>
      </c>
      <c r="P3674" s="8">
        <f t="shared" si="269"/>
        <v>53.438596491228068</v>
      </c>
      <c r="Q3674" t="s">
        <v>8315</v>
      </c>
      <c r="R3674" t="s">
        <v>8316</v>
      </c>
      <c r="S3674" s="13">
        <f t="shared" si="272"/>
        <v>41878.613240740735</v>
      </c>
      <c r="T3674" s="13">
        <f t="shared" si="271"/>
        <v>41908.613240740735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70"/>
        <v>1.13625</v>
      </c>
      <c r="P3675" s="8">
        <f t="shared" si="269"/>
        <v>39.868421052631582</v>
      </c>
      <c r="Q3675" t="s">
        <v>8315</v>
      </c>
      <c r="R3675" t="s">
        <v>8316</v>
      </c>
      <c r="S3675" s="13">
        <f t="shared" si="272"/>
        <v>41913.961770833332</v>
      </c>
      <c r="T3675" s="13">
        <f t="shared" si="271"/>
        <v>41948.202777777777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70"/>
        <v>1</v>
      </c>
      <c r="P3676" s="8">
        <f t="shared" si="269"/>
        <v>145.16129032258064</v>
      </c>
      <c r="Q3676" t="s">
        <v>8315</v>
      </c>
      <c r="R3676" t="s">
        <v>8316</v>
      </c>
      <c r="S3676" s="13">
        <f t="shared" si="272"/>
        <v>42556.539687499993</v>
      </c>
      <c r="T3676" s="13">
        <f t="shared" si="271"/>
        <v>42616.539687499993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70"/>
        <v>1.4</v>
      </c>
      <c r="P3677" s="8">
        <f t="shared" si="269"/>
        <v>23.333333333333332</v>
      </c>
      <c r="Q3677" t="s">
        <v>8315</v>
      </c>
      <c r="R3677" t="s">
        <v>8316</v>
      </c>
      <c r="S3677" s="13">
        <f t="shared" si="272"/>
        <v>42493.263680555552</v>
      </c>
      <c r="T3677" s="13">
        <f t="shared" si="271"/>
        <v>42505.624999999993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70"/>
        <v>1.2875000000000001</v>
      </c>
      <c r="P3678" s="8">
        <f t="shared" si="269"/>
        <v>64.375</v>
      </c>
      <c r="Q3678" t="s">
        <v>8315</v>
      </c>
      <c r="R3678" t="s">
        <v>8316</v>
      </c>
      <c r="S3678" s="13">
        <f t="shared" si="272"/>
        <v>41876.482453703698</v>
      </c>
      <c r="T3678" s="13">
        <f t="shared" si="271"/>
        <v>41894.482453703698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70"/>
        <v>1.0290416666666666</v>
      </c>
      <c r="P3679" s="8">
        <f t="shared" si="269"/>
        <v>62.052763819095475</v>
      </c>
      <c r="Q3679" t="s">
        <v>8315</v>
      </c>
      <c r="R3679" t="s">
        <v>8316</v>
      </c>
      <c r="S3679" s="13">
        <f t="shared" si="272"/>
        <v>41802.240949074076</v>
      </c>
      <c r="T3679" s="13">
        <f t="shared" si="271"/>
        <v>41822.832638888889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70"/>
        <v>1.0249999999999999</v>
      </c>
      <c r="P3680" s="8">
        <f t="shared" si="269"/>
        <v>66.129032258064512</v>
      </c>
      <c r="Q3680" t="s">
        <v>8315</v>
      </c>
      <c r="R3680" t="s">
        <v>8316</v>
      </c>
      <c r="S3680" s="13">
        <f t="shared" si="272"/>
        <v>42120.197893518511</v>
      </c>
      <c r="T3680" s="13">
        <f t="shared" si="271"/>
        <v>42155.197893518511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70"/>
        <v>1.101</v>
      </c>
      <c r="P3681" s="8">
        <f t="shared" si="269"/>
        <v>73.400000000000006</v>
      </c>
      <c r="Q3681" t="s">
        <v>8315</v>
      </c>
      <c r="R3681" t="s">
        <v>8316</v>
      </c>
      <c r="S3681" s="13">
        <f t="shared" si="272"/>
        <v>41786.428020833329</v>
      </c>
      <c r="T3681" s="13">
        <f t="shared" si="271"/>
        <v>41820.874305555553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70"/>
        <v>1.1276666666666666</v>
      </c>
      <c r="P3682" s="8">
        <f t="shared" si="269"/>
        <v>99.5</v>
      </c>
      <c r="Q3682" t="s">
        <v>8315</v>
      </c>
      <c r="R3682" t="s">
        <v>8316</v>
      </c>
      <c r="S3682" s="13">
        <f t="shared" si="272"/>
        <v>42627.120763888888</v>
      </c>
      <c r="T3682" s="13">
        <f t="shared" si="271"/>
        <v>42648.120763888888</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70"/>
        <v>1.119</v>
      </c>
      <c r="P3683" s="8">
        <f t="shared" si="269"/>
        <v>62.166666666666664</v>
      </c>
      <c r="Q3683" t="s">
        <v>8315</v>
      </c>
      <c r="R3683" t="s">
        <v>8316</v>
      </c>
      <c r="S3683" s="13">
        <f t="shared" si="272"/>
        <v>42374.318171296291</v>
      </c>
      <c r="T3683" s="13">
        <f t="shared" si="271"/>
        <v>42384.318171296291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70"/>
        <v>1.3919999999999999</v>
      </c>
      <c r="P3684" s="8">
        <f t="shared" si="269"/>
        <v>62.328358208955223</v>
      </c>
      <c r="Q3684" t="s">
        <v>8315</v>
      </c>
      <c r="R3684" t="s">
        <v>8316</v>
      </c>
      <c r="S3684" s="13">
        <f t="shared" si="272"/>
        <v>41772.352060185185</v>
      </c>
      <c r="T3684" s="13">
        <f t="shared" si="271"/>
        <v>41805.957638888889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70"/>
        <v>1.1085714285714285</v>
      </c>
      <c r="P3685" s="8">
        <f t="shared" si="269"/>
        <v>58.787878787878789</v>
      </c>
      <c r="Q3685" t="s">
        <v>8315</v>
      </c>
      <c r="R3685" t="s">
        <v>8316</v>
      </c>
      <c r="S3685" s="13">
        <f t="shared" si="272"/>
        <v>42632.783518518518</v>
      </c>
      <c r="T3685" s="13">
        <f t="shared" si="271"/>
        <v>42662.783518518518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70"/>
        <v>1.3906666666666667</v>
      </c>
      <c r="P3686" s="8">
        <f t="shared" si="269"/>
        <v>45.347826086956523</v>
      </c>
      <c r="Q3686" t="s">
        <v>8315</v>
      </c>
      <c r="R3686" t="s">
        <v>8316</v>
      </c>
      <c r="S3686" s="13">
        <f t="shared" si="272"/>
        <v>42218.84706018518</v>
      </c>
      <c r="T3686" s="13">
        <f t="shared" si="271"/>
        <v>42248.84706018518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70"/>
        <v>1.0569999999999999</v>
      </c>
      <c r="P3687" s="8">
        <f t="shared" si="269"/>
        <v>41.944444444444443</v>
      </c>
      <c r="Q3687" t="s">
        <v>8315</v>
      </c>
      <c r="R3687" t="s">
        <v>8316</v>
      </c>
      <c r="S3687" s="13">
        <f t="shared" si="272"/>
        <v>41753.259942129625</v>
      </c>
      <c r="T3687" s="13">
        <f t="shared" si="271"/>
        <v>41778.541666666664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70"/>
        <v>1.0142857142857142</v>
      </c>
      <c r="P3688" s="8">
        <f t="shared" si="269"/>
        <v>59.166666666666664</v>
      </c>
      <c r="Q3688" t="s">
        <v>8315</v>
      </c>
      <c r="R3688" t="s">
        <v>8316</v>
      </c>
      <c r="S3688" s="13">
        <f t="shared" si="272"/>
        <v>42230.329398148147</v>
      </c>
      <c r="T3688" s="13">
        <f t="shared" si="271"/>
        <v>42244.832638888889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70"/>
        <v>1.0024500000000001</v>
      </c>
      <c r="P3689" s="8">
        <f t="shared" si="269"/>
        <v>200.49</v>
      </c>
      <c r="Q3689" t="s">
        <v>8315</v>
      </c>
      <c r="R3689" t="s">
        <v>8316</v>
      </c>
      <c r="S3689" s="13">
        <f t="shared" si="272"/>
        <v>41786.884895833333</v>
      </c>
      <c r="T3689" s="13">
        <f t="shared" si="271"/>
        <v>41816.884895833333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70"/>
        <v>1.0916666666666666</v>
      </c>
      <c r="P3690" s="8">
        <f t="shared" si="269"/>
        <v>83.974358974358978</v>
      </c>
      <c r="Q3690" t="s">
        <v>8315</v>
      </c>
      <c r="R3690" t="s">
        <v>8316</v>
      </c>
      <c r="S3690" s="13">
        <f t="shared" si="272"/>
        <v>41829.453749999993</v>
      </c>
      <c r="T3690" s="13">
        <f t="shared" si="271"/>
        <v>41859.453749999993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70"/>
        <v>1.1833333333333333</v>
      </c>
      <c r="P3691" s="8">
        <f t="shared" si="269"/>
        <v>57.258064516129032</v>
      </c>
      <c r="Q3691" t="s">
        <v>8315</v>
      </c>
      <c r="R3691" t="s">
        <v>8316</v>
      </c>
      <c r="S3691" s="13">
        <f t="shared" si="272"/>
        <v>42147.49350694444</v>
      </c>
      <c r="T3691" s="13">
        <f t="shared" si="271"/>
        <v>42176.600694444445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70"/>
        <v>1.2</v>
      </c>
      <c r="P3692" s="8">
        <f t="shared" si="269"/>
        <v>58.064516129032256</v>
      </c>
      <c r="Q3692" t="s">
        <v>8315</v>
      </c>
      <c r="R3692" t="s">
        <v>8316</v>
      </c>
      <c r="S3692" s="13">
        <f t="shared" si="272"/>
        <v>41940.26484953703</v>
      </c>
      <c r="T3692" s="13">
        <f t="shared" si="271"/>
        <v>41970.306516203702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70"/>
        <v>1.2796000000000001</v>
      </c>
      <c r="P3693" s="8">
        <f t="shared" si="269"/>
        <v>186.80291970802921</v>
      </c>
      <c r="Q3693" t="s">
        <v>8315</v>
      </c>
      <c r="R3693" t="s">
        <v>8316</v>
      </c>
      <c r="S3693" s="13">
        <f t="shared" si="272"/>
        <v>42020.367233796293</v>
      </c>
      <c r="T3693" s="13">
        <f t="shared" si="271"/>
        <v>42064.874305555553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70"/>
        <v>1.26</v>
      </c>
      <c r="P3694" s="8">
        <f t="shared" si="269"/>
        <v>74.117647058823536</v>
      </c>
      <c r="Q3694" t="s">
        <v>8315</v>
      </c>
      <c r="R3694" t="s">
        <v>8316</v>
      </c>
      <c r="S3694" s="13">
        <f t="shared" si="272"/>
        <v>41891.631701388884</v>
      </c>
      <c r="T3694" s="13">
        <f t="shared" si="271"/>
        <v>41900.666666666664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70"/>
        <v>1.2912912912912913</v>
      </c>
      <c r="P3695" s="8">
        <f t="shared" si="269"/>
        <v>30.714285714285715</v>
      </c>
      <c r="Q3695" t="s">
        <v>8315</v>
      </c>
      <c r="R3695" t="s">
        <v>8316</v>
      </c>
      <c r="S3695" s="13">
        <f t="shared" si="272"/>
        <v>42308.85797453703</v>
      </c>
      <c r="T3695" s="13">
        <f t="shared" si="271"/>
        <v>42338.604166666664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70"/>
        <v>1.0742857142857143</v>
      </c>
      <c r="P3696" s="8">
        <f t="shared" si="269"/>
        <v>62.666666666666664</v>
      </c>
      <c r="Q3696" t="s">
        <v>8315</v>
      </c>
      <c r="R3696" t="s">
        <v>8316</v>
      </c>
      <c r="S3696" s="13">
        <f t="shared" si="272"/>
        <v>42489.800543981481</v>
      </c>
      <c r="T3696" s="13">
        <f t="shared" si="271"/>
        <v>42526.749999999993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70"/>
        <v>1.00125</v>
      </c>
      <c r="P3697" s="8">
        <f t="shared" si="269"/>
        <v>121.36363636363636</v>
      </c>
      <c r="Q3697" t="s">
        <v>8315</v>
      </c>
      <c r="R3697" t="s">
        <v>8316</v>
      </c>
      <c r="S3697" s="13">
        <f t="shared" si="272"/>
        <v>41995.537152777775</v>
      </c>
      <c r="T3697" s="13">
        <f t="shared" si="271"/>
        <v>42015.537152777775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70"/>
        <v>1.55</v>
      </c>
      <c r="P3698" s="8">
        <f t="shared" si="269"/>
        <v>39.743589743589745</v>
      </c>
      <c r="Q3698" t="s">
        <v>8315</v>
      </c>
      <c r="R3698" t="s">
        <v>8316</v>
      </c>
      <c r="S3698" s="13">
        <f t="shared" si="272"/>
        <v>41988.283749999995</v>
      </c>
      <c r="T3698" s="13">
        <f t="shared" si="271"/>
        <v>42048.283749999995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70"/>
        <v>1.08</v>
      </c>
      <c r="P3699" s="8">
        <f t="shared" si="269"/>
        <v>72</v>
      </c>
      <c r="Q3699" t="s">
        <v>8315</v>
      </c>
      <c r="R3699" t="s">
        <v>8316</v>
      </c>
      <c r="S3699" s="13">
        <f t="shared" si="272"/>
        <v>42479.1325</v>
      </c>
      <c r="T3699" s="13">
        <f t="shared" si="271"/>
        <v>42500.1325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70"/>
        <v>1.1052</v>
      </c>
      <c r="P3700" s="8">
        <f t="shared" si="269"/>
        <v>40.632352941176471</v>
      </c>
      <c r="Q3700" t="s">
        <v>8315</v>
      </c>
      <c r="R3700" t="s">
        <v>8316</v>
      </c>
      <c r="S3700" s="13">
        <f t="shared" si="272"/>
        <v>42401.473229166666</v>
      </c>
      <c r="T3700" s="13">
        <f t="shared" si="271"/>
        <v>42431.473229166666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70"/>
        <v>1.008</v>
      </c>
      <c r="P3701" s="8">
        <f t="shared" si="269"/>
        <v>63</v>
      </c>
      <c r="Q3701" t="s">
        <v>8315</v>
      </c>
      <c r="R3701" t="s">
        <v>8316</v>
      </c>
      <c r="S3701" s="13">
        <f t="shared" si="272"/>
        <v>41897.268703703703</v>
      </c>
      <c r="T3701" s="13">
        <f t="shared" si="271"/>
        <v>41927.268703703703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70"/>
        <v>1.212</v>
      </c>
      <c r="P3702" s="8">
        <f t="shared" si="269"/>
        <v>33.666666666666664</v>
      </c>
      <c r="Q3702" t="s">
        <v>8315</v>
      </c>
      <c r="R3702" t="s">
        <v>8316</v>
      </c>
      <c r="S3702" s="13">
        <f t="shared" si="272"/>
        <v>41882.25231481481</v>
      </c>
      <c r="T3702" s="13">
        <f t="shared" si="271"/>
        <v>41912.333333333328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70"/>
        <v>1.0033333333333334</v>
      </c>
      <c r="P3703" s="8">
        <f t="shared" si="269"/>
        <v>38.589743589743591</v>
      </c>
      <c r="Q3703" t="s">
        <v>8315</v>
      </c>
      <c r="R3703" t="s">
        <v>8316</v>
      </c>
      <c r="S3703" s="13">
        <f t="shared" si="272"/>
        <v>42129.208252314813</v>
      </c>
      <c r="T3703" s="13">
        <f t="shared" si="271"/>
        <v>42159.208252314813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70"/>
        <v>1.0916666666666666</v>
      </c>
      <c r="P3704" s="8">
        <f t="shared" si="269"/>
        <v>155.95238095238096</v>
      </c>
      <c r="Q3704" t="s">
        <v>8315</v>
      </c>
      <c r="R3704" t="s">
        <v>8316</v>
      </c>
      <c r="S3704" s="13">
        <f t="shared" si="272"/>
        <v>42524.204675925925</v>
      </c>
      <c r="T3704" s="13">
        <f t="shared" si="271"/>
        <v>42561.624305555553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70"/>
        <v>1.2342857142857142</v>
      </c>
      <c r="P3705" s="8">
        <f t="shared" si="269"/>
        <v>43.2</v>
      </c>
      <c r="Q3705" t="s">
        <v>8315</v>
      </c>
      <c r="R3705" t="s">
        <v>8316</v>
      </c>
      <c r="S3705" s="13">
        <f t="shared" si="272"/>
        <v>42556.171157407407</v>
      </c>
      <c r="T3705" s="13">
        <f t="shared" si="271"/>
        <v>42594.957638888889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70"/>
        <v>1.3633666666666666</v>
      </c>
      <c r="P3706" s="8">
        <f t="shared" si="269"/>
        <v>15.148518518518518</v>
      </c>
      <c r="Q3706" t="s">
        <v>8315</v>
      </c>
      <c r="R3706" t="s">
        <v>8316</v>
      </c>
      <c r="S3706" s="13">
        <f t="shared" si="272"/>
        <v>42461.356412037036</v>
      </c>
      <c r="T3706" s="13">
        <f t="shared" si="271"/>
        <v>42521.356412037036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70"/>
        <v>1.0346657233816767</v>
      </c>
      <c r="P3707" s="8">
        <f t="shared" si="269"/>
        <v>83.571428571428569</v>
      </c>
      <c r="Q3707" t="s">
        <v>8315</v>
      </c>
      <c r="R3707" t="s">
        <v>8316</v>
      </c>
      <c r="S3707" s="13">
        <f t="shared" si="272"/>
        <v>41792.209652777776</v>
      </c>
      <c r="T3707" s="13">
        <f t="shared" si="271"/>
        <v>41813.416666666664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70"/>
        <v>1.2133333333333334</v>
      </c>
      <c r="P3708" s="8">
        <f t="shared" si="269"/>
        <v>140</v>
      </c>
      <c r="Q3708" t="s">
        <v>8315</v>
      </c>
      <c r="R3708" t="s">
        <v>8316</v>
      </c>
      <c r="S3708" s="13">
        <f t="shared" si="272"/>
        <v>41879.580428240741</v>
      </c>
      <c r="T3708" s="13">
        <f t="shared" si="271"/>
        <v>41894.580428240741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70"/>
        <v>1.86</v>
      </c>
      <c r="P3709" s="8">
        <f t="shared" si="269"/>
        <v>80.869565217391298</v>
      </c>
      <c r="Q3709" t="s">
        <v>8315</v>
      </c>
      <c r="R3709" t="s">
        <v>8316</v>
      </c>
      <c r="S3709" s="13">
        <f t="shared" si="272"/>
        <v>42551.715023148143</v>
      </c>
      <c r="T3709" s="13">
        <f t="shared" si="271"/>
        <v>42572.893055555549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70"/>
        <v>3</v>
      </c>
      <c r="P3710" s="8">
        <f t="shared" ref="P3710:P3734" si="273">E3710/L3710</f>
        <v>53.846153846153847</v>
      </c>
      <c r="Q3710" t="s">
        <v>8315</v>
      </c>
      <c r="R3710" t="s">
        <v>8316</v>
      </c>
      <c r="S3710" s="13">
        <f t="shared" si="272"/>
        <v>41809.808865740742</v>
      </c>
      <c r="T3710" s="13">
        <f t="shared" si="271"/>
        <v>41823.808865740742</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70"/>
        <v>1.0825</v>
      </c>
      <c r="P3711" s="8">
        <f t="shared" si="273"/>
        <v>30.928571428571427</v>
      </c>
      <c r="Q3711" t="s">
        <v>8315</v>
      </c>
      <c r="R3711" t="s">
        <v>8316</v>
      </c>
      <c r="S3711" s="13">
        <f t="shared" si="272"/>
        <v>41785.374374999999</v>
      </c>
      <c r="T3711" s="13">
        <f t="shared" si="271"/>
        <v>41815.374374999999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70"/>
        <v>1.4115384615384616</v>
      </c>
      <c r="P3712" s="8">
        <f t="shared" si="273"/>
        <v>67.962962962962962</v>
      </c>
      <c r="Q3712" t="s">
        <v>8315</v>
      </c>
      <c r="R3712" t="s">
        <v>8316</v>
      </c>
      <c r="S3712" s="13">
        <f t="shared" si="272"/>
        <v>42072.242916666662</v>
      </c>
      <c r="T3712" s="13">
        <f t="shared" si="271"/>
        <v>42097.242916666662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70"/>
        <v>1.1399999999999999</v>
      </c>
      <c r="P3713" s="8">
        <f t="shared" si="273"/>
        <v>27.142857142857142</v>
      </c>
      <c r="Q3713" t="s">
        <v>8315</v>
      </c>
      <c r="R3713" t="s">
        <v>8316</v>
      </c>
      <c r="S3713" s="13">
        <f t="shared" si="272"/>
        <v>41779.3908912037</v>
      </c>
      <c r="T3713" s="13">
        <f t="shared" si="271"/>
        <v>41805.333333333328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70"/>
        <v>1.5373333333333334</v>
      </c>
      <c r="P3714" s="8">
        <f t="shared" si="273"/>
        <v>110.86538461538461</v>
      </c>
      <c r="Q3714" t="s">
        <v>8315</v>
      </c>
      <c r="R3714" t="s">
        <v>8316</v>
      </c>
      <c r="S3714" s="13">
        <f t="shared" si="272"/>
        <v>42133.838738425919</v>
      </c>
      <c r="T3714" s="13">
        <f t="shared" si="271"/>
        <v>42154.957638888889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74">E3715/D3715</f>
        <v>1.0149999999999999</v>
      </c>
      <c r="P3715" s="8">
        <f t="shared" si="273"/>
        <v>106.84210526315789</v>
      </c>
      <c r="Q3715" t="s">
        <v>8315</v>
      </c>
      <c r="R3715" t="s">
        <v>8316</v>
      </c>
      <c r="S3715" s="13">
        <f t="shared" si="272"/>
        <v>42505.404699074068</v>
      </c>
      <c r="T3715" s="13">
        <f t="shared" ref="T3715:T3778" si="275">(I3715/86400)+25569+(-8/24)</f>
        <v>42525.404699074068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74"/>
        <v>1.0235000000000001</v>
      </c>
      <c r="P3716" s="8">
        <f t="shared" si="273"/>
        <v>105.51546391752578</v>
      </c>
      <c r="Q3716" t="s">
        <v>8315</v>
      </c>
      <c r="R3716" t="s">
        <v>8316</v>
      </c>
      <c r="S3716" s="13">
        <f t="shared" ref="S3716:S3779" si="276">(J3716/86400)+25569+(-8/24)</f>
        <v>42118.222997685181</v>
      </c>
      <c r="T3716" s="13">
        <f t="shared" si="275"/>
        <v>42149.832638888889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74"/>
        <v>1.0257142857142858</v>
      </c>
      <c r="P3717" s="8">
        <f t="shared" si="273"/>
        <v>132.96296296296296</v>
      </c>
      <c r="Q3717" t="s">
        <v>8315</v>
      </c>
      <c r="R3717" t="s">
        <v>8316</v>
      </c>
      <c r="S3717" s="13">
        <f t="shared" si="276"/>
        <v>42036.662256944437</v>
      </c>
      <c r="T3717" s="13">
        <f t="shared" si="275"/>
        <v>42094.202777777777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74"/>
        <v>1.5575000000000001</v>
      </c>
      <c r="P3718" s="8">
        <f t="shared" si="273"/>
        <v>51.916666666666664</v>
      </c>
      <c r="Q3718" t="s">
        <v>8315</v>
      </c>
      <c r="R3718" t="s">
        <v>8316</v>
      </c>
      <c r="S3718" s="13">
        <f t="shared" si="276"/>
        <v>42360.554502314808</v>
      </c>
      <c r="T3718" s="13">
        <f t="shared" si="275"/>
        <v>42390.554502314808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74"/>
        <v>1.0075000000000001</v>
      </c>
      <c r="P3719" s="8">
        <f t="shared" si="273"/>
        <v>310</v>
      </c>
      <c r="Q3719" t="s">
        <v>8315</v>
      </c>
      <c r="R3719" t="s">
        <v>8316</v>
      </c>
      <c r="S3719" s="13">
        <f t="shared" si="276"/>
        <v>42102.532974537033</v>
      </c>
      <c r="T3719" s="13">
        <f t="shared" si="275"/>
        <v>42133.532974537033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74"/>
        <v>2.3940000000000001</v>
      </c>
      <c r="P3720" s="8">
        <f t="shared" si="273"/>
        <v>26.021739130434781</v>
      </c>
      <c r="Q3720" t="s">
        <v>8315</v>
      </c>
      <c r="R3720" t="s">
        <v>8316</v>
      </c>
      <c r="S3720" s="13">
        <f t="shared" si="276"/>
        <v>42032.382812499993</v>
      </c>
      <c r="T3720" s="13">
        <f t="shared" si="275"/>
        <v>42062.382812499993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74"/>
        <v>2.1</v>
      </c>
      <c r="P3721" s="8">
        <f t="shared" si="273"/>
        <v>105</v>
      </c>
      <c r="Q3721" t="s">
        <v>8315</v>
      </c>
      <c r="R3721" t="s">
        <v>8316</v>
      </c>
      <c r="S3721" s="13">
        <f t="shared" si="276"/>
        <v>42147.396597222221</v>
      </c>
      <c r="T3721" s="13">
        <f t="shared" si="275"/>
        <v>42177.396597222221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74"/>
        <v>1.0451515151515152</v>
      </c>
      <c r="P3722" s="8">
        <f t="shared" si="273"/>
        <v>86.224999999999994</v>
      </c>
      <c r="Q3722" t="s">
        <v>8315</v>
      </c>
      <c r="R3722" t="s">
        <v>8316</v>
      </c>
      <c r="S3722" s="13">
        <f t="shared" si="276"/>
        <v>42165.659791666665</v>
      </c>
      <c r="T3722" s="13">
        <f t="shared" si="275"/>
        <v>42187.659791666665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74"/>
        <v>1.008</v>
      </c>
      <c r="P3723" s="8">
        <f t="shared" si="273"/>
        <v>114.54545454545455</v>
      </c>
      <c r="Q3723" t="s">
        <v>8315</v>
      </c>
      <c r="R3723" t="s">
        <v>8316</v>
      </c>
      <c r="S3723" s="13">
        <f t="shared" si="276"/>
        <v>41927.602824074071</v>
      </c>
      <c r="T3723" s="13">
        <f t="shared" si="275"/>
        <v>41948.644490740735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74"/>
        <v>1.1120000000000001</v>
      </c>
      <c r="P3724" s="8">
        <f t="shared" si="273"/>
        <v>47.657142857142858</v>
      </c>
      <c r="Q3724" t="s">
        <v>8315</v>
      </c>
      <c r="R3724" t="s">
        <v>8316</v>
      </c>
      <c r="S3724" s="13">
        <f t="shared" si="276"/>
        <v>42381.338506944441</v>
      </c>
      <c r="T3724" s="13">
        <f t="shared" si="275"/>
        <v>42411.624305555553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74"/>
        <v>1.0204444444444445</v>
      </c>
      <c r="P3725" s="8">
        <f t="shared" si="273"/>
        <v>72.888888888888886</v>
      </c>
      <c r="Q3725" t="s">
        <v>8315</v>
      </c>
      <c r="R3725" t="s">
        <v>8316</v>
      </c>
      <c r="S3725" s="13">
        <f t="shared" si="276"/>
        <v>41943.419699074067</v>
      </c>
      <c r="T3725" s="13">
        <f t="shared" si="275"/>
        <v>41973.461365740739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74"/>
        <v>1.0254767441860466</v>
      </c>
      <c r="P3726" s="8">
        <f t="shared" si="273"/>
        <v>49.545505617977533</v>
      </c>
      <c r="Q3726" t="s">
        <v>8315</v>
      </c>
      <c r="R3726" t="s">
        <v>8316</v>
      </c>
      <c r="S3726" s="13">
        <f t="shared" si="276"/>
        <v>42465.158101851848</v>
      </c>
      <c r="T3726" s="13">
        <f t="shared" si="275"/>
        <v>42494.624999999993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74"/>
        <v>1.27</v>
      </c>
      <c r="P3727" s="8">
        <f t="shared" si="273"/>
        <v>25.4</v>
      </c>
      <c r="Q3727" t="s">
        <v>8315</v>
      </c>
      <c r="R3727" t="s">
        <v>8316</v>
      </c>
      <c r="S3727" s="13">
        <f t="shared" si="276"/>
        <v>42401.611886574072</v>
      </c>
      <c r="T3727" s="13">
        <f t="shared" si="275"/>
        <v>42418.562499999993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74"/>
        <v>3.3870588235294119</v>
      </c>
      <c r="P3728" s="8">
        <f t="shared" si="273"/>
        <v>62.586956521739133</v>
      </c>
      <c r="Q3728" t="s">
        <v>8315</v>
      </c>
      <c r="R3728" t="s">
        <v>8316</v>
      </c>
      <c r="S3728" s="13">
        <f t="shared" si="276"/>
        <v>42461.807534722218</v>
      </c>
      <c r="T3728" s="13">
        <f t="shared" si="275"/>
        <v>42489.541666666664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74"/>
        <v>1.0075000000000001</v>
      </c>
      <c r="P3729" s="8">
        <f t="shared" si="273"/>
        <v>61.060606060606062</v>
      </c>
      <c r="Q3729" t="s">
        <v>8315</v>
      </c>
      <c r="R3729" t="s">
        <v>8316</v>
      </c>
      <c r="S3729" s="13">
        <f t="shared" si="276"/>
        <v>42632.014976851853</v>
      </c>
      <c r="T3729" s="13">
        <f t="shared" si="275"/>
        <v>42662.871527777774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74"/>
        <v>9.3100000000000002E-2</v>
      </c>
      <c r="P3730" s="8">
        <f t="shared" si="273"/>
        <v>60.064516129032256</v>
      </c>
      <c r="Q3730" t="s">
        <v>8315</v>
      </c>
      <c r="R3730" t="s">
        <v>8316</v>
      </c>
      <c r="S3730" s="13">
        <f t="shared" si="276"/>
        <v>42204.837685185186</v>
      </c>
      <c r="T3730" s="13">
        <f t="shared" si="275"/>
        <v>42234.837685185186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74"/>
        <v>7.2400000000000006E-2</v>
      </c>
      <c r="P3731" s="8">
        <f t="shared" si="273"/>
        <v>72.400000000000006</v>
      </c>
      <c r="Q3731" t="s">
        <v>8315</v>
      </c>
      <c r="R3731" t="s">
        <v>8316</v>
      </c>
      <c r="S3731" s="13">
        <f t="shared" si="276"/>
        <v>42040.871666666666</v>
      </c>
      <c r="T3731" s="13">
        <f t="shared" si="275"/>
        <v>42085.829999999994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74"/>
        <v>0.1</v>
      </c>
      <c r="P3732" s="8">
        <f t="shared" si="273"/>
        <v>100</v>
      </c>
      <c r="Q3732" t="s">
        <v>8315</v>
      </c>
      <c r="R3732" t="s">
        <v>8316</v>
      </c>
      <c r="S3732" s="13">
        <f t="shared" si="276"/>
        <v>42203.34443287037</v>
      </c>
      <c r="T3732" s="13">
        <f t="shared" si="275"/>
        <v>42233.34443287037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74"/>
        <v>0.11272727272727273</v>
      </c>
      <c r="P3733" s="8">
        <f t="shared" si="273"/>
        <v>51.666666666666664</v>
      </c>
      <c r="Q3733" t="s">
        <v>8315</v>
      </c>
      <c r="R3733" t="s">
        <v>8316</v>
      </c>
      <c r="S3733" s="13">
        <f t="shared" si="276"/>
        <v>41983.419513888883</v>
      </c>
      <c r="T3733" s="13">
        <f t="shared" si="275"/>
        <v>42013.807638888888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74"/>
        <v>0.15411764705882353</v>
      </c>
      <c r="P3734" s="8">
        <f t="shared" si="273"/>
        <v>32.75</v>
      </c>
      <c r="Q3734" t="s">
        <v>8315</v>
      </c>
      <c r="R3734" t="s">
        <v>8316</v>
      </c>
      <c r="S3734" s="13">
        <f t="shared" si="276"/>
        <v>41968.344131944446</v>
      </c>
      <c r="T3734" s="13">
        <f t="shared" si="275"/>
        <v>42028.166666666664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74"/>
        <v>0</v>
      </c>
      <c r="Q3735" t="s">
        <v>8315</v>
      </c>
      <c r="R3735" t="s">
        <v>8316</v>
      </c>
      <c r="S3735" s="13">
        <f t="shared" si="276"/>
        <v>42102.691064814811</v>
      </c>
      <c r="T3735" s="13">
        <f t="shared" si="275"/>
        <v>42112.604166666664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74"/>
        <v>0.28466666666666668</v>
      </c>
      <c r="P3736" s="8">
        <f t="shared" ref="P3736:P3742" si="277">E3736/L3736</f>
        <v>61</v>
      </c>
      <c r="Q3736" t="s">
        <v>8315</v>
      </c>
      <c r="R3736" t="s">
        <v>8316</v>
      </c>
      <c r="S3736" s="13">
        <f t="shared" si="276"/>
        <v>42089.568240740737</v>
      </c>
      <c r="T3736" s="13">
        <f t="shared" si="275"/>
        <v>42149.568240740737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74"/>
        <v>0.13333333333333333</v>
      </c>
      <c r="P3737" s="8">
        <f t="shared" si="277"/>
        <v>10</v>
      </c>
      <c r="Q3737" t="s">
        <v>8315</v>
      </c>
      <c r="R3737" t="s">
        <v>8316</v>
      </c>
      <c r="S3737" s="13">
        <f t="shared" si="276"/>
        <v>42122.359826388885</v>
      </c>
      <c r="T3737" s="13">
        <f t="shared" si="275"/>
        <v>42152.359826388885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74"/>
        <v>6.6666666666666671E-3</v>
      </c>
      <c r="P3738" s="8">
        <f t="shared" si="277"/>
        <v>10</v>
      </c>
      <c r="Q3738" t="s">
        <v>8315</v>
      </c>
      <c r="R3738" t="s">
        <v>8316</v>
      </c>
      <c r="S3738" s="13">
        <f t="shared" si="276"/>
        <v>42048.378391203696</v>
      </c>
      <c r="T3738" s="13">
        <f t="shared" si="275"/>
        <v>42086.416666666664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74"/>
        <v>0.21428571428571427</v>
      </c>
      <c r="P3739" s="8">
        <f t="shared" si="277"/>
        <v>37.5</v>
      </c>
      <c r="Q3739" t="s">
        <v>8315</v>
      </c>
      <c r="R3739" t="s">
        <v>8316</v>
      </c>
      <c r="S3739" s="13">
        <f t="shared" si="276"/>
        <v>42297.357673611106</v>
      </c>
      <c r="T3739" s="13">
        <f t="shared" si="275"/>
        <v>42319.957638888889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74"/>
        <v>0.18</v>
      </c>
      <c r="P3740" s="8">
        <f t="shared" si="277"/>
        <v>45</v>
      </c>
      <c r="Q3740" t="s">
        <v>8315</v>
      </c>
      <c r="R3740" t="s">
        <v>8316</v>
      </c>
      <c r="S3740" s="13">
        <f t="shared" si="276"/>
        <v>41813.605381944442</v>
      </c>
      <c r="T3740" s="13">
        <f t="shared" si="275"/>
        <v>41835.583333333328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74"/>
        <v>0.20125000000000001</v>
      </c>
      <c r="P3741" s="8">
        <f t="shared" si="277"/>
        <v>100.625</v>
      </c>
      <c r="Q3741" t="s">
        <v>8315</v>
      </c>
      <c r="R3741" t="s">
        <v>8316</v>
      </c>
      <c r="S3741" s="13">
        <f t="shared" si="276"/>
        <v>42548.116527777776</v>
      </c>
      <c r="T3741" s="13">
        <f t="shared" si="275"/>
        <v>42568.116527777776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74"/>
        <v>0.17899999999999999</v>
      </c>
      <c r="P3742" s="8">
        <f t="shared" si="277"/>
        <v>25.571428571428573</v>
      </c>
      <c r="Q3742" t="s">
        <v>8315</v>
      </c>
      <c r="R3742" t="s">
        <v>8316</v>
      </c>
      <c r="S3742" s="13">
        <f t="shared" si="276"/>
        <v>41832.756423611107</v>
      </c>
      <c r="T3742" s="13">
        <f t="shared" si="275"/>
        <v>41862.745810185181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74"/>
        <v>0</v>
      </c>
      <c r="Q3743" t="s">
        <v>8315</v>
      </c>
      <c r="R3743" t="s">
        <v>8316</v>
      </c>
      <c r="S3743" s="13">
        <f t="shared" si="276"/>
        <v>42325.587384259255</v>
      </c>
      <c r="T3743" s="13">
        <f t="shared" si="275"/>
        <v>42355.587384259255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74"/>
        <v>0.02</v>
      </c>
      <c r="P3744" s="8">
        <f>E3744/L3744</f>
        <v>25</v>
      </c>
      <c r="Q3744" t="s">
        <v>8315</v>
      </c>
      <c r="R3744" t="s">
        <v>8316</v>
      </c>
      <c r="S3744" s="13">
        <f t="shared" si="276"/>
        <v>41857.881296296291</v>
      </c>
      <c r="T3744" s="13">
        <f t="shared" si="275"/>
        <v>41887.881296296291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74"/>
        <v>0</v>
      </c>
      <c r="Q3745" t="s">
        <v>8315</v>
      </c>
      <c r="R3745" t="s">
        <v>8316</v>
      </c>
      <c r="S3745" s="13">
        <f t="shared" si="276"/>
        <v>41793.376898148148</v>
      </c>
      <c r="T3745" s="13">
        <f t="shared" si="275"/>
        <v>41823.376898148148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74"/>
        <v>0</v>
      </c>
      <c r="Q3746" t="s">
        <v>8315</v>
      </c>
      <c r="R3746" t="s">
        <v>8316</v>
      </c>
      <c r="S3746" s="13">
        <f t="shared" si="276"/>
        <v>41793.480925925927</v>
      </c>
      <c r="T3746" s="13">
        <f t="shared" si="275"/>
        <v>41824.832638888889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74"/>
        <v>0.1</v>
      </c>
      <c r="P3747" s="8">
        <f t="shared" ref="P3747:P3791" si="278">E3747/L3747</f>
        <v>10</v>
      </c>
      <c r="Q3747" t="s">
        <v>8315</v>
      </c>
      <c r="R3747" t="s">
        <v>8316</v>
      </c>
      <c r="S3747" s="13">
        <f t="shared" si="276"/>
        <v>41831.364606481475</v>
      </c>
      <c r="T3747" s="13">
        <f t="shared" si="275"/>
        <v>41861.364606481475</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74"/>
        <v>2.3764705882352941E-2</v>
      </c>
      <c r="P3748" s="8">
        <f t="shared" si="278"/>
        <v>202</v>
      </c>
      <c r="Q3748" t="s">
        <v>8315</v>
      </c>
      <c r="R3748" t="s">
        <v>8316</v>
      </c>
      <c r="S3748" s="13">
        <f t="shared" si="276"/>
        <v>42621.05600694444</v>
      </c>
      <c r="T3748" s="13">
        <f t="shared" si="275"/>
        <v>42651.05600694444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74"/>
        <v>0.01</v>
      </c>
      <c r="P3749" s="8">
        <f t="shared" si="278"/>
        <v>25</v>
      </c>
      <c r="Q3749" t="s">
        <v>8315</v>
      </c>
      <c r="R3749" t="s">
        <v>8316</v>
      </c>
      <c r="S3749" s="13">
        <f t="shared" si="276"/>
        <v>42163.966388888883</v>
      </c>
      <c r="T3749" s="13">
        <f t="shared" si="275"/>
        <v>42190.624305555553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74"/>
        <v>1.0351999999999999</v>
      </c>
      <c r="P3750" s="8">
        <f t="shared" si="278"/>
        <v>99.538461538461533</v>
      </c>
      <c r="Q3750" t="s">
        <v>8315</v>
      </c>
      <c r="R3750" t="s">
        <v>8357</v>
      </c>
      <c r="S3750" s="13">
        <f t="shared" si="276"/>
        <v>42395.373101851852</v>
      </c>
      <c r="T3750" s="13">
        <f t="shared" si="275"/>
        <v>42415.915972222218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74"/>
        <v>1.05</v>
      </c>
      <c r="P3751" s="8">
        <f t="shared" si="278"/>
        <v>75</v>
      </c>
      <c r="Q3751" t="s">
        <v>8315</v>
      </c>
      <c r="R3751" t="s">
        <v>8357</v>
      </c>
      <c r="S3751" s="13">
        <f t="shared" si="276"/>
        <v>42457.793842592589</v>
      </c>
      <c r="T3751" s="13">
        <f t="shared" si="275"/>
        <v>42488.832638888889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74"/>
        <v>1.0044999999999999</v>
      </c>
      <c r="P3752" s="8">
        <f t="shared" si="278"/>
        <v>215.25</v>
      </c>
      <c r="Q3752" t="s">
        <v>8315</v>
      </c>
      <c r="R3752" t="s">
        <v>8357</v>
      </c>
      <c r="S3752" s="13">
        <f t="shared" si="276"/>
        <v>42016.648240740738</v>
      </c>
      <c r="T3752" s="13">
        <f t="shared" si="275"/>
        <v>42044.999305555553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74"/>
        <v>1.3260000000000001</v>
      </c>
      <c r="P3753" s="8">
        <f t="shared" si="278"/>
        <v>120.54545454545455</v>
      </c>
      <c r="Q3753" t="s">
        <v>8315</v>
      </c>
      <c r="R3753" t="s">
        <v>8357</v>
      </c>
      <c r="S3753" s="13">
        <f t="shared" si="276"/>
        <v>42402.702233796292</v>
      </c>
      <c r="T3753" s="13">
        <f t="shared" si="275"/>
        <v>42462.660567129627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74"/>
        <v>1.1299999999999999</v>
      </c>
      <c r="P3754" s="8">
        <f t="shared" si="278"/>
        <v>37.666666666666664</v>
      </c>
      <c r="Q3754" t="s">
        <v>8315</v>
      </c>
      <c r="R3754" t="s">
        <v>8357</v>
      </c>
      <c r="S3754" s="13">
        <f t="shared" si="276"/>
        <v>42619.469155092585</v>
      </c>
      <c r="T3754" s="13">
        <f t="shared" si="275"/>
        <v>42659.541666666664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74"/>
        <v>1.0334000000000001</v>
      </c>
      <c r="P3755" s="8">
        <f t="shared" si="278"/>
        <v>172.23333333333332</v>
      </c>
      <c r="Q3755" t="s">
        <v>8315</v>
      </c>
      <c r="R3755" t="s">
        <v>8357</v>
      </c>
      <c r="S3755" s="13">
        <f t="shared" si="276"/>
        <v>42128.490740740737</v>
      </c>
      <c r="T3755" s="13">
        <f t="shared" si="275"/>
        <v>42157.666666666664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74"/>
        <v>1.2</v>
      </c>
      <c r="P3756" s="8">
        <f t="shared" si="278"/>
        <v>111.11111111111111</v>
      </c>
      <c r="Q3756" t="s">
        <v>8315</v>
      </c>
      <c r="R3756" t="s">
        <v>8357</v>
      </c>
      <c r="S3756" s="13">
        <f t="shared" si="276"/>
        <v>41808.54788194444</v>
      </c>
      <c r="T3756" s="13">
        <f t="shared" si="275"/>
        <v>41845.874305555553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74"/>
        <v>1.2963636363636364</v>
      </c>
      <c r="P3757" s="8">
        <f t="shared" si="278"/>
        <v>25.464285714285715</v>
      </c>
      <c r="Q3757" t="s">
        <v>8315</v>
      </c>
      <c r="R3757" t="s">
        <v>8357</v>
      </c>
      <c r="S3757" s="13">
        <f t="shared" si="276"/>
        <v>42445.533645833326</v>
      </c>
      <c r="T3757" s="13">
        <f t="shared" si="275"/>
        <v>42475.533645833326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74"/>
        <v>1.0111111111111111</v>
      </c>
      <c r="P3758" s="8">
        <f t="shared" si="278"/>
        <v>267.64705882352939</v>
      </c>
      <c r="Q3758" t="s">
        <v>8315</v>
      </c>
      <c r="R3758" t="s">
        <v>8357</v>
      </c>
      <c r="S3758" s="13">
        <f t="shared" si="276"/>
        <v>41771.481458333328</v>
      </c>
      <c r="T3758" s="13">
        <f t="shared" si="275"/>
        <v>41801.481458333328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74"/>
        <v>1.0851428571428572</v>
      </c>
      <c r="P3759" s="8">
        <f t="shared" si="278"/>
        <v>75.959999999999994</v>
      </c>
      <c r="Q3759" t="s">
        <v>8315</v>
      </c>
      <c r="R3759" t="s">
        <v>8357</v>
      </c>
      <c r="S3759" s="13">
        <f t="shared" si="276"/>
        <v>41954.517534722218</v>
      </c>
      <c r="T3759" s="13">
        <f t="shared" si="275"/>
        <v>41974.517534722218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74"/>
        <v>1.0233333333333334</v>
      </c>
      <c r="P3760" s="8">
        <f t="shared" si="278"/>
        <v>59.03846153846154</v>
      </c>
      <c r="Q3760" t="s">
        <v>8315</v>
      </c>
      <c r="R3760" t="s">
        <v>8357</v>
      </c>
      <c r="S3760" s="13">
        <f t="shared" si="276"/>
        <v>41747.138171296298</v>
      </c>
      <c r="T3760" s="13">
        <f t="shared" si="275"/>
        <v>41777.875</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74"/>
        <v>1.1024425000000002</v>
      </c>
      <c r="P3761" s="8">
        <f t="shared" si="278"/>
        <v>50.111022727272733</v>
      </c>
      <c r="Q3761" t="s">
        <v>8315</v>
      </c>
      <c r="R3761" t="s">
        <v>8357</v>
      </c>
      <c r="S3761" s="13">
        <f t="shared" si="276"/>
        <v>42181.774918981479</v>
      </c>
      <c r="T3761" s="13">
        <f t="shared" si="275"/>
        <v>42241.774918981479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74"/>
        <v>1.010154</v>
      </c>
      <c r="P3762" s="8">
        <f t="shared" si="278"/>
        <v>55.502967032967035</v>
      </c>
      <c r="Q3762" t="s">
        <v>8315</v>
      </c>
      <c r="R3762" t="s">
        <v>8357</v>
      </c>
      <c r="S3762" s="13">
        <f t="shared" si="276"/>
        <v>41739.191967592589</v>
      </c>
      <c r="T3762" s="13">
        <f t="shared" si="275"/>
        <v>41764.191967592589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74"/>
        <v>1</v>
      </c>
      <c r="P3763" s="8">
        <f t="shared" si="278"/>
        <v>166.66666666666666</v>
      </c>
      <c r="Q3763" t="s">
        <v>8315</v>
      </c>
      <c r="R3763" t="s">
        <v>8357</v>
      </c>
      <c r="S3763" s="13">
        <f t="shared" si="276"/>
        <v>42173.133530092593</v>
      </c>
      <c r="T3763" s="13">
        <f t="shared" si="275"/>
        <v>42226.624999999993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74"/>
        <v>1.0624</v>
      </c>
      <c r="P3764" s="8">
        <f t="shared" si="278"/>
        <v>47.428571428571431</v>
      </c>
      <c r="Q3764" t="s">
        <v>8315</v>
      </c>
      <c r="R3764" t="s">
        <v>8357</v>
      </c>
      <c r="S3764" s="13">
        <f t="shared" si="276"/>
        <v>42193.480196759258</v>
      </c>
      <c r="T3764" s="13">
        <f t="shared" si="275"/>
        <v>42218.480196759258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74"/>
        <v>1</v>
      </c>
      <c r="P3765" s="8">
        <f t="shared" si="278"/>
        <v>64.935064935064929</v>
      </c>
      <c r="Q3765" t="s">
        <v>8315</v>
      </c>
      <c r="R3765" t="s">
        <v>8357</v>
      </c>
      <c r="S3765" s="13">
        <f t="shared" si="276"/>
        <v>42065.416967592588</v>
      </c>
      <c r="T3765" s="13">
        <f t="shared" si="275"/>
        <v>42095.375300925924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74"/>
        <v>1</v>
      </c>
      <c r="P3766" s="8">
        <f t="shared" si="278"/>
        <v>55.555555555555557</v>
      </c>
      <c r="Q3766" t="s">
        <v>8315</v>
      </c>
      <c r="R3766" t="s">
        <v>8357</v>
      </c>
      <c r="S3766" s="13">
        <f t="shared" si="276"/>
        <v>42499.509629629632</v>
      </c>
      <c r="T3766" s="13">
        <f t="shared" si="275"/>
        <v>42518.691666666666</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74"/>
        <v>1.1345714285714286</v>
      </c>
      <c r="P3767" s="8">
        <f t="shared" si="278"/>
        <v>74.224299065420567</v>
      </c>
      <c r="Q3767" t="s">
        <v>8315</v>
      </c>
      <c r="R3767" t="s">
        <v>8357</v>
      </c>
      <c r="S3767" s="13">
        <f t="shared" si="276"/>
        <v>41820.443078703705</v>
      </c>
      <c r="T3767" s="13">
        <f t="shared" si="275"/>
        <v>41850.443078703705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74"/>
        <v>1.0265010000000001</v>
      </c>
      <c r="P3768" s="8">
        <f t="shared" si="278"/>
        <v>106.9271875</v>
      </c>
      <c r="Q3768" t="s">
        <v>8315</v>
      </c>
      <c r="R3768" t="s">
        <v>8357</v>
      </c>
      <c r="S3768" s="13">
        <f t="shared" si="276"/>
        <v>41787.833854166667</v>
      </c>
      <c r="T3768" s="13">
        <f t="shared" si="275"/>
        <v>41822.833854166667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74"/>
        <v>1.1675</v>
      </c>
      <c r="P3769" s="8">
        <f t="shared" si="278"/>
        <v>41.696428571428569</v>
      </c>
      <c r="Q3769" t="s">
        <v>8315</v>
      </c>
      <c r="R3769" t="s">
        <v>8357</v>
      </c>
      <c r="S3769" s="13">
        <f t="shared" si="276"/>
        <v>42049.686307870368</v>
      </c>
      <c r="T3769" s="13">
        <f t="shared" si="275"/>
        <v>42063.874305555553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74"/>
        <v>1.0765274999999999</v>
      </c>
      <c r="P3770" s="8">
        <f t="shared" si="278"/>
        <v>74.243275862068955</v>
      </c>
      <c r="Q3770" t="s">
        <v>8315</v>
      </c>
      <c r="R3770" t="s">
        <v>8357</v>
      </c>
      <c r="S3770" s="13">
        <f t="shared" si="276"/>
        <v>41772.394560185181</v>
      </c>
      <c r="T3770" s="13">
        <f t="shared" si="275"/>
        <v>41802.394560185181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74"/>
        <v>1</v>
      </c>
      <c r="P3771" s="8">
        <f t="shared" si="278"/>
        <v>73.333333333333329</v>
      </c>
      <c r="Q3771" t="s">
        <v>8315</v>
      </c>
      <c r="R3771" t="s">
        <v>8357</v>
      </c>
      <c r="S3771" s="13">
        <f t="shared" si="276"/>
        <v>42445.264803240738</v>
      </c>
      <c r="T3771" s="13">
        <f t="shared" si="275"/>
        <v>42475.264803240738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74"/>
        <v>1</v>
      </c>
      <c r="P3772" s="8">
        <f t="shared" si="278"/>
        <v>100</v>
      </c>
      <c r="Q3772" t="s">
        <v>8315</v>
      </c>
      <c r="R3772" t="s">
        <v>8357</v>
      </c>
      <c r="S3772" s="13">
        <f t="shared" si="276"/>
        <v>42138.597337962965</v>
      </c>
      <c r="T3772" s="13">
        <f t="shared" si="275"/>
        <v>42168.597337962965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74"/>
        <v>1.46</v>
      </c>
      <c r="P3773" s="8">
        <f t="shared" si="278"/>
        <v>38.421052631578945</v>
      </c>
      <c r="Q3773" t="s">
        <v>8315</v>
      </c>
      <c r="R3773" t="s">
        <v>8357</v>
      </c>
      <c r="S3773" s="13">
        <f t="shared" si="276"/>
        <v>42493.52375</v>
      </c>
      <c r="T3773" s="13">
        <f t="shared" si="275"/>
        <v>42507.666666666664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74"/>
        <v>1.1020000000000001</v>
      </c>
      <c r="P3774" s="8">
        <f t="shared" si="278"/>
        <v>166.96969696969697</v>
      </c>
      <c r="Q3774" t="s">
        <v>8315</v>
      </c>
      <c r="R3774" t="s">
        <v>8357</v>
      </c>
      <c r="S3774" s="13">
        <f t="shared" si="276"/>
        <v>42682.283634259256</v>
      </c>
      <c r="T3774" s="13">
        <f t="shared" si="275"/>
        <v>42702.916666666664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74"/>
        <v>1.0820000000000001</v>
      </c>
      <c r="P3775" s="8">
        <f t="shared" si="278"/>
        <v>94.912280701754383</v>
      </c>
      <c r="Q3775" t="s">
        <v>8315</v>
      </c>
      <c r="R3775" t="s">
        <v>8357</v>
      </c>
      <c r="S3775" s="13">
        <f t="shared" si="276"/>
        <v>42655.671840277777</v>
      </c>
      <c r="T3775" s="13">
        <f t="shared" si="275"/>
        <v>42688.755555555552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74"/>
        <v>1</v>
      </c>
      <c r="P3776" s="8">
        <f t="shared" si="278"/>
        <v>100</v>
      </c>
      <c r="Q3776" t="s">
        <v>8315</v>
      </c>
      <c r="R3776" t="s">
        <v>8357</v>
      </c>
      <c r="S3776" s="13">
        <f t="shared" si="276"/>
        <v>42087.458969907406</v>
      </c>
      <c r="T3776" s="13">
        <f t="shared" si="275"/>
        <v>42103.458969907406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74"/>
        <v>1.0024999999999999</v>
      </c>
      <c r="P3777" s="8">
        <f t="shared" si="278"/>
        <v>143.21428571428572</v>
      </c>
      <c r="Q3777" t="s">
        <v>8315</v>
      </c>
      <c r="R3777" t="s">
        <v>8357</v>
      </c>
      <c r="S3777" s="13">
        <f t="shared" si="276"/>
        <v>42075.609293981477</v>
      </c>
      <c r="T3777" s="13">
        <f t="shared" si="275"/>
        <v>42102.833333333336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74"/>
        <v>1.0671250000000001</v>
      </c>
      <c r="P3778" s="8">
        <f t="shared" si="278"/>
        <v>90.819148936170208</v>
      </c>
      <c r="Q3778" t="s">
        <v>8315</v>
      </c>
      <c r="R3778" t="s">
        <v>8357</v>
      </c>
      <c r="S3778" s="13">
        <f t="shared" si="276"/>
        <v>41814.034467592588</v>
      </c>
      <c r="T3778" s="13">
        <f t="shared" si="275"/>
        <v>41851.708333333328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79">E3779/D3779</f>
        <v>1.4319999999999999</v>
      </c>
      <c r="P3779" s="8">
        <f t="shared" si="278"/>
        <v>48.542372881355931</v>
      </c>
      <c r="Q3779" t="s">
        <v>8315</v>
      </c>
      <c r="R3779" t="s">
        <v>8357</v>
      </c>
      <c r="S3779" s="13">
        <f t="shared" si="276"/>
        <v>41886.778020833335</v>
      </c>
      <c r="T3779" s="13">
        <f t="shared" ref="T3779:T3842" si="280">(I3779/86400)+25569+(-8/24)</f>
        <v>41908.833333333328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79"/>
        <v>1.0504166666666668</v>
      </c>
      <c r="P3780" s="8">
        <f t="shared" si="278"/>
        <v>70.027777777777771</v>
      </c>
      <c r="Q3780" t="s">
        <v>8315</v>
      </c>
      <c r="R3780" t="s">
        <v>8357</v>
      </c>
      <c r="S3780" s="13">
        <f t="shared" ref="S3780:S3843" si="281">(J3780/86400)+25569+(-8/24)</f>
        <v>41989.485879629625</v>
      </c>
      <c r="T3780" s="13">
        <f t="shared" si="280"/>
        <v>42049.485879629625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79"/>
        <v>1.0398000000000001</v>
      </c>
      <c r="P3781" s="8">
        <f t="shared" si="278"/>
        <v>135.62608695652173</v>
      </c>
      <c r="Q3781" t="s">
        <v>8315</v>
      </c>
      <c r="R3781" t="s">
        <v>8357</v>
      </c>
      <c r="S3781" s="13">
        <f t="shared" si="281"/>
        <v>42425.402083333327</v>
      </c>
      <c r="T3781" s="13">
        <f t="shared" si="280"/>
        <v>42455.360416666663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79"/>
        <v>1.2</v>
      </c>
      <c r="P3782" s="8">
        <f t="shared" si="278"/>
        <v>100</v>
      </c>
      <c r="Q3782" t="s">
        <v>8315</v>
      </c>
      <c r="R3782" t="s">
        <v>8357</v>
      </c>
      <c r="S3782" s="13">
        <f t="shared" si="281"/>
        <v>42165.886400462965</v>
      </c>
      <c r="T3782" s="13">
        <f t="shared" si="280"/>
        <v>42198.504166666666</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79"/>
        <v>1.0966666666666667</v>
      </c>
      <c r="P3783" s="8">
        <f t="shared" si="278"/>
        <v>94.90384615384616</v>
      </c>
      <c r="Q3783" t="s">
        <v>8315</v>
      </c>
      <c r="R3783" t="s">
        <v>8357</v>
      </c>
      <c r="S3783" s="13">
        <f t="shared" si="281"/>
        <v>41865.549594907403</v>
      </c>
      <c r="T3783" s="13">
        <f t="shared" si="280"/>
        <v>41890.549594907403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79"/>
        <v>1.0175000000000001</v>
      </c>
      <c r="P3784" s="8">
        <f t="shared" si="278"/>
        <v>75.370370370370367</v>
      </c>
      <c r="Q3784" t="s">
        <v>8315</v>
      </c>
      <c r="R3784" t="s">
        <v>8357</v>
      </c>
      <c r="S3784" s="13">
        <f t="shared" si="281"/>
        <v>42546.528900462959</v>
      </c>
      <c r="T3784" s="13">
        <f t="shared" si="280"/>
        <v>42575.624999999993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79"/>
        <v>1.2891666666666666</v>
      </c>
      <c r="P3785" s="8">
        <f t="shared" si="278"/>
        <v>64.458333333333329</v>
      </c>
      <c r="Q3785" t="s">
        <v>8315</v>
      </c>
      <c r="R3785" t="s">
        <v>8357</v>
      </c>
      <c r="S3785" s="13">
        <f t="shared" si="281"/>
        <v>42419.806944444441</v>
      </c>
      <c r="T3785" s="13">
        <f t="shared" si="280"/>
        <v>42444.333333333336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79"/>
        <v>1.1499999999999999</v>
      </c>
      <c r="P3786" s="8">
        <f t="shared" si="278"/>
        <v>115</v>
      </c>
      <c r="Q3786" t="s">
        <v>8315</v>
      </c>
      <c r="R3786" t="s">
        <v>8357</v>
      </c>
      <c r="S3786" s="13">
        <f t="shared" si="281"/>
        <v>42531.647361111107</v>
      </c>
      <c r="T3786" s="13">
        <f t="shared" si="280"/>
        <v>42561.647361111107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79"/>
        <v>1.5075000000000001</v>
      </c>
      <c r="P3787" s="8">
        <f t="shared" si="278"/>
        <v>100.5</v>
      </c>
      <c r="Q3787" t="s">
        <v>8315</v>
      </c>
      <c r="R3787" t="s">
        <v>8357</v>
      </c>
      <c r="S3787" s="13">
        <f t="shared" si="281"/>
        <v>42548.305196759255</v>
      </c>
      <c r="T3787" s="13">
        <f t="shared" si="280"/>
        <v>42584.085416666661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79"/>
        <v>1.1096666666666666</v>
      </c>
      <c r="P3788" s="8">
        <f t="shared" si="278"/>
        <v>93.774647887323937</v>
      </c>
      <c r="Q3788" t="s">
        <v>8315</v>
      </c>
      <c r="R3788" t="s">
        <v>8357</v>
      </c>
      <c r="S3788" s="13">
        <f t="shared" si="281"/>
        <v>42486.704571759255</v>
      </c>
      <c r="T3788" s="13">
        <f t="shared" si="280"/>
        <v>42516.704571759255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79"/>
        <v>1.0028571428571429</v>
      </c>
      <c r="P3789" s="8">
        <f t="shared" si="278"/>
        <v>35.1</v>
      </c>
      <c r="Q3789" t="s">
        <v>8315</v>
      </c>
      <c r="R3789" t="s">
        <v>8357</v>
      </c>
      <c r="S3789" s="13">
        <f t="shared" si="281"/>
        <v>42167.201458333329</v>
      </c>
      <c r="T3789" s="13">
        <f t="shared" si="280"/>
        <v>42195.832638888889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79"/>
        <v>6.6666666666666671E-3</v>
      </c>
      <c r="P3790" s="8">
        <f t="shared" si="278"/>
        <v>500</v>
      </c>
      <c r="Q3790" t="s">
        <v>8315</v>
      </c>
      <c r="R3790" t="s">
        <v>8357</v>
      </c>
      <c r="S3790" s="13">
        <f t="shared" si="281"/>
        <v>42333.362488425926</v>
      </c>
      <c r="T3790" s="13">
        <f t="shared" si="280"/>
        <v>42361.345833333333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79"/>
        <v>3.267605633802817E-2</v>
      </c>
      <c r="P3791" s="8">
        <f t="shared" si="278"/>
        <v>29</v>
      </c>
      <c r="Q3791" t="s">
        <v>8315</v>
      </c>
      <c r="R3791" t="s">
        <v>8357</v>
      </c>
      <c r="S3791" s="13">
        <f t="shared" si="281"/>
        <v>42138.465486111112</v>
      </c>
      <c r="T3791" s="13">
        <f t="shared" si="280"/>
        <v>42170.465486111112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79"/>
        <v>0</v>
      </c>
      <c r="Q3792" t="s">
        <v>8315</v>
      </c>
      <c r="R3792" t="s">
        <v>8357</v>
      </c>
      <c r="S3792" s="13">
        <f t="shared" si="281"/>
        <v>42666.333599537036</v>
      </c>
      <c r="T3792" s="13">
        <f t="shared" si="280"/>
        <v>42696.3752662037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79"/>
        <v>0</v>
      </c>
      <c r="Q3793" t="s">
        <v>8315</v>
      </c>
      <c r="R3793" t="s">
        <v>8357</v>
      </c>
      <c r="S3793" s="13">
        <f t="shared" si="281"/>
        <v>41766.3587037037</v>
      </c>
      <c r="T3793" s="13">
        <f t="shared" si="280"/>
        <v>41826.3587037037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79"/>
        <v>2.8E-3</v>
      </c>
      <c r="P3794" s="8">
        <f t="shared" ref="P3794:P3803" si="282">E3794/L3794</f>
        <v>17.5</v>
      </c>
      <c r="Q3794" t="s">
        <v>8315</v>
      </c>
      <c r="R3794" t="s">
        <v>8357</v>
      </c>
      <c r="S3794" s="13">
        <f t="shared" si="281"/>
        <v>42170.113680555551</v>
      </c>
      <c r="T3794" s="13">
        <f t="shared" si="280"/>
        <v>42200.113680555551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79"/>
        <v>0.59657142857142853</v>
      </c>
      <c r="P3795" s="8">
        <f t="shared" si="282"/>
        <v>174</v>
      </c>
      <c r="Q3795" t="s">
        <v>8315</v>
      </c>
      <c r="R3795" t="s">
        <v>8357</v>
      </c>
      <c r="S3795" s="13">
        <f t="shared" si="281"/>
        <v>41968.60565972222</v>
      </c>
      <c r="T3795" s="13">
        <f t="shared" si="280"/>
        <v>41989.60565972222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79"/>
        <v>0.01</v>
      </c>
      <c r="P3796" s="8">
        <f t="shared" si="282"/>
        <v>50</v>
      </c>
      <c r="Q3796" t="s">
        <v>8315</v>
      </c>
      <c r="R3796" t="s">
        <v>8357</v>
      </c>
      <c r="S3796" s="13">
        <f t="shared" si="281"/>
        <v>42132.247152777774</v>
      </c>
      <c r="T3796" s="13">
        <f t="shared" si="280"/>
        <v>42162.247152777774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79"/>
        <v>1.6666666666666666E-2</v>
      </c>
      <c r="P3797" s="8">
        <f t="shared" si="282"/>
        <v>5</v>
      </c>
      <c r="Q3797" t="s">
        <v>8315</v>
      </c>
      <c r="R3797" t="s">
        <v>8357</v>
      </c>
      <c r="S3797" s="13">
        <f t="shared" si="281"/>
        <v>42201.102893518517</v>
      </c>
      <c r="T3797" s="13">
        <f t="shared" si="280"/>
        <v>42244.604166666664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79"/>
        <v>4.4444444444444447E-5</v>
      </c>
      <c r="P3798" s="8">
        <f t="shared" si="282"/>
        <v>1</v>
      </c>
      <c r="Q3798" t="s">
        <v>8315</v>
      </c>
      <c r="R3798" t="s">
        <v>8357</v>
      </c>
      <c r="S3798" s="13">
        <f t="shared" si="281"/>
        <v>42688.696250000001</v>
      </c>
      <c r="T3798" s="13">
        <f t="shared" si="280"/>
        <v>42748.696250000001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79"/>
        <v>0.89666666666666661</v>
      </c>
      <c r="P3799" s="8">
        <f t="shared" si="282"/>
        <v>145.40540540540542</v>
      </c>
      <c r="Q3799" t="s">
        <v>8315</v>
      </c>
      <c r="R3799" t="s">
        <v>8357</v>
      </c>
      <c r="S3799" s="13">
        <f t="shared" si="281"/>
        <v>42084.548206018517</v>
      </c>
      <c r="T3799" s="13">
        <f t="shared" si="280"/>
        <v>42114.548206018517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79"/>
        <v>1.4642857142857143E-2</v>
      </c>
      <c r="P3800" s="8">
        <f t="shared" si="282"/>
        <v>205</v>
      </c>
      <c r="Q3800" t="s">
        <v>8315</v>
      </c>
      <c r="R3800" t="s">
        <v>8357</v>
      </c>
      <c r="S3800" s="13">
        <f t="shared" si="281"/>
        <v>41831.389444444438</v>
      </c>
      <c r="T3800" s="13">
        <f t="shared" si="280"/>
        <v>41861.389444444438</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79"/>
        <v>4.02E-2</v>
      </c>
      <c r="P3801" s="8">
        <f t="shared" si="282"/>
        <v>100.5</v>
      </c>
      <c r="Q3801" t="s">
        <v>8315</v>
      </c>
      <c r="R3801" t="s">
        <v>8357</v>
      </c>
      <c r="S3801" s="13">
        <f t="shared" si="281"/>
        <v>42410.597719907404</v>
      </c>
      <c r="T3801" s="13">
        <f t="shared" si="280"/>
        <v>42440.597719907404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79"/>
        <v>4.0045454545454544E-2</v>
      </c>
      <c r="P3802" s="8">
        <f t="shared" si="282"/>
        <v>55.0625</v>
      </c>
      <c r="Q3802" t="s">
        <v>8315</v>
      </c>
      <c r="R3802" t="s">
        <v>8357</v>
      </c>
      <c r="S3802" s="13">
        <f t="shared" si="281"/>
        <v>41982.403738425921</v>
      </c>
      <c r="T3802" s="13">
        <f t="shared" si="280"/>
        <v>42014.874305555553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79"/>
        <v>8.5199999999999998E-2</v>
      </c>
      <c r="P3803" s="8">
        <f t="shared" si="282"/>
        <v>47.333333333333336</v>
      </c>
      <c r="Q3803" t="s">
        <v>8315</v>
      </c>
      <c r="R3803" t="s">
        <v>8357</v>
      </c>
      <c r="S3803" s="13">
        <f t="shared" si="281"/>
        <v>41975.342777777776</v>
      </c>
      <c r="T3803" s="13">
        <f t="shared" si="280"/>
        <v>42006.342777777776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79"/>
        <v>0</v>
      </c>
      <c r="Q3804" t="s">
        <v>8315</v>
      </c>
      <c r="R3804" t="s">
        <v>8357</v>
      </c>
      <c r="S3804" s="13">
        <f t="shared" si="281"/>
        <v>42268.792893518512</v>
      </c>
      <c r="T3804" s="13">
        <f t="shared" si="280"/>
        <v>42298.792893518512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79"/>
        <v>0.19650000000000001</v>
      </c>
      <c r="P3805" s="8">
        <f>E3805/L3805</f>
        <v>58.95</v>
      </c>
      <c r="Q3805" t="s">
        <v>8315</v>
      </c>
      <c r="R3805" t="s">
        <v>8357</v>
      </c>
      <c r="S3805" s="13">
        <f t="shared" si="281"/>
        <v>42403.638518518514</v>
      </c>
      <c r="T3805" s="13">
        <f t="shared" si="280"/>
        <v>42433.638518518514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79"/>
        <v>0</v>
      </c>
      <c r="Q3806" t="s">
        <v>8315</v>
      </c>
      <c r="R3806" t="s">
        <v>8357</v>
      </c>
      <c r="S3806" s="13">
        <f t="shared" si="281"/>
        <v>42526.676203703704</v>
      </c>
      <c r="T3806" s="13">
        <f t="shared" si="280"/>
        <v>42581.958333333336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79"/>
        <v>2.0000000000000002E-5</v>
      </c>
      <c r="P3807" s="8">
        <f t="shared" ref="P3807:P3864" si="283">E3807/L3807</f>
        <v>1.5</v>
      </c>
      <c r="Q3807" t="s">
        <v>8315</v>
      </c>
      <c r="R3807" t="s">
        <v>8357</v>
      </c>
      <c r="S3807" s="13">
        <f t="shared" si="281"/>
        <v>41849.553703703699</v>
      </c>
      <c r="T3807" s="13">
        <f t="shared" si="280"/>
        <v>41909.553703703699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79"/>
        <v>6.6666666666666664E-4</v>
      </c>
      <c r="P3808" s="8">
        <f t="shared" si="283"/>
        <v>5</v>
      </c>
      <c r="Q3808" t="s">
        <v>8315</v>
      </c>
      <c r="R3808" t="s">
        <v>8357</v>
      </c>
      <c r="S3808" s="13">
        <f t="shared" si="281"/>
        <v>41798.925706018512</v>
      </c>
      <c r="T3808" s="13">
        <f t="shared" si="280"/>
        <v>41818.925706018512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79"/>
        <v>0.30333333333333334</v>
      </c>
      <c r="P3809" s="8">
        <f t="shared" si="283"/>
        <v>50.555555555555557</v>
      </c>
      <c r="Q3809" t="s">
        <v>8315</v>
      </c>
      <c r="R3809" t="s">
        <v>8357</v>
      </c>
      <c r="S3809" s="13">
        <f t="shared" si="281"/>
        <v>42090.575682870367</v>
      </c>
      <c r="T3809" s="13">
        <f t="shared" si="280"/>
        <v>42097.575682870367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79"/>
        <v>1</v>
      </c>
      <c r="P3810" s="8">
        <f t="shared" si="283"/>
        <v>41.666666666666664</v>
      </c>
      <c r="Q3810" t="s">
        <v>8315</v>
      </c>
      <c r="R3810" t="s">
        <v>8316</v>
      </c>
      <c r="S3810" s="13">
        <f t="shared" si="281"/>
        <v>42059.12059027778</v>
      </c>
      <c r="T3810" s="13">
        <f t="shared" si="280"/>
        <v>42119.078923611109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79"/>
        <v>1.0125</v>
      </c>
      <c r="P3811" s="8">
        <f t="shared" si="283"/>
        <v>53.289473684210527</v>
      </c>
      <c r="Q3811" t="s">
        <v>8315</v>
      </c>
      <c r="R3811" t="s">
        <v>8316</v>
      </c>
      <c r="S3811" s="13">
        <f t="shared" si="281"/>
        <v>41800.193368055552</v>
      </c>
      <c r="T3811" s="13">
        <f t="shared" si="280"/>
        <v>41850.625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79"/>
        <v>1.2173333333333334</v>
      </c>
      <c r="P3812" s="8">
        <f t="shared" si="283"/>
        <v>70.230769230769226</v>
      </c>
      <c r="Q3812" t="s">
        <v>8315</v>
      </c>
      <c r="R3812" t="s">
        <v>8316</v>
      </c>
      <c r="S3812" s="13">
        <f t="shared" si="281"/>
        <v>42054.515717592592</v>
      </c>
      <c r="T3812" s="13">
        <f t="shared" si="280"/>
        <v>42084.474050925921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79"/>
        <v>3.3</v>
      </c>
      <c r="P3813" s="8">
        <f t="shared" si="283"/>
        <v>43.421052631578945</v>
      </c>
      <c r="Q3813" t="s">
        <v>8315</v>
      </c>
      <c r="R3813" t="s">
        <v>8316</v>
      </c>
      <c r="S3813" s="13">
        <f t="shared" si="281"/>
        <v>42487.293668981474</v>
      </c>
      <c r="T3813" s="13">
        <f t="shared" si="280"/>
        <v>42521.124999999993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79"/>
        <v>1.0954999999999999</v>
      </c>
      <c r="P3814" s="8">
        <f t="shared" si="283"/>
        <v>199.18181818181819</v>
      </c>
      <c r="Q3814" t="s">
        <v>8315</v>
      </c>
      <c r="R3814" t="s">
        <v>8316</v>
      </c>
      <c r="S3814" s="13">
        <f t="shared" si="281"/>
        <v>42109.417916666665</v>
      </c>
      <c r="T3814" s="13">
        <f t="shared" si="280"/>
        <v>42155.832638888889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79"/>
        <v>1.0095190476190474</v>
      </c>
      <c r="P3815" s="8">
        <f t="shared" si="283"/>
        <v>78.518148148148143</v>
      </c>
      <c r="Q3815" t="s">
        <v>8315</v>
      </c>
      <c r="R3815" t="s">
        <v>8316</v>
      </c>
      <c r="S3815" s="13">
        <f t="shared" si="281"/>
        <v>42496.942372685182</v>
      </c>
      <c r="T3815" s="13">
        <f t="shared" si="280"/>
        <v>42535.571527777771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79"/>
        <v>1.4013333333333333</v>
      </c>
      <c r="P3816" s="8">
        <f t="shared" si="283"/>
        <v>61.823529411764703</v>
      </c>
      <c r="Q3816" t="s">
        <v>8315</v>
      </c>
      <c r="R3816" t="s">
        <v>8316</v>
      </c>
      <c r="S3816" s="13">
        <f t="shared" si="281"/>
        <v>42058.570740740739</v>
      </c>
      <c r="T3816" s="13">
        <f t="shared" si="280"/>
        <v>42094.832638888889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79"/>
        <v>1.0000100000000001</v>
      </c>
      <c r="P3817" s="8">
        <f t="shared" si="283"/>
        <v>50.000500000000002</v>
      </c>
      <c r="Q3817" t="s">
        <v>8315</v>
      </c>
      <c r="R3817" t="s">
        <v>8316</v>
      </c>
      <c r="S3817" s="13">
        <f t="shared" si="281"/>
        <v>42206.926585648143</v>
      </c>
      <c r="T3817" s="13">
        <f t="shared" si="280"/>
        <v>42236.624999999993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79"/>
        <v>1.19238</v>
      </c>
      <c r="P3818" s="8">
        <f t="shared" si="283"/>
        <v>48.339729729729726</v>
      </c>
      <c r="Q3818" t="s">
        <v>8315</v>
      </c>
      <c r="R3818" t="s">
        <v>8316</v>
      </c>
      <c r="S3818" s="13">
        <f t="shared" si="281"/>
        <v>41807.356747685182</v>
      </c>
      <c r="T3818" s="13">
        <f t="shared" si="280"/>
        <v>41837.356747685182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79"/>
        <v>1.0725</v>
      </c>
      <c r="P3819" s="8">
        <f t="shared" si="283"/>
        <v>107.25</v>
      </c>
      <c r="Q3819" t="s">
        <v>8315</v>
      </c>
      <c r="R3819" t="s">
        <v>8316</v>
      </c>
      <c r="S3819" s="13">
        <f t="shared" si="281"/>
        <v>42284.363611111105</v>
      </c>
      <c r="T3819" s="13">
        <f t="shared" si="280"/>
        <v>42300.832638888889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79"/>
        <v>2.2799999999999998</v>
      </c>
      <c r="P3820" s="8">
        <f t="shared" si="283"/>
        <v>57</v>
      </c>
      <c r="Q3820" t="s">
        <v>8315</v>
      </c>
      <c r="R3820" t="s">
        <v>8316</v>
      </c>
      <c r="S3820" s="13">
        <f t="shared" si="281"/>
        <v>42045.509050925924</v>
      </c>
      <c r="T3820" s="13">
        <f t="shared" si="280"/>
        <v>42075.467384259253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79"/>
        <v>1.0640000000000001</v>
      </c>
      <c r="P3821" s="8">
        <f t="shared" si="283"/>
        <v>40.92307692307692</v>
      </c>
      <c r="Q3821" t="s">
        <v>8315</v>
      </c>
      <c r="R3821" t="s">
        <v>8316</v>
      </c>
      <c r="S3821" s="13">
        <f t="shared" si="281"/>
        <v>42183.876203703701</v>
      </c>
      <c r="T3821" s="13">
        <f t="shared" si="280"/>
        <v>42202.543055555558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79"/>
        <v>1.4333333333333333</v>
      </c>
      <c r="P3822" s="8">
        <f t="shared" si="283"/>
        <v>21.5</v>
      </c>
      <c r="Q3822" t="s">
        <v>8315</v>
      </c>
      <c r="R3822" t="s">
        <v>8316</v>
      </c>
      <c r="S3822" s="13">
        <f t="shared" si="281"/>
        <v>42160.318483796298</v>
      </c>
      <c r="T3822" s="13">
        <f t="shared" si="280"/>
        <v>42190.318483796298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79"/>
        <v>1.0454285714285714</v>
      </c>
      <c r="P3823" s="8">
        <f t="shared" si="283"/>
        <v>79.543478260869563</v>
      </c>
      <c r="Q3823" t="s">
        <v>8315</v>
      </c>
      <c r="R3823" t="s">
        <v>8316</v>
      </c>
      <c r="S3823" s="13">
        <f t="shared" si="281"/>
        <v>42340.847303240742</v>
      </c>
      <c r="T3823" s="13">
        <f t="shared" si="280"/>
        <v>42372.847303240742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79"/>
        <v>1.1002000000000001</v>
      </c>
      <c r="P3824" s="8">
        <f t="shared" si="283"/>
        <v>72.381578947368425</v>
      </c>
      <c r="Q3824" t="s">
        <v>8315</v>
      </c>
      <c r="R3824" t="s">
        <v>8316</v>
      </c>
      <c r="S3824" s="13">
        <f t="shared" si="281"/>
        <v>42329.504826388882</v>
      </c>
      <c r="T3824" s="13">
        <f t="shared" si="280"/>
        <v>42388.624305555553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79"/>
        <v>1.06</v>
      </c>
      <c r="P3825" s="8">
        <f t="shared" si="283"/>
        <v>64.634146341463421</v>
      </c>
      <c r="Q3825" t="s">
        <v>8315</v>
      </c>
      <c r="R3825" t="s">
        <v>8316</v>
      </c>
      <c r="S3825" s="13">
        <f t="shared" si="281"/>
        <v>42170.576898148145</v>
      </c>
      <c r="T3825" s="13">
        <f t="shared" si="280"/>
        <v>42204.832638888889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79"/>
        <v>1.08</v>
      </c>
      <c r="P3826" s="8">
        <f t="shared" si="283"/>
        <v>38.571428571428569</v>
      </c>
      <c r="Q3826" t="s">
        <v>8315</v>
      </c>
      <c r="R3826" t="s">
        <v>8316</v>
      </c>
      <c r="S3826" s="13">
        <f t="shared" si="281"/>
        <v>42571.292858796289</v>
      </c>
      <c r="T3826" s="13">
        <f t="shared" si="280"/>
        <v>42583.236805555549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79"/>
        <v>1.0542</v>
      </c>
      <c r="P3827" s="8">
        <f t="shared" si="283"/>
        <v>107.57142857142857</v>
      </c>
      <c r="Q3827" t="s">
        <v>8315</v>
      </c>
      <c r="R3827" t="s">
        <v>8316</v>
      </c>
      <c r="S3827" s="13">
        <f t="shared" si="281"/>
        <v>42150.736273148148</v>
      </c>
      <c r="T3827" s="13">
        <f t="shared" si="280"/>
        <v>42171.736273148148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79"/>
        <v>1.1916666666666667</v>
      </c>
      <c r="P3828" s="8">
        <f t="shared" si="283"/>
        <v>27.5</v>
      </c>
      <c r="Q3828" t="s">
        <v>8315</v>
      </c>
      <c r="R3828" t="s">
        <v>8316</v>
      </c>
      <c r="S3828" s="13">
        <f t="shared" si="281"/>
        <v>42101.090208333328</v>
      </c>
      <c r="T3828" s="13">
        <f t="shared" si="280"/>
        <v>42131.090208333328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79"/>
        <v>1.5266666666666666</v>
      </c>
      <c r="P3829" s="8">
        <f t="shared" si="283"/>
        <v>70.461538461538467</v>
      </c>
      <c r="Q3829" t="s">
        <v>8315</v>
      </c>
      <c r="R3829" t="s">
        <v>8316</v>
      </c>
      <c r="S3829" s="13">
        <f t="shared" si="281"/>
        <v>42034.594918981478</v>
      </c>
      <c r="T3829" s="13">
        <f t="shared" si="280"/>
        <v>42089.666666666664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79"/>
        <v>1</v>
      </c>
      <c r="P3830" s="8">
        <f t="shared" si="283"/>
        <v>178.57142857142858</v>
      </c>
      <c r="Q3830" t="s">
        <v>8315</v>
      </c>
      <c r="R3830" t="s">
        <v>8316</v>
      </c>
      <c r="S3830" s="13">
        <f t="shared" si="281"/>
        <v>41944.194293981483</v>
      </c>
      <c r="T3830" s="13">
        <f t="shared" si="280"/>
        <v>42004.23596064814</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79"/>
        <v>1.002</v>
      </c>
      <c r="P3831" s="8">
        <f t="shared" si="283"/>
        <v>62.625</v>
      </c>
      <c r="Q3831" t="s">
        <v>8315</v>
      </c>
      <c r="R3831" t="s">
        <v>8316</v>
      </c>
      <c r="S3831" s="13">
        <f t="shared" si="281"/>
        <v>42593.532071759262</v>
      </c>
      <c r="T3831" s="13">
        <f t="shared" si="280"/>
        <v>42613.532071759262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79"/>
        <v>2.25</v>
      </c>
      <c r="P3832" s="8">
        <f t="shared" si="283"/>
        <v>75</v>
      </c>
      <c r="Q3832" t="s">
        <v>8315</v>
      </c>
      <c r="R3832" t="s">
        <v>8316</v>
      </c>
      <c r="S3832" s="13">
        <f t="shared" si="281"/>
        <v>42503.407534722217</v>
      </c>
      <c r="T3832" s="13">
        <f t="shared" si="280"/>
        <v>42517.407534722217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79"/>
        <v>1.0602199999999999</v>
      </c>
      <c r="P3833" s="8">
        <f t="shared" si="283"/>
        <v>58.901111111111113</v>
      </c>
      <c r="Q3833" t="s">
        <v>8315</v>
      </c>
      <c r="R3833" t="s">
        <v>8316</v>
      </c>
      <c r="S3833" s="13">
        <f t="shared" si="281"/>
        <v>41927.515567129631</v>
      </c>
      <c r="T3833" s="13">
        <f t="shared" si="280"/>
        <v>41948.557233796295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79"/>
        <v>1.0466666666666666</v>
      </c>
      <c r="P3834" s="8">
        <f t="shared" si="283"/>
        <v>139.55555555555554</v>
      </c>
      <c r="Q3834" t="s">
        <v>8315</v>
      </c>
      <c r="R3834" t="s">
        <v>8316</v>
      </c>
      <c r="S3834" s="13">
        <f t="shared" si="281"/>
        <v>42374.781655092585</v>
      </c>
      <c r="T3834" s="13">
        <f t="shared" si="280"/>
        <v>42419.781655092585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79"/>
        <v>1.1666666666666667</v>
      </c>
      <c r="P3835" s="8">
        <f t="shared" si="283"/>
        <v>70</v>
      </c>
      <c r="Q3835" t="s">
        <v>8315</v>
      </c>
      <c r="R3835" t="s">
        <v>8316</v>
      </c>
      <c r="S3835" s="13">
        <f t="shared" si="281"/>
        <v>41963.539027777777</v>
      </c>
      <c r="T3835" s="13">
        <f t="shared" si="280"/>
        <v>41974.464583333327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79"/>
        <v>1.0903333333333334</v>
      </c>
      <c r="P3836" s="8">
        <f t="shared" si="283"/>
        <v>57.385964912280699</v>
      </c>
      <c r="Q3836" t="s">
        <v>8315</v>
      </c>
      <c r="R3836" t="s">
        <v>8316</v>
      </c>
      <c r="S3836" s="13">
        <f t="shared" si="281"/>
        <v>42143.111886574072</v>
      </c>
      <c r="T3836" s="13">
        <f t="shared" si="280"/>
        <v>42173.111886574072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79"/>
        <v>1.6</v>
      </c>
      <c r="P3837" s="8">
        <f t="shared" si="283"/>
        <v>40</v>
      </c>
      <c r="Q3837" t="s">
        <v>8315</v>
      </c>
      <c r="R3837" t="s">
        <v>8316</v>
      </c>
      <c r="S3837" s="13">
        <f t="shared" si="281"/>
        <v>42460.608888888884</v>
      </c>
      <c r="T3837" s="13">
        <f t="shared" si="280"/>
        <v>42481.608888888884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79"/>
        <v>1.125</v>
      </c>
      <c r="P3838" s="8">
        <f t="shared" si="283"/>
        <v>64.285714285714292</v>
      </c>
      <c r="Q3838" t="s">
        <v>8315</v>
      </c>
      <c r="R3838" t="s">
        <v>8316</v>
      </c>
      <c r="S3838" s="13">
        <f t="shared" si="281"/>
        <v>42553.593194444438</v>
      </c>
      <c r="T3838" s="13">
        <f t="shared" si="280"/>
        <v>42584.839583333327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79"/>
        <v>1.0209999999999999</v>
      </c>
      <c r="P3839" s="8">
        <f t="shared" si="283"/>
        <v>120.11764705882354</v>
      </c>
      <c r="Q3839" t="s">
        <v>8315</v>
      </c>
      <c r="R3839" t="s">
        <v>8316</v>
      </c>
      <c r="S3839" s="13">
        <f t="shared" si="281"/>
        <v>42152.432384259257</v>
      </c>
      <c r="T3839" s="13">
        <f t="shared" si="280"/>
        <v>42188.432384259257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79"/>
        <v>1.00824</v>
      </c>
      <c r="P3840" s="8">
        <f t="shared" si="283"/>
        <v>1008.24</v>
      </c>
      <c r="Q3840" t="s">
        <v>8315</v>
      </c>
      <c r="R3840" t="s">
        <v>8316</v>
      </c>
      <c r="S3840" s="13">
        <f t="shared" si="281"/>
        <v>42116.377418981479</v>
      </c>
      <c r="T3840" s="13">
        <f t="shared" si="280"/>
        <v>42146.377418981479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79"/>
        <v>1.0125</v>
      </c>
      <c r="P3841" s="8">
        <f t="shared" si="283"/>
        <v>63.28125</v>
      </c>
      <c r="Q3841" t="s">
        <v>8315</v>
      </c>
      <c r="R3841" t="s">
        <v>8316</v>
      </c>
      <c r="S3841" s="13">
        <f t="shared" si="281"/>
        <v>42154.809305555558</v>
      </c>
      <c r="T3841" s="13">
        <f t="shared" si="280"/>
        <v>42214.809305555558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79"/>
        <v>65</v>
      </c>
      <c r="P3842" s="8">
        <f t="shared" si="283"/>
        <v>21.666666666666668</v>
      </c>
      <c r="Q3842" t="s">
        <v>8315</v>
      </c>
      <c r="R3842" t="s">
        <v>8316</v>
      </c>
      <c r="S3842" s="13">
        <f t="shared" si="281"/>
        <v>42432.368391203701</v>
      </c>
      <c r="T3842" s="13">
        <f t="shared" si="280"/>
        <v>42457.32672453703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84">E3843/D3843</f>
        <v>8.72E-2</v>
      </c>
      <c r="P3843" s="8">
        <f t="shared" si="283"/>
        <v>25.647058823529413</v>
      </c>
      <c r="Q3843" t="s">
        <v>8315</v>
      </c>
      <c r="R3843" t="s">
        <v>8316</v>
      </c>
      <c r="S3843" s="13">
        <f t="shared" si="281"/>
        <v>41780.45239583333</v>
      </c>
      <c r="T3843" s="13">
        <f t="shared" ref="T3843:T3906" si="285">(I3843/86400)+25569+(-8/24)</f>
        <v>41840.45239583333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84"/>
        <v>0.21940000000000001</v>
      </c>
      <c r="P3844" s="8">
        <f t="shared" si="283"/>
        <v>47.695652173913047</v>
      </c>
      <c r="Q3844" t="s">
        <v>8315</v>
      </c>
      <c r="R3844" t="s">
        <v>8316</v>
      </c>
      <c r="S3844" s="13">
        <f t="shared" ref="S3844:S3907" si="286">(J3844/86400)+25569+(-8/24)</f>
        <v>41740.160324074073</v>
      </c>
      <c r="T3844" s="13">
        <f t="shared" si="285"/>
        <v>41770.160324074073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84"/>
        <v>0.21299999999999999</v>
      </c>
      <c r="P3845" s="8">
        <f t="shared" si="283"/>
        <v>56.05263157894737</v>
      </c>
      <c r="Q3845" t="s">
        <v>8315</v>
      </c>
      <c r="R3845" t="s">
        <v>8316</v>
      </c>
      <c r="S3845" s="13">
        <f t="shared" si="286"/>
        <v>41765.739166666666</v>
      </c>
      <c r="T3845" s="13">
        <f t="shared" si="285"/>
        <v>41790.739166666666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84"/>
        <v>0.41489795918367345</v>
      </c>
      <c r="P3846" s="8">
        <f t="shared" si="283"/>
        <v>81.319999999999993</v>
      </c>
      <c r="Q3846" t="s">
        <v>8315</v>
      </c>
      <c r="R3846" t="s">
        <v>8316</v>
      </c>
      <c r="S3846" s="13">
        <f t="shared" si="286"/>
        <v>41766.283958333333</v>
      </c>
      <c r="T3846" s="13">
        <f t="shared" si="285"/>
        <v>41792.957638888889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84"/>
        <v>2.1049999999999999E-2</v>
      </c>
      <c r="P3847" s="8">
        <f t="shared" si="283"/>
        <v>70.166666666666671</v>
      </c>
      <c r="Q3847" t="s">
        <v>8315</v>
      </c>
      <c r="R3847" t="s">
        <v>8316</v>
      </c>
      <c r="S3847" s="13">
        <f t="shared" si="286"/>
        <v>42248.293680555558</v>
      </c>
      <c r="T3847" s="13">
        <f t="shared" si="285"/>
        <v>42278.293680555558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84"/>
        <v>2.7E-2</v>
      </c>
      <c r="P3848" s="8">
        <f t="shared" si="283"/>
        <v>23.625</v>
      </c>
      <c r="Q3848" t="s">
        <v>8315</v>
      </c>
      <c r="R3848" t="s">
        <v>8316</v>
      </c>
      <c r="S3848" s="13">
        <f t="shared" si="286"/>
        <v>41884.88821759259</v>
      </c>
      <c r="T3848" s="13">
        <f t="shared" si="285"/>
        <v>41915.957638888889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84"/>
        <v>0.16161904761904761</v>
      </c>
      <c r="P3849" s="8">
        <f t="shared" si="283"/>
        <v>188.55555555555554</v>
      </c>
      <c r="Q3849" t="s">
        <v>8315</v>
      </c>
      <c r="R3849" t="s">
        <v>8316</v>
      </c>
      <c r="S3849" s="13">
        <f t="shared" si="286"/>
        <v>42158.891099537032</v>
      </c>
      <c r="T3849" s="13">
        <f t="shared" si="285"/>
        <v>42203.891099537032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84"/>
        <v>0.16376923076923078</v>
      </c>
      <c r="P3850" s="8">
        <f t="shared" si="283"/>
        <v>49.511627906976742</v>
      </c>
      <c r="Q3850" t="s">
        <v>8315</v>
      </c>
      <c r="R3850" t="s">
        <v>8316</v>
      </c>
      <c r="S3850" s="13">
        <f t="shared" si="286"/>
        <v>42265.483668981477</v>
      </c>
      <c r="T3850" s="13">
        <f t="shared" si="285"/>
        <v>42295.483668981477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84"/>
        <v>7.0433333333333334E-2</v>
      </c>
      <c r="P3851" s="8">
        <f t="shared" si="283"/>
        <v>75.464285714285708</v>
      </c>
      <c r="Q3851" t="s">
        <v>8315</v>
      </c>
      <c r="R3851" t="s">
        <v>8316</v>
      </c>
      <c r="S3851" s="13">
        <f t="shared" si="286"/>
        <v>42136.433842592589</v>
      </c>
      <c r="T3851" s="13">
        <f t="shared" si="285"/>
        <v>42166.433842592589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84"/>
        <v>3.7999999999999999E-2</v>
      </c>
      <c r="P3852" s="8">
        <f t="shared" si="283"/>
        <v>9.5</v>
      </c>
      <c r="Q3852" t="s">
        <v>8315</v>
      </c>
      <c r="R3852" t="s">
        <v>8316</v>
      </c>
      <c r="S3852" s="13">
        <f t="shared" si="286"/>
        <v>41974.791006944441</v>
      </c>
      <c r="T3852" s="13">
        <f t="shared" si="285"/>
        <v>42004.791006944441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84"/>
        <v>0.34079999999999999</v>
      </c>
      <c r="P3853" s="8">
        <f t="shared" si="283"/>
        <v>35.5</v>
      </c>
      <c r="Q3853" t="s">
        <v>8315</v>
      </c>
      <c r="R3853" t="s">
        <v>8316</v>
      </c>
      <c r="S3853" s="13">
        <f t="shared" si="286"/>
        <v>42172.10623842592</v>
      </c>
      <c r="T3853" s="13">
        <f t="shared" si="285"/>
        <v>42202.10623842592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84"/>
        <v>2E-3</v>
      </c>
      <c r="P3854" s="8">
        <f t="shared" si="283"/>
        <v>10</v>
      </c>
      <c r="Q3854" t="s">
        <v>8315</v>
      </c>
      <c r="R3854" t="s">
        <v>8316</v>
      </c>
      <c r="S3854" s="13">
        <f t="shared" si="286"/>
        <v>42064.857361111113</v>
      </c>
      <c r="T3854" s="13">
        <f t="shared" si="285"/>
        <v>42089.815694444442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84"/>
        <v>2.5999999999999998E-4</v>
      </c>
      <c r="P3855" s="8">
        <f t="shared" si="283"/>
        <v>13</v>
      </c>
      <c r="Q3855" t="s">
        <v>8315</v>
      </c>
      <c r="R3855" t="s">
        <v>8316</v>
      </c>
      <c r="S3855" s="13">
        <f t="shared" si="286"/>
        <v>41848.506689814814</v>
      </c>
      <c r="T3855" s="13">
        <f t="shared" si="285"/>
        <v>41883.506689814814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84"/>
        <v>0.16254545454545455</v>
      </c>
      <c r="P3856" s="8">
        <f t="shared" si="283"/>
        <v>89.4</v>
      </c>
      <c r="Q3856" t="s">
        <v>8315</v>
      </c>
      <c r="R3856" t="s">
        <v>8316</v>
      </c>
      <c r="S3856" s="13">
        <f t="shared" si="286"/>
        <v>42103.55159722222</v>
      </c>
      <c r="T3856" s="13">
        <f t="shared" si="285"/>
        <v>42133.55159722222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84"/>
        <v>2.5000000000000001E-2</v>
      </c>
      <c r="P3857" s="8">
        <f t="shared" si="283"/>
        <v>25</v>
      </c>
      <c r="Q3857" t="s">
        <v>8315</v>
      </c>
      <c r="R3857" t="s">
        <v>8316</v>
      </c>
      <c r="S3857" s="13">
        <f t="shared" si="286"/>
        <v>42059.637395833335</v>
      </c>
      <c r="T3857" s="13">
        <f t="shared" si="285"/>
        <v>42089.595729166664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84"/>
        <v>2.0000000000000001E-4</v>
      </c>
      <c r="P3858" s="8">
        <f t="shared" si="283"/>
        <v>1</v>
      </c>
      <c r="Q3858" t="s">
        <v>8315</v>
      </c>
      <c r="R3858" t="s">
        <v>8316</v>
      </c>
      <c r="S3858" s="13">
        <f t="shared" si="286"/>
        <v>42041.409756944442</v>
      </c>
      <c r="T3858" s="13">
        <f t="shared" si="285"/>
        <v>42071.368090277778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84"/>
        <v>5.1999999999999998E-2</v>
      </c>
      <c r="P3859" s="8">
        <f t="shared" si="283"/>
        <v>65</v>
      </c>
      <c r="Q3859" t="s">
        <v>8315</v>
      </c>
      <c r="R3859" t="s">
        <v>8316</v>
      </c>
      <c r="S3859" s="13">
        <f t="shared" si="286"/>
        <v>41829.403819444444</v>
      </c>
      <c r="T3859" s="13">
        <f t="shared" si="285"/>
        <v>41852.383333333331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84"/>
        <v>0.02</v>
      </c>
      <c r="P3860" s="8">
        <f t="shared" si="283"/>
        <v>10</v>
      </c>
      <c r="Q3860" t="s">
        <v>8315</v>
      </c>
      <c r="R3860" t="s">
        <v>8316</v>
      </c>
      <c r="S3860" s="13">
        <f t="shared" si="286"/>
        <v>42128.097731481474</v>
      </c>
      <c r="T3860" s="13">
        <f t="shared" si="285"/>
        <v>42146.541666666664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84"/>
        <v>4.0000000000000002E-4</v>
      </c>
      <c r="P3861" s="8">
        <f t="shared" si="283"/>
        <v>1</v>
      </c>
      <c r="Q3861" t="s">
        <v>8315</v>
      </c>
      <c r="R3861" t="s">
        <v>8316</v>
      </c>
      <c r="S3861" s="13">
        <f t="shared" si="286"/>
        <v>41789.560266203705</v>
      </c>
      <c r="T3861" s="13">
        <f t="shared" si="285"/>
        <v>41815.541666666664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84"/>
        <v>0.17666666666666667</v>
      </c>
      <c r="P3862" s="8">
        <f t="shared" si="283"/>
        <v>81.538461538461533</v>
      </c>
      <c r="Q3862" t="s">
        <v>8315</v>
      </c>
      <c r="R3862" t="s">
        <v>8316</v>
      </c>
      <c r="S3862" s="13">
        <f t="shared" si="286"/>
        <v>41833.327662037038</v>
      </c>
      <c r="T3862" s="13">
        <f t="shared" si="285"/>
        <v>41863.327662037038</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84"/>
        <v>0.05</v>
      </c>
      <c r="P3863" s="8">
        <f t="shared" si="283"/>
        <v>100</v>
      </c>
      <c r="Q3863" t="s">
        <v>8315</v>
      </c>
      <c r="R3863" t="s">
        <v>8316</v>
      </c>
      <c r="S3863" s="13">
        <f t="shared" si="286"/>
        <v>41914.256678240738</v>
      </c>
      <c r="T3863" s="13">
        <f t="shared" si="285"/>
        <v>41955.574305555558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84"/>
        <v>1.3333333333333334E-4</v>
      </c>
      <c r="P3864" s="8">
        <f t="shared" si="283"/>
        <v>1</v>
      </c>
      <c r="Q3864" t="s">
        <v>8315</v>
      </c>
      <c r="R3864" t="s">
        <v>8316</v>
      </c>
      <c r="S3864" s="13">
        <f t="shared" si="286"/>
        <v>42610.927731481475</v>
      </c>
      <c r="T3864" s="13">
        <f t="shared" si="285"/>
        <v>42625.374305555553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84"/>
        <v>0</v>
      </c>
      <c r="Q3865" t="s">
        <v>8315</v>
      </c>
      <c r="R3865" t="s">
        <v>8316</v>
      </c>
      <c r="S3865" s="13">
        <f t="shared" si="286"/>
        <v>42253.299826388888</v>
      </c>
      <c r="T3865" s="13">
        <f t="shared" si="285"/>
        <v>42313.341493055552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84"/>
        <v>1.2E-2</v>
      </c>
      <c r="P3866" s="8">
        <f t="shared" ref="P3866:P3873" si="287">E3866/L3866</f>
        <v>20</v>
      </c>
      <c r="Q3866" t="s">
        <v>8315</v>
      </c>
      <c r="R3866" t="s">
        <v>8316</v>
      </c>
      <c r="S3866" s="13">
        <f t="shared" si="286"/>
        <v>42295.558495370373</v>
      </c>
      <c r="T3866" s="13">
        <f t="shared" si="285"/>
        <v>42325.60016203703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84"/>
        <v>0.26937422295897223</v>
      </c>
      <c r="P3867" s="8">
        <f t="shared" si="287"/>
        <v>46.428571428571431</v>
      </c>
      <c r="Q3867" t="s">
        <v>8315</v>
      </c>
      <c r="R3867" t="s">
        <v>8316</v>
      </c>
      <c r="S3867" s="13">
        <f t="shared" si="286"/>
        <v>41841.31826388889</v>
      </c>
      <c r="T3867" s="13">
        <f t="shared" si="285"/>
        <v>41880.895833333328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84"/>
        <v>5.4999999999999997E-3</v>
      </c>
      <c r="P3868" s="8">
        <f t="shared" si="287"/>
        <v>5.5</v>
      </c>
      <c r="Q3868" t="s">
        <v>8315</v>
      </c>
      <c r="R3868" t="s">
        <v>8316</v>
      </c>
      <c r="S3868" s="13">
        <f t="shared" si="286"/>
        <v>42402.613668981481</v>
      </c>
      <c r="T3868" s="13">
        <f t="shared" si="285"/>
        <v>42451.811805555553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84"/>
        <v>0.1255</v>
      </c>
      <c r="P3869" s="8">
        <f t="shared" si="287"/>
        <v>50.2</v>
      </c>
      <c r="Q3869" t="s">
        <v>8315</v>
      </c>
      <c r="R3869" t="s">
        <v>8316</v>
      </c>
      <c r="S3869" s="13">
        <f t="shared" si="286"/>
        <v>42509.480775462966</v>
      </c>
      <c r="T3869" s="13">
        <f t="shared" si="285"/>
        <v>42539.480775462966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84"/>
        <v>2E-3</v>
      </c>
      <c r="P3870" s="8">
        <f t="shared" si="287"/>
        <v>10</v>
      </c>
      <c r="Q3870" t="s">
        <v>8315</v>
      </c>
      <c r="R3870" t="s">
        <v>8357</v>
      </c>
      <c r="S3870" s="13">
        <f t="shared" si="286"/>
        <v>41865.32644675926</v>
      </c>
      <c r="T3870" s="13">
        <f t="shared" si="285"/>
        <v>41890.32644675926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84"/>
        <v>3.44748684310884E-2</v>
      </c>
      <c r="P3871" s="8">
        <f t="shared" si="287"/>
        <v>30.133333333333333</v>
      </c>
      <c r="Q3871" t="s">
        <v>8315</v>
      </c>
      <c r="R3871" t="s">
        <v>8357</v>
      </c>
      <c r="S3871" s="13">
        <f t="shared" si="286"/>
        <v>42047.391111111108</v>
      </c>
      <c r="T3871" s="13">
        <f t="shared" si="285"/>
        <v>42076.799305555549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84"/>
        <v>0.15</v>
      </c>
      <c r="P3872" s="8">
        <f t="shared" si="287"/>
        <v>150</v>
      </c>
      <c r="Q3872" t="s">
        <v>8315</v>
      </c>
      <c r="R3872" t="s">
        <v>8357</v>
      </c>
      <c r="S3872" s="13">
        <f t="shared" si="286"/>
        <v>41792.838865740741</v>
      </c>
      <c r="T3872" s="13">
        <f t="shared" si="285"/>
        <v>41822.838865740741</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84"/>
        <v>2.6666666666666668E-2</v>
      </c>
      <c r="P3873" s="8">
        <f t="shared" si="287"/>
        <v>13.333333333333334</v>
      </c>
      <c r="Q3873" t="s">
        <v>8315</v>
      </c>
      <c r="R3873" t="s">
        <v>8357</v>
      </c>
      <c r="S3873" s="13">
        <f t="shared" si="286"/>
        <v>42763.447337962956</v>
      </c>
      <c r="T3873" s="13">
        <f t="shared" si="285"/>
        <v>42823.405671296299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84"/>
        <v>0</v>
      </c>
      <c r="Q3874" t="s">
        <v>8315</v>
      </c>
      <c r="R3874" t="s">
        <v>8357</v>
      </c>
      <c r="S3874" s="13">
        <f t="shared" si="286"/>
        <v>42179.8124537037</v>
      </c>
      <c r="T3874" s="13">
        <f t="shared" si="285"/>
        <v>42229.8124537037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84"/>
        <v>0</v>
      </c>
      <c r="Q3875" t="s">
        <v>8315</v>
      </c>
      <c r="R3875" t="s">
        <v>8357</v>
      </c>
      <c r="S3875" s="13">
        <f t="shared" si="286"/>
        <v>42255.362673611111</v>
      </c>
      <c r="T3875" s="13">
        <f t="shared" si="285"/>
        <v>42285.362673611111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84"/>
        <v>0</v>
      </c>
      <c r="Q3876" t="s">
        <v>8315</v>
      </c>
      <c r="R3876" t="s">
        <v>8357</v>
      </c>
      <c r="S3876" s="13">
        <f t="shared" si="286"/>
        <v>42006.683124999996</v>
      </c>
      <c r="T3876" s="13">
        <f t="shared" si="285"/>
        <v>42027.708333333336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84"/>
        <v>0</v>
      </c>
      <c r="Q3877" t="s">
        <v>8315</v>
      </c>
      <c r="R3877" t="s">
        <v>8357</v>
      </c>
      <c r="S3877" s="13">
        <f t="shared" si="286"/>
        <v>42615.013483796291</v>
      </c>
      <c r="T3877" s="13">
        <f t="shared" si="285"/>
        <v>42616.083333333336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84"/>
        <v>0.52794871794871789</v>
      </c>
      <c r="P3878" s="8">
        <f>E3878/L3878</f>
        <v>44.760869565217391</v>
      </c>
      <c r="Q3878" t="s">
        <v>8315</v>
      </c>
      <c r="R3878" t="s">
        <v>8357</v>
      </c>
      <c r="S3878" s="13">
        <f t="shared" si="286"/>
        <v>42372.290833333333</v>
      </c>
      <c r="T3878" s="13">
        <f t="shared" si="285"/>
        <v>42402.290833333333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84"/>
        <v>4.9639999999999997E-2</v>
      </c>
      <c r="P3879" s="8">
        <f>E3879/L3879</f>
        <v>88.642857142857139</v>
      </c>
      <c r="Q3879" t="s">
        <v>8315</v>
      </c>
      <c r="R3879" t="s">
        <v>8357</v>
      </c>
      <c r="S3879" s="13">
        <f t="shared" si="286"/>
        <v>42682.344351851854</v>
      </c>
      <c r="T3879" s="13">
        <f t="shared" si="285"/>
        <v>42712.344351851854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84"/>
        <v>5.5555555555555556E-4</v>
      </c>
      <c r="P3880" s="8">
        <f>E3880/L3880</f>
        <v>10</v>
      </c>
      <c r="Q3880" t="s">
        <v>8315</v>
      </c>
      <c r="R3880" t="s">
        <v>8357</v>
      </c>
      <c r="S3880" s="13">
        <f t="shared" si="286"/>
        <v>42154.485486111109</v>
      </c>
      <c r="T3880" s="13">
        <f t="shared" si="285"/>
        <v>42184.832638888889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84"/>
        <v>0</v>
      </c>
      <c r="Q3881" t="s">
        <v>8315</v>
      </c>
      <c r="R3881" t="s">
        <v>8357</v>
      </c>
      <c r="S3881" s="13">
        <f t="shared" si="286"/>
        <v>41999.527731481481</v>
      </c>
      <c r="T3881" s="13">
        <f t="shared" si="285"/>
        <v>42029.527731481481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84"/>
        <v>0.13066666666666665</v>
      </c>
      <c r="P3882" s="8">
        <f>E3882/L3882</f>
        <v>57.647058823529413</v>
      </c>
      <c r="Q3882" t="s">
        <v>8315</v>
      </c>
      <c r="R3882" t="s">
        <v>8357</v>
      </c>
      <c r="S3882" s="13">
        <f t="shared" si="286"/>
        <v>41815.481712962959</v>
      </c>
      <c r="T3882" s="13">
        <f t="shared" si="285"/>
        <v>41850.625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84"/>
        <v>0.05</v>
      </c>
      <c r="P3883" s="8">
        <f>E3883/L3883</f>
        <v>25</v>
      </c>
      <c r="Q3883" t="s">
        <v>8315</v>
      </c>
      <c r="R3883" t="s">
        <v>8357</v>
      </c>
      <c r="S3883" s="13">
        <f t="shared" si="286"/>
        <v>42755.685173611106</v>
      </c>
      <c r="T3883" s="13">
        <f t="shared" si="285"/>
        <v>42785.685173611106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84"/>
        <v>0</v>
      </c>
      <c r="Q3884" t="s">
        <v>8315</v>
      </c>
      <c r="R3884" t="s">
        <v>8357</v>
      </c>
      <c r="S3884" s="13">
        <f t="shared" si="286"/>
        <v>42373.65011574074</v>
      </c>
      <c r="T3884" s="13">
        <f t="shared" si="285"/>
        <v>42400.627083333333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84"/>
        <v>0</v>
      </c>
      <c r="Q3885" t="s">
        <v>8315</v>
      </c>
      <c r="R3885" t="s">
        <v>8357</v>
      </c>
      <c r="S3885" s="13">
        <f t="shared" si="286"/>
        <v>41854.269317129627</v>
      </c>
      <c r="T3885" s="13">
        <f t="shared" si="285"/>
        <v>41884.269317129627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84"/>
        <v>0</v>
      </c>
      <c r="Q3886" t="s">
        <v>8315</v>
      </c>
      <c r="R3886" t="s">
        <v>8357</v>
      </c>
      <c r="S3886" s="13">
        <f t="shared" si="286"/>
        <v>42065.458240740736</v>
      </c>
      <c r="T3886" s="13">
        <f t="shared" si="285"/>
        <v>42090.416574074072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84"/>
        <v>0</v>
      </c>
      <c r="Q3887" t="s">
        <v>8315</v>
      </c>
      <c r="R3887" t="s">
        <v>8357</v>
      </c>
      <c r="S3887" s="13">
        <f t="shared" si="286"/>
        <v>42469.617951388886</v>
      </c>
      <c r="T3887" s="13">
        <f t="shared" si="285"/>
        <v>42499.617951388886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84"/>
        <v>0</v>
      </c>
      <c r="Q3888" t="s">
        <v>8315</v>
      </c>
      <c r="R3888" t="s">
        <v>8357</v>
      </c>
      <c r="S3888" s="13">
        <f t="shared" si="286"/>
        <v>41953.894699074073</v>
      </c>
      <c r="T3888" s="13">
        <f t="shared" si="285"/>
        <v>41983.894699074073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84"/>
        <v>1.7500000000000002E-2</v>
      </c>
      <c r="P3889" s="8">
        <f>E3889/L3889</f>
        <v>17.5</v>
      </c>
      <c r="Q3889" t="s">
        <v>8315</v>
      </c>
      <c r="R3889" t="s">
        <v>8357</v>
      </c>
      <c r="S3889" s="13">
        <f t="shared" si="286"/>
        <v>42079.524641203701</v>
      </c>
      <c r="T3889" s="13">
        <f t="shared" si="285"/>
        <v>42125.583333333336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84"/>
        <v>0.27100000000000002</v>
      </c>
      <c r="P3890" s="8">
        <f>E3890/L3890</f>
        <v>38.714285714285715</v>
      </c>
      <c r="Q3890" t="s">
        <v>8315</v>
      </c>
      <c r="R3890" t="s">
        <v>8316</v>
      </c>
      <c r="S3890" s="13">
        <f t="shared" si="286"/>
        <v>42762.212476851848</v>
      </c>
      <c r="T3890" s="13">
        <f t="shared" si="285"/>
        <v>42792.212476851848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84"/>
        <v>1.4749999999999999E-2</v>
      </c>
      <c r="P3891" s="8">
        <f>E3891/L3891</f>
        <v>13.111111111111111</v>
      </c>
      <c r="Q3891" t="s">
        <v>8315</v>
      </c>
      <c r="R3891" t="s">
        <v>8316</v>
      </c>
      <c r="S3891" s="13">
        <f t="shared" si="286"/>
        <v>41976.671643518515</v>
      </c>
      <c r="T3891" s="13">
        <f t="shared" si="285"/>
        <v>42008.643055555549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84"/>
        <v>0.16826666666666668</v>
      </c>
      <c r="P3892" s="8">
        <f>E3892/L3892</f>
        <v>315.5</v>
      </c>
      <c r="Q3892" t="s">
        <v>8315</v>
      </c>
      <c r="R3892" t="s">
        <v>8316</v>
      </c>
      <c r="S3892" s="13">
        <f t="shared" si="286"/>
        <v>42171.42527777778</v>
      </c>
      <c r="T3892" s="13">
        <f t="shared" si="285"/>
        <v>42231.42527777778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84"/>
        <v>0.32500000000000001</v>
      </c>
      <c r="P3893" s="8">
        <f>E3893/L3893</f>
        <v>37.142857142857146</v>
      </c>
      <c r="Q3893" t="s">
        <v>8315</v>
      </c>
      <c r="R3893" t="s">
        <v>8316</v>
      </c>
      <c r="S3893" s="13">
        <f t="shared" si="286"/>
        <v>42055.799120370364</v>
      </c>
      <c r="T3893" s="13">
        <f t="shared" si="285"/>
        <v>42085.874305555553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84"/>
        <v>0</v>
      </c>
      <c r="Q3894" t="s">
        <v>8315</v>
      </c>
      <c r="R3894" t="s">
        <v>8316</v>
      </c>
      <c r="S3894" s="13">
        <f t="shared" si="286"/>
        <v>41867.318946759253</v>
      </c>
      <c r="T3894" s="13">
        <f t="shared" si="285"/>
        <v>41874.958333333328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84"/>
        <v>0.2155</v>
      </c>
      <c r="P3895" s="8">
        <f t="shared" ref="P3895:P3904" si="288">E3895/L3895</f>
        <v>128.27380952380952</v>
      </c>
      <c r="Q3895" t="s">
        <v>8315</v>
      </c>
      <c r="R3895" t="s">
        <v>8316</v>
      </c>
      <c r="S3895" s="13">
        <f t="shared" si="286"/>
        <v>41779.324537037035</v>
      </c>
      <c r="T3895" s="13">
        <f t="shared" si="285"/>
        <v>41820.916666666664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84"/>
        <v>3.4666666666666665E-2</v>
      </c>
      <c r="P3896" s="8">
        <f t="shared" si="288"/>
        <v>47.272727272727273</v>
      </c>
      <c r="Q3896" t="s">
        <v>8315</v>
      </c>
      <c r="R3896" t="s">
        <v>8316</v>
      </c>
      <c r="S3896" s="13">
        <f t="shared" si="286"/>
        <v>42679.625138888885</v>
      </c>
      <c r="T3896" s="13">
        <f t="shared" si="285"/>
        <v>42709.874305555553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84"/>
        <v>0.05</v>
      </c>
      <c r="P3897" s="8">
        <f t="shared" si="288"/>
        <v>50</v>
      </c>
      <c r="Q3897" t="s">
        <v>8315</v>
      </c>
      <c r="R3897" t="s">
        <v>8316</v>
      </c>
      <c r="S3897" s="13">
        <f t="shared" si="286"/>
        <v>42031.916875000003</v>
      </c>
      <c r="T3897" s="13">
        <f t="shared" si="285"/>
        <v>42062.916875000003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84"/>
        <v>0.10625</v>
      </c>
      <c r="P3898" s="8">
        <f t="shared" si="288"/>
        <v>42.5</v>
      </c>
      <c r="Q3898" t="s">
        <v>8315</v>
      </c>
      <c r="R3898" t="s">
        <v>8316</v>
      </c>
      <c r="S3898" s="13">
        <f t="shared" si="286"/>
        <v>41792.858541666668</v>
      </c>
      <c r="T3898" s="13">
        <f t="shared" si="285"/>
        <v>41806.858541666668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84"/>
        <v>0.17599999999999999</v>
      </c>
      <c r="P3899" s="8">
        <f t="shared" si="288"/>
        <v>44</v>
      </c>
      <c r="Q3899" t="s">
        <v>8315</v>
      </c>
      <c r="R3899" t="s">
        <v>8316</v>
      </c>
      <c r="S3899" s="13">
        <f t="shared" si="286"/>
        <v>41982.540312499994</v>
      </c>
      <c r="T3899" s="13">
        <f t="shared" si="285"/>
        <v>42012.540312499994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84"/>
        <v>0.3256</v>
      </c>
      <c r="P3900" s="8">
        <f t="shared" si="288"/>
        <v>50.875</v>
      </c>
      <c r="Q3900" t="s">
        <v>8315</v>
      </c>
      <c r="R3900" t="s">
        <v>8316</v>
      </c>
      <c r="S3900" s="13">
        <f t="shared" si="286"/>
        <v>42193.148958333331</v>
      </c>
      <c r="T3900" s="13">
        <f t="shared" si="285"/>
        <v>42233.333333333336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84"/>
        <v>1.2500000000000001E-2</v>
      </c>
      <c r="P3901" s="8">
        <f t="shared" si="288"/>
        <v>62.5</v>
      </c>
      <c r="Q3901" t="s">
        <v>8315</v>
      </c>
      <c r="R3901" t="s">
        <v>8316</v>
      </c>
      <c r="S3901" s="13">
        <f t="shared" si="286"/>
        <v>41843.441678240742</v>
      </c>
      <c r="T3901" s="13">
        <f t="shared" si="285"/>
        <v>41863.441678240742</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84"/>
        <v>5.3999999999999999E-2</v>
      </c>
      <c r="P3902" s="8">
        <f t="shared" si="288"/>
        <v>27</v>
      </c>
      <c r="Q3902" t="s">
        <v>8315</v>
      </c>
      <c r="R3902" t="s">
        <v>8316</v>
      </c>
      <c r="S3902" s="13">
        <f t="shared" si="286"/>
        <v>42135.759155092594</v>
      </c>
      <c r="T3902" s="13">
        <f t="shared" si="285"/>
        <v>42165.759155092594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84"/>
        <v>8.3333333333333332E-3</v>
      </c>
      <c r="P3903" s="8">
        <f t="shared" si="288"/>
        <v>25</v>
      </c>
      <c r="Q3903" t="s">
        <v>8315</v>
      </c>
      <c r="R3903" t="s">
        <v>8316</v>
      </c>
      <c r="S3903" s="13">
        <f t="shared" si="286"/>
        <v>42317.493043981478</v>
      </c>
      <c r="T3903" s="13">
        <f t="shared" si="285"/>
        <v>42357.493043981478</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84"/>
        <v>0.48833333333333334</v>
      </c>
      <c r="P3904" s="8">
        <f t="shared" si="288"/>
        <v>47.258064516129032</v>
      </c>
      <c r="Q3904" t="s">
        <v>8315</v>
      </c>
      <c r="R3904" t="s">
        <v>8316</v>
      </c>
      <c r="S3904" s="13">
        <f t="shared" si="286"/>
        <v>42663.134745370371</v>
      </c>
      <c r="T3904" s="13">
        <f t="shared" si="285"/>
        <v>42688.176412037035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84"/>
        <v>0</v>
      </c>
      <c r="Q3905" t="s">
        <v>8315</v>
      </c>
      <c r="R3905" t="s">
        <v>8316</v>
      </c>
      <c r="S3905" s="13">
        <f t="shared" si="286"/>
        <v>42185.677835648145</v>
      </c>
      <c r="T3905" s="13">
        <f t="shared" si="285"/>
        <v>42230.484722222223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84"/>
        <v>2.9999999999999997E-4</v>
      </c>
      <c r="P3906" s="8">
        <f t="shared" ref="P3906:P3917" si="289">E3906/L3906</f>
        <v>1.5</v>
      </c>
      <c r="Q3906" t="s">
        <v>8315</v>
      </c>
      <c r="R3906" t="s">
        <v>8316</v>
      </c>
      <c r="S3906" s="13">
        <f t="shared" si="286"/>
        <v>42094.895833333336</v>
      </c>
      <c r="T3906" s="13">
        <f t="shared" si="285"/>
        <v>42108.87777777778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90">E3907/D3907</f>
        <v>0.11533333333333333</v>
      </c>
      <c r="P3907" s="8">
        <f t="shared" si="289"/>
        <v>24.714285714285715</v>
      </c>
      <c r="Q3907" t="s">
        <v>8315</v>
      </c>
      <c r="R3907" t="s">
        <v>8316</v>
      </c>
      <c r="S3907" s="13">
        <f t="shared" si="286"/>
        <v>42124.290543981479</v>
      </c>
      <c r="T3907" s="13">
        <f t="shared" ref="T3907:T3970" si="291">(I3907/86400)+25569+(-8/24)</f>
        <v>42166.624999999993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90"/>
        <v>0.67333333333333334</v>
      </c>
      <c r="P3908" s="8">
        <f t="shared" si="289"/>
        <v>63.125</v>
      </c>
      <c r="Q3908" t="s">
        <v>8315</v>
      </c>
      <c r="R3908" t="s">
        <v>8316</v>
      </c>
      <c r="S3908" s="13">
        <f t="shared" ref="S3908:S3971" si="292">(J3908/86400)+25569+(-8/24)</f>
        <v>42143.584409722222</v>
      </c>
      <c r="T3908" s="13">
        <f t="shared" si="291"/>
        <v>42181.225694444445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90"/>
        <v>0.153</v>
      </c>
      <c r="P3909" s="8">
        <f t="shared" si="289"/>
        <v>38.25</v>
      </c>
      <c r="Q3909" t="s">
        <v>8315</v>
      </c>
      <c r="R3909" t="s">
        <v>8316</v>
      </c>
      <c r="S3909" s="13">
        <f t="shared" si="292"/>
        <v>41906.486180555556</v>
      </c>
      <c r="T3909" s="13">
        <f t="shared" si="291"/>
        <v>41938.505555555552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90"/>
        <v>8.666666666666667E-2</v>
      </c>
      <c r="P3910" s="8">
        <f t="shared" si="289"/>
        <v>16.25</v>
      </c>
      <c r="Q3910" t="s">
        <v>8315</v>
      </c>
      <c r="R3910" t="s">
        <v>8316</v>
      </c>
      <c r="S3910" s="13">
        <f t="shared" si="292"/>
        <v>41833.802037037036</v>
      </c>
      <c r="T3910" s="13">
        <f t="shared" si="291"/>
        <v>41848.802037037036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90"/>
        <v>2.2499999999999998E-3</v>
      </c>
      <c r="P3911" s="8">
        <f t="shared" si="289"/>
        <v>33.75</v>
      </c>
      <c r="Q3911" t="s">
        <v>8315</v>
      </c>
      <c r="R3911" t="s">
        <v>8316</v>
      </c>
      <c r="S3911" s="13">
        <f t="shared" si="292"/>
        <v>41863.025949074072</v>
      </c>
      <c r="T3911" s="13">
        <f t="shared" si="291"/>
        <v>41893.025949074072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90"/>
        <v>3.0833333333333334E-2</v>
      </c>
      <c r="P3912" s="8">
        <f t="shared" si="289"/>
        <v>61.666666666666664</v>
      </c>
      <c r="Q3912" t="s">
        <v>8315</v>
      </c>
      <c r="R3912" t="s">
        <v>8316</v>
      </c>
      <c r="S3912" s="13">
        <f t="shared" si="292"/>
        <v>42224.423576388886</v>
      </c>
      <c r="T3912" s="13">
        <f t="shared" si="291"/>
        <v>42254.423576388886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90"/>
        <v>0.37412499999999999</v>
      </c>
      <c r="P3913" s="8">
        <f t="shared" si="289"/>
        <v>83.138888888888886</v>
      </c>
      <c r="Q3913" t="s">
        <v>8315</v>
      </c>
      <c r="R3913" t="s">
        <v>8316</v>
      </c>
      <c r="S3913" s="13">
        <f t="shared" si="292"/>
        <v>41939.478900462964</v>
      </c>
      <c r="T3913" s="13">
        <f t="shared" si="291"/>
        <v>41969.520567129628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90"/>
        <v>6.666666666666667E-5</v>
      </c>
      <c r="P3914" s="8">
        <f t="shared" si="289"/>
        <v>1</v>
      </c>
      <c r="Q3914" t="s">
        <v>8315</v>
      </c>
      <c r="R3914" t="s">
        <v>8316</v>
      </c>
      <c r="S3914" s="13">
        <f t="shared" si="292"/>
        <v>42058.936689814807</v>
      </c>
      <c r="T3914" s="13">
        <f t="shared" si="291"/>
        <v>42118.857638888883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90"/>
        <v>0.1</v>
      </c>
      <c r="P3915" s="8">
        <f t="shared" si="289"/>
        <v>142.85714285714286</v>
      </c>
      <c r="Q3915" t="s">
        <v>8315</v>
      </c>
      <c r="R3915" t="s">
        <v>8316</v>
      </c>
      <c r="S3915" s="13">
        <f t="shared" si="292"/>
        <v>42307.877881944441</v>
      </c>
      <c r="T3915" s="13">
        <f t="shared" si="291"/>
        <v>42337.919548611106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90"/>
        <v>0.36359999999999998</v>
      </c>
      <c r="P3916" s="8">
        <f t="shared" si="289"/>
        <v>33.666666666666664</v>
      </c>
      <c r="Q3916" t="s">
        <v>8315</v>
      </c>
      <c r="R3916" t="s">
        <v>8316</v>
      </c>
      <c r="S3916" s="13">
        <f t="shared" si="292"/>
        <v>42114.485601851855</v>
      </c>
      <c r="T3916" s="13">
        <f t="shared" si="291"/>
        <v>42134.624305555553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90"/>
        <v>3.3333333333333335E-3</v>
      </c>
      <c r="P3917" s="8">
        <f t="shared" si="289"/>
        <v>5</v>
      </c>
      <c r="Q3917" t="s">
        <v>8315</v>
      </c>
      <c r="R3917" t="s">
        <v>8316</v>
      </c>
      <c r="S3917" s="13">
        <f t="shared" si="292"/>
        <v>42492.651724537034</v>
      </c>
      <c r="T3917" s="13">
        <f t="shared" si="291"/>
        <v>42522.651724537034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90"/>
        <v>0</v>
      </c>
      <c r="Q3918" t="s">
        <v>8315</v>
      </c>
      <c r="R3918" t="s">
        <v>8316</v>
      </c>
      <c r="S3918" s="13">
        <f t="shared" si="292"/>
        <v>42494.138333333329</v>
      </c>
      <c r="T3918" s="13">
        <f t="shared" si="291"/>
        <v>42524.138333333329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90"/>
        <v>2.8571428571428571E-3</v>
      </c>
      <c r="P3919" s="8">
        <f>E3919/L3919</f>
        <v>10</v>
      </c>
      <c r="Q3919" t="s">
        <v>8315</v>
      </c>
      <c r="R3919" t="s">
        <v>8316</v>
      </c>
      <c r="S3919" s="13">
        <f t="shared" si="292"/>
        <v>41863.193993055553</v>
      </c>
      <c r="T3919" s="13">
        <f t="shared" si="291"/>
        <v>41893.193993055553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90"/>
        <v>2E-3</v>
      </c>
      <c r="P3920" s="8">
        <f>E3920/L3920</f>
        <v>40</v>
      </c>
      <c r="Q3920" t="s">
        <v>8315</v>
      </c>
      <c r="R3920" t="s">
        <v>8316</v>
      </c>
      <c r="S3920" s="13">
        <f t="shared" si="292"/>
        <v>41843.331284722219</v>
      </c>
      <c r="T3920" s="13">
        <f t="shared" si="291"/>
        <v>41855.333333333328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90"/>
        <v>1.7999999999999999E-2</v>
      </c>
      <c r="P3921" s="8">
        <f>E3921/L3921</f>
        <v>30</v>
      </c>
      <c r="Q3921" t="s">
        <v>8315</v>
      </c>
      <c r="R3921" t="s">
        <v>8316</v>
      </c>
      <c r="S3921" s="13">
        <f t="shared" si="292"/>
        <v>42358.351539351854</v>
      </c>
      <c r="T3921" s="13">
        <f t="shared" si="291"/>
        <v>42386.666666666664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90"/>
        <v>5.3999999999999999E-2</v>
      </c>
      <c r="P3922" s="8">
        <f>E3922/L3922</f>
        <v>45</v>
      </c>
      <c r="Q3922" t="s">
        <v>8315</v>
      </c>
      <c r="R3922" t="s">
        <v>8316</v>
      </c>
      <c r="S3922" s="13">
        <f t="shared" si="292"/>
        <v>42657.053935185184</v>
      </c>
      <c r="T3922" s="13">
        <f t="shared" si="291"/>
        <v>42687.095601851848</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90"/>
        <v>0</v>
      </c>
      <c r="Q3923" t="s">
        <v>8315</v>
      </c>
      <c r="R3923" t="s">
        <v>8316</v>
      </c>
      <c r="S3923" s="13">
        <f t="shared" si="292"/>
        <v>41926.208969907406</v>
      </c>
      <c r="T3923" s="13">
        <f t="shared" si="291"/>
        <v>41938.416666666664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90"/>
        <v>8.1333333333333327E-2</v>
      </c>
      <c r="P3924" s="8">
        <f t="shared" ref="P3924:P3931" si="293">E3924/L3924</f>
        <v>10.166666666666666</v>
      </c>
      <c r="Q3924" t="s">
        <v>8315</v>
      </c>
      <c r="R3924" t="s">
        <v>8316</v>
      </c>
      <c r="S3924" s="13">
        <f t="shared" si="292"/>
        <v>42020.435300925928</v>
      </c>
      <c r="T3924" s="13">
        <f t="shared" si="291"/>
        <v>42065.624999999993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90"/>
        <v>0.12034782608695652</v>
      </c>
      <c r="P3925" s="8">
        <f t="shared" si="293"/>
        <v>81.411764705882348</v>
      </c>
      <c r="Q3925" t="s">
        <v>8315</v>
      </c>
      <c r="R3925" t="s">
        <v>8316</v>
      </c>
      <c r="S3925" s="13">
        <f t="shared" si="292"/>
        <v>42075.646655092591</v>
      </c>
      <c r="T3925" s="13">
        <f t="shared" si="291"/>
        <v>42103.646655092591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90"/>
        <v>0.15266666666666667</v>
      </c>
      <c r="P3926" s="8">
        <f t="shared" si="293"/>
        <v>57.25</v>
      </c>
      <c r="Q3926" t="s">
        <v>8315</v>
      </c>
      <c r="R3926" t="s">
        <v>8316</v>
      </c>
      <c r="S3926" s="13">
        <f t="shared" si="292"/>
        <v>41786.626412037032</v>
      </c>
      <c r="T3926" s="13">
        <f t="shared" si="291"/>
        <v>41816.626412037032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90"/>
        <v>0.1</v>
      </c>
      <c r="P3927" s="8">
        <f t="shared" si="293"/>
        <v>5</v>
      </c>
      <c r="Q3927" t="s">
        <v>8315</v>
      </c>
      <c r="R3927" t="s">
        <v>8316</v>
      </c>
      <c r="S3927" s="13">
        <f t="shared" si="292"/>
        <v>41820.537488425922</v>
      </c>
      <c r="T3927" s="13">
        <f t="shared" si="291"/>
        <v>41850.537488425922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90"/>
        <v>3.0000000000000001E-3</v>
      </c>
      <c r="P3928" s="8">
        <f t="shared" si="293"/>
        <v>15</v>
      </c>
      <c r="Q3928" t="s">
        <v>8315</v>
      </c>
      <c r="R3928" t="s">
        <v>8316</v>
      </c>
      <c r="S3928" s="13">
        <f t="shared" si="292"/>
        <v>41969.751712962963</v>
      </c>
      <c r="T3928" s="13">
        <f t="shared" si="291"/>
        <v>41999.751712962963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90"/>
        <v>0.01</v>
      </c>
      <c r="P3929" s="8">
        <f t="shared" si="293"/>
        <v>12.5</v>
      </c>
      <c r="Q3929" t="s">
        <v>8315</v>
      </c>
      <c r="R3929" t="s">
        <v>8316</v>
      </c>
      <c r="S3929" s="13">
        <f t="shared" si="292"/>
        <v>41829.934074074074</v>
      </c>
      <c r="T3929" s="13">
        <f t="shared" si="291"/>
        <v>41859.934074074074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90"/>
        <v>0.13020000000000001</v>
      </c>
      <c r="P3930" s="8">
        <f t="shared" si="293"/>
        <v>93</v>
      </c>
      <c r="Q3930" t="s">
        <v>8315</v>
      </c>
      <c r="R3930" t="s">
        <v>8316</v>
      </c>
      <c r="S3930" s="13">
        <f t="shared" si="292"/>
        <v>42265.349849537037</v>
      </c>
      <c r="T3930" s="13">
        <f t="shared" si="291"/>
        <v>42292.874305555553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90"/>
        <v>2.265E-2</v>
      </c>
      <c r="P3931" s="8">
        <f t="shared" si="293"/>
        <v>32.357142857142854</v>
      </c>
      <c r="Q3931" t="s">
        <v>8315</v>
      </c>
      <c r="R3931" t="s">
        <v>8316</v>
      </c>
      <c r="S3931" s="13">
        <f t="shared" si="292"/>
        <v>42601.493807870364</v>
      </c>
      <c r="T3931" s="13">
        <f t="shared" si="291"/>
        <v>42631.493807870364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90"/>
        <v>0</v>
      </c>
      <c r="Q3932" t="s">
        <v>8315</v>
      </c>
      <c r="R3932" t="s">
        <v>8316</v>
      </c>
      <c r="S3932" s="13">
        <f t="shared" si="292"/>
        <v>42433.00541666666</v>
      </c>
      <c r="T3932" s="13">
        <f t="shared" si="291"/>
        <v>42460.916666666664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90"/>
        <v>0</v>
      </c>
      <c r="Q3933" t="s">
        <v>8315</v>
      </c>
      <c r="R3933" t="s">
        <v>8316</v>
      </c>
      <c r="S3933" s="13">
        <f t="shared" si="292"/>
        <v>42227.818368055552</v>
      </c>
      <c r="T3933" s="13">
        <f t="shared" si="291"/>
        <v>42252.818368055552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90"/>
        <v>8.3333333333333331E-5</v>
      </c>
      <c r="P3934" s="8">
        <f>E3934/L3934</f>
        <v>1</v>
      </c>
      <c r="Q3934" t="s">
        <v>8315</v>
      </c>
      <c r="R3934" t="s">
        <v>8316</v>
      </c>
      <c r="S3934" s="13">
        <f t="shared" si="292"/>
        <v>42414.835231481477</v>
      </c>
      <c r="T3934" s="13">
        <f t="shared" si="291"/>
        <v>42444.793564814812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90"/>
        <v>0.15742857142857142</v>
      </c>
      <c r="P3935" s="8">
        <f>E3935/L3935</f>
        <v>91.833333333333329</v>
      </c>
      <c r="Q3935" t="s">
        <v>8315</v>
      </c>
      <c r="R3935" t="s">
        <v>8316</v>
      </c>
      <c r="S3935" s="13">
        <f t="shared" si="292"/>
        <v>42538.634976851848</v>
      </c>
      <c r="T3935" s="13">
        <f t="shared" si="291"/>
        <v>42567.696527777771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90"/>
        <v>0.11</v>
      </c>
      <c r="P3936" s="8">
        <f>E3936/L3936</f>
        <v>45.833333333333336</v>
      </c>
      <c r="Q3936" t="s">
        <v>8315</v>
      </c>
      <c r="R3936" t="s">
        <v>8316</v>
      </c>
      <c r="S3936" s="13">
        <f t="shared" si="292"/>
        <v>42233.338414351849</v>
      </c>
      <c r="T3936" s="13">
        <f t="shared" si="291"/>
        <v>42278.208333333336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90"/>
        <v>0.43833333333333335</v>
      </c>
      <c r="P3937" s="8">
        <f>E3937/L3937</f>
        <v>57.173913043478258</v>
      </c>
      <c r="Q3937" t="s">
        <v>8315</v>
      </c>
      <c r="R3937" t="s">
        <v>8316</v>
      </c>
      <c r="S3937" s="13">
        <f t="shared" si="292"/>
        <v>42221.323449074072</v>
      </c>
      <c r="T3937" s="13">
        <f t="shared" si="291"/>
        <v>42281.323449074072</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90"/>
        <v>0</v>
      </c>
      <c r="Q3938" t="s">
        <v>8315</v>
      </c>
      <c r="R3938" t="s">
        <v>8316</v>
      </c>
      <c r="S3938" s="13">
        <f t="shared" si="292"/>
        <v>42674.929629629631</v>
      </c>
      <c r="T3938" s="13">
        <f t="shared" si="291"/>
        <v>42704.971296296295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90"/>
        <v>0.86135181975736563</v>
      </c>
      <c r="P3939" s="8">
        <f>E3939/L3939</f>
        <v>248.5</v>
      </c>
      <c r="Q3939" t="s">
        <v>8315</v>
      </c>
      <c r="R3939" t="s">
        <v>8316</v>
      </c>
      <c r="S3939" s="13">
        <f t="shared" si="292"/>
        <v>42534.298148148147</v>
      </c>
      <c r="T3939" s="13">
        <f t="shared" si="291"/>
        <v>42562.298148148147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90"/>
        <v>0.12196620583717357</v>
      </c>
      <c r="P3940" s="8">
        <f>E3940/L3940</f>
        <v>79.400000000000006</v>
      </c>
      <c r="Q3940" t="s">
        <v>8315</v>
      </c>
      <c r="R3940" t="s">
        <v>8316</v>
      </c>
      <c r="S3940" s="13">
        <f t="shared" si="292"/>
        <v>42151.572384259256</v>
      </c>
      <c r="T3940" s="13">
        <f t="shared" si="291"/>
        <v>42182.572384259256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90"/>
        <v>1E-3</v>
      </c>
      <c r="P3941" s="8">
        <f>E3941/L3941</f>
        <v>5</v>
      </c>
      <c r="Q3941" t="s">
        <v>8315</v>
      </c>
      <c r="R3941" t="s">
        <v>8316</v>
      </c>
      <c r="S3941" s="13">
        <f t="shared" si="292"/>
        <v>41915.066886574074</v>
      </c>
      <c r="T3941" s="13">
        <f t="shared" si="291"/>
        <v>41918.854166666664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90"/>
        <v>2.2000000000000001E-3</v>
      </c>
      <c r="P3942" s="8">
        <f>E3942/L3942</f>
        <v>5.5</v>
      </c>
      <c r="Q3942" t="s">
        <v>8315</v>
      </c>
      <c r="R3942" t="s">
        <v>8316</v>
      </c>
      <c r="S3942" s="13">
        <f t="shared" si="292"/>
        <v>41961.159155092588</v>
      </c>
      <c r="T3942" s="13">
        <f t="shared" si="291"/>
        <v>42006.159155092588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90"/>
        <v>9.0909090909090905E-3</v>
      </c>
      <c r="P3943" s="8">
        <f>E3943/L3943</f>
        <v>25</v>
      </c>
      <c r="Q3943" t="s">
        <v>8315</v>
      </c>
      <c r="R3943" t="s">
        <v>8316</v>
      </c>
      <c r="S3943" s="13">
        <f t="shared" si="292"/>
        <v>41940.253900462958</v>
      </c>
      <c r="T3943" s="13">
        <f t="shared" si="291"/>
        <v>41967.708333333336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90"/>
        <v>0</v>
      </c>
      <c r="Q3944" t="s">
        <v>8315</v>
      </c>
      <c r="R3944" t="s">
        <v>8316</v>
      </c>
      <c r="S3944" s="13">
        <f t="shared" si="292"/>
        <v>42111.570763888885</v>
      </c>
      <c r="T3944" s="13">
        <f t="shared" si="291"/>
        <v>42171.570763888885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90"/>
        <v>0.35639999999999999</v>
      </c>
      <c r="P3945" s="8">
        <f>E3945/L3945</f>
        <v>137.07692307692307</v>
      </c>
      <c r="Q3945" t="s">
        <v>8315</v>
      </c>
      <c r="R3945" t="s">
        <v>8316</v>
      </c>
      <c r="S3945" s="13">
        <f t="shared" si="292"/>
        <v>42279.445231481477</v>
      </c>
      <c r="T3945" s="13">
        <f t="shared" si="291"/>
        <v>42310.368055555555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90"/>
        <v>0</v>
      </c>
      <c r="Q3946" t="s">
        <v>8315</v>
      </c>
      <c r="R3946" t="s">
        <v>8316</v>
      </c>
      <c r="S3946" s="13">
        <f t="shared" si="292"/>
        <v>42213.329571759255</v>
      </c>
      <c r="T3946" s="13">
        <f t="shared" si="291"/>
        <v>42243.329571759255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90"/>
        <v>2.5000000000000001E-3</v>
      </c>
      <c r="P3947" s="8">
        <f>E3947/L3947</f>
        <v>5</v>
      </c>
      <c r="Q3947" t="s">
        <v>8315</v>
      </c>
      <c r="R3947" t="s">
        <v>8316</v>
      </c>
      <c r="S3947" s="13">
        <f t="shared" si="292"/>
        <v>42109.468379629623</v>
      </c>
      <c r="T3947" s="13">
        <f t="shared" si="291"/>
        <v>42139.468379629623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90"/>
        <v>3.2500000000000001E-2</v>
      </c>
      <c r="P3948" s="8">
        <f>E3948/L3948</f>
        <v>39</v>
      </c>
      <c r="Q3948" t="s">
        <v>8315</v>
      </c>
      <c r="R3948" t="s">
        <v>8316</v>
      </c>
      <c r="S3948" s="13">
        <f t="shared" si="292"/>
        <v>42031.500254629624</v>
      </c>
      <c r="T3948" s="13">
        <f t="shared" si="291"/>
        <v>42062.999999999993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90"/>
        <v>3.3666666666666664E-2</v>
      </c>
      <c r="P3949" s="8">
        <f>E3949/L3949</f>
        <v>50.5</v>
      </c>
      <c r="Q3949" t="s">
        <v>8315</v>
      </c>
      <c r="R3949" t="s">
        <v>8316</v>
      </c>
      <c r="S3949" s="13">
        <f t="shared" si="292"/>
        <v>42614.809537037036</v>
      </c>
      <c r="T3949" s="13">
        <f t="shared" si="291"/>
        <v>42644.809537037036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90"/>
        <v>0</v>
      </c>
      <c r="Q3950" t="s">
        <v>8315</v>
      </c>
      <c r="R3950" t="s">
        <v>8316</v>
      </c>
      <c r="S3950" s="13">
        <f t="shared" si="292"/>
        <v>41828.992164351854</v>
      </c>
      <c r="T3950" s="13">
        <f t="shared" si="291"/>
        <v>41888.992164351854</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90"/>
        <v>0.15770000000000001</v>
      </c>
      <c r="P3951" s="8">
        <f>E3951/L3951</f>
        <v>49.28125</v>
      </c>
      <c r="Q3951" t="s">
        <v>8315</v>
      </c>
      <c r="R3951" t="s">
        <v>8316</v>
      </c>
      <c r="S3951" s="13">
        <f t="shared" si="292"/>
        <v>42015.787280092591</v>
      </c>
      <c r="T3951" s="13">
        <f t="shared" si="291"/>
        <v>42045.787280092591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90"/>
        <v>6.2500000000000003E-3</v>
      </c>
      <c r="P3952" s="8">
        <f>E3952/L3952</f>
        <v>25</v>
      </c>
      <c r="Q3952" t="s">
        <v>8315</v>
      </c>
      <c r="R3952" t="s">
        <v>8316</v>
      </c>
      <c r="S3952" s="13">
        <f t="shared" si="292"/>
        <v>42439.368981481479</v>
      </c>
      <c r="T3952" s="13">
        <f t="shared" si="291"/>
        <v>42468.440972222219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90"/>
        <v>5.0000000000000004E-6</v>
      </c>
      <c r="P3953" s="8">
        <f>E3953/L3953</f>
        <v>1</v>
      </c>
      <c r="Q3953" t="s">
        <v>8315</v>
      </c>
      <c r="R3953" t="s">
        <v>8316</v>
      </c>
      <c r="S3953" s="13">
        <f t="shared" si="292"/>
        <v>42433.492384259262</v>
      </c>
      <c r="T3953" s="13">
        <f t="shared" si="291"/>
        <v>42493.45071759259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90"/>
        <v>9.6153846153846159E-4</v>
      </c>
      <c r="P3954" s="8">
        <f>E3954/L3954</f>
        <v>25</v>
      </c>
      <c r="Q3954" t="s">
        <v>8315</v>
      </c>
      <c r="R3954" t="s">
        <v>8316</v>
      </c>
      <c r="S3954" s="13">
        <f t="shared" si="292"/>
        <v>42243.457060185181</v>
      </c>
      <c r="T3954" s="13">
        <f t="shared" si="291"/>
        <v>42303.457060185181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90"/>
        <v>0</v>
      </c>
      <c r="Q3955" t="s">
        <v>8315</v>
      </c>
      <c r="R3955" t="s">
        <v>8316</v>
      </c>
      <c r="S3955" s="13">
        <f t="shared" si="292"/>
        <v>42549.715115740742</v>
      </c>
      <c r="T3955" s="13">
        <f t="shared" si="291"/>
        <v>42580.645138888889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90"/>
        <v>0</v>
      </c>
      <c r="Q3956" t="s">
        <v>8315</v>
      </c>
      <c r="R3956" t="s">
        <v>8316</v>
      </c>
      <c r="S3956" s="13">
        <f t="shared" si="292"/>
        <v>41774.317870370367</v>
      </c>
      <c r="T3956" s="13">
        <f t="shared" si="291"/>
        <v>41834.317870370367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90"/>
        <v>0.24285714285714285</v>
      </c>
      <c r="P3957" s="8">
        <f>E3957/L3957</f>
        <v>53.125</v>
      </c>
      <c r="Q3957" t="s">
        <v>8315</v>
      </c>
      <c r="R3957" t="s">
        <v>8316</v>
      </c>
      <c r="S3957" s="13">
        <f t="shared" si="292"/>
        <v>42306.515520833331</v>
      </c>
      <c r="T3957" s="13">
        <f t="shared" si="291"/>
        <v>42336.557187499995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90"/>
        <v>0</v>
      </c>
      <c r="Q3958" t="s">
        <v>8315</v>
      </c>
      <c r="R3958" t="s">
        <v>8316</v>
      </c>
      <c r="S3958" s="13">
        <f t="shared" si="292"/>
        <v>42457.598692129628</v>
      </c>
      <c r="T3958" s="13">
        <f t="shared" si="291"/>
        <v>42484.680555555555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90"/>
        <v>2.5000000000000001E-4</v>
      </c>
      <c r="P3959" s="8">
        <f t="shared" ref="P3959:P3964" si="294">E3959/L3959</f>
        <v>7</v>
      </c>
      <c r="Q3959" t="s">
        <v>8315</v>
      </c>
      <c r="R3959" t="s">
        <v>8316</v>
      </c>
      <c r="S3959" s="13">
        <f t="shared" si="292"/>
        <v>42513.64298611111</v>
      </c>
      <c r="T3959" s="13">
        <f t="shared" si="291"/>
        <v>42559.64298611111</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90"/>
        <v>0.32050000000000001</v>
      </c>
      <c r="P3960" s="8">
        <f t="shared" si="294"/>
        <v>40.0625</v>
      </c>
      <c r="Q3960" t="s">
        <v>8315</v>
      </c>
      <c r="R3960" t="s">
        <v>8316</v>
      </c>
      <c r="S3960" s="13">
        <f t="shared" si="292"/>
        <v>41816.617037037031</v>
      </c>
      <c r="T3960" s="13">
        <f t="shared" si="291"/>
        <v>41853.25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90"/>
        <v>0.24333333333333335</v>
      </c>
      <c r="P3961" s="8">
        <f t="shared" si="294"/>
        <v>24.333333333333332</v>
      </c>
      <c r="Q3961" t="s">
        <v>8315</v>
      </c>
      <c r="R3961" t="s">
        <v>8316</v>
      </c>
      <c r="S3961" s="13">
        <f t="shared" si="292"/>
        <v>41880.455509259256</v>
      </c>
      <c r="T3961" s="13">
        <f t="shared" si="291"/>
        <v>41910.455509259256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90"/>
        <v>1.4999999999999999E-2</v>
      </c>
      <c r="P3962" s="8">
        <f t="shared" si="294"/>
        <v>11.25</v>
      </c>
      <c r="Q3962" t="s">
        <v>8315</v>
      </c>
      <c r="R3962" t="s">
        <v>8316</v>
      </c>
      <c r="S3962" s="13">
        <f t="shared" si="292"/>
        <v>42342.51222222222</v>
      </c>
      <c r="T3962" s="13">
        <f t="shared" si="291"/>
        <v>42372.51222222222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90"/>
        <v>4.1999999999999997E-3</v>
      </c>
      <c r="P3963" s="8">
        <f t="shared" si="294"/>
        <v>10.5</v>
      </c>
      <c r="Q3963" t="s">
        <v>8315</v>
      </c>
      <c r="R3963" t="s">
        <v>8316</v>
      </c>
      <c r="S3963" s="13">
        <f t="shared" si="292"/>
        <v>41745.557986111111</v>
      </c>
      <c r="T3963" s="13">
        <f t="shared" si="291"/>
        <v>41767.557986111111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90"/>
        <v>3.214285714285714E-2</v>
      </c>
      <c r="P3964" s="8">
        <f t="shared" si="294"/>
        <v>15</v>
      </c>
      <c r="Q3964" t="s">
        <v>8315</v>
      </c>
      <c r="R3964" t="s">
        <v>8316</v>
      </c>
      <c r="S3964" s="13">
        <f t="shared" si="292"/>
        <v>42311.288124999999</v>
      </c>
      <c r="T3964" s="13">
        <f t="shared" si="291"/>
        <v>42336.288124999999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90"/>
        <v>0</v>
      </c>
      <c r="Q3965" t="s">
        <v>8315</v>
      </c>
      <c r="R3965" t="s">
        <v>8316</v>
      </c>
      <c r="S3965" s="13">
        <f t="shared" si="292"/>
        <v>42295.820798611108</v>
      </c>
      <c r="T3965" s="13">
        <f t="shared" si="291"/>
        <v>42325.862465277773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90"/>
        <v>6.3E-2</v>
      </c>
      <c r="P3966" s="8">
        <f t="shared" ref="P3966:P3976" si="295">E3966/L3966</f>
        <v>42</v>
      </c>
      <c r="Q3966" t="s">
        <v>8315</v>
      </c>
      <c r="R3966" t="s">
        <v>8316</v>
      </c>
      <c r="S3966" s="13">
        <f t="shared" si="292"/>
        <v>42053.388726851852</v>
      </c>
      <c r="T3966" s="13">
        <f t="shared" si="291"/>
        <v>42113.34706018518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90"/>
        <v>0.14249999999999999</v>
      </c>
      <c r="P3967" s="8">
        <f t="shared" si="295"/>
        <v>71.25</v>
      </c>
      <c r="Q3967" t="s">
        <v>8315</v>
      </c>
      <c r="R3967" t="s">
        <v>8316</v>
      </c>
      <c r="S3967" s="13">
        <f t="shared" si="292"/>
        <v>42413.902546296296</v>
      </c>
      <c r="T3967" s="13">
        <f t="shared" si="291"/>
        <v>42473.860879629625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90"/>
        <v>6.0000000000000001E-3</v>
      </c>
      <c r="P3968" s="8">
        <f t="shared" si="295"/>
        <v>22.5</v>
      </c>
      <c r="Q3968" t="s">
        <v>8315</v>
      </c>
      <c r="R3968" t="s">
        <v>8316</v>
      </c>
      <c r="S3968" s="13">
        <f t="shared" si="292"/>
        <v>41801.378217592588</v>
      </c>
      <c r="T3968" s="13">
        <f t="shared" si="291"/>
        <v>41843.790972222218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90"/>
        <v>0.2411764705882353</v>
      </c>
      <c r="P3969" s="8">
        <f t="shared" si="295"/>
        <v>41</v>
      </c>
      <c r="Q3969" t="s">
        <v>8315</v>
      </c>
      <c r="R3969" t="s">
        <v>8316</v>
      </c>
      <c r="S3969" s="13">
        <f t="shared" si="292"/>
        <v>42769.957256944443</v>
      </c>
      <c r="T3969" s="13">
        <f t="shared" si="291"/>
        <v>42799.957256944443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90"/>
        <v>0.10539999999999999</v>
      </c>
      <c r="P3970" s="8">
        <f t="shared" si="295"/>
        <v>47.909090909090907</v>
      </c>
      <c r="Q3970" t="s">
        <v>8315</v>
      </c>
      <c r="R3970" t="s">
        <v>8316</v>
      </c>
      <c r="S3970" s="13">
        <f t="shared" si="292"/>
        <v>42452.48232638889</v>
      </c>
      <c r="T3970" s="13">
        <f t="shared" si="291"/>
        <v>42512.48232638889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96">E3971/D3971</f>
        <v>7.4690265486725665E-2</v>
      </c>
      <c r="P3971" s="8">
        <f t="shared" si="295"/>
        <v>35.166666666666664</v>
      </c>
      <c r="Q3971" t="s">
        <v>8315</v>
      </c>
      <c r="R3971" t="s">
        <v>8316</v>
      </c>
      <c r="S3971" s="13">
        <f t="shared" si="292"/>
        <v>42601.521365740737</v>
      </c>
      <c r="T3971" s="13">
        <f t="shared" ref="T3971:T4034" si="297">(I3971/86400)+25569+(-8/24)</f>
        <v>42610.829861111109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96"/>
        <v>7.3333333333333334E-4</v>
      </c>
      <c r="P3972" s="8">
        <f t="shared" si="295"/>
        <v>5.5</v>
      </c>
      <c r="Q3972" t="s">
        <v>8315</v>
      </c>
      <c r="R3972" t="s">
        <v>8316</v>
      </c>
      <c r="S3972" s="13">
        <f t="shared" ref="S3972:S4035" si="298">(J3972/86400)+25569+(-8/24)</f>
        <v>42447.530219907407</v>
      </c>
      <c r="T3972" s="13">
        <f t="shared" si="297"/>
        <v>42477.530219907407</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96"/>
        <v>9.7142857142857135E-3</v>
      </c>
      <c r="P3973" s="8">
        <f t="shared" si="295"/>
        <v>22.666666666666668</v>
      </c>
      <c r="Q3973" t="s">
        <v>8315</v>
      </c>
      <c r="R3973" t="s">
        <v>8316</v>
      </c>
      <c r="S3973" s="13">
        <f t="shared" si="298"/>
        <v>41811.202847222223</v>
      </c>
      <c r="T3973" s="13">
        <f t="shared" si="297"/>
        <v>41841.202847222223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96"/>
        <v>0.21099999999999999</v>
      </c>
      <c r="P3974" s="8">
        <f t="shared" si="295"/>
        <v>26.375</v>
      </c>
      <c r="Q3974" t="s">
        <v>8315</v>
      </c>
      <c r="R3974" t="s">
        <v>8316</v>
      </c>
      <c r="S3974" s="13">
        <f t="shared" si="298"/>
        <v>41980.734189814808</v>
      </c>
      <c r="T3974" s="13">
        <f t="shared" si="297"/>
        <v>42040.734189814808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96"/>
        <v>0.78100000000000003</v>
      </c>
      <c r="P3975" s="8">
        <f t="shared" si="295"/>
        <v>105.54054054054055</v>
      </c>
      <c r="Q3975" t="s">
        <v>8315</v>
      </c>
      <c r="R3975" t="s">
        <v>8316</v>
      </c>
      <c r="S3975" s="13">
        <f t="shared" si="298"/>
        <v>42469.350810185184</v>
      </c>
      <c r="T3975" s="13">
        <f t="shared" si="297"/>
        <v>42498.833333333336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96"/>
        <v>0.32</v>
      </c>
      <c r="P3976" s="8">
        <f t="shared" si="295"/>
        <v>29.09090909090909</v>
      </c>
      <c r="Q3976" t="s">
        <v>8315</v>
      </c>
      <c r="R3976" t="s">
        <v>8316</v>
      </c>
      <c r="S3976" s="13">
        <f t="shared" si="298"/>
        <v>42493.213518518511</v>
      </c>
      <c r="T3976" s="13">
        <f t="shared" si="297"/>
        <v>42523.213518518511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96"/>
        <v>0</v>
      </c>
      <c r="Q3977" t="s">
        <v>8315</v>
      </c>
      <c r="R3977" t="s">
        <v>8316</v>
      </c>
      <c r="S3977" s="13">
        <f t="shared" si="298"/>
        <v>42534.533541666664</v>
      </c>
      <c r="T3977" s="13">
        <f t="shared" si="297"/>
        <v>42564.533541666664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96"/>
        <v>0.47692307692307695</v>
      </c>
      <c r="P3978" s="8">
        <f t="shared" ref="P3978:P3990" si="299">E3978/L3978</f>
        <v>62</v>
      </c>
      <c r="Q3978" t="s">
        <v>8315</v>
      </c>
      <c r="R3978" t="s">
        <v>8316</v>
      </c>
      <c r="S3978" s="13">
        <f t="shared" si="298"/>
        <v>41830.525011574071</v>
      </c>
      <c r="T3978" s="13">
        <f t="shared" si="297"/>
        <v>41851.958333333328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96"/>
        <v>1.4500000000000001E-2</v>
      </c>
      <c r="P3979" s="8">
        <f t="shared" si="299"/>
        <v>217.5</v>
      </c>
      <c r="Q3979" t="s">
        <v>8315</v>
      </c>
      <c r="R3979" t="s">
        <v>8316</v>
      </c>
      <c r="S3979" s="13">
        <f t="shared" si="298"/>
        <v>42543.455231481479</v>
      </c>
      <c r="T3979" s="13">
        <f t="shared" si="297"/>
        <v>42573.455231481479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96"/>
        <v>0.107</v>
      </c>
      <c r="P3980" s="8">
        <f t="shared" si="299"/>
        <v>26.75</v>
      </c>
      <c r="Q3980" t="s">
        <v>8315</v>
      </c>
      <c r="R3980" t="s">
        <v>8316</v>
      </c>
      <c r="S3980" s="13">
        <f t="shared" si="298"/>
        <v>41975.309641203705</v>
      </c>
      <c r="T3980" s="13">
        <f t="shared" si="297"/>
        <v>42035.309641203705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96"/>
        <v>1.8333333333333333E-2</v>
      </c>
      <c r="P3981" s="8">
        <f t="shared" si="299"/>
        <v>18.333333333333332</v>
      </c>
      <c r="Q3981" t="s">
        <v>8315</v>
      </c>
      <c r="R3981" t="s">
        <v>8316</v>
      </c>
      <c r="S3981" s="13">
        <f t="shared" si="298"/>
        <v>42069.570104166669</v>
      </c>
      <c r="T3981" s="13">
        <f t="shared" si="297"/>
        <v>42092.499999999993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96"/>
        <v>0.18</v>
      </c>
      <c r="P3982" s="8">
        <f t="shared" si="299"/>
        <v>64.285714285714292</v>
      </c>
      <c r="Q3982" t="s">
        <v>8315</v>
      </c>
      <c r="R3982" t="s">
        <v>8316</v>
      </c>
      <c r="S3982" s="13">
        <f t="shared" si="298"/>
        <v>41795.265590277777</v>
      </c>
      <c r="T3982" s="13">
        <f t="shared" si="297"/>
        <v>41825.265590277777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96"/>
        <v>4.0833333333333333E-2</v>
      </c>
      <c r="P3983" s="8">
        <f t="shared" si="299"/>
        <v>175</v>
      </c>
      <c r="Q3983" t="s">
        <v>8315</v>
      </c>
      <c r="R3983" t="s">
        <v>8316</v>
      </c>
      <c r="S3983" s="13">
        <f t="shared" si="298"/>
        <v>42507.846631944441</v>
      </c>
      <c r="T3983" s="13">
        <f t="shared" si="297"/>
        <v>42567.846631944441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96"/>
        <v>0.2</v>
      </c>
      <c r="P3984" s="8">
        <f t="shared" si="299"/>
        <v>34</v>
      </c>
      <c r="Q3984" t="s">
        <v>8315</v>
      </c>
      <c r="R3984" t="s">
        <v>8316</v>
      </c>
      <c r="S3984" s="13">
        <f t="shared" si="298"/>
        <v>42132.476620370369</v>
      </c>
      <c r="T3984" s="13">
        <f t="shared" si="297"/>
        <v>42192.476620370369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96"/>
        <v>0.34802513464991025</v>
      </c>
      <c r="P3985" s="8">
        <f t="shared" si="299"/>
        <v>84.282608695652172</v>
      </c>
      <c r="Q3985" t="s">
        <v>8315</v>
      </c>
      <c r="R3985" t="s">
        <v>8316</v>
      </c>
      <c r="S3985" s="13">
        <f t="shared" si="298"/>
        <v>41747.536527777775</v>
      </c>
      <c r="T3985" s="13">
        <f t="shared" si="297"/>
        <v>41778.957638888889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96"/>
        <v>6.3333333333333339E-2</v>
      </c>
      <c r="P3986" s="8">
        <f t="shared" si="299"/>
        <v>9.5</v>
      </c>
      <c r="Q3986" t="s">
        <v>8315</v>
      </c>
      <c r="R3986" t="s">
        <v>8316</v>
      </c>
      <c r="S3986" s="13">
        <f t="shared" si="298"/>
        <v>41920.63013888889</v>
      </c>
      <c r="T3986" s="13">
        <f t="shared" si="297"/>
        <v>41950.666666666664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96"/>
        <v>0.32050000000000001</v>
      </c>
      <c r="P3987" s="8">
        <f t="shared" si="299"/>
        <v>33.736842105263158</v>
      </c>
      <c r="Q3987" t="s">
        <v>8315</v>
      </c>
      <c r="R3987" t="s">
        <v>8316</v>
      </c>
      <c r="S3987" s="13">
        <f t="shared" si="298"/>
        <v>42399.374074074069</v>
      </c>
      <c r="T3987" s="13">
        <f t="shared" si="297"/>
        <v>42420.545138888883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96"/>
        <v>9.7600000000000006E-2</v>
      </c>
      <c r="P3988" s="8">
        <f t="shared" si="299"/>
        <v>37.53846153846154</v>
      </c>
      <c r="Q3988" t="s">
        <v>8315</v>
      </c>
      <c r="R3988" t="s">
        <v>8316</v>
      </c>
      <c r="S3988" s="13">
        <f t="shared" si="298"/>
        <v>42467.215208333328</v>
      </c>
      <c r="T3988" s="13">
        <f t="shared" si="297"/>
        <v>42496.211111111108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96"/>
        <v>0.3775</v>
      </c>
      <c r="P3989" s="8">
        <f t="shared" si="299"/>
        <v>11.615384615384615</v>
      </c>
      <c r="Q3989" t="s">
        <v>8315</v>
      </c>
      <c r="R3989" t="s">
        <v>8316</v>
      </c>
      <c r="S3989" s="13">
        <f t="shared" si="298"/>
        <v>41765.591319444444</v>
      </c>
      <c r="T3989" s="13">
        <f t="shared" si="297"/>
        <v>41775.591319444444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96"/>
        <v>2.1333333333333333E-2</v>
      </c>
      <c r="P3990" s="8">
        <f t="shared" si="299"/>
        <v>8</v>
      </c>
      <c r="Q3990" t="s">
        <v>8315</v>
      </c>
      <c r="R3990" t="s">
        <v>8316</v>
      </c>
      <c r="S3990" s="13">
        <f t="shared" si="298"/>
        <v>42229.747835648144</v>
      </c>
      <c r="T3990" s="13">
        <f t="shared" si="297"/>
        <v>42244.747835648144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96"/>
        <v>0</v>
      </c>
      <c r="Q3991" t="s">
        <v>8315</v>
      </c>
      <c r="R3991" t="s">
        <v>8316</v>
      </c>
      <c r="S3991" s="13">
        <f t="shared" si="298"/>
        <v>42286.416446759256</v>
      </c>
      <c r="T3991" s="13">
        <f t="shared" si="297"/>
        <v>42316.458113425928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96"/>
        <v>4.1818181818181817E-2</v>
      </c>
      <c r="P3992" s="8">
        <f t="shared" ref="P3992:P3998" si="300">E3992/L3992</f>
        <v>23</v>
      </c>
      <c r="Q3992" t="s">
        <v>8315</v>
      </c>
      <c r="R3992" t="s">
        <v>8316</v>
      </c>
      <c r="S3992" s="13">
        <f t="shared" si="298"/>
        <v>42401.339039351849</v>
      </c>
      <c r="T3992" s="13">
        <f t="shared" si="297"/>
        <v>42431.339039351849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96"/>
        <v>0.2</v>
      </c>
      <c r="P3993" s="8">
        <f t="shared" si="300"/>
        <v>100</v>
      </c>
      <c r="Q3993" t="s">
        <v>8315</v>
      </c>
      <c r="R3993" t="s">
        <v>8316</v>
      </c>
      <c r="S3993" s="13">
        <f t="shared" si="298"/>
        <v>42125.311134259253</v>
      </c>
      <c r="T3993" s="13">
        <f t="shared" si="297"/>
        <v>42155.311134259253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96"/>
        <v>5.4100000000000002E-2</v>
      </c>
      <c r="P3994" s="8">
        <f t="shared" si="300"/>
        <v>60.111111111111114</v>
      </c>
      <c r="Q3994" t="s">
        <v>8315</v>
      </c>
      <c r="R3994" t="s">
        <v>8316</v>
      </c>
      <c r="S3994" s="13">
        <f t="shared" si="298"/>
        <v>42289.607164351844</v>
      </c>
      <c r="T3994" s="13">
        <f t="shared" si="297"/>
        <v>42349.648831018516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96"/>
        <v>6.0000000000000002E-5</v>
      </c>
      <c r="P3995" s="8">
        <f t="shared" si="300"/>
        <v>3</v>
      </c>
      <c r="Q3995" t="s">
        <v>8315</v>
      </c>
      <c r="R3995" t="s">
        <v>8316</v>
      </c>
      <c r="S3995" s="13">
        <f t="shared" si="298"/>
        <v>42107.531388888885</v>
      </c>
      <c r="T3995" s="13">
        <f t="shared" si="297"/>
        <v>42137.531388888885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96"/>
        <v>2.5000000000000001E-3</v>
      </c>
      <c r="P3996" s="8">
        <f t="shared" si="300"/>
        <v>5</v>
      </c>
      <c r="Q3996" t="s">
        <v>8315</v>
      </c>
      <c r="R3996" t="s">
        <v>8316</v>
      </c>
      <c r="S3996" s="13">
        <f t="shared" si="298"/>
        <v>41809.056597222218</v>
      </c>
      <c r="T3996" s="13">
        <f t="shared" si="297"/>
        <v>41839.056597222218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96"/>
        <v>0.35</v>
      </c>
      <c r="P3997" s="8">
        <f t="shared" si="300"/>
        <v>17.5</v>
      </c>
      <c r="Q3997" t="s">
        <v>8315</v>
      </c>
      <c r="R3997" t="s">
        <v>8316</v>
      </c>
      <c r="S3997" s="13">
        <f t="shared" si="298"/>
        <v>42019.350428240738</v>
      </c>
      <c r="T3997" s="13">
        <f t="shared" si="297"/>
        <v>42049.143749999996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96"/>
        <v>0.16566666666666666</v>
      </c>
      <c r="P3998" s="8">
        <f t="shared" si="300"/>
        <v>29.235294117647058</v>
      </c>
      <c r="Q3998" t="s">
        <v>8315</v>
      </c>
      <c r="R3998" t="s">
        <v>8316</v>
      </c>
      <c r="S3998" s="13">
        <f t="shared" si="298"/>
        <v>41949.933611111112</v>
      </c>
      <c r="T3998" s="13">
        <f t="shared" si="297"/>
        <v>41963.336111111108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96"/>
        <v>0</v>
      </c>
      <c r="Q3999" t="s">
        <v>8315</v>
      </c>
      <c r="R3999" t="s">
        <v>8316</v>
      </c>
      <c r="S3999" s="13">
        <f t="shared" si="298"/>
        <v>42069.058113425919</v>
      </c>
      <c r="T3999" s="13">
        <f t="shared" si="297"/>
        <v>42099.016446759262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96"/>
        <v>0.57199999999999995</v>
      </c>
      <c r="P4000" s="8">
        <f t="shared" ref="P4000:P4013" si="301">E4000/L4000</f>
        <v>59.583333333333336</v>
      </c>
      <c r="Q4000" t="s">
        <v>8315</v>
      </c>
      <c r="R4000" t="s">
        <v>8316</v>
      </c>
      <c r="S4000" s="13">
        <f t="shared" si="298"/>
        <v>42061.629930555551</v>
      </c>
      <c r="T4000" s="13">
        <f t="shared" si="297"/>
        <v>42091.588263888887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96"/>
        <v>0.16514285714285715</v>
      </c>
      <c r="P4001" s="8">
        <f t="shared" si="301"/>
        <v>82.571428571428569</v>
      </c>
      <c r="Q4001" t="s">
        <v>8315</v>
      </c>
      <c r="R4001" t="s">
        <v>8316</v>
      </c>
      <c r="S4001" s="13">
        <f t="shared" si="298"/>
        <v>41842.495347222219</v>
      </c>
      <c r="T4001" s="13">
        <f t="shared" si="297"/>
        <v>41882.494317129625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96"/>
        <v>1.25E-3</v>
      </c>
      <c r="P4002" s="8">
        <f t="shared" si="301"/>
        <v>10</v>
      </c>
      <c r="Q4002" t="s">
        <v>8315</v>
      </c>
      <c r="R4002" t="s">
        <v>8316</v>
      </c>
      <c r="S4002" s="13">
        <f t="shared" si="298"/>
        <v>42437.312013888884</v>
      </c>
      <c r="T4002" s="13">
        <f t="shared" si="297"/>
        <v>42497.27034722222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96"/>
        <v>0.3775</v>
      </c>
      <c r="P4003" s="8">
        <f t="shared" si="301"/>
        <v>32.357142857142854</v>
      </c>
      <c r="Q4003" t="s">
        <v>8315</v>
      </c>
      <c r="R4003" t="s">
        <v>8316</v>
      </c>
      <c r="S4003" s="13">
        <f t="shared" si="298"/>
        <v>42775.630879629629</v>
      </c>
      <c r="T4003" s="13">
        <f t="shared" si="297"/>
        <v>42795.458333333336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96"/>
        <v>1.84E-2</v>
      </c>
      <c r="P4004" s="8">
        <f t="shared" si="301"/>
        <v>5.75</v>
      </c>
      <c r="Q4004" t="s">
        <v>8315</v>
      </c>
      <c r="R4004" t="s">
        <v>8316</v>
      </c>
      <c r="S4004" s="13">
        <f t="shared" si="298"/>
        <v>41878.710196759253</v>
      </c>
      <c r="T4004" s="13">
        <f t="shared" si="297"/>
        <v>41908.710196759253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96"/>
        <v>0.10050000000000001</v>
      </c>
      <c r="P4005" s="8">
        <f t="shared" si="301"/>
        <v>100.5</v>
      </c>
      <c r="Q4005" t="s">
        <v>8315</v>
      </c>
      <c r="R4005" t="s">
        <v>8316</v>
      </c>
      <c r="S4005" s="13">
        <f t="shared" si="298"/>
        <v>42020.254016203697</v>
      </c>
      <c r="T4005" s="13">
        <f t="shared" si="297"/>
        <v>42050.254016203697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96"/>
        <v>2E-3</v>
      </c>
      <c r="P4006" s="8">
        <f t="shared" si="301"/>
        <v>1</v>
      </c>
      <c r="Q4006" t="s">
        <v>8315</v>
      </c>
      <c r="R4006" t="s">
        <v>8316</v>
      </c>
      <c r="S4006" s="13">
        <f t="shared" si="298"/>
        <v>41889.829363425924</v>
      </c>
      <c r="T4006" s="13">
        <f t="shared" si="297"/>
        <v>41919.829363425924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96"/>
        <v>1.3333333333333334E-2</v>
      </c>
      <c r="P4007" s="8">
        <f t="shared" si="301"/>
        <v>20</v>
      </c>
      <c r="Q4007" t="s">
        <v>8315</v>
      </c>
      <c r="R4007" t="s">
        <v>8316</v>
      </c>
      <c r="S4007" s="13">
        <f t="shared" si="298"/>
        <v>41872.474363425921</v>
      </c>
      <c r="T4007" s="13">
        <f t="shared" si="297"/>
        <v>41932.474363425921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96"/>
        <v>6.666666666666667E-5</v>
      </c>
      <c r="P4008" s="8">
        <f t="shared" si="301"/>
        <v>2</v>
      </c>
      <c r="Q4008" t="s">
        <v>8315</v>
      </c>
      <c r="R4008" t="s">
        <v>8316</v>
      </c>
      <c r="S4008" s="13">
        <f t="shared" si="298"/>
        <v>42391.439664351848</v>
      </c>
      <c r="T4008" s="13">
        <f t="shared" si="297"/>
        <v>42416.439664351848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96"/>
        <v>2.5000000000000001E-3</v>
      </c>
      <c r="P4009" s="8">
        <f t="shared" si="301"/>
        <v>5</v>
      </c>
      <c r="Q4009" t="s">
        <v>8315</v>
      </c>
      <c r="R4009" t="s">
        <v>8316</v>
      </c>
      <c r="S4009" s="13">
        <f t="shared" si="298"/>
        <v>41848.439594907402</v>
      </c>
      <c r="T4009" s="13">
        <f t="shared" si="297"/>
        <v>41877.352777777771</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96"/>
        <v>0.06</v>
      </c>
      <c r="P4010" s="8">
        <f t="shared" si="301"/>
        <v>15</v>
      </c>
      <c r="Q4010" t="s">
        <v>8315</v>
      </c>
      <c r="R4010" t="s">
        <v>8316</v>
      </c>
      <c r="S4010" s="13">
        <f t="shared" si="298"/>
        <v>42177.630868055552</v>
      </c>
      <c r="T4010" s="13">
        <f t="shared" si="297"/>
        <v>42207.630868055552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96"/>
        <v>3.8860103626943004E-2</v>
      </c>
      <c r="P4011" s="8">
        <f t="shared" si="301"/>
        <v>25</v>
      </c>
      <c r="Q4011" t="s">
        <v>8315</v>
      </c>
      <c r="R4011" t="s">
        <v>8316</v>
      </c>
      <c r="S4011" s="13">
        <f t="shared" si="298"/>
        <v>41851.367592592593</v>
      </c>
      <c r="T4011" s="13">
        <f t="shared" si="297"/>
        <v>41891.367592592593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96"/>
        <v>0.24194444444444443</v>
      </c>
      <c r="P4012" s="8">
        <f t="shared" si="301"/>
        <v>45.842105263157897</v>
      </c>
      <c r="Q4012" t="s">
        <v>8315</v>
      </c>
      <c r="R4012" t="s">
        <v>8316</v>
      </c>
      <c r="S4012" s="13">
        <f t="shared" si="298"/>
        <v>41921.437106481477</v>
      </c>
      <c r="T4012" s="13">
        <f t="shared" si="297"/>
        <v>41938.437106481477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96"/>
        <v>7.5999999999999998E-2</v>
      </c>
      <c r="P4013" s="8">
        <f t="shared" si="301"/>
        <v>4.75</v>
      </c>
      <c r="Q4013" t="s">
        <v>8315</v>
      </c>
      <c r="R4013" t="s">
        <v>8316</v>
      </c>
      <c r="S4013" s="13">
        <f t="shared" si="298"/>
        <v>42002.211550925924</v>
      </c>
      <c r="T4013" s="13">
        <f t="shared" si="297"/>
        <v>42032.211550925924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96"/>
        <v>0</v>
      </c>
      <c r="Q4014" t="s">
        <v>8315</v>
      </c>
      <c r="R4014" t="s">
        <v>8316</v>
      </c>
      <c r="S4014" s="13">
        <f t="shared" si="298"/>
        <v>42096.211215277777</v>
      </c>
      <c r="T4014" s="13">
        <f t="shared" si="297"/>
        <v>42126.211215277777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96"/>
        <v>1.2999999999999999E-2</v>
      </c>
      <c r="P4015" s="8">
        <f>E4015/L4015</f>
        <v>13</v>
      </c>
      <c r="Q4015" t="s">
        <v>8315</v>
      </c>
      <c r="R4015" t="s">
        <v>8316</v>
      </c>
      <c r="S4015" s="13">
        <f t="shared" si="298"/>
        <v>42020.967858796292</v>
      </c>
      <c r="T4015" s="13">
        <f t="shared" si="297"/>
        <v>42050.967858796292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96"/>
        <v>0</v>
      </c>
      <c r="Q4016" t="s">
        <v>8315</v>
      </c>
      <c r="R4016" t="s">
        <v>8316</v>
      </c>
      <c r="S4016" s="13">
        <f t="shared" si="298"/>
        <v>42418.912835648145</v>
      </c>
      <c r="T4016" s="13">
        <f t="shared" si="297"/>
        <v>42433.912835648145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96"/>
        <v>1.4285714285714287E-4</v>
      </c>
      <c r="P4017" s="8">
        <f t="shared" ref="P4017:P4024" si="302">E4017/L4017</f>
        <v>1</v>
      </c>
      <c r="Q4017" t="s">
        <v>8315</v>
      </c>
      <c r="R4017" t="s">
        <v>8316</v>
      </c>
      <c r="S4017" s="13">
        <f t="shared" si="298"/>
        <v>42174.447488425925</v>
      </c>
      <c r="T4017" s="13">
        <f t="shared" si="297"/>
        <v>42204.447488425925</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96"/>
        <v>0.14000000000000001</v>
      </c>
      <c r="P4018" s="8">
        <f t="shared" si="302"/>
        <v>10</v>
      </c>
      <c r="Q4018" t="s">
        <v>8315</v>
      </c>
      <c r="R4018" t="s">
        <v>8316</v>
      </c>
      <c r="S4018" s="13">
        <f t="shared" si="298"/>
        <v>41869.539351851847</v>
      </c>
      <c r="T4018" s="13">
        <f t="shared" si="297"/>
        <v>41899.539351851847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96"/>
        <v>1.0500000000000001E-2</v>
      </c>
      <c r="P4019" s="8">
        <f t="shared" si="302"/>
        <v>52.5</v>
      </c>
      <c r="Q4019" t="s">
        <v>8315</v>
      </c>
      <c r="R4019" t="s">
        <v>8316</v>
      </c>
      <c r="S4019" s="13">
        <f t="shared" si="298"/>
        <v>41856.338819444441</v>
      </c>
      <c r="T4019" s="13">
        <f t="shared" si="297"/>
        <v>41886.338819444441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96"/>
        <v>8.666666666666667E-2</v>
      </c>
      <c r="P4020" s="8">
        <f t="shared" si="302"/>
        <v>32.5</v>
      </c>
      <c r="Q4020" t="s">
        <v>8315</v>
      </c>
      <c r="R4020" t="s">
        <v>8316</v>
      </c>
      <c r="S4020" s="13">
        <f t="shared" si="298"/>
        <v>42620.577638888884</v>
      </c>
      <c r="T4020" s="13">
        <f t="shared" si="297"/>
        <v>42650.577638888884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96"/>
        <v>8.2857142857142851E-3</v>
      </c>
      <c r="P4021" s="8">
        <f t="shared" si="302"/>
        <v>7.25</v>
      </c>
      <c r="Q4021" t="s">
        <v>8315</v>
      </c>
      <c r="R4021" t="s">
        <v>8316</v>
      </c>
      <c r="S4021" s="13">
        <f t="shared" si="298"/>
        <v>42417.342546296299</v>
      </c>
      <c r="T4021" s="13">
        <f t="shared" si="297"/>
        <v>42475.352777777771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96"/>
        <v>0.16666666666666666</v>
      </c>
      <c r="P4022" s="8">
        <f t="shared" si="302"/>
        <v>33.333333333333336</v>
      </c>
      <c r="Q4022" t="s">
        <v>8315</v>
      </c>
      <c r="R4022" t="s">
        <v>8316</v>
      </c>
      <c r="S4022" s="13">
        <f t="shared" si="298"/>
        <v>42056.857627314814</v>
      </c>
      <c r="T4022" s="13">
        <f t="shared" si="297"/>
        <v>42086.815960648142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96"/>
        <v>8.3333333333333332E-3</v>
      </c>
      <c r="P4023" s="8">
        <f t="shared" si="302"/>
        <v>62.5</v>
      </c>
      <c r="Q4023" t="s">
        <v>8315</v>
      </c>
      <c r="R4023" t="s">
        <v>8316</v>
      </c>
      <c r="S4023" s="13">
        <f t="shared" si="298"/>
        <v>41878.578217592592</v>
      </c>
      <c r="T4023" s="13">
        <f t="shared" si="297"/>
        <v>41938.578217592592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96"/>
        <v>0.69561111111111107</v>
      </c>
      <c r="P4024" s="8">
        <f t="shared" si="302"/>
        <v>63.558375634517766</v>
      </c>
      <c r="Q4024" t="s">
        <v>8315</v>
      </c>
      <c r="R4024" t="s">
        <v>8316</v>
      </c>
      <c r="S4024" s="13">
        <f t="shared" si="298"/>
        <v>41990.250775462962</v>
      </c>
      <c r="T4024" s="13">
        <f t="shared" si="297"/>
        <v>42035.787499999999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96"/>
        <v>0</v>
      </c>
      <c r="Q4025" t="s">
        <v>8315</v>
      </c>
      <c r="R4025" t="s">
        <v>8316</v>
      </c>
      <c r="S4025" s="13">
        <f t="shared" si="298"/>
        <v>42408.666238425925</v>
      </c>
      <c r="T4025" s="13">
        <f t="shared" si="297"/>
        <v>42453.624571759261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96"/>
        <v>1.2500000000000001E-2</v>
      </c>
      <c r="P4026" s="8">
        <f>E4026/L4026</f>
        <v>10</v>
      </c>
      <c r="Q4026" t="s">
        <v>8315</v>
      </c>
      <c r="R4026" t="s">
        <v>8316</v>
      </c>
      <c r="S4026" s="13">
        <f t="shared" si="298"/>
        <v>42217.336770833332</v>
      </c>
      <c r="T4026" s="13">
        <f t="shared" si="297"/>
        <v>42247.336770833332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96"/>
        <v>0.05</v>
      </c>
      <c r="P4027" s="8">
        <f>E4027/L4027</f>
        <v>62.5</v>
      </c>
      <c r="Q4027" t="s">
        <v>8315</v>
      </c>
      <c r="R4027" t="s">
        <v>8316</v>
      </c>
      <c r="S4027" s="13">
        <f t="shared" si="298"/>
        <v>42150.904351851852</v>
      </c>
      <c r="T4027" s="13">
        <f t="shared" si="297"/>
        <v>42210.904351851852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96"/>
        <v>0</v>
      </c>
      <c r="Q4028" t="s">
        <v>8315</v>
      </c>
      <c r="R4028" t="s">
        <v>8316</v>
      </c>
      <c r="S4028" s="13">
        <f t="shared" si="298"/>
        <v>42282.322210648148</v>
      </c>
      <c r="T4028" s="13">
        <f t="shared" si="297"/>
        <v>42342.363877314812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96"/>
        <v>7.166666666666667E-2</v>
      </c>
      <c r="P4029" s="8">
        <f>E4029/L4029</f>
        <v>30.714285714285715</v>
      </c>
      <c r="Q4029" t="s">
        <v>8315</v>
      </c>
      <c r="R4029" t="s">
        <v>8316</v>
      </c>
      <c r="S4029" s="13">
        <f t="shared" si="298"/>
        <v>42768.637511574074</v>
      </c>
      <c r="T4029" s="13">
        <f t="shared" si="297"/>
        <v>42788.708333333336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96"/>
        <v>0.28050000000000003</v>
      </c>
      <c r="P4030" s="8">
        <f>E4030/L4030</f>
        <v>51</v>
      </c>
      <c r="Q4030" t="s">
        <v>8315</v>
      </c>
      <c r="R4030" t="s">
        <v>8316</v>
      </c>
      <c r="S4030" s="13">
        <f t="shared" si="298"/>
        <v>41765.605324074073</v>
      </c>
      <c r="T4030" s="13">
        <f t="shared" si="297"/>
        <v>41795.605324074073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96"/>
        <v>0</v>
      </c>
      <c r="Q4031" t="s">
        <v>8315</v>
      </c>
      <c r="R4031" t="s">
        <v>8316</v>
      </c>
      <c r="S4031" s="13">
        <f t="shared" si="298"/>
        <v>42321.691782407404</v>
      </c>
      <c r="T4031" s="13">
        <f t="shared" si="297"/>
        <v>42351.691782407404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96"/>
        <v>0.16</v>
      </c>
      <c r="P4032" s="8">
        <f>E4032/L4032</f>
        <v>66.666666666666671</v>
      </c>
      <c r="Q4032" t="s">
        <v>8315</v>
      </c>
      <c r="R4032" t="s">
        <v>8316</v>
      </c>
      <c r="S4032" s="13">
        <f t="shared" si="298"/>
        <v>42374.321747685179</v>
      </c>
      <c r="T4032" s="13">
        <f t="shared" si="297"/>
        <v>42403.450694444444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96"/>
        <v>0</v>
      </c>
      <c r="Q4033" t="s">
        <v>8315</v>
      </c>
      <c r="R4033" t="s">
        <v>8316</v>
      </c>
      <c r="S4033" s="13">
        <f t="shared" si="298"/>
        <v>41941.251898148148</v>
      </c>
      <c r="T4033" s="13">
        <f t="shared" si="297"/>
        <v>41991.293564814812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96"/>
        <v>6.8287037037037035E-2</v>
      </c>
      <c r="P4034" s="8">
        <f t="shared" ref="P4034:P4044" si="303">E4034/L4034</f>
        <v>59</v>
      </c>
      <c r="Q4034" t="s">
        <v>8315</v>
      </c>
      <c r="R4034" t="s">
        <v>8316</v>
      </c>
      <c r="S4034" s="13">
        <f t="shared" si="298"/>
        <v>42293.47587962963</v>
      </c>
      <c r="T4034" s="13">
        <f t="shared" si="297"/>
        <v>42353.517546296294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04">E4035/D4035</f>
        <v>0.25698702928870293</v>
      </c>
      <c r="P4035" s="8">
        <f t="shared" si="303"/>
        <v>65.340319148936175</v>
      </c>
      <c r="Q4035" t="s">
        <v>8315</v>
      </c>
      <c r="R4035" t="s">
        <v>8316</v>
      </c>
      <c r="S4035" s="13">
        <f t="shared" si="298"/>
        <v>42613.93546296296</v>
      </c>
      <c r="T4035" s="13">
        <f t="shared" ref="T4035:T4098" si="305">(I4035/86400)+25569+(-8/24)</f>
        <v>42645.041666666664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04"/>
        <v>1.4814814814814815E-2</v>
      </c>
      <c r="P4036" s="8">
        <f t="shared" si="303"/>
        <v>100</v>
      </c>
      <c r="Q4036" t="s">
        <v>8315</v>
      </c>
      <c r="R4036" t="s">
        <v>8316</v>
      </c>
      <c r="S4036" s="13">
        <f t="shared" ref="S4036:S4099" si="306">(J4036/86400)+25569+(-8/24)</f>
        <v>42067.614004629628</v>
      </c>
      <c r="T4036" s="13">
        <f t="shared" si="305"/>
        <v>42097.572337962956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04"/>
        <v>0.36849999999999999</v>
      </c>
      <c r="P4037" s="8">
        <f t="shared" si="303"/>
        <v>147.4</v>
      </c>
      <c r="Q4037" t="s">
        <v>8315</v>
      </c>
      <c r="R4037" t="s">
        <v>8316</v>
      </c>
      <c r="S4037" s="13">
        <f t="shared" si="306"/>
        <v>41903.549618055556</v>
      </c>
      <c r="T4037" s="13">
        <f t="shared" si="305"/>
        <v>41933.549618055556</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04"/>
        <v>0.47049999999999997</v>
      </c>
      <c r="P4038" s="8">
        <f t="shared" si="303"/>
        <v>166.05882352941177</v>
      </c>
      <c r="Q4038" t="s">
        <v>8315</v>
      </c>
      <c r="R4038" t="s">
        <v>8316</v>
      </c>
      <c r="S4038" s="13">
        <f t="shared" si="306"/>
        <v>41804.603750000002</v>
      </c>
      <c r="T4038" s="13">
        <f t="shared" si="305"/>
        <v>41821.604166666664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04"/>
        <v>0.11428571428571428</v>
      </c>
      <c r="P4039" s="8">
        <f t="shared" si="303"/>
        <v>40</v>
      </c>
      <c r="Q4039" t="s">
        <v>8315</v>
      </c>
      <c r="R4039" t="s">
        <v>8316</v>
      </c>
      <c r="S4039" s="13">
        <f t="shared" si="306"/>
        <v>42496.737442129626</v>
      </c>
      <c r="T4039" s="13">
        <f t="shared" si="305"/>
        <v>42514.267361111109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04"/>
        <v>0.12039999999999999</v>
      </c>
      <c r="P4040" s="8">
        <f t="shared" si="303"/>
        <v>75.25</v>
      </c>
      <c r="Q4040" t="s">
        <v>8315</v>
      </c>
      <c r="R4040" t="s">
        <v>8316</v>
      </c>
      <c r="S4040" s="13">
        <f t="shared" si="306"/>
        <v>41869.465393518512</v>
      </c>
      <c r="T4040" s="13">
        <f t="shared" si="305"/>
        <v>41929.465393518512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04"/>
        <v>0.6</v>
      </c>
      <c r="P4041" s="8">
        <f t="shared" si="303"/>
        <v>60</v>
      </c>
      <c r="Q4041" t="s">
        <v>8315</v>
      </c>
      <c r="R4041" t="s">
        <v>8316</v>
      </c>
      <c r="S4041" s="13">
        <f t="shared" si="306"/>
        <v>42305.337581018517</v>
      </c>
      <c r="T4041" s="13">
        <f t="shared" si="305"/>
        <v>42338.915972222218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04"/>
        <v>0.3125</v>
      </c>
      <c r="P4042" s="8">
        <f t="shared" si="303"/>
        <v>1250</v>
      </c>
      <c r="Q4042" t="s">
        <v>8315</v>
      </c>
      <c r="R4042" t="s">
        <v>8316</v>
      </c>
      <c r="S4042" s="13">
        <f t="shared" si="306"/>
        <v>42143.898194444446</v>
      </c>
      <c r="T4042" s="13">
        <f t="shared" si="305"/>
        <v>42202.791666666664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04"/>
        <v>4.1999999999999997E-3</v>
      </c>
      <c r="P4043" s="8">
        <f t="shared" si="303"/>
        <v>10.5</v>
      </c>
      <c r="Q4043" t="s">
        <v>8315</v>
      </c>
      <c r="R4043" t="s">
        <v>8316</v>
      </c>
      <c r="S4043" s="13">
        <f t="shared" si="306"/>
        <v>42559.140671296293</v>
      </c>
      <c r="T4043" s="13">
        <f t="shared" si="305"/>
        <v>42619.140671296293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04"/>
        <v>2.0999999999999999E-3</v>
      </c>
      <c r="P4044" s="8">
        <f t="shared" si="303"/>
        <v>7</v>
      </c>
      <c r="Q4044" t="s">
        <v>8315</v>
      </c>
      <c r="R4044" t="s">
        <v>8316</v>
      </c>
      <c r="S4044" s="13">
        <f t="shared" si="306"/>
        <v>41994.750740740739</v>
      </c>
      <c r="T4044" s="13">
        <f t="shared" si="305"/>
        <v>42024.469444444439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04"/>
        <v>0</v>
      </c>
      <c r="Q4045" t="s">
        <v>8315</v>
      </c>
      <c r="R4045" t="s">
        <v>8316</v>
      </c>
      <c r="S4045" s="13">
        <f t="shared" si="306"/>
        <v>41948.624131944445</v>
      </c>
      <c r="T4045" s="13">
        <f t="shared" si="305"/>
        <v>41963.624131944445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04"/>
        <v>0.375</v>
      </c>
      <c r="P4046" s="8">
        <f t="shared" ref="P4046:P4052" si="307">E4046/L4046</f>
        <v>56.25</v>
      </c>
      <c r="Q4046" t="s">
        <v>8315</v>
      </c>
      <c r="R4046" t="s">
        <v>8316</v>
      </c>
      <c r="S4046" s="13">
        <f t="shared" si="306"/>
        <v>42073.886365740742</v>
      </c>
      <c r="T4046" s="13">
        <f t="shared" si="305"/>
        <v>42103.874999999993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04"/>
        <v>2.0000000000000001E-4</v>
      </c>
      <c r="P4047" s="8">
        <f t="shared" si="307"/>
        <v>1</v>
      </c>
      <c r="Q4047" t="s">
        <v>8315</v>
      </c>
      <c r="R4047" t="s">
        <v>8316</v>
      </c>
      <c r="S4047" s="13">
        <f t="shared" si="306"/>
        <v>41841.867928240739</v>
      </c>
      <c r="T4047" s="13">
        <f t="shared" si="305"/>
        <v>41871.867928240739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04"/>
        <v>8.2142857142857142E-2</v>
      </c>
      <c r="P4048" s="8">
        <f t="shared" si="307"/>
        <v>38.333333333333336</v>
      </c>
      <c r="Q4048" t="s">
        <v>8315</v>
      </c>
      <c r="R4048" t="s">
        <v>8316</v>
      </c>
      <c r="S4048" s="13">
        <f t="shared" si="306"/>
        <v>41904.317245370366</v>
      </c>
      <c r="T4048" s="13">
        <f t="shared" si="305"/>
        <v>41934.317245370366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04"/>
        <v>2.1999999999999999E-2</v>
      </c>
      <c r="P4049" s="8">
        <f t="shared" si="307"/>
        <v>27.5</v>
      </c>
      <c r="Q4049" t="s">
        <v>8315</v>
      </c>
      <c r="R4049" t="s">
        <v>8316</v>
      </c>
      <c r="S4049" s="13">
        <f t="shared" si="306"/>
        <v>41990.689155092587</v>
      </c>
      <c r="T4049" s="13">
        <f t="shared" si="305"/>
        <v>42014.708333333336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04"/>
        <v>0.17652941176470588</v>
      </c>
      <c r="P4050" s="8">
        <f t="shared" si="307"/>
        <v>32.978021978021978</v>
      </c>
      <c r="Q4050" t="s">
        <v>8315</v>
      </c>
      <c r="R4050" t="s">
        <v>8316</v>
      </c>
      <c r="S4050" s="13">
        <f t="shared" si="306"/>
        <v>42436.175775462958</v>
      </c>
      <c r="T4050" s="13">
        <f t="shared" si="305"/>
        <v>42471.134108796294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04"/>
        <v>8.0000000000000004E-4</v>
      </c>
      <c r="P4051" s="8">
        <f t="shared" si="307"/>
        <v>16</v>
      </c>
      <c r="Q4051" t="s">
        <v>8315</v>
      </c>
      <c r="R4051" t="s">
        <v>8316</v>
      </c>
      <c r="S4051" s="13">
        <f t="shared" si="306"/>
        <v>42169.625173611108</v>
      </c>
      <c r="T4051" s="13">
        <f t="shared" si="305"/>
        <v>42199.625173611108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04"/>
        <v>6.6666666666666664E-4</v>
      </c>
      <c r="P4052" s="8">
        <f t="shared" si="307"/>
        <v>1</v>
      </c>
      <c r="Q4052" t="s">
        <v>8315</v>
      </c>
      <c r="R4052" t="s">
        <v>8316</v>
      </c>
      <c r="S4052" s="13">
        <f t="shared" si="306"/>
        <v>41905.303136574068</v>
      </c>
      <c r="T4052" s="13">
        <f t="shared" si="305"/>
        <v>41935.303136574068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04"/>
        <v>0</v>
      </c>
      <c r="Q4053" t="s">
        <v>8315</v>
      </c>
      <c r="R4053" t="s">
        <v>8316</v>
      </c>
      <c r="S4053" s="13">
        <f t="shared" si="306"/>
        <v>41761.476817129624</v>
      </c>
      <c r="T4053" s="13">
        <f t="shared" si="305"/>
        <v>41767.953472222223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04"/>
        <v>0.37533333333333335</v>
      </c>
      <c r="P4054" s="8">
        <f>E4054/L4054</f>
        <v>86.615384615384613</v>
      </c>
      <c r="Q4054" t="s">
        <v>8315</v>
      </c>
      <c r="R4054" t="s">
        <v>8316</v>
      </c>
      <c r="S4054" s="13">
        <f t="shared" si="306"/>
        <v>41865.545324074068</v>
      </c>
      <c r="T4054" s="13">
        <f t="shared" si="305"/>
        <v>41925.545324074068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04"/>
        <v>0.22</v>
      </c>
      <c r="P4055" s="8">
        <f>E4055/L4055</f>
        <v>55</v>
      </c>
      <c r="Q4055" t="s">
        <v>8315</v>
      </c>
      <c r="R4055" t="s">
        <v>8316</v>
      </c>
      <c r="S4055" s="13">
        <f t="shared" si="306"/>
        <v>41928.356805555552</v>
      </c>
      <c r="T4055" s="13">
        <f t="shared" si="305"/>
        <v>41958.499999999993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04"/>
        <v>0</v>
      </c>
      <c r="Q4056" t="s">
        <v>8315</v>
      </c>
      <c r="R4056" t="s">
        <v>8316</v>
      </c>
      <c r="S4056" s="13">
        <f t="shared" si="306"/>
        <v>42613.507928240739</v>
      </c>
      <c r="T4056" s="13">
        <f t="shared" si="305"/>
        <v>42643.833333333336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04"/>
        <v>0.1762</v>
      </c>
      <c r="P4057" s="8">
        <f t="shared" ref="P4057:P4062" si="308">E4057/L4057</f>
        <v>41.952380952380949</v>
      </c>
      <c r="Q4057" t="s">
        <v>8315</v>
      </c>
      <c r="R4057" t="s">
        <v>8316</v>
      </c>
      <c r="S4057" s="13">
        <f t="shared" si="306"/>
        <v>41779.31517361111</v>
      </c>
      <c r="T4057" s="13">
        <f t="shared" si="305"/>
        <v>41809.31517361111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04"/>
        <v>0.53</v>
      </c>
      <c r="P4058" s="8">
        <f t="shared" si="308"/>
        <v>88.333333333333329</v>
      </c>
      <c r="Q4058" t="s">
        <v>8315</v>
      </c>
      <c r="R4058" t="s">
        <v>8316</v>
      </c>
      <c r="S4058" s="13">
        <f t="shared" si="306"/>
        <v>42534.599988425922</v>
      </c>
      <c r="T4058" s="13">
        <f t="shared" si="305"/>
        <v>42554.499305555553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04"/>
        <v>0.22142857142857142</v>
      </c>
      <c r="P4059" s="8">
        <f t="shared" si="308"/>
        <v>129.16666666666666</v>
      </c>
      <c r="Q4059" t="s">
        <v>8315</v>
      </c>
      <c r="R4059" t="s">
        <v>8316</v>
      </c>
      <c r="S4059" s="13">
        <f t="shared" si="306"/>
        <v>42310.635185185187</v>
      </c>
      <c r="T4059" s="13">
        <f t="shared" si="305"/>
        <v>42333.624999999993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04"/>
        <v>2.5333333333333333E-2</v>
      </c>
      <c r="P4060" s="8">
        <f t="shared" si="308"/>
        <v>23.75</v>
      </c>
      <c r="Q4060" t="s">
        <v>8315</v>
      </c>
      <c r="R4060" t="s">
        <v>8316</v>
      </c>
      <c r="S4060" s="13">
        <f t="shared" si="306"/>
        <v>42445.727361111109</v>
      </c>
      <c r="T4060" s="13">
        <f t="shared" si="305"/>
        <v>42460.832638888889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04"/>
        <v>2.5000000000000001E-2</v>
      </c>
      <c r="P4061" s="8">
        <f t="shared" si="308"/>
        <v>35.714285714285715</v>
      </c>
      <c r="Q4061" t="s">
        <v>8315</v>
      </c>
      <c r="R4061" t="s">
        <v>8316</v>
      </c>
      <c r="S4061" s="13">
        <f t="shared" si="306"/>
        <v>41866.307314814811</v>
      </c>
      <c r="T4061" s="13">
        <f t="shared" si="305"/>
        <v>41897.791666666664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04"/>
        <v>2.8500000000000001E-2</v>
      </c>
      <c r="P4062" s="8">
        <f t="shared" si="308"/>
        <v>57</v>
      </c>
      <c r="Q4062" t="s">
        <v>8315</v>
      </c>
      <c r="R4062" t="s">
        <v>8316</v>
      </c>
      <c r="S4062" s="13">
        <f t="shared" si="306"/>
        <v>41779.361759259256</v>
      </c>
      <c r="T4062" s="13">
        <f t="shared" si="305"/>
        <v>41813.333333333328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04"/>
        <v>0</v>
      </c>
      <c r="Q4063" t="s">
        <v>8315</v>
      </c>
      <c r="R4063" t="s">
        <v>8316</v>
      </c>
      <c r="S4063" s="13">
        <f t="shared" si="306"/>
        <v>42420.808136574073</v>
      </c>
      <c r="T4063" s="13">
        <f t="shared" si="305"/>
        <v>42480.766469907401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04"/>
        <v>2.4500000000000001E-2</v>
      </c>
      <c r="P4064" s="8">
        <f t="shared" ref="P4064:P4072" si="309">E4064/L4064</f>
        <v>163.33333333333334</v>
      </c>
      <c r="Q4064" t="s">
        <v>8315</v>
      </c>
      <c r="R4064" t="s">
        <v>8316</v>
      </c>
      <c r="S4064" s="13">
        <f t="shared" si="306"/>
        <v>42523.405879629623</v>
      </c>
      <c r="T4064" s="13">
        <f t="shared" si="305"/>
        <v>42553.405879629623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04"/>
        <v>1.4210526315789474E-2</v>
      </c>
      <c r="P4065" s="8">
        <f t="shared" si="309"/>
        <v>15</v>
      </c>
      <c r="Q4065" t="s">
        <v>8315</v>
      </c>
      <c r="R4065" t="s">
        <v>8316</v>
      </c>
      <c r="S4065" s="13">
        <f t="shared" si="306"/>
        <v>41787.348194444443</v>
      </c>
      <c r="T4065" s="13">
        <f t="shared" si="305"/>
        <v>41817.348194444443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04"/>
        <v>0.1925</v>
      </c>
      <c r="P4066" s="8">
        <f t="shared" si="309"/>
        <v>64.166666666666671</v>
      </c>
      <c r="Q4066" t="s">
        <v>8315</v>
      </c>
      <c r="R4066" t="s">
        <v>8316</v>
      </c>
      <c r="S4066" s="13">
        <f t="shared" si="306"/>
        <v>42093.254930555551</v>
      </c>
      <c r="T4066" s="13">
        <f t="shared" si="305"/>
        <v>42123.254930555551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04"/>
        <v>6.7499999999999999E-3</v>
      </c>
      <c r="P4067" s="8">
        <f t="shared" si="309"/>
        <v>6.75</v>
      </c>
      <c r="Q4067" t="s">
        <v>8315</v>
      </c>
      <c r="R4067" t="s">
        <v>8316</v>
      </c>
      <c r="S4067" s="13">
        <f t="shared" si="306"/>
        <v>41833.61818287037</v>
      </c>
      <c r="T4067" s="13">
        <f t="shared" si="305"/>
        <v>41863.61818287037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04"/>
        <v>1.6666666666666668E-3</v>
      </c>
      <c r="P4068" s="8">
        <f t="shared" si="309"/>
        <v>25</v>
      </c>
      <c r="Q4068" t="s">
        <v>8315</v>
      </c>
      <c r="R4068" t="s">
        <v>8316</v>
      </c>
      <c r="S4068" s="13">
        <f t="shared" si="306"/>
        <v>42478.705879629626</v>
      </c>
      <c r="T4068" s="13">
        <f t="shared" si="305"/>
        <v>42508.705879629626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04"/>
        <v>0.60899999999999999</v>
      </c>
      <c r="P4069" s="8">
        <f t="shared" si="309"/>
        <v>179.11764705882354</v>
      </c>
      <c r="Q4069" t="s">
        <v>8315</v>
      </c>
      <c r="R4069" t="s">
        <v>8316</v>
      </c>
      <c r="S4069" s="13">
        <f t="shared" si="306"/>
        <v>42234.784143518518</v>
      </c>
      <c r="T4069" s="13">
        <f t="shared" si="305"/>
        <v>42274.784143518518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04"/>
        <v>0.01</v>
      </c>
      <c r="P4070" s="8">
        <f t="shared" si="309"/>
        <v>34.950000000000003</v>
      </c>
      <c r="Q4070" t="s">
        <v>8315</v>
      </c>
      <c r="R4070" t="s">
        <v>8316</v>
      </c>
      <c r="S4070" s="13">
        <f t="shared" si="306"/>
        <v>42718.630266203698</v>
      </c>
      <c r="T4070" s="13">
        <f t="shared" si="305"/>
        <v>42748.628472222219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04"/>
        <v>0.34399999999999997</v>
      </c>
      <c r="P4071" s="8">
        <f t="shared" si="309"/>
        <v>33.07692307692308</v>
      </c>
      <c r="Q4071" t="s">
        <v>8315</v>
      </c>
      <c r="R4071" t="s">
        <v>8316</v>
      </c>
      <c r="S4071" s="13">
        <f t="shared" si="306"/>
        <v>42022.328194444439</v>
      </c>
      <c r="T4071" s="13">
        <f t="shared" si="305"/>
        <v>42063.166666666664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04"/>
        <v>0.16500000000000001</v>
      </c>
      <c r="P4072" s="8">
        <f t="shared" si="309"/>
        <v>27.5</v>
      </c>
      <c r="Q4072" t="s">
        <v>8315</v>
      </c>
      <c r="R4072" t="s">
        <v>8316</v>
      </c>
      <c r="S4072" s="13">
        <f t="shared" si="306"/>
        <v>42031.333564814813</v>
      </c>
      <c r="T4072" s="13">
        <f t="shared" si="305"/>
        <v>42063.791666666664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04"/>
        <v>0</v>
      </c>
      <c r="Q4073" t="s">
        <v>8315</v>
      </c>
      <c r="R4073" t="s">
        <v>8316</v>
      </c>
      <c r="S4073" s="13">
        <f t="shared" si="306"/>
        <v>42700.47142361111</v>
      </c>
      <c r="T4073" s="13">
        <f t="shared" si="305"/>
        <v>42730.47142361111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04"/>
        <v>4.0000000000000001E-3</v>
      </c>
      <c r="P4074" s="8">
        <f>E4074/L4074</f>
        <v>2</v>
      </c>
      <c r="Q4074" t="s">
        <v>8315</v>
      </c>
      <c r="R4074" t="s">
        <v>8316</v>
      </c>
      <c r="S4074" s="13">
        <f t="shared" si="306"/>
        <v>41812.441099537034</v>
      </c>
      <c r="T4074" s="13">
        <f t="shared" si="305"/>
        <v>41872.441099537034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04"/>
        <v>1.0571428571428572E-2</v>
      </c>
      <c r="P4075" s="8">
        <f>E4075/L4075</f>
        <v>18.5</v>
      </c>
      <c r="Q4075" t="s">
        <v>8315</v>
      </c>
      <c r="R4075" t="s">
        <v>8316</v>
      </c>
      <c r="S4075" s="13">
        <f t="shared" si="306"/>
        <v>42078.011874999997</v>
      </c>
      <c r="T4075" s="13">
        <f t="shared" si="305"/>
        <v>42132.833333333336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04"/>
        <v>0.26727272727272727</v>
      </c>
      <c r="P4076" s="8">
        <f>E4076/L4076</f>
        <v>35</v>
      </c>
      <c r="Q4076" t="s">
        <v>8315</v>
      </c>
      <c r="R4076" t="s">
        <v>8316</v>
      </c>
      <c r="S4076" s="13">
        <f t="shared" si="306"/>
        <v>42283.219618055555</v>
      </c>
      <c r="T4076" s="13">
        <f t="shared" si="305"/>
        <v>42313.261284722219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04"/>
        <v>0.28799999999999998</v>
      </c>
      <c r="P4077" s="8">
        <f>E4077/L4077</f>
        <v>44.307692307692307</v>
      </c>
      <c r="Q4077" t="s">
        <v>8315</v>
      </c>
      <c r="R4077" t="s">
        <v>8316</v>
      </c>
      <c r="S4077" s="13">
        <f t="shared" si="306"/>
        <v>41778.712604166663</v>
      </c>
      <c r="T4077" s="13">
        <f t="shared" si="305"/>
        <v>41820.394444444442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04"/>
        <v>0</v>
      </c>
      <c r="Q4078" t="s">
        <v>8315</v>
      </c>
      <c r="R4078" t="s">
        <v>8316</v>
      </c>
      <c r="S4078" s="13">
        <f t="shared" si="306"/>
        <v>41905.462372685179</v>
      </c>
      <c r="T4078" s="13">
        <f t="shared" si="305"/>
        <v>41933.493750000001</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04"/>
        <v>8.8999999999999996E-2</v>
      </c>
      <c r="P4079" s="8">
        <f>E4079/L4079</f>
        <v>222.5</v>
      </c>
      <c r="Q4079" t="s">
        <v>8315</v>
      </c>
      <c r="R4079" t="s">
        <v>8316</v>
      </c>
      <c r="S4079" s="13">
        <f t="shared" si="306"/>
        <v>42695.377245370364</v>
      </c>
      <c r="T4079" s="13">
        <f t="shared" si="305"/>
        <v>42725.377245370364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04"/>
        <v>0</v>
      </c>
      <c r="Q4080" t="s">
        <v>8315</v>
      </c>
      <c r="R4080" t="s">
        <v>8316</v>
      </c>
      <c r="S4080" s="13">
        <f t="shared" si="306"/>
        <v>42732.454189814809</v>
      </c>
      <c r="T4080" s="13">
        <f t="shared" si="305"/>
        <v>42762.454189814809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04"/>
        <v>1.6666666666666668E-3</v>
      </c>
      <c r="P4081" s="8">
        <f>E4081/L4081</f>
        <v>5</v>
      </c>
      <c r="Q4081" t="s">
        <v>8315</v>
      </c>
      <c r="R4081" t="s">
        <v>8316</v>
      </c>
      <c r="S4081" s="13">
        <f t="shared" si="306"/>
        <v>42510.605567129627</v>
      </c>
      <c r="T4081" s="13">
        <f t="shared" si="305"/>
        <v>42540.605567129627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04"/>
        <v>0</v>
      </c>
      <c r="Q4082" t="s">
        <v>8315</v>
      </c>
      <c r="R4082" t="s">
        <v>8316</v>
      </c>
      <c r="S4082" s="13">
        <f t="shared" si="306"/>
        <v>42511.364768518521</v>
      </c>
      <c r="T4082" s="13">
        <f t="shared" si="305"/>
        <v>42535.454166666663</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04"/>
        <v>0.15737410071942445</v>
      </c>
      <c r="P4083" s="8">
        <f t="shared" ref="P4083:P4088" si="310">E4083/L4083</f>
        <v>29.166666666666668</v>
      </c>
      <c r="Q4083" t="s">
        <v>8315</v>
      </c>
      <c r="R4083" t="s">
        <v>8316</v>
      </c>
      <c r="S4083" s="13">
        <f t="shared" si="306"/>
        <v>42041.247974537029</v>
      </c>
      <c r="T4083" s="13">
        <f t="shared" si="305"/>
        <v>42071.206307870372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04"/>
        <v>0.02</v>
      </c>
      <c r="P4084" s="8">
        <f t="shared" si="310"/>
        <v>1.5</v>
      </c>
      <c r="Q4084" t="s">
        <v>8315</v>
      </c>
      <c r="R4084" t="s">
        <v>8316</v>
      </c>
      <c r="S4084" s="13">
        <f t="shared" si="306"/>
        <v>42306.855937499997</v>
      </c>
      <c r="T4084" s="13">
        <f t="shared" si="305"/>
        <v>42322.624999999993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04"/>
        <v>0.21685714285714286</v>
      </c>
      <c r="P4085" s="8">
        <f t="shared" si="310"/>
        <v>126.5</v>
      </c>
      <c r="Q4085" t="s">
        <v>8315</v>
      </c>
      <c r="R4085" t="s">
        <v>8316</v>
      </c>
      <c r="S4085" s="13">
        <f t="shared" si="306"/>
        <v>42353.428425925922</v>
      </c>
      <c r="T4085" s="13">
        <f t="shared" si="305"/>
        <v>42383.428425925922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04"/>
        <v>3.3333333333333335E-3</v>
      </c>
      <c r="P4086" s="8">
        <f t="shared" si="310"/>
        <v>10</v>
      </c>
      <c r="Q4086" t="s">
        <v>8315</v>
      </c>
      <c r="R4086" t="s">
        <v>8316</v>
      </c>
      <c r="S4086" s="13">
        <f t="shared" si="306"/>
        <v>42622.103078703702</v>
      </c>
      <c r="T4086" s="13">
        <f t="shared" si="305"/>
        <v>42652.103078703702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04"/>
        <v>2.8571428571428571E-3</v>
      </c>
      <c r="P4087" s="8">
        <f t="shared" si="310"/>
        <v>10</v>
      </c>
      <c r="Q4087" t="s">
        <v>8315</v>
      </c>
      <c r="R4087" t="s">
        <v>8316</v>
      </c>
      <c r="S4087" s="13">
        <f t="shared" si="306"/>
        <v>42058.270543981482</v>
      </c>
      <c r="T4087" s="13">
        <f t="shared" si="305"/>
        <v>42086.832638888889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04"/>
        <v>4.7E-2</v>
      </c>
      <c r="P4088" s="8">
        <f t="shared" si="310"/>
        <v>9.4</v>
      </c>
      <c r="Q4088" t="s">
        <v>8315</v>
      </c>
      <c r="R4088" t="s">
        <v>8316</v>
      </c>
      <c r="S4088" s="13">
        <f t="shared" si="306"/>
        <v>42304.607627314814</v>
      </c>
      <c r="T4088" s="13">
        <f t="shared" si="305"/>
        <v>42328.833333333336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04"/>
        <v>0</v>
      </c>
      <c r="Q4089" t="s">
        <v>8315</v>
      </c>
      <c r="R4089" t="s">
        <v>8316</v>
      </c>
      <c r="S4089" s="13">
        <f t="shared" si="306"/>
        <v>42538.40956018518</v>
      </c>
      <c r="T4089" s="13">
        <f t="shared" si="305"/>
        <v>42568.40956018518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04"/>
        <v>0.108</v>
      </c>
      <c r="P4090" s="8">
        <f t="shared" ref="P4090:P4098" si="311">E4090/L4090</f>
        <v>72</v>
      </c>
      <c r="Q4090" t="s">
        <v>8315</v>
      </c>
      <c r="R4090" t="s">
        <v>8316</v>
      </c>
      <c r="S4090" s="13">
        <f t="shared" si="306"/>
        <v>41990.27921296296</v>
      </c>
      <c r="T4090" s="13">
        <f t="shared" si="305"/>
        <v>42020.101388888885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04"/>
        <v>4.8000000000000001E-2</v>
      </c>
      <c r="P4091" s="8">
        <f t="shared" si="311"/>
        <v>30</v>
      </c>
      <c r="Q4091" t="s">
        <v>8315</v>
      </c>
      <c r="R4091" t="s">
        <v>8316</v>
      </c>
      <c r="S4091" s="13">
        <f t="shared" si="306"/>
        <v>42122.399166666662</v>
      </c>
      <c r="T4091" s="13">
        <f t="shared" si="305"/>
        <v>42155.399305555555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04"/>
        <v>3.2000000000000001E-2</v>
      </c>
      <c r="P4092" s="8">
        <f t="shared" si="311"/>
        <v>10.666666666666666</v>
      </c>
      <c r="Q4092" t="s">
        <v>8315</v>
      </c>
      <c r="R4092" t="s">
        <v>8316</v>
      </c>
      <c r="S4092" s="13">
        <f t="shared" si="306"/>
        <v>42209.339548611104</v>
      </c>
      <c r="T4092" s="13">
        <f t="shared" si="305"/>
        <v>42223.291666666664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04"/>
        <v>0.1275</v>
      </c>
      <c r="P4093" s="8">
        <f t="shared" si="311"/>
        <v>25.5</v>
      </c>
      <c r="Q4093" t="s">
        <v>8315</v>
      </c>
      <c r="R4093" t="s">
        <v>8316</v>
      </c>
      <c r="S4093" s="13">
        <f t="shared" si="306"/>
        <v>41990.173043981478</v>
      </c>
      <c r="T4093" s="13">
        <f t="shared" si="305"/>
        <v>42020.173043981478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04"/>
        <v>1.8181818181818181E-4</v>
      </c>
      <c r="P4094" s="8">
        <f t="shared" si="311"/>
        <v>20</v>
      </c>
      <c r="Q4094" t="s">
        <v>8315</v>
      </c>
      <c r="R4094" t="s">
        <v>8316</v>
      </c>
      <c r="S4094" s="13">
        <f t="shared" si="306"/>
        <v>42038.861655092587</v>
      </c>
      <c r="T4094" s="13">
        <f t="shared" si="305"/>
        <v>42098.819988425923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04"/>
        <v>2.4E-2</v>
      </c>
      <c r="P4095" s="8">
        <f t="shared" si="311"/>
        <v>15</v>
      </c>
      <c r="Q4095" t="s">
        <v>8315</v>
      </c>
      <c r="R4095" t="s">
        <v>8316</v>
      </c>
      <c r="S4095" s="13">
        <f t="shared" si="306"/>
        <v>42178.482557870368</v>
      </c>
      <c r="T4095" s="13">
        <f t="shared" si="305"/>
        <v>42238.482557870368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04"/>
        <v>0.36499999999999999</v>
      </c>
      <c r="P4096" s="8">
        <f t="shared" si="311"/>
        <v>91.25</v>
      </c>
      <c r="Q4096" t="s">
        <v>8315</v>
      </c>
      <c r="R4096" t="s">
        <v>8316</v>
      </c>
      <c r="S4096" s="13">
        <f t="shared" si="306"/>
        <v>41889.753472222219</v>
      </c>
      <c r="T4096" s="13">
        <f t="shared" si="305"/>
        <v>41933.874305555553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04"/>
        <v>2.6666666666666668E-2</v>
      </c>
      <c r="P4097" s="8">
        <f t="shared" si="311"/>
        <v>800</v>
      </c>
      <c r="Q4097" t="s">
        <v>8315</v>
      </c>
      <c r="R4097" t="s">
        <v>8316</v>
      </c>
      <c r="S4097" s="13">
        <f t="shared" si="306"/>
        <v>42692.698495370372</v>
      </c>
      <c r="T4097" s="13">
        <f t="shared" si="305"/>
        <v>42722.698495370372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04"/>
        <v>0.11428571428571428</v>
      </c>
      <c r="P4098" s="8">
        <f t="shared" si="311"/>
        <v>80</v>
      </c>
      <c r="Q4098" t="s">
        <v>8315</v>
      </c>
      <c r="R4098" t="s">
        <v>8316</v>
      </c>
      <c r="S4098" s="13">
        <f t="shared" si="306"/>
        <v>42750.196979166663</v>
      </c>
      <c r="T4098" s="13">
        <f t="shared" si="305"/>
        <v>42794.035416666666</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12">E4099/D4099</f>
        <v>0</v>
      </c>
      <c r="Q4099" t="s">
        <v>8315</v>
      </c>
      <c r="R4099" t="s">
        <v>8316</v>
      </c>
      <c r="S4099" s="13">
        <f t="shared" si="306"/>
        <v>42344.491168981483</v>
      </c>
      <c r="T4099" s="13">
        <f t="shared" ref="T4099:T4115" si="313">(I4099/86400)+25569+(-8/24)</f>
        <v>42400.663194444445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12"/>
        <v>0</v>
      </c>
      <c r="Q4100" t="s">
        <v>8315</v>
      </c>
      <c r="R4100" t="s">
        <v>8316</v>
      </c>
      <c r="S4100" s="13">
        <f t="shared" ref="S4100:S4115" si="314">(J4100/86400)+25569+(-8/24)</f>
        <v>42495.38885416666</v>
      </c>
      <c r="T4100" s="13">
        <f t="shared" si="313"/>
        <v>42525.38885416666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12"/>
        <v>1.1111111111111112E-2</v>
      </c>
      <c r="P4101" s="8">
        <f>E4101/L4101</f>
        <v>50</v>
      </c>
      <c r="Q4101" t="s">
        <v>8315</v>
      </c>
      <c r="R4101" t="s">
        <v>8316</v>
      </c>
      <c r="S4101" s="13">
        <f t="shared" si="314"/>
        <v>42570.517048611109</v>
      </c>
      <c r="T4101" s="13">
        <f t="shared" si="313"/>
        <v>42615.517048611109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12"/>
        <v>0</v>
      </c>
      <c r="Q4102" t="s">
        <v>8315</v>
      </c>
      <c r="R4102" t="s">
        <v>8316</v>
      </c>
      <c r="S4102" s="13">
        <f t="shared" si="314"/>
        <v>41926.791550925926</v>
      </c>
      <c r="T4102" s="13">
        <f t="shared" si="313"/>
        <v>41936.791550925926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12"/>
        <v>0</v>
      </c>
      <c r="Q4103" t="s">
        <v>8315</v>
      </c>
      <c r="R4103" t="s">
        <v>8316</v>
      </c>
      <c r="S4103" s="13">
        <f t="shared" si="314"/>
        <v>42730.570393518516</v>
      </c>
      <c r="T4103" s="13">
        <f t="shared" si="313"/>
        <v>42760.570393518516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12"/>
        <v>0.27400000000000002</v>
      </c>
      <c r="P4104" s="8">
        <f t="shared" ref="P4104:P4110" si="315">E4104/L4104</f>
        <v>22.833333333333332</v>
      </c>
      <c r="Q4104" t="s">
        <v>8315</v>
      </c>
      <c r="R4104" t="s">
        <v>8316</v>
      </c>
      <c r="S4104" s="13">
        <f t="shared" si="314"/>
        <v>42475.514733796292</v>
      </c>
      <c r="T4104" s="13">
        <f t="shared" si="313"/>
        <v>42505.514733796292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12"/>
        <v>0.1</v>
      </c>
      <c r="P4105" s="8">
        <f t="shared" si="315"/>
        <v>16.666666666666668</v>
      </c>
      <c r="Q4105" t="s">
        <v>8315</v>
      </c>
      <c r="R4105" t="s">
        <v>8316</v>
      </c>
      <c r="S4105" s="13">
        <f t="shared" si="314"/>
        <v>42188.499606481484</v>
      </c>
      <c r="T4105" s="13">
        <f t="shared" si="313"/>
        <v>42242.438888888886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12"/>
        <v>0.21366666666666667</v>
      </c>
      <c r="P4106" s="8">
        <f t="shared" si="315"/>
        <v>45.785714285714285</v>
      </c>
      <c r="Q4106" t="s">
        <v>8315</v>
      </c>
      <c r="R4106" t="s">
        <v>8316</v>
      </c>
      <c r="S4106" s="13">
        <f t="shared" si="314"/>
        <v>42639.944837962961</v>
      </c>
      <c r="T4106" s="13">
        <f t="shared" si="313"/>
        <v>42669.944837962961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12"/>
        <v>6.9696969696969702E-2</v>
      </c>
      <c r="P4107" s="8">
        <f t="shared" si="315"/>
        <v>383.33333333333331</v>
      </c>
      <c r="Q4107" t="s">
        <v>8315</v>
      </c>
      <c r="R4107" t="s">
        <v>8316</v>
      </c>
      <c r="S4107" s="13">
        <f t="shared" si="314"/>
        <v>42696.677187499998</v>
      </c>
      <c r="T4107" s="13">
        <f t="shared" si="313"/>
        <v>42729.677187499998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12"/>
        <v>0.70599999999999996</v>
      </c>
      <c r="P4108" s="8">
        <f t="shared" si="315"/>
        <v>106.96969696969697</v>
      </c>
      <c r="Q4108" t="s">
        <v>8315</v>
      </c>
      <c r="R4108" t="s">
        <v>8316</v>
      </c>
      <c r="S4108" s="13">
        <f t="shared" si="314"/>
        <v>42052.716041666667</v>
      </c>
      <c r="T4108" s="13">
        <f t="shared" si="313"/>
        <v>42095.708333333336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12"/>
        <v>2.0500000000000001E-2</v>
      </c>
      <c r="P4109" s="8">
        <f t="shared" si="315"/>
        <v>10.25</v>
      </c>
      <c r="Q4109" t="s">
        <v>8315</v>
      </c>
      <c r="R4109" t="s">
        <v>8316</v>
      </c>
      <c r="S4109" s="13">
        <f t="shared" si="314"/>
        <v>41883.583344907405</v>
      </c>
      <c r="T4109" s="13">
        <f t="shared" si="313"/>
        <v>41906.583344907405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12"/>
        <v>1.9666666666666666E-2</v>
      </c>
      <c r="P4110" s="8">
        <f t="shared" si="315"/>
        <v>59</v>
      </c>
      <c r="Q4110" t="s">
        <v>8315</v>
      </c>
      <c r="R4110" t="s">
        <v>8316</v>
      </c>
      <c r="S4110" s="13">
        <f t="shared" si="314"/>
        <v>42766.698344907403</v>
      </c>
      <c r="T4110" s="13">
        <f t="shared" si="313"/>
        <v>42796.874999999993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12"/>
        <v>0</v>
      </c>
      <c r="Q4111" t="s">
        <v>8315</v>
      </c>
      <c r="R4111" t="s">
        <v>8316</v>
      </c>
      <c r="S4111" s="13">
        <f t="shared" si="314"/>
        <v>42307.206064814811</v>
      </c>
      <c r="T4111" s="13">
        <f t="shared" si="313"/>
        <v>42337.247731481482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12"/>
        <v>0.28666666666666668</v>
      </c>
      <c r="P4112" s="8">
        <f>E4112/L4112</f>
        <v>14.333333333333334</v>
      </c>
      <c r="Q4112" t="s">
        <v>8315</v>
      </c>
      <c r="R4112" t="s">
        <v>8316</v>
      </c>
      <c r="S4112" s="13">
        <f t="shared" si="314"/>
        <v>42512.293414351851</v>
      </c>
      <c r="T4112" s="13">
        <f t="shared" si="313"/>
        <v>42572.293414351851</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12"/>
        <v>3.1333333333333331E-2</v>
      </c>
      <c r="P4113" s="8">
        <f>E4113/L4113</f>
        <v>15.666666666666666</v>
      </c>
      <c r="Q4113" t="s">
        <v>8315</v>
      </c>
      <c r="R4113" t="s">
        <v>8316</v>
      </c>
      <c r="S4113" s="13">
        <f t="shared" si="314"/>
        <v>42028.802546296291</v>
      </c>
      <c r="T4113" s="13">
        <f t="shared" si="313"/>
        <v>42058.802546296291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12"/>
        <v>4.0000000000000002E-4</v>
      </c>
      <c r="P4114" s="8">
        <f>E4114/L4114</f>
        <v>1</v>
      </c>
      <c r="Q4114" t="s">
        <v>8315</v>
      </c>
      <c r="R4114" t="s">
        <v>8316</v>
      </c>
      <c r="S4114" s="13">
        <f t="shared" si="314"/>
        <v>42400.613263888888</v>
      </c>
      <c r="T4114" s="13">
        <f t="shared" si="313"/>
        <v>42427.666666666664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12"/>
        <v>2E-3</v>
      </c>
      <c r="P4115" s="8">
        <f>E4115/L4115</f>
        <v>1</v>
      </c>
      <c r="Q4115" t="s">
        <v>8315</v>
      </c>
      <c r="R4115" t="s">
        <v>8316</v>
      </c>
      <c r="S4115" s="13">
        <f t="shared" si="314"/>
        <v>42358.239849537036</v>
      </c>
      <c r="T4115" s="13">
        <f t="shared" si="313"/>
        <v>42376.94027777778</v>
      </c>
    </row>
  </sheetData>
  <autoFilter ref="A1:T4115" xr:uid="{4A490BB9-9F7B-AC4C-95A3-AD9900C79701}"/>
  <conditionalFormatting sqref="F1:F1048576">
    <cfRule type="containsText" dxfId="3" priority="8" operator="containsText" text="live">
      <formula>NOT(ISERROR(SEARCH("live",F1)))</formula>
    </cfRule>
    <cfRule type="containsText" dxfId="2" priority="9" operator="containsText" text="canceled">
      <formula>NOT(ISERROR(SEARCH("canceled",F1)))</formula>
    </cfRule>
    <cfRule type="containsText" dxfId="1" priority="10" operator="containsText" text="failed">
      <formula>NOT(ISERROR(SEARCH("failed",F1)))</formula>
    </cfRule>
    <cfRule type="containsText" dxfId="0" priority="11" operator="containsText" text="successful">
      <formula>NOT(ISERROR(SEARCH("successful",F1)))</formula>
    </cfRule>
  </conditionalFormatting>
  <conditionalFormatting sqref="O1:O1048576">
    <cfRule type="colorScale" priority="1">
      <colorScale>
        <cfvo type="num" val="0"/>
        <cfvo type="num" val="1"/>
        <cfvo type="num" val="2"/>
        <color rgb="FFFF6869"/>
        <color rgb="FF7FDF77"/>
        <color rgb="FF6CFAFF"/>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4A999-2D87-364F-A261-1691402B69BD}">
  <sheetPr codeName="Sheet1"/>
  <dimension ref="A1:G14"/>
  <sheetViews>
    <sheetView topLeftCell="A5" zoomScale="95" zoomScaleNormal="95" workbookViewId="0">
      <selection activeCell="L31" sqref="L31"/>
    </sheetView>
  </sheetViews>
  <sheetFormatPr baseColWidth="10" defaultRowHeight="15" x14ac:dyDescent="0.2"/>
  <cols>
    <col min="1" max="1" width="12.6640625" bestFit="1" customWidth="1"/>
    <col min="2" max="2" width="13.83203125" bestFit="1" customWidth="1"/>
    <col min="3" max="6" width="8.83203125" bestFit="1" customWidth="1"/>
    <col min="7" max="7" width="10" bestFit="1" customWidth="1"/>
    <col min="8" max="8" width="12.33203125" bestFit="1" customWidth="1"/>
    <col min="9" max="9" width="11.83203125" bestFit="1" customWidth="1"/>
    <col min="10" max="10" width="16.6640625" bestFit="1" customWidth="1"/>
    <col min="11" max="11" width="16" bestFit="1" customWidth="1"/>
  </cols>
  <sheetData>
    <row r="1" spans="1:7" x14ac:dyDescent="0.2">
      <c r="A1" s="9" t="s">
        <v>8223</v>
      </c>
      <c r="B1" t="s">
        <v>8360</v>
      </c>
    </row>
    <row r="3" spans="1:7" x14ac:dyDescent="0.2">
      <c r="A3" s="9" t="s">
        <v>8364</v>
      </c>
      <c r="C3" s="9" t="s">
        <v>8218</v>
      </c>
    </row>
    <row r="4" spans="1:7" x14ac:dyDescent="0.2">
      <c r="A4" s="9" t="s">
        <v>8359</v>
      </c>
      <c r="B4" s="9" t="s">
        <v>8358</v>
      </c>
      <c r="C4" t="s">
        <v>8219</v>
      </c>
      <c r="D4" t="s">
        <v>8222</v>
      </c>
      <c r="E4" t="s">
        <v>8221</v>
      </c>
      <c r="F4" t="s">
        <v>8220</v>
      </c>
      <c r="G4" t="s">
        <v>8362</v>
      </c>
    </row>
    <row r="5" spans="1:7" x14ac:dyDescent="0.2">
      <c r="A5" t="s">
        <v>8308</v>
      </c>
      <c r="C5" s="11">
        <v>300</v>
      </c>
      <c r="D5" s="11"/>
      <c r="E5" s="11">
        <v>180</v>
      </c>
      <c r="F5" s="11">
        <v>40</v>
      </c>
      <c r="G5" s="11">
        <v>520</v>
      </c>
    </row>
    <row r="6" spans="1:7" x14ac:dyDescent="0.2">
      <c r="A6" t="s">
        <v>8334</v>
      </c>
      <c r="C6" s="11">
        <v>34</v>
      </c>
      <c r="D6" s="11">
        <v>6</v>
      </c>
      <c r="E6" s="11">
        <v>140</v>
      </c>
      <c r="F6" s="11">
        <v>20</v>
      </c>
      <c r="G6" s="11">
        <v>200</v>
      </c>
    </row>
    <row r="7" spans="1:7" x14ac:dyDescent="0.2">
      <c r="A7" t="s">
        <v>8331</v>
      </c>
      <c r="C7" s="11">
        <v>80</v>
      </c>
      <c r="D7" s="11"/>
      <c r="E7" s="11">
        <v>140</v>
      </c>
      <c r="F7" s="11"/>
      <c r="G7" s="11">
        <v>220</v>
      </c>
    </row>
    <row r="8" spans="1:7" x14ac:dyDescent="0.2">
      <c r="A8" t="s">
        <v>8329</v>
      </c>
      <c r="C8" s="11"/>
      <c r="D8" s="11"/>
      <c r="E8" s="11"/>
      <c r="F8" s="11">
        <v>24</v>
      </c>
      <c r="G8" s="11">
        <v>24</v>
      </c>
    </row>
    <row r="9" spans="1:7" x14ac:dyDescent="0.2">
      <c r="A9" t="s">
        <v>8323</v>
      </c>
      <c r="C9" s="11">
        <v>540</v>
      </c>
      <c r="D9" s="11">
        <v>20</v>
      </c>
      <c r="E9" s="11">
        <v>120</v>
      </c>
      <c r="F9" s="11">
        <v>20</v>
      </c>
      <c r="G9" s="11">
        <v>700</v>
      </c>
    </row>
    <row r="10" spans="1:7" x14ac:dyDescent="0.2">
      <c r="A10" t="s">
        <v>8336</v>
      </c>
      <c r="C10" s="11">
        <v>103</v>
      </c>
      <c r="D10" s="11"/>
      <c r="E10" s="11">
        <v>117</v>
      </c>
      <c r="F10" s="11"/>
      <c r="G10" s="11">
        <v>220</v>
      </c>
    </row>
    <row r="11" spans="1:7" x14ac:dyDescent="0.2">
      <c r="A11" t="s">
        <v>8320</v>
      </c>
      <c r="C11" s="11">
        <v>80</v>
      </c>
      <c r="D11" s="11"/>
      <c r="E11" s="11">
        <v>127</v>
      </c>
      <c r="F11" s="11">
        <v>30</v>
      </c>
      <c r="G11" s="11">
        <v>237</v>
      </c>
    </row>
    <row r="12" spans="1:7" x14ac:dyDescent="0.2">
      <c r="A12" t="s">
        <v>8317</v>
      </c>
      <c r="C12" s="11">
        <v>209</v>
      </c>
      <c r="D12" s="11"/>
      <c r="E12" s="11">
        <v>213</v>
      </c>
      <c r="F12" s="11">
        <v>178</v>
      </c>
      <c r="G12" s="11">
        <v>600</v>
      </c>
    </row>
    <row r="13" spans="1:7" x14ac:dyDescent="0.2">
      <c r="A13" t="s">
        <v>8315</v>
      </c>
      <c r="C13" s="11">
        <v>839</v>
      </c>
      <c r="D13" s="11">
        <v>24</v>
      </c>
      <c r="E13" s="11">
        <v>493</v>
      </c>
      <c r="F13" s="11">
        <v>37</v>
      </c>
      <c r="G13" s="11">
        <v>1393</v>
      </c>
    </row>
    <row r="14" spans="1:7" x14ac:dyDescent="0.2">
      <c r="A14" t="s">
        <v>8362</v>
      </c>
      <c r="C14" s="11">
        <v>2185</v>
      </c>
      <c r="D14" s="11">
        <v>50</v>
      </c>
      <c r="E14" s="11">
        <v>1530</v>
      </c>
      <c r="F14" s="11">
        <v>349</v>
      </c>
      <c r="G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3C165-CD30-A241-87A8-E932D5527C05}">
  <sheetPr codeName="Sheet3"/>
  <dimension ref="A1:F47"/>
  <sheetViews>
    <sheetView topLeftCell="A23" zoomScale="78" zoomScaleNormal="78" workbookViewId="0">
      <selection sqref="A1:F47"/>
    </sheetView>
  </sheetViews>
  <sheetFormatPr baseColWidth="10" defaultRowHeight="15" x14ac:dyDescent="0.2"/>
  <cols>
    <col min="1" max="1" width="15.33203125" bestFit="1" customWidth="1"/>
    <col min="2" max="2" width="16.33203125" bestFit="1" customWidth="1"/>
    <col min="3" max="3" width="4.1640625" bestFit="1" customWidth="1"/>
    <col min="4" max="4" width="6" bestFit="1" customWidth="1"/>
    <col min="5" max="5" width="8.6640625" bestFit="1" customWidth="1"/>
    <col min="6" max="6" width="10.6640625" bestFit="1" customWidth="1"/>
  </cols>
  <sheetData>
    <row r="1" spans="1:6" x14ac:dyDescent="0.2">
      <c r="A1" s="9" t="s">
        <v>8223</v>
      </c>
      <c r="B1" t="s">
        <v>8360</v>
      </c>
    </row>
    <row r="2" spans="1:6" x14ac:dyDescent="0.2">
      <c r="A2" s="9" t="s">
        <v>8359</v>
      </c>
      <c r="B2" t="s">
        <v>8360</v>
      </c>
    </row>
    <row r="4" spans="1:6" x14ac:dyDescent="0.2">
      <c r="A4" s="9" t="s">
        <v>8364</v>
      </c>
      <c r="B4" s="9" t="s">
        <v>8363</v>
      </c>
    </row>
    <row r="5" spans="1:6" x14ac:dyDescent="0.2">
      <c r="A5" s="9" t="s">
        <v>8361</v>
      </c>
      <c r="B5" t="s">
        <v>8219</v>
      </c>
      <c r="C5" t="s">
        <v>8222</v>
      </c>
      <c r="D5" t="s">
        <v>8221</v>
      </c>
      <c r="E5" t="s">
        <v>8220</v>
      </c>
      <c r="F5" t="s">
        <v>8362</v>
      </c>
    </row>
    <row r="6" spans="1:6" x14ac:dyDescent="0.2">
      <c r="A6" s="10" t="s">
        <v>8314</v>
      </c>
      <c r="B6" s="11"/>
      <c r="C6" s="11"/>
      <c r="D6" s="11">
        <v>100</v>
      </c>
      <c r="E6" s="11"/>
      <c r="F6" s="11">
        <v>100</v>
      </c>
    </row>
    <row r="7" spans="1:6" x14ac:dyDescent="0.2">
      <c r="A7" s="10" t="s">
        <v>8342</v>
      </c>
      <c r="B7" s="11"/>
      <c r="C7" s="11"/>
      <c r="D7" s="11"/>
      <c r="E7" s="11">
        <v>20</v>
      </c>
      <c r="F7" s="11">
        <v>20</v>
      </c>
    </row>
    <row r="8" spans="1:6" x14ac:dyDescent="0.2">
      <c r="A8" s="10" t="s">
        <v>8330</v>
      </c>
      <c r="B8" s="11"/>
      <c r="C8" s="11"/>
      <c r="D8" s="11"/>
      <c r="E8" s="11">
        <v>24</v>
      </c>
      <c r="F8" s="11">
        <v>24</v>
      </c>
    </row>
    <row r="9" spans="1:6" x14ac:dyDescent="0.2">
      <c r="A9" s="10" t="s">
        <v>8356</v>
      </c>
      <c r="B9" s="11"/>
      <c r="C9" s="11"/>
      <c r="D9" s="11">
        <v>40</v>
      </c>
      <c r="E9" s="11"/>
      <c r="F9" s="11">
        <v>40</v>
      </c>
    </row>
    <row r="10" spans="1:6" x14ac:dyDescent="0.2">
      <c r="A10" s="10" t="s">
        <v>8352</v>
      </c>
      <c r="B10" s="11">
        <v>40</v>
      </c>
      <c r="C10" s="11"/>
      <c r="D10" s="11"/>
      <c r="E10" s="11"/>
      <c r="F10" s="11">
        <v>40</v>
      </c>
    </row>
    <row r="11" spans="1:6" x14ac:dyDescent="0.2">
      <c r="A11" s="10" t="s">
        <v>8313</v>
      </c>
      <c r="B11" s="11">
        <v>180</v>
      </c>
      <c r="C11" s="11"/>
      <c r="D11" s="11"/>
      <c r="E11" s="11"/>
      <c r="F11" s="11">
        <v>180</v>
      </c>
    </row>
    <row r="12" spans="1:6" x14ac:dyDescent="0.2">
      <c r="A12" s="10" t="s">
        <v>8312</v>
      </c>
      <c r="B12" s="11"/>
      <c r="C12" s="11"/>
      <c r="D12" s="11">
        <v>80</v>
      </c>
      <c r="E12" s="11"/>
      <c r="F12" s="11">
        <v>80</v>
      </c>
    </row>
    <row r="13" spans="1:6" x14ac:dyDescent="0.2">
      <c r="A13" s="10" t="s">
        <v>8328</v>
      </c>
      <c r="B13" s="11">
        <v>40</v>
      </c>
      <c r="C13" s="11"/>
      <c r="D13" s="11"/>
      <c r="E13" s="11"/>
      <c r="F13" s="11">
        <v>40</v>
      </c>
    </row>
    <row r="14" spans="1:6" x14ac:dyDescent="0.2">
      <c r="A14" s="10" t="s">
        <v>8345</v>
      </c>
      <c r="B14" s="11"/>
      <c r="C14" s="11">
        <v>20</v>
      </c>
      <c r="D14" s="11">
        <v>40</v>
      </c>
      <c r="E14" s="11"/>
      <c r="F14" s="11">
        <v>60</v>
      </c>
    </row>
    <row r="15" spans="1:6" x14ac:dyDescent="0.2">
      <c r="A15" s="10" t="s">
        <v>8322</v>
      </c>
      <c r="B15" s="11"/>
      <c r="C15" s="11"/>
      <c r="D15" s="11">
        <v>40</v>
      </c>
      <c r="E15" s="11"/>
      <c r="F15" s="11">
        <v>40</v>
      </c>
    </row>
    <row r="16" spans="1:6" x14ac:dyDescent="0.2">
      <c r="A16" s="10" t="s">
        <v>8335</v>
      </c>
      <c r="B16" s="11"/>
      <c r="C16" s="11"/>
      <c r="D16" s="11">
        <v>120</v>
      </c>
      <c r="E16" s="11">
        <v>20</v>
      </c>
      <c r="F16" s="11">
        <v>140</v>
      </c>
    </row>
    <row r="17" spans="1:6" x14ac:dyDescent="0.2">
      <c r="A17" s="10" t="s">
        <v>8346</v>
      </c>
      <c r="B17" s="11"/>
      <c r="C17" s="11"/>
      <c r="D17" s="11">
        <v>20</v>
      </c>
      <c r="E17" s="11"/>
      <c r="F17" s="11">
        <v>20</v>
      </c>
    </row>
    <row r="18" spans="1:6" x14ac:dyDescent="0.2">
      <c r="A18" s="10" t="s">
        <v>8347</v>
      </c>
      <c r="B18" s="11">
        <v>140</v>
      </c>
      <c r="C18" s="11"/>
      <c r="D18" s="11"/>
      <c r="E18" s="11"/>
      <c r="F18" s="11">
        <v>140</v>
      </c>
    </row>
    <row r="19" spans="1:6" x14ac:dyDescent="0.2">
      <c r="A19" s="10" t="s">
        <v>8327</v>
      </c>
      <c r="B19" s="11">
        <v>140</v>
      </c>
      <c r="C19" s="11"/>
      <c r="D19" s="11">
        <v>20</v>
      </c>
      <c r="E19" s="11"/>
      <c r="F19" s="11">
        <v>160</v>
      </c>
    </row>
    <row r="20" spans="1:6" x14ac:dyDescent="0.2">
      <c r="A20" s="10" t="s">
        <v>8326</v>
      </c>
      <c r="B20" s="11"/>
      <c r="C20" s="11"/>
      <c r="D20" s="11">
        <v>60</v>
      </c>
      <c r="E20" s="11"/>
      <c r="F20" s="11">
        <v>60</v>
      </c>
    </row>
    <row r="21" spans="1:6" x14ac:dyDescent="0.2">
      <c r="A21" s="10" t="s">
        <v>8354</v>
      </c>
      <c r="B21" s="11">
        <v>9</v>
      </c>
      <c r="C21" s="11"/>
      <c r="D21" s="11">
        <v>11</v>
      </c>
      <c r="E21" s="11"/>
      <c r="F21" s="11">
        <v>20</v>
      </c>
    </row>
    <row r="22" spans="1:6" x14ac:dyDescent="0.2">
      <c r="A22" s="10" t="s">
        <v>8325</v>
      </c>
      <c r="B22" s="11">
        <v>20</v>
      </c>
      <c r="C22" s="11"/>
      <c r="D22" s="11"/>
      <c r="E22" s="11"/>
      <c r="F22" s="11">
        <v>20</v>
      </c>
    </row>
    <row r="23" spans="1:6" x14ac:dyDescent="0.2">
      <c r="A23" s="10" t="s">
        <v>8333</v>
      </c>
      <c r="B23" s="11"/>
      <c r="C23" s="11"/>
      <c r="D23" s="11">
        <v>40</v>
      </c>
      <c r="E23" s="11"/>
      <c r="F23" s="11">
        <v>40</v>
      </c>
    </row>
    <row r="24" spans="1:6" x14ac:dyDescent="0.2">
      <c r="A24" s="10" t="s">
        <v>8357</v>
      </c>
      <c r="B24" s="11">
        <v>60</v>
      </c>
      <c r="C24" s="11"/>
      <c r="D24" s="11">
        <v>60</v>
      </c>
      <c r="E24" s="11">
        <v>20</v>
      </c>
      <c r="F24" s="11">
        <v>140</v>
      </c>
    </row>
    <row r="25" spans="1:6" x14ac:dyDescent="0.2">
      <c r="A25" s="10" t="s">
        <v>8341</v>
      </c>
      <c r="B25" s="11"/>
      <c r="C25" s="11"/>
      <c r="D25" s="11">
        <v>20</v>
      </c>
      <c r="E25" s="11"/>
      <c r="F25" s="11">
        <v>20</v>
      </c>
    </row>
    <row r="26" spans="1:6" x14ac:dyDescent="0.2">
      <c r="A26" s="10" t="s">
        <v>8321</v>
      </c>
      <c r="B26" s="11">
        <v>60</v>
      </c>
      <c r="C26" s="11"/>
      <c r="D26" s="11"/>
      <c r="E26" s="11"/>
      <c r="F26" s="11">
        <v>60</v>
      </c>
    </row>
    <row r="27" spans="1:6" x14ac:dyDescent="0.2">
      <c r="A27" s="10" t="s">
        <v>8348</v>
      </c>
      <c r="B27" s="11"/>
      <c r="C27" s="11"/>
      <c r="D27" s="11">
        <v>20</v>
      </c>
      <c r="E27" s="11"/>
      <c r="F27" s="11">
        <v>20</v>
      </c>
    </row>
    <row r="28" spans="1:6" x14ac:dyDescent="0.2">
      <c r="A28" s="10" t="s">
        <v>8337</v>
      </c>
      <c r="B28" s="11">
        <v>103</v>
      </c>
      <c r="C28" s="11"/>
      <c r="D28" s="11">
        <v>57</v>
      </c>
      <c r="E28" s="11"/>
      <c r="F28" s="11">
        <v>160</v>
      </c>
    </row>
    <row r="29" spans="1:6" x14ac:dyDescent="0.2">
      <c r="A29" s="10" t="s">
        <v>8343</v>
      </c>
      <c r="B29" s="11"/>
      <c r="C29" s="11"/>
      <c r="D29" s="11">
        <v>20</v>
      </c>
      <c r="E29" s="11"/>
      <c r="F29" s="11">
        <v>20</v>
      </c>
    </row>
    <row r="30" spans="1:6" x14ac:dyDescent="0.2">
      <c r="A30" s="10" t="s">
        <v>8316</v>
      </c>
      <c r="B30" s="11">
        <v>694</v>
      </c>
      <c r="C30" s="11">
        <v>19</v>
      </c>
      <c r="D30" s="11">
        <v>353</v>
      </c>
      <c r="E30" s="11"/>
      <c r="F30" s="11">
        <v>1066</v>
      </c>
    </row>
    <row r="31" spans="1:6" x14ac:dyDescent="0.2">
      <c r="A31" s="10" t="s">
        <v>8344</v>
      </c>
      <c r="B31" s="11">
        <v>40</v>
      </c>
      <c r="C31" s="11"/>
      <c r="D31" s="11"/>
      <c r="E31" s="11"/>
      <c r="F31" s="11">
        <v>40</v>
      </c>
    </row>
    <row r="32" spans="1:6" x14ac:dyDescent="0.2">
      <c r="A32" s="10" t="s">
        <v>8340</v>
      </c>
      <c r="B32" s="11">
        <v>20</v>
      </c>
      <c r="C32" s="11"/>
      <c r="D32" s="11"/>
      <c r="E32" s="11"/>
      <c r="F32" s="11">
        <v>20</v>
      </c>
    </row>
    <row r="33" spans="1:6" x14ac:dyDescent="0.2">
      <c r="A33" s="10" t="s">
        <v>8351</v>
      </c>
      <c r="B33" s="11"/>
      <c r="C33" s="11"/>
      <c r="D33" s="11">
        <v>20</v>
      </c>
      <c r="E33" s="11"/>
      <c r="F33" s="11">
        <v>20</v>
      </c>
    </row>
    <row r="34" spans="1:6" x14ac:dyDescent="0.2">
      <c r="A34" s="10" t="s">
        <v>8324</v>
      </c>
      <c r="B34" s="11">
        <v>260</v>
      </c>
      <c r="C34" s="11"/>
      <c r="D34" s="11"/>
      <c r="E34" s="11"/>
      <c r="F34" s="11">
        <v>260</v>
      </c>
    </row>
    <row r="35" spans="1:6" x14ac:dyDescent="0.2">
      <c r="A35" s="10" t="s">
        <v>8311</v>
      </c>
      <c r="B35" s="11"/>
      <c r="C35" s="11"/>
      <c r="D35" s="11"/>
      <c r="E35" s="11">
        <v>40</v>
      </c>
      <c r="F35" s="11">
        <v>40</v>
      </c>
    </row>
    <row r="36" spans="1:6" x14ac:dyDescent="0.2">
      <c r="A36" s="10" t="s">
        <v>8310</v>
      </c>
      <c r="B36" s="11">
        <v>60</v>
      </c>
      <c r="C36" s="11"/>
      <c r="D36" s="11"/>
      <c r="E36" s="11"/>
      <c r="F36" s="11">
        <v>60</v>
      </c>
    </row>
    <row r="37" spans="1:6" x14ac:dyDescent="0.2">
      <c r="A37" s="10" t="s">
        <v>8350</v>
      </c>
      <c r="B37" s="11">
        <v>34</v>
      </c>
      <c r="C37" s="11">
        <v>6</v>
      </c>
      <c r="D37" s="11"/>
      <c r="E37" s="11"/>
      <c r="F37" s="11">
        <v>40</v>
      </c>
    </row>
    <row r="38" spans="1:6" x14ac:dyDescent="0.2">
      <c r="A38" s="10" t="s">
        <v>8353</v>
      </c>
      <c r="B38" s="11">
        <v>40</v>
      </c>
      <c r="C38" s="11"/>
      <c r="D38" s="11">
        <v>2</v>
      </c>
      <c r="E38" s="11">
        <v>18</v>
      </c>
      <c r="F38" s="11">
        <v>60</v>
      </c>
    </row>
    <row r="39" spans="1:6" x14ac:dyDescent="0.2">
      <c r="A39" s="10" t="s">
        <v>8355</v>
      </c>
      <c r="B39" s="11">
        <v>85</v>
      </c>
      <c r="C39" s="11">
        <v>5</v>
      </c>
      <c r="D39" s="11">
        <v>80</v>
      </c>
      <c r="E39" s="11">
        <v>17</v>
      </c>
      <c r="F39" s="11">
        <v>187</v>
      </c>
    </row>
    <row r="40" spans="1:6" x14ac:dyDescent="0.2">
      <c r="A40" s="10" t="s">
        <v>8349</v>
      </c>
      <c r="B40" s="11">
        <v>80</v>
      </c>
      <c r="C40" s="11"/>
      <c r="D40" s="11"/>
      <c r="E40" s="11"/>
      <c r="F40" s="11">
        <v>80</v>
      </c>
    </row>
    <row r="41" spans="1:6" x14ac:dyDescent="0.2">
      <c r="A41" s="10" t="s">
        <v>8309</v>
      </c>
      <c r="B41" s="11">
        <v>60</v>
      </c>
      <c r="C41" s="11"/>
      <c r="D41" s="11"/>
      <c r="E41" s="11"/>
      <c r="F41" s="11">
        <v>60</v>
      </c>
    </row>
    <row r="42" spans="1:6" x14ac:dyDescent="0.2">
      <c r="A42" s="10" t="s">
        <v>8339</v>
      </c>
      <c r="B42" s="11"/>
      <c r="C42" s="11"/>
      <c r="D42" s="11">
        <v>47</v>
      </c>
      <c r="E42" s="11">
        <v>10</v>
      </c>
      <c r="F42" s="11">
        <v>57</v>
      </c>
    </row>
    <row r="43" spans="1:6" x14ac:dyDescent="0.2">
      <c r="A43" s="10" t="s">
        <v>8332</v>
      </c>
      <c r="B43" s="11"/>
      <c r="C43" s="11"/>
      <c r="D43" s="11">
        <v>100</v>
      </c>
      <c r="E43" s="11"/>
      <c r="F43" s="11">
        <v>100</v>
      </c>
    </row>
    <row r="44" spans="1:6" x14ac:dyDescent="0.2">
      <c r="A44" s="10" t="s">
        <v>8319</v>
      </c>
      <c r="B44" s="11">
        <v>20</v>
      </c>
      <c r="C44" s="11"/>
      <c r="D44" s="11">
        <v>120</v>
      </c>
      <c r="E44" s="11">
        <v>60</v>
      </c>
      <c r="F44" s="11">
        <v>200</v>
      </c>
    </row>
    <row r="45" spans="1:6" x14ac:dyDescent="0.2">
      <c r="A45" s="10" t="s">
        <v>8318</v>
      </c>
      <c r="B45" s="11"/>
      <c r="C45" s="11"/>
      <c r="D45" s="11">
        <v>60</v>
      </c>
      <c r="E45" s="11">
        <v>100</v>
      </c>
      <c r="F45" s="11">
        <v>160</v>
      </c>
    </row>
    <row r="46" spans="1:6" x14ac:dyDescent="0.2">
      <c r="A46" s="10" t="s">
        <v>8338</v>
      </c>
      <c r="B46" s="11"/>
      <c r="C46" s="11"/>
      <c r="D46" s="11"/>
      <c r="E46" s="11">
        <v>20</v>
      </c>
      <c r="F46" s="11">
        <v>20</v>
      </c>
    </row>
    <row r="47" spans="1:6" x14ac:dyDescent="0.2">
      <c r="A47" s="10" t="s">
        <v>8362</v>
      </c>
      <c r="B47" s="11">
        <v>2185</v>
      </c>
      <c r="C47" s="11">
        <v>50</v>
      </c>
      <c r="D47" s="11">
        <v>1530</v>
      </c>
      <c r="E47" s="11">
        <v>349</v>
      </c>
      <c r="F47"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E3DE9-A256-CE45-A924-80F33B89163B}">
  <sheetPr codeName="Sheet4"/>
  <dimension ref="A1:F18"/>
  <sheetViews>
    <sheetView topLeftCell="A8" workbookViewId="0">
      <selection activeCell="O20" sqref="O20"/>
    </sheetView>
  </sheetViews>
  <sheetFormatPr baseColWidth="10" defaultRowHeight="15" x14ac:dyDescent="0.2"/>
  <cols>
    <col min="1" max="1" width="12.1640625" bestFit="1" customWidth="1"/>
    <col min="2" max="2" width="14.83203125" bestFit="1" customWidth="1"/>
    <col min="3" max="3" width="4" bestFit="1" customWidth="1"/>
    <col min="4" max="4" width="5.5" bestFit="1" customWidth="1"/>
    <col min="5" max="5" width="8.1640625" bestFit="1" customWidth="1"/>
    <col min="6" max="6" width="10" bestFit="1" customWidth="1"/>
  </cols>
  <sheetData>
    <row r="1" spans="1:6" x14ac:dyDescent="0.2">
      <c r="A1" s="9" t="s">
        <v>8359</v>
      </c>
      <c r="B1" t="s">
        <v>8360</v>
      </c>
    </row>
    <row r="2" spans="1:6" x14ac:dyDescent="0.2">
      <c r="A2" s="9" t="s">
        <v>8379</v>
      </c>
      <c r="B2" t="s">
        <v>8360</v>
      </c>
    </row>
    <row r="4" spans="1:6" x14ac:dyDescent="0.2">
      <c r="A4" s="9" t="s">
        <v>8364</v>
      </c>
      <c r="B4" s="9" t="s">
        <v>8363</v>
      </c>
    </row>
    <row r="5" spans="1:6" x14ac:dyDescent="0.2">
      <c r="A5" s="9" t="s">
        <v>8361</v>
      </c>
      <c r="B5" t="s">
        <v>8219</v>
      </c>
      <c r="C5" t="s">
        <v>8222</v>
      </c>
      <c r="D5" t="s">
        <v>8221</v>
      </c>
      <c r="E5" t="s">
        <v>8220</v>
      </c>
      <c r="F5" t="s">
        <v>8362</v>
      </c>
    </row>
    <row r="6" spans="1:6" x14ac:dyDescent="0.2">
      <c r="A6" s="14" t="s">
        <v>8373</v>
      </c>
      <c r="B6" s="11">
        <v>184</v>
      </c>
      <c r="C6" s="11">
        <v>2</v>
      </c>
      <c r="D6" s="11">
        <v>148</v>
      </c>
      <c r="E6" s="11">
        <v>34</v>
      </c>
      <c r="F6" s="11">
        <v>368</v>
      </c>
    </row>
    <row r="7" spans="1:6" x14ac:dyDescent="0.2">
      <c r="A7" s="14" t="s">
        <v>8374</v>
      </c>
      <c r="B7" s="11">
        <v>202</v>
      </c>
      <c r="C7" s="11">
        <v>18</v>
      </c>
      <c r="D7" s="11">
        <v>106</v>
      </c>
      <c r="E7" s="11">
        <v>27</v>
      </c>
      <c r="F7" s="11">
        <v>353</v>
      </c>
    </row>
    <row r="8" spans="1:6" x14ac:dyDescent="0.2">
      <c r="A8" s="14" t="s">
        <v>8375</v>
      </c>
      <c r="B8" s="11">
        <v>180</v>
      </c>
      <c r="C8" s="11">
        <v>30</v>
      </c>
      <c r="D8" s="11">
        <v>108</v>
      </c>
      <c r="E8" s="11">
        <v>28</v>
      </c>
      <c r="F8" s="11">
        <v>346</v>
      </c>
    </row>
    <row r="9" spans="1:6" x14ac:dyDescent="0.2">
      <c r="A9" s="14" t="s">
        <v>8376</v>
      </c>
      <c r="B9" s="11">
        <v>193</v>
      </c>
      <c r="C9" s="11"/>
      <c r="D9" s="11">
        <v>103</v>
      </c>
      <c r="E9" s="11">
        <v>27</v>
      </c>
      <c r="F9" s="11">
        <v>323</v>
      </c>
    </row>
    <row r="10" spans="1:6" x14ac:dyDescent="0.2">
      <c r="A10" s="14" t="s">
        <v>8367</v>
      </c>
      <c r="B10" s="11">
        <v>232</v>
      </c>
      <c r="C10" s="11"/>
      <c r="D10" s="11">
        <v>125</v>
      </c>
      <c r="E10" s="11">
        <v>27</v>
      </c>
      <c r="F10" s="11">
        <v>384</v>
      </c>
    </row>
    <row r="11" spans="1:6" x14ac:dyDescent="0.2">
      <c r="A11" s="14" t="s">
        <v>8377</v>
      </c>
      <c r="B11" s="11">
        <v>213</v>
      </c>
      <c r="C11" s="11"/>
      <c r="D11" s="11">
        <v>148</v>
      </c>
      <c r="E11" s="11">
        <v>27</v>
      </c>
      <c r="F11" s="11">
        <v>388</v>
      </c>
    </row>
    <row r="12" spans="1:6" x14ac:dyDescent="0.2">
      <c r="A12" s="14" t="s">
        <v>8368</v>
      </c>
      <c r="B12" s="11">
        <v>191</v>
      </c>
      <c r="C12" s="11"/>
      <c r="D12" s="11">
        <v>148</v>
      </c>
      <c r="E12" s="11">
        <v>43</v>
      </c>
      <c r="F12" s="11">
        <v>382</v>
      </c>
    </row>
    <row r="13" spans="1:6" x14ac:dyDescent="0.2">
      <c r="A13" s="14" t="s">
        <v>8369</v>
      </c>
      <c r="B13" s="11">
        <v>167</v>
      </c>
      <c r="C13" s="11"/>
      <c r="D13" s="11">
        <v>135</v>
      </c>
      <c r="E13" s="11">
        <v>32</v>
      </c>
      <c r="F13" s="11">
        <v>334</v>
      </c>
    </row>
    <row r="14" spans="1:6" x14ac:dyDescent="0.2">
      <c r="A14" s="14" t="s">
        <v>8370</v>
      </c>
      <c r="B14" s="11">
        <v>149</v>
      </c>
      <c r="C14" s="11"/>
      <c r="D14" s="11">
        <v>126</v>
      </c>
      <c r="E14" s="11">
        <v>24</v>
      </c>
      <c r="F14" s="11">
        <v>299</v>
      </c>
    </row>
    <row r="15" spans="1:6" x14ac:dyDescent="0.2">
      <c r="A15" s="14" t="s">
        <v>8371</v>
      </c>
      <c r="B15" s="11">
        <v>183</v>
      </c>
      <c r="C15" s="11"/>
      <c r="D15" s="11">
        <v>151</v>
      </c>
      <c r="E15" s="11">
        <v>20</v>
      </c>
      <c r="F15" s="11">
        <v>354</v>
      </c>
    </row>
    <row r="16" spans="1:6" x14ac:dyDescent="0.2">
      <c r="A16" s="14" t="s">
        <v>8372</v>
      </c>
      <c r="B16" s="11">
        <v>181</v>
      </c>
      <c r="C16" s="11"/>
      <c r="D16" s="11">
        <v>113</v>
      </c>
      <c r="E16" s="11">
        <v>37</v>
      </c>
      <c r="F16" s="11">
        <v>331</v>
      </c>
    </row>
    <row r="17" spans="1:6" x14ac:dyDescent="0.2">
      <c r="A17" s="14" t="s">
        <v>8378</v>
      </c>
      <c r="B17" s="11">
        <v>110</v>
      </c>
      <c r="C17" s="11"/>
      <c r="D17" s="11">
        <v>119</v>
      </c>
      <c r="E17" s="11">
        <v>23</v>
      </c>
      <c r="F17" s="11">
        <v>252</v>
      </c>
    </row>
    <row r="18" spans="1:6" x14ac:dyDescent="0.2">
      <c r="A18" s="14" t="s">
        <v>8362</v>
      </c>
      <c r="B18" s="11">
        <v>2185</v>
      </c>
      <c r="C18" s="11">
        <v>50</v>
      </c>
      <c r="D18" s="11">
        <v>1530</v>
      </c>
      <c r="E18" s="11">
        <v>349</v>
      </c>
      <c r="F18"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0E796-8738-F847-9823-61B88B53C426}">
  <sheetPr codeName="Sheet2"/>
  <dimension ref="A1:H13"/>
  <sheetViews>
    <sheetView workbookViewId="0">
      <selection activeCell="I11" sqref="I11"/>
    </sheetView>
  </sheetViews>
  <sheetFormatPr baseColWidth="10" defaultRowHeight="15" x14ac:dyDescent="0.2"/>
  <cols>
    <col min="1" max="1" width="25" customWidth="1"/>
    <col min="2" max="5" width="18.6640625" customWidth="1"/>
    <col min="6" max="8" width="18.6640625" style="6" customWidth="1"/>
    <col min="9" max="9" width="25" customWidth="1"/>
  </cols>
  <sheetData>
    <row r="1" spans="1:8" x14ac:dyDescent="0.2">
      <c r="A1" s="1" t="s">
        <v>8380</v>
      </c>
      <c r="B1" s="15" t="s">
        <v>8381</v>
      </c>
      <c r="C1" s="15" t="s">
        <v>8382</v>
      </c>
      <c r="D1" s="15" t="s">
        <v>8383</v>
      </c>
      <c r="E1" s="15" t="s">
        <v>8384</v>
      </c>
      <c r="F1" s="16" t="s">
        <v>8385</v>
      </c>
      <c r="G1" s="16" t="s">
        <v>8386</v>
      </c>
      <c r="H1" s="16" t="s">
        <v>8387</v>
      </c>
    </row>
    <row r="2" spans="1:8" x14ac:dyDescent="0.2">
      <c r="A2" s="15" t="s">
        <v>8388</v>
      </c>
      <c r="B2">
        <f xml:space="preserve"> COUNTIFS(Sheet1!F:F,"successful",Sheet1!D:D,"&lt;1000")</f>
        <v>322</v>
      </c>
      <c r="C2">
        <f xml:space="preserve"> COUNTIFS(Sheet1!F:F,"failed",Sheet1!D:D,"&lt;1000")</f>
        <v>113</v>
      </c>
      <c r="D2">
        <f xml:space="preserve"> COUNTIFS(Sheet1!F:F,"canceled",Sheet1!D:D,"&lt;1000")</f>
        <v>18</v>
      </c>
      <c r="E2">
        <f>SUM(B2:D2)</f>
        <v>453</v>
      </c>
      <c r="F2" s="6">
        <f>B2/E2</f>
        <v>0.71081677704194257</v>
      </c>
      <c r="G2" s="6">
        <f>C2/E2</f>
        <v>0.24944812362030905</v>
      </c>
      <c r="H2" s="6">
        <f>D2/E2</f>
        <v>3.9735099337748346E-2</v>
      </c>
    </row>
    <row r="3" spans="1:8" x14ac:dyDescent="0.2">
      <c r="A3" s="15" t="s">
        <v>8389</v>
      </c>
      <c r="B3">
        <f>COUNTIFS(Sheet1!F:F,"successful",Sheet1!D:D,"&gt;=1000", Sheet1!D:D,"&lt;5000")</f>
        <v>932</v>
      </c>
      <c r="C3">
        <f>COUNTIFS(Sheet1!F:F,"failed",Sheet1!D:D,"&gt;=1000", Sheet1!D:D,"&lt;5000")</f>
        <v>420</v>
      </c>
      <c r="D3">
        <f>COUNTIFS(Sheet1!F:F,"canceled",Sheet1!D:D,"&gt;=1000", Sheet1!D:D,"&lt;5000")</f>
        <v>60</v>
      </c>
      <c r="E3">
        <f t="shared" ref="E3:E13" si="0">SUM(B3:D3)</f>
        <v>1412</v>
      </c>
      <c r="F3" s="6">
        <f t="shared" ref="F3:F13" si="1">B3/E3</f>
        <v>0.66005665722379603</v>
      </c>
      <c r="G3" s="6">
        <f t="shared" ref="G3:G13" si="2">C3/E3</f>
        <v>0.29745042492917845</v>
      </c>
      <c r="H3" s="6">
        <f t="shared" ref="H3:H13" si="3">D3/E3</f>
        <v>4.2492917847025496E-2</v>
      </c>
    </row>
    <row r="4" spans="1:8" x14ac:dyDescent="0.2">
      <c r="A4" s="15" t="s">
        <v>8390</v>
      </c>
      <c r="B4">
        <f>COUNTIFS(Sheet1!F:F,"successful",Sheet1!D:D,"&gt;=5000", Sheet1!D:D,"&lt;10000")</f>
        <v>381</v>
      </c>
      <c r="C4">
        <f>COUNTIFS(Sheet1!F:F,"failed",Sheet1!D:D,"&gt;=5000", Sheet1!D:D,"&lt;10000")</f>
        <v>283</v>
      </c>
      <c r="D4">
        <f>COUNTIFS(Sheet1!F:F,"canceled",Sheet1!D:D,"&gt;=5000", Sheet1!D:D,"&lt;10000")</f>
        <v>52</v>
      </c>
      <c r="E4">
        <f t="shared" si="0"/>
        <v>716</v>
      </c>
      <c r="F4" s="6">
        <f t="shared" si="1"/>
        <v>0.53212290502793291</v>
      </c>
      <c r="G4" s="6">
        <f t="shared" si="2"/>
        <v>0.39525139664804471</v>
      </c>
      <c r="H4" s="6">
        <f t="shared" si="3"/>
        <v>7.2625698324022353E-2</v>
      </c>
    </row>
    <row r="5" spans="1:8" x14ac:dyDescent="0.2">
      <c r="A5" s="15" t="s">
        <v>8391</v>
      </c>
      <c r="B5">
        <f>COUNTIFS(Sheet1!F:F,"successful",Sheet1!D:D,"&gt;=10000", Sheet1!D:D,"&lt;15000")</f>
        <v>168</v>
      </c>
      <c r="C5">
        <f>COUNTIFS(Sheet1!F:F,"failed",Sheet1!D:D,"&gt;=10000", Sheet1!D:D,"&lt;15000")</f>
        <v>144</v>
      </c>
      <c r="D5">
        <f>COUNTIFS(Sheet1!F:F,"canceled",Sheet1!D:D,"&gt;=10000", Sheet1!D:D,"&lt;15000")</f>
        <v>40</v>
      </c>
      <c r="E5">
        <f t="shared" si="0"/>
        <v>352</v>
      </c>
      <c r="F5" s="6">
        <f t="shared" si="1"/>
        <v>0.47727272727272729</v>
      </c>
      <c r="G5" s="6">
        <f t="shared" si="2"/>
        <v>0.40909090909090912</v>
      </c>
      <c r="H5" s="6">
        <f t="shared" si="3"/>
        <v>0.11363636363636363</v>
      </c>
    </row>
    <row r="6" spans="1:8" x14ac:dyDescent="0.2">
      <c r="A6" s="15" t="s">
        <v>8392</v>
      </c>
      <c r="B6">
        <f>COUNTIFS(Sheet1!F:F,"successful",Sheet1!D:D,"&gt;=15000", Sheet1!D:D,"&lt;20000")</f>
        <v>94</v>
      </c>
      <c r="C6">
        <f>COUNTIFS(Sheet1!F:F,"failed",Sheet1!D:D,"&gt;=15000", Sheet1!D:D,"&lt;20000")</f>
        <v>90</v>
      </c>
      <c r="D6">
        <f>COUNTIFS(Sheet1!F:F,"canceled",Sheet1!D:D,"&gt;=15000", Sheet1!D:D,"&lt;20000")</f>
        <v>17</v>
      </c>
      <c r="E6">
        <f t="shared" si="0"/>
        <v>201</v>
      </c>
      <c r="F6" s="6">
        <f t="shared" si="1"/>
        <v>0.46766169154228854</v>
      </c>
      <c r="G6" s="6">
        <f t="shared" si="2"/>
        <v>0.44776119402985076</v>
      </c>
      <c r="H6" s="6">
        <f t="shared" si="3"/>
        <v>8.45771144278607E-2</v>
      </c>
    </row>
    <row r="7" spans="1:8" x14ac:dyDescent="0.2">
      <c r="A7" s="15" t="s">
        <v>8393</v>
      </c>
      <c r="B7">
        <f>COUNTIFS(Sheet1!F:F,"successful",Sheet1!D:D,"&gt;=20000", Sheet1!D:D,"&lt;25000")</f>
        <v>62</v>
      </c>
      <c r="C7">
        <f>COUNTIFS(Sheet1!F:F,"failed",Sheet1!D:D,"&gt;=20000", Sheet1!D:D,"&lt;25000")</f>
        <v>72</v>
      </c>
      <c r="D7">
        <f>COUNTIFS(Sheet1!F:F,"canceled",Sheet1!D:D,"&gt;=20000", Sheet1!D:D,"&lt;25000")</f>
        <v>14</v>
      </c>
      <c r="E7">
        <f t="shared" si="0"/>
        <v>148</v>
      </c>
      <c r="F7" s="6">
        <f t="shared" si="1"/>
        <v>0.41891891891891891</v>
      </c>
      <c r="G7" s="6">
        <f t="shared" si="2"/>
        <v>0.48648648648648651</v>
      </c>
      <c r="H7" s="6">
        <f t="shared" si="3"/>
        <v>9.45945945945946E-2</v>
      </c>
    </row>
    <row r="8" spans="1:8" x14ac:dyDescent="0.2">
      <c r="A8" s="15" t="s">
        <v>8394</v>
      </c>
      <c r="B8">
        <f>COUNTIFS(Sheet1!F:F,"successful",Sheet1!D:D,"&gt;=25000", Sheet1!D:D,"&lt;30000")</f>
        <v>55</v>
      </c>
      <c r="C8">
        <f>COUNTIFS(Sheet1!F:F,"failed",Sheet1!D:D,"&gt;=25000", Sheet1!D:D,"&lt;30000")</f>
        <v>64</v>
      </c>
      <c r="D8">
        <f>COUNTIFS(Sheet1!F:F,"canceled",Sheet1!D:D,"&gt;=25000", Sheet1!D:D,"&lt;30000")</f>
        <v>18</v>
      </c>
      <c r="E8">
        <f t="shared" si="0"/>
        <v>137</v>
      </c>
      <c r="F8" s="6">
        <f t="shared" si="1"/>
        <v>0.40145985401459855</v>
      </c>
      <c r="G8" s="6">
        <f t="shared" si="2"/>
        <v>0.46715328467153283</v>
      </c>
      <c r="H8" s="6">
        <f t="shared" si="3"/>
        <v>0.13138686131386862</v>
      </c>
    </row>
    <row r="9" spans="1:8" x14ac:dyDescent="0.2">
      <c r="A9" s="15" t="s">
        <v>8395</v>
      </c>
      <c r="B9">
        <f>COUNTIFS(Sheet1!F:F,"successful",Sheet1!D:D,"&gt;=30000", Sheet1!D:D,"&lt;35000")</f>
        <v>32</v>
      </c>
      <c r="C9">
        <f>COUNTIFS(Sheet1!F:F,"failed",Sheet1!D:D,"&gt;=30000", Sheet1!D:D,"&lt;35000")</f>
        <v>37</v>
      </c>
      <c r="D9">
        <f>COUNTIFS(Sheet1!F:F,"canceled",Sheet1!D:D,"&gt;=30000", Sheet1!D:D,"&lt;35000")</f>
        <v>13</v>
      </c>
      <c r="E9">
        <f t="shared" si="0"/>
        <v>82</v>
      </c>
      <c r="F9" s="6">
        <f t="shared" si="1"/>
        <v>0.3902439024390244</v>
      </c>
      <c r="G9" s="6">
        <f t="shared" si="2"/>
        <v>0.45121951219512196</v>
      </c>
      <c r="H9" s="6">
        <f t="shared" si="3"/>
        <v>0.15853658536585366</v>
      </c>
    </row>
    <row r="10" spans="1:8" x14ac:dyDescent="0.2">
      <c r="A10" s="15" t="s">
        <v>8396</v>
      </c>
      <c r="B10">
        <f>COUNTIFS(Sheet1!F:F,"successful",Sheet1!D:D,"&gt;=35000", Sheet1!D:D,"&lt;40000")</f>
        <v>26</v>
      </c>
      <c r="C10">
        <f>COUNTIFS(Sheet1!F:F,"failed",Sheet1!D:D,"&gt;=35000", Sheet1!D:D,"&lt;40000")</f>
        <v>22</v>
      </c>
      <c r="D10">
        <f>COUNTIFS(Sheet1!F:F,"canceled",Sheet1!D:D,"&gt;=35000", Sheet1!D:D,"&lt;40000")</f>
        <v>7</v>
      </c>
      <c r="E10">
        <f t="shared" si="0"/>
        <v>55</v>
      </c>
      <c r="F10" s="6">
        <f t="shared" si="1"/>
        <v>0.47272727272727272</v>
      </c>
      <c r="G10" s="6">
        <f t="shared" si="2"/>
        <v>0.4</v>
      </c>
      <c r="H10" s="6">
        <f t="shared" si="3"/>
        <v>0.12727272727272726</v>
      </c>
    </row>
    <row r="11" spans="1:8" x14ac:dyDescent="0.2">
      <c r="A11" s="15" t="s">
        <v>8397</v>
      </c>
      <c r="B11">
        <f>COUNTIFS(Sheet1!F:F,"successful",Sheet1!D:D,"&gt;=40000", Sheet1!D:D,"&lt;45000")</f>
        <v>21</v>
      </c>
      <c r="C11">
        <f>COUNTIFS(Sheet1!F:F,"failed",Sheet1!D:D,"&gt;=40000", Sheet1!D:D,"&lt;45000")</f>
        <v>16</v>
      </c>
      <c r="D11">
        <f>COUNTIFS(Sheet1!F:F,"canceled",Sheet1!D:D,"&gt;=40000", Sheet1!D:D,"&lt;45000")</f>
        <v>6</v>
      </c>
      <c r="E11">
        <f t="shared" si="0"/>
        <v>43</v>
      </c>
      <c r="F11" s="6">
        <f t="shared" si="1"/>
        <v>0.48837209302325579</v>
      </c>
      <c r="G11" s="6">
        <f t="shared" si="2"/>
        <v>0.37209302325581395</v>
      </c>
      <c r="H11" s="6">
        <f t="shared" si="3"/>
        <v>0.13953488372093023</v>
      </c>
    </row>
    <row r="12" spans="1:8" x14ac:dyDescent="0.2">
      <c r="A12" s="15" t="s">
        <v>8398</v>
      </c>
      <c r="B12">
        <f>COUNTIFS(Sheet1!F:F,"successful",Sheet1!D:D,"&gt;=45000", Sheet1!D:D,"&lt;50000")</f>
        <v>6</v>
      </c>
      <c r="C12">
        <f>COUNTIFS(Sheet1!F:F,"failed",Sheet1!D:D,"&gt;=45000", Sheet1!D:D,"&lt;50000")</f>
        <v>11</v>
      </c>
      <c r="D12">
        <f>COUNTIFS(Sheet1!F:F,"canceled",Sheet1!D:D,"&gt;=45000", Sheet1!D:D,"&lt;50000")</f>
        <v>4</v>
      </c>
      <c r="E12">
        <f t="shared" si="0"/>
        <v>21</v>
      </c>
      <c r="F12" s="6">
        <f t="shared" si="1"/>
        <v>0.2857142857142857</v>
      </c>
      <c r="G12" s="6">
        <f t="shared" si="2"/>
        <v>0.52380952380952384</v>
      </c>
      <c r="H12" s="6">
        <f t="shared" si="3"/>
        <v>0.19047619047619047</v>
      </c>
    </row>
    <row r="13" spans="1:8" x14ac:dyDescent="0.2">
      <c r="A13" s="15" t="s">
        <v>8399</v>
      </c>
      <c r="B13">
        <f>COUNTIFS(Sheet1!F:F,"successful",Sheet1!D:D,"&gt;=50000")</f>
        <v>86</v>
      </c>
      <c r="C13">
        <f>COUNTIFS(Sheet1!F:F,"failed",Sheet1!D:D,"&gt;=50000")</f>
        <v>258</v>
      </c>
      <c r="D13">
        <f>COUNTIFS(Sheet1!F:F,"canceled",Sheet1!D:D,"&gt;=50000")</f>
        <v>100</v>
      </c>
      <c r="E13">
        <f t="shared" si="0"/>
        <v>444</v>
      </c>
      <c r="F13" s="6">
        <f t="shared" si="1"/>
        <v>0.19369369369369369</v>
      </c>
      <c r="G13" s="6">
        <f t="shared" si="2"/>
        <v>0.58108108108108103</v>
      </c>
      <c r="H13" s="6">
        <f t="shared" si="3"/>
        <v>0.22522522522522523</v>
      </c>
    </row>
  </sheetData>
  <pageMargins left="0.7" right="0.7" top="0.75" bottom="0.75" header="0.3" footer="0.3"/>
  <ignoredErrors>
    <ignoredError sqref="C2" formula="1"/>
  </ignoredErrors>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Sheet2</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james</cp:lastModifiedBy>
  <dcterms:created xsi:type="dcterms:W3CDTF">2017-04-20T15:17:24Z</dcterms:created>
  <dcterms:modified xsi:type="dcterms:W3CDTF">2018-11-29T07:25:16Z</dcterms:modified>
</cp:coreProperties>
</file>