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\OneDrive\Ambiente de Trabalho\Deeds_Modsys\Items+Troops Spreadsheets\"/>
    </mc:Choice>
  </mc:AlternateContent>
  <xr:revisionPtr revIDLastSave="0" documentId="13_ncr:1_{EEBA71C5-FF2B-4C91-8783-A67CBB16902F}" xr6:coauthVersionLast="45" xr6:coauthVersionMax="45" xr10:uidLastSave="{00000000-0000-0000-0000-000000000000}"/>
  <bookViews>
    <workbookView xWindow="-108" yWindow="-108" windowWidth="23256" windowHeight="12576" firstSheet="3" activeTab="7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Pollaxes" sheetId="12" r:id="rId8"/>
    <sheet name="Bows &amp; Crossbows" sheetId="6" r:id="rId9"/>
    <sheet name="Horses" sheetId="7" r:id="rId10"/>
    <sheet name="Arrows &amp; Bolts" sheetId="10" r:id="rId11"/>
    <sheet name="Shield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1" l="1"/>
  <c r="I3" i="11"/>
  <c r="I4" i="11"/>
  <c r="I5" i="11"/>
  <c r="I6" i="11"/>
  <c r="I7" i="11"/>
  <c r="I8" i="11"/>
  <c r="I9" i="11"/>
  <c r="K36" i="3" l="1"/>
  <c r="K37" i="3"/>
  <c r="J38" i="3"/>
  <c r="K38" i="3" s="1"/>
  <c r="J37" i="3"/>
  <c r="J36" i="3"/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29" i="3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J30" i="3"/>
  <c r="K30" i="3" s="1"/>
  <c r="J31" i="3"/>
  <c r="K31" i="3" s="1"/>
  <c r="J32" i="3"/>
  <c r="K32" i="3" s="1"/>
  <c r="J33" i="3"/>
  <c r="K33" i="3" s="1"/>
  <c r="J34" i="3"/>
  <c r="K34" i="3" s="1"/>
  <c r="J11" i="3"/>
  <c r="K11" i="3" s="1"/>
  <c r="J16" i="3"/>
  <c r="K16" i="3" s="1"/>
  <c r="J15" i="3"/>
  <c r="K15" i="3" s="1"/>
  <c r="J14" i="3"/>
  <c r="K14" i="3" s="1"/>
  <c r="J13" i="3"/>
  <c r="K13" i="3" s="1"/>
  <c r="J12" i="3"/>
  <c r="K12" i="3" s="1"/>
  <c r="J10" i="3"/>
  <c r="K10" i="3" s="1"/>
  <c r="J9" i="3"/>
  <c r="K9" i="3" s="1"/>
  <c r="J8" i="3"/>
  <c r="K8" i="3" s="1"/>
  <c r="J7" i="3"/>
  <c r="K7" i="3" s="1"/>
  <c r="J6" i="3"/>
  <c r="K6" i="3" s="1"/>
</calcChain>
</file>

<file path=xl/sharedStrings.xml><?xml version="1.0" encoding="utf-8"?>
<sst xmlns="http://schemas.openxmlformats.org/spreadsheetml/2006/main" count="488" uniqueCount="376">
  <si>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</si>
  <si>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</si>
  <si>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</si>
  <si>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</si>
  <si>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</si>
  <si>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</si>
  <si>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</si>
  <si>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</si>
  <si>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</si>
  <si>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</si>
  <si>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</si>
  <si>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</si>
  <si>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</si>
  <si>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</si>
  <si>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</si>
  <si>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</si>
  <si>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</si>
  <si>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</si>
  <si>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</si>
  <si>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</si>
  <si>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</si>
  <si>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</si>
  <si>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</si>
  <si>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</si>
  <si>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</si>
  <si>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</si>
  <si>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</si>
  <si>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</si>
  <si>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</si>
  <si>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</si>
  <si>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</si>
  <si>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</si>
  <si>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</si>
  <si>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</si>
  <si>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</si>
  <si>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</si>
  <si>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</si>
  <si>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</si>
  <si>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</si>
  <si>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</si>
  <si>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</si>
  <si>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</si>
  <si>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</si>
  <si>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</si>
  <si>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</si>
  <si>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</si>
  <si>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</si>
  <si>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</si>
  <si>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</si>
  <si>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</si>
  <si>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</si>
  <si>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</si>
  <si>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</si>
  <si>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</si>
  <si>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</si>
  <si>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</si>
  <si>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</si>
  <si>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</si>
  <si>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</si>
  <si>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</si>
  <si>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</si>
  <si>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</si>
  <si>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</si>
  <si>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</si>
  <si>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</si>
  <si>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</si>
  <si>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</si>
  <si>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</si>
  <si>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</si>
  <si>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</si>
  <si>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</si>
  <si>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</si>
  <si>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</si>
  <si>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</si>
  <si>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</si>
  <si>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</si>
  <si>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</si>
  <si>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</si>
  <si>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</si>
  <si>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</si>
  <si>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</si>
  <si>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</si>
  <si>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</si>
  <si>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</si>
  <si>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</si>
  <si>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</si>
  <si>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</si>
  <si>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</si>
  <si>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</si>
  <si>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</si>
  <si>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</si>
  <si>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</si>
  <si>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</si>
  <si>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</si>
  <si>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</si>
  <si>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</si>
  <si>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</si>
  <si>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</si>
  <si>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</si>
  <si>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</si>
  <si>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</si>
  <si>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</si>
  <si>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</si>
  <si>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</si>
  <si>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</si>
  <si>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</si>
  <si>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</si>
  <si>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</si>
  <si>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</si>
  <si>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</si>
  <si>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</si>
  <si>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</si>
  <si>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</si>
  <si>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</si>
  <si>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w_twohanded_sword_claymore</t>
  </si>
  <si>
    <t>w_twohanded_sword_danish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</si>
  <si>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</si>
  <si>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</si>
  <si>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</si>
  <si>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</si>
  <si>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</si>
  <si>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</si>
  <si>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</si>
  <si>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</si>
  <si>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</si>
  <si>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</si>
  <si>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</si>
  <si>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</si>
  <si>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</si>
  <si>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</si>
  <si>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</si>
  <si>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</si>
  <si>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</si>
  <si>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</si>
  <si>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</si>
  <si>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</si>
  <si>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</si>
  <si>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</si>
  <si>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</si>
  <si>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</si>
  <si>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</si>
  <si>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</si>
  <si>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</si>
  <si>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</si>
  <si>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</si>
  <si>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</si>
  <si>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</si>
  <si>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</si>
  <si>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</si>
  <si>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</si>
  <si>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</si>
  <si>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</si>
  <si>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</si>
  <si>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</si>
  <si>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</si>
  <si>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</si>
  <si>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</si>
  <si>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</si>
  <si>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</si>
  <si>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</si>
  <si>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</si>
  <si>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</si>
  <si>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</si>
  <si>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</si>
  <si>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</si>
  <si>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</si>
  <si>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</si>
  <si>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</si>
  <si>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</si>
  <si>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</si>
  <si>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</si>
  <si>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</si>
  <si>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</si>
  <si>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</si>
  <si>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</si>
  <si>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</si>
  <si>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</si>
  <si>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</si>
  <si>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</si>
  <si>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</si>
  <si>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</si>
  <si>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</si>
  <si>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</si>
  <si>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</si>
  <si>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</si>
  <si>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</si>
  <si>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</si>
  <si>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</si>
  <si>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</si>
  <si>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</si>
  <si>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</si>
  <si>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</si>
  <si>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</si>
  <si>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</si>
  <si>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</si>
  <si>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</si>
  <si>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</si>
  <si>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</si>
  <si>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</si>
  <si>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</si>
  <si>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</si>
  <si>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</si>
  <si>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</si>
  <si>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</si>
  <si>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</si>
  <si>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</si>
  <si>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</si>
  <si>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</si>
  <si>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</si>
  <si>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</si>
  <si>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</si>
  <si>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</si>
  <si>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</si>
  <si>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</si>
  <si>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</si>
  <si>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</si>
  <si>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</si>
  <si>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</si>
  <si>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</si>
  <si>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</si>
  <si>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</si>
  <si>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</si>
  <si>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</si>
  <si>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</si>
  <si>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</si>
  <si>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</si>
  <si>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</si>
  <si>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</si>
  <si>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</si>
  <si>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</si>
  <si>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</si>
  <si>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</si>
  <si>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</si>
  <si>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</si>
  <si>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</si>
  <si>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</si>
  <si>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</si>
  <si>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</si>
  <si>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</si>
  <si>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</si>
  <si>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</si>
  <si>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</si>
  <si>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</si>
  <si>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</si>
  <si>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</si>
  <si>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</si>
  <si>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</si>
  <si>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</si>
  <si>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</si>
  <si>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</si>
  <si>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</si>
  <si>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</si>
  <si>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</si>
  <si>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</si>
  <si>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</si>
  <si>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</si>
  <si>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</si>
  <si>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</si>
  <si>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</si>
  <si>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</si>
  <si>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</si>
  <si>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</si>
  <si>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</si>
  <si>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</si>
  <si>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</si>
  <si>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</si>
  <si>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</si>
  <si>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</si>
  <si>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</si>
  <si>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</si>
  <si>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</si>
  <si>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</si>
  <si>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</si>
  <si>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</si>
  <si>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</si>
  <si>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</si>
  <si>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</si>
  <si>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</si>
  <si>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</si>
  <si>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</si>
  <si>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</si>
  <si>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</si>
  <si>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</si>
  <si>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</si>
  <si>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</si>
  <si>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</si>
  <si>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</si>
  <si>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</si>
  <si>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</si>
  <si>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</si>
  <si>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</si>
  <si>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</si>
  <si>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</si>
  <si>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</si>
  <si>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</si>
  <si>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</si>
  <si>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</si>
  <si>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</si>
  <si>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</si>
  <si>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</si>
  <si>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</si>
  <si>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</si>
  <si>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</si>
  <si>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</si>
  <si>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</si>
  <si>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</si>
  <si>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</si>
  <si>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</si>
  <si>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</si>
  <si>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</si>
  <si>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</si>
  <si>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</si>
  <si>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</si>
  <si>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</si>
  <si>
    <t>Ammo</t>
  </si>
  <si>
    <t>w_arrow_triangular</t>
  </si>
  <si>
    <t>w_arrow_triangular_large</t>
  </si>
  <si>
    <t>w_arrow_bodkin</t>
  </si>
  <si>
    <t>w_arrow_broadhead</t>
  </si>
  <si>
    <t>w_arrow_broadhead_large</t>
  </si>
  <si>
    <t>w_arrow_blunt</t>
  </si>
  <si>
    <t>w_bolt_triangular</t>
  </si>
  <si>
    <t>w_bolt_triangular_large</t>
  </si>
  <si>
    <t>w_bolt_bodkin</t>
  </si>
  <si>
    <t>w_bolt_boar</t>
  </si>
  <si>
    <t>w_bolt_broadhead</t>
  </si>
  <si>
    <t>w_twohanded_sword_messer</t>
  </si>
  <si>
    <t>w_twohanded_sword_talhoffer</t>
  </si>
  <si>
    <t>w_twohanded_sword_munich</t>
  </si>
  <si>
    <t>Munich Greatsword</t>
  </si>
  <si>
    <t>w_twohanded_sword_earl</t>
  </si>
  <si>
    <t>Earl Greatsword</t>
  </si>
  <si>
    <t>w_onehanded_falchion_peasant</t>
  </si>
  <si>
    <t>Peasant Falchion</t>
  </si>
  <si>
    <t>Falchion</t>
  </si>
  <si>
    <t>w_bastard_falchion</t>
  </si>
  <si>
    <t>Hand-and-a-half Falchion</t>
  </si>
  <si>
    <t>w_onehanded_falchion_a</t>
  </si>
  <si>
    <t>w_onehanded_falchion_b</t>
  </si>
  <si>
    <t>w_twohanded_sword_messer_b</t>
  </si>
  <si>
    <t xml:space="preserve">Width </t>
  </si>
  <si>
    <t>Height</t>
  </si>
  <si>
    <t>Native</t>
  </si>
  <si>
    <t>Native Pavise</t>
  </si>
  <si>
    <t>Pavise</t>
  </si>
  <si>
    <t>Heater Shield</t>
  </si>
  <si>
    <t>LL Heater Shield</t>
  </si>
  <si>
    <t>Metal Heraldic Shield</t>
  </si>
  <si>
    <t>Bouche Shield</t>
  </si>
  <si>
    <t>Heraldic Banner</t>
  </si>
  <si>
    <t>Buckler</t>
  </si>
  <si>
    <t>Colonne1</t>
  </si>
  <si>
    <t>w_pollaxe_blunt_1_french</t>
  </si>
  <si>
    <t>w_pollaxe_blunt_2_french</t>
  </si>
  <si>
    <t>w_pollaxe_blunt_3</t>
  </si>
  <si>
    <t>w_pollaxe_blunt_4_english</t>
  </si>
  <si>
    <t>w_pollaxe_blunt_5</t>
  </si>
  <si>
    <t>w_pollaxe_blunt_6_italian</t>
  </si>
  <si>
    <t>w_pollaxe_blunt_7</t>
  </si>
  <si>
    <t>w_pollaxe_blunt_8</t>
  </si>
  <si>
    <t>w_pollaxe_blunt_9</t>
  </si>
  <si>
    <t>w_pollaxe_blunt_10</t>
  </si>
  <si>
    <t>w_pollaxe_blunt_11</t>
  </si>
  <si>
    <t>w_pollaxe_blunt_12</t>
  </si>
  <si>
    <t>w_pollaxe_cut_1_burgundian</t>
  </si>
  <si>
    <t>w_pollaxe_cut_2_french</t>
  </si>
  <si>
    <t>w_pollaxe_cut_3</t>
  </si>
  <si>
    <t>w_pollaxe_cut_4_english</t>
  </si>
  <si>
    <t>w_pollaxe_cut_5</t>
  </si>
  <si>
    <t>w_pollaxe_cut_6</t>
  </si>
  <si>
    <t>w_pollaxe_cut_7</t>
  </si>
  <si>
    <t>w_pollaxe_cut_8_burgundian</t>
  </si>
  <si>
    <t>w_pollaxe_cut_9</t>
  </si>
  <si>
    <t>Alternative</t>
  </si>
  <si>
    <t>p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</si>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</sst>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8" borderId="0" xfId="0" applyFill="1"/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13" borderId="2" xfId="0" applyFill="1" applyBorder="1"/>
    <xf numFmtId="0" fontId="1" fillId="14" borderId="3" xfId="0" applyFont="1" applyFill="1" applyBorder="1" applyAlignment="1">
      <alignment wrapText="1"/>
    </xf>
    <xf numFmtId="0" fontId="1" fillId="14" borderId="4" xfId="0" applyFont="1" applyFill="1" applyBorder="1" applyAlignment="1">
      <alignment wrapText="1"/>
    </xf>
    <xf numFmtId="0" fontId="1" fillId="14" borderId="3" xfId="0" applyNumberFormat="1" applyFont="1" applyFill="1" applyBorder="1" applyAlignment="1">
      <alignment wrapText="1"/>
    </xf>
    <xf numFmtId="0" fontId="0" fillId="15" borderId="1" xfId="0" applyFill="1" applyBorder="1"/>
  </cellXfs>
  <cellStyles count="1">
    <cellStyle name="Normal" xfId="0" builtinId="0"/>
  </cellStyles>
  <dxfs count="12">
    <dxf>
      <numFmt numFmtId="0" formatCode="General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046EE-3462-4861-8BA7-BDFE936F9817}" name="Tableau1" displayName="Tableau1" ref="A1:I9" totalsRowShown="0" headerRowDxfId="11" headerRowBorderDxfId="10" tableBorderDxfId="9">
  <autoFilter ref="A1:I9" xr:uid="{C03180B4-6AED-435F-B389-4A4563BC2CC7}"/>
  <tableColumns count="9">
    <tableColumn id="1" xr3:uid="{C9803FB6-EDE5-4D36-AE31-771E624ABD45}" name="Native" dataDxfId="8"/>
    <tableColumn id="2" xr3:uid="{5FC1EA44-BFAD-4BBC-B86E-2A3CF8B5EE66}" name="Price" dataDxfId="7"/>
    <tableColumn id="3" xr3:uid="{01474069-2C07-4B0D-BCD4-BCBEA8815443}" name="Weight" dataDxfId="6"/>
    <tableColumn id="4" xr3:uid="{90286B08-5EC7-4290-B829-6A962FFA020D}" name="Hitpoints" dataDxfId="5"/>
    <tableColumn id="5" xr3:uid="{BEB87F5A-2E44-49CC-B818-CB41CAE1540E}" name="Armor" dataDxfId="4"/>
    <tableColumn id="6" xr3:uid="{1FC9649F-49E2-4557-9365-90302BBA23F5}" name="Speed" dataDxfId="3"/>
    <tableColumn id="7" xr3:uid="{9DBEE228-7BC6-4A16-9AEA-276D82F520AF}" name="Width " dataDxfId="2"/>
    <tableColumn id="8" xr3:uid="{F49F7FEF-63B8-416A-B721-00BC45756836}" name="Height" dataDxfId="1"/>
    <tableColumn id="9" xr3:uid="{2B135CC7-F1ED-468C-AA68-F96B873B45CB}" name="Colonne1" dataDxfId="0">
      <calculatedColumnFormula>((Tableau1[[#This Row],[Hitpoints]]*Tableau1[[#This Row],[Armor]]*2)+(Tableau1[[#This Row],[Width ]]*Tableau1[[#This Row],[Height]]*2)-(Tableau1[[#This Row],[Speed]]*Tableau1[[#This Row],[Weight]]))/100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8.88671875" defaultRowHeight="14.4" x14ac:dyDescent="0.3"/>
  <cols>
    <col min="1" max="1" width="24.5546875" customWidth="1"/>
    <col min="2" max="2" width="24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3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3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3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3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3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3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3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3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3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3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3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3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baseColWidth="10" defaultColWidth="8.88671875" defaultRowHeight="14.4" x14ac:dyDescent="0.3"/>
  <cols>
    <col min="1" max="1" width="18.109375" customWidth="1"/>
    <col min="3" max="3" width="11.33203125" customWidth="1"/>
    <col min="8" max="8" width="10.33203125" customWidth="1"/>
  </cols>
  <sheetData>
    <row r="1" spans="1:10" x14ac:dyDescent="0.3">
      <c r="A1" s="8" t="s">
        <v>1</v>
      </c>
      <c r="B1" s="8" t="s">
        <v>2</v>
      </c>
      <c r="C1" s="8" t="s">
        <v>223</v>
      </c>
      <c r="D1" s="8" t="s">
        <v>224</v>
      </c>
      <c r="E1" s="8" t="s">
        <v>225</v>
      </c>
      <c r="F1" s="8" t="s">
        <v>34</v>
      </c>
      <c r="G1" s="8" t="s">
        <v>4</v>
      </c>
      <c r="H1" s="8" t="s">
        <v>226</v>
      </c>
      <c r="I1" s="8" t="s">
        <v>227</v>
      </c>
    </row>
    <row r="2" spans="1:10" x14ac:dyDescent="0.3">
      <c r="A2" s="2" t="s">
        <v>228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3">
      <c r="A3" s="2" t="s">
        <v>229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3">
      <c r="A4" s="2" t="s">
        <v>230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3">
      <c r="A5" s="2" t="s">
        <v>231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3">
      <c r="A6" s="2" t="s">
        <v>232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3">
      <c r="A7" s="2" t="s">
        <v>233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3">
      <c r="A8" s="2" t="s">
        <v>235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3">
      <c r="A9" s="2" t="s">
        <v>234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8FEF-B598-4AEC-9E3E-97CE35ABD837}">
  <dimension ref="A1:F13"/>
  <sheetViews>
    <sheetView workbookViewId="0">
      <selection sqref="A1:F1"/>
    </sheetView>
  </sheetViews>
  <sheetFormatPr baseColWidth="10" defaultColWidth="8.88671875" defaultRowHeight="14.4" x14ac:dyDescent="0.3"/>
  <cols>
    <col min="1" max="1" width="27.5546875" customWidth="1"/>
  </cols>
  <sheetData>
    <row r="1" spans="1:6" x14ac:dyDescent="0.3">
      <c r="A1" s="8" t="s">
        <v>0</v>
      </c>
      <c r="B1" s="8" t="s">
        <v>2</v>
      </c>
      <c r="C1" s="8" t="s">
        <v>3</v>
      </c>
      <c r="D1" s="8" t="s">
        <v>5</v>
      </c>
      <c r="E1" s="8" t="s">
        <v>188</v>
      </c>
      <c r="F1" s="8" t="s">
        <v>314</v>
      </c>
    </row>
    <row r="2" spans="1:6" x14ac:dyDescent="0.3">
      <c r="A2" s="16" t="s">
        <v>315</v>
      </c>
      <c r="B2" s="6">
        <v>72</v>
      </c>
      <c r="C2" s="4">
        <v>3</v>
      </c>
      <c r="D2" s="3">
        <v>102</v>
      </c>
      <c r="E2" s="1">
        <v>16</v>
      </c>
      <c r="F2" s="5">
        <v>30</v>
      </c>
    </row>
    <row r="3" spans="1:6" x14ac:dyDescent="0.3">
      <c r="A3" s="16" t="s">
        <v>316</v>
      </c>
      <c r="B3" s="6">
        <v>104</v>
      </c>
      <c r="C3" s="4">
        <v>3.5</v>
      </c>
      <c r="D3" s="3">
        <v>104</v>
      </c>
      <c r="E3" s="1">
        <v>18</v>
      </c>
      <c r="F3" s="5">
        <v>28</v>
      </c>
    </row>
    <row r="4" spans="1:6" x14ac:dyDescent="0.3">
      <c r="A4" s="16" t="s">
        <v>317</v>
      </c>
      <c r="B4" s="6">
        <v>162</v>
      </c>
      <c r="C4" s="4">
        <v>3</v>
      </c>
      <c r="D4" s="3">
        <v>104</v>
      </c>
      <c r="E4" s="1">
        <v>20</v>
      </c>
      <c r="F4" s="5">
        <v>26</v>
      </c>
    </row>
    <row r="5" spans="1:6" x14ac:dyDescent="0.3">
      <c r="A5" s="16" t="s">
        <v>318</v>
      </c>
      <c r="B5" s="6">
        <v>98</v>
      </c>
      <c r="C5" s="4">
        <v>4</v>
      </c>
      <c r="D5" s="3">
        <v>103</v>
      </c>
      <c r="E5" s="1">
        <v>24</v>
      </c>
      <c r="F5" s="5">
        <v>28</v>
      </c>
    </row>
    <row r="6" spans="1:6" x14ac:dyDescent="0.3">
      <c r="A6" s="16" t="s">
        <v>319</v>
      </c>
      <c r="B6" s="6">
        <v>146</v>
      </c>
      <c r="C6" s="4">
        <v>4.5</v>
      </c>
      <c r="D6" s="3">
        <v>104</v>
      </c>
      <c r="E6" s="1">
        <v>26</v>
      </c>
      <c r="F6" s="5">
        <v>26</v>
      </c>
    </row>
    <row r="7" spans="1:6" x14ac:dyDescent="0.3">
      <c r="A7" s="16" t="s">
        <v>320</v>
      </c>
      <c r="B7" s="6">
        <v>86</v>
      </c>
      <c r="C7" s="4">
        <v>5</v>
      </c>
      <c r="D7" s="3">
        <v>98</v>
      </c>
      <c r="E7" s="1">
        <v>15</v>
      </c>
      <c r="F7" s="5">
        <v>30</v>
      </c>
    </row>
    <row r="9" spans="1:6" x14ac:dyDescent="0.3">
      <c r="A9" s="16" t="s">
        <v>321</v>
      </c>
      <c r="B9" s="6">
        <v>64</v>
      </c>
      <c r="C9" s="4">
        <v>2.25</v>
      </c>
      <c r="D9" s="3">
        <v>73</v>
      </c>
      <c r="E9" s="1">
        <v>10</v>
      </c>
      <c r="F9" s="5">
        <v>26</v>
      </c>
    </row>
    <row r="10" spans="1:6" x14ac:dyDescent="0.3">
      <c r="A10" s="16" t="s">
        <v>322</v>
      </c>
      <c r="B10" s="6">
        <v>92</v>
      </c>
      <c r="C10" s="4">
        <v>2.25</v>
      </c>
      <c r="D10" s="3">
        <v>75</v>
      </c>
      <c r="E10" s="1">
        <v>12</v>
      </c>
      <c r="F10" s="5">
        <v>24</v>
      </c>
    </row>
    <row r="11" spans="1:6" x14ac:dyDescent="0.3">
      <c r="A11" s="16" t="s">
        <v>323</v>
      </c>
      <c r="B11" s="6">
        <v>125</v>
      </c>
      <c r="C11" s="4">
        <v>2.25</v>
      </c>
      <c r="D11" s="3">
        <v>74</v>
      </c>
      <c r="E11" s="1">
        <v>14</v>
      </c>
      <c r="F11" s="5">
        <v>20</v>
      </c>
    </row>
    <row r="12" spans="1:6" x14ac:dyDescent="0.3">
      <c r="A12" s="16" t="s">
        <v>324</v>
      </c>
      <c r="B12" s="6">
        <v>100</v>
      </c>
      <c r="C12" s="4">
        <v>3</v>
      </c>
      <c r="D12" s="3">
        <v>73</v>
      </c>
      <c r="E12" s="1">
        <v>16</v>
      </c>
      <c r="F12" s="5">
        <v>24</v>
      </c>
    </row>
    <row r="13" spans="1:6" x14ac:dyDescent="0.3">
      <c r="A13" s="16" t="s">
        <v>325</v>
      </c>
      <c r="B13" s="6">
        <v>118</v>
      </c>
      <c r="C13" s="4">
        <v>3</v>
      </c>
      <c r="D13" s="3">
        <v>73</v>
      </c>
      <c r="E13" s="1">
        <v>18</v>
      </c>
      <c r="F13" s="5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9141-0B58-4213-922A-6EE4F5E15BD3}">
  <dimension ref="A1:I9"/>
  <sheetViews>
    <sheetView workbookViewId="0">
      <selection activeCell="B8" sqref="B8"/>
    </sheetView>
  </sheetViews>
  <sheetFormatPr baseColWidth="10" defaultRowHeight="14.4" x14ac:dyDescent="0.3"/>
  <cols>
    <col min="1" max="1" width="20.33203125" customWidth="1"/>
    <col min="2" max="2" width="15.6640625" customWidth="1"/>
    <col min="3" max="3" width="14" customWidth="1"/>
    <col min="4" max="4" width="13.77734375" customWidth="1"/>
    <col min="5" max="5" width="14.88671875" customWidth="1"/>
    <col min="6" max="6" width="13.33203125" customWidth="1"/>
    <col min="7" max="7" width="13.44140625" customWidth="1"/>
    <col min="8" max="8" width="14.44140625" customWidth="1"/>
  </cols>
  <sheetData>
    <row r="1" spans="1:9" x14ac:dyDescent="0.3">
      <c r="A1" s="24" t="s">
        <v>342</v>
      </c>
      <c r="B1" s="24" t="s">
        <v>2</v>
      </c>
      <c r="C1" s="24" t="s">
        <v>3</v>
      </c>
      <c r="D1" s="24" t="s">
        <v>224</v>
      </c>
      <c r="E1" s="24" t="s">
        <v>225</v>
      </c>
      <c r="F1" s="24" t="s">
        <v>4</v>
      </c>
      <c r="G1" s="24" t="s">
        <v>340</v>
      </c>
      <c r="H1" s="24" t="s">
        <v>341</v>
      </c>
      <c r="I1" s="24" t="s">
        <v>351</v>
      </c>
    </row>
    <row r="2" spans="1:9" x14ac:dyDescent="0.3">
      <c r="A2" s="17" t="s">
        <v>343</v>
      </c>
      <c r="B2" s="18">
        <v>550</v>
      </c>
      <c r="C2" s="19">
        <v>4.5</v>
      </c>
      <c r="D2" s="20">
        <v>660</v>
      </c>
      <c r="E2" s="21">
        <v>32</v>
      </c>
      <c r="F2" s="22">
        <v>82</v>
      </c>
      <c r="G2" s="19">
        <v>55</v>
      </c>
      <c r="H2" s="23">
        <v>120</v>
      </c>
      <c r="I2">
        <f>((Tableau1[[#This Row],[Hitpoints]]*Tableau1[[#This Row],[Armor]]*2)+(Tableau1[[#This Row],[Width ]]*Tableau1[[#This Row],[Height]]*2)-(Tableau1[[#This Row],[Speed]]*Tableau1[[#This Row],[Weight]]))/100</f>
        <v>550.71</v>
      </c>
    </row>
    <row r="3" spans="1:9" x14ac:dyDescent="0.3">
      <c r="A3" s="17" t="s">
        <v>344</v>
      </c>
      <c r="B3" s="18">
        <v>420</v>
      </c>
      <c r="C3" s="19">
        <v>3.5</v>
      </c>
      <c r="D3" s="20">
        <v>380</v>
      </c>
      <c r="E3" s="21">
        <v>30</v>
      </c>
      <c r="F3" s="22">
        <v>86</v>
      </c>
      <c r="G3" s="19">
        <v>45</v>
      </c>
      <c r="H3" s="23">
        <v>85</v>
      </c>
      <c r="I3">
        <f>((Tableau1[[#This Row],[Hitpoints]]*Tableau1[[#This Row],[Armor]])+(Tableau1[[#This Row],[Width ]]*Tableau1[[#This Row],[Height]]*2)-(Tableau1[[#This Row],[Speed]]*Tableau1[[#This Row],[Weight]]))/100</f>
        <v>187.49</v>
      </c>
    </row>
    <row r="4" spans="1:9" x14ac:dyDescent="0.3">
      <c r="A4" s="17" t="s">
        <v>345</v>
      </c>
      <c r="B4" s="18">
        <v>340</v>
      </c>
      <c r="C4" s="19">
        <v>2.2000000000000002</v>
      </c>
      <c r="D4" s="20">
        <v>350</v>
      </c>
      <c r="E4" s="21">
        <v>25</v>
      </c>
      <c r="F4" s="22">
        <v>92</v>
      </c>
      <c r="G4" s="19">
        <v>50</v>
      </c>
      <c r="H4" s="23">
        <v>70</v>
      </c>
      <c r="I4">
        <f>((Tableau1[[#This Row],[Hitpoints]]*Tableau1[[#This Row],[Armor]]*2)+(Tableau1[[#This Row],[Width ]]*Tableau1[[#This Row],[Height]]*2)-(Tableau1[[#This Row],[Speed]]*Tableau1[[#This Row],[Weight]]))/100</f>
        <v>242.976</v>
      </c>
    </row>
    <row r="5" spans="1:9" x14ac:dyDescent="0.3">
      <c r="A5" s="17" t="s">
        <v>346</v>
      </c>
      <c r="B5" s="18">
        <v>220</v>
      </c>
      <c r="C5" s="19">
        <v>1.6</v>
      </c>
      <c r="D5" s="20">
        <v>400</v>
      </c>
      <c r="E5" s="21">
        <v>22</v>
      </c>
      <c r="F5" s="22">
        <v>94</v>
      </c>
      <c r="G5" s="19">
        <v>48</v>
      </c>
      <c r="H5" s="23">
        <v>85</v>
      </c>
      <c r="I5">
        <f>((Tableau1[[#This Row],[Hitpoints]]*Tableau1[[#This Row],[Armor]]*2)+(Tableau1[[#This Row],[Width ]]*Tableau1[[#This Row],[Height]]*2)-(Tableau1[[#This Row],[Speed]]*Tableau1[[#This Row],[Weight]]))/100</f>
        <v>256.096</v>
      </c>
    </row>
    <row r="6" spans="1:9" x14ac:dyDescent="0.3">
      <c r="A6" s="17" t="s">
        <v>347</v>
      </c>
      <c r="B6" s="18">
        <v>380</v>
      </c>
      <c r="C6" s="19">
        <v>2.4</v>
      </c>
      <c r="D6" s="20">
        <v>350</v>
      </c>
      <c r="E6" s="21">
        <v>28</v>
      </c>
      <c r="F6" s="22">
        <v>91</v>
      </c>
      <c r="G6" s="19">
        <v>50</v>
      </c>
      <c r="H6" s="23">
        <v>70</v>
      </c>
      <c r="I6">
        <f>((Tableau1[[#This Row],[Hitpoints]]*Tableau1[[#This Row],[Armor]]*2)+(Tableau1[[#This Row],[Width ]]*Tableau1[[#This Row],[Height]]*2)-(Tableau1[[#This Row],[Speed]]*Tableau1[[#This Row],[Weight]]))/100</f>
        <v>263.81599999999997</v>
      </c>
    </row>
    <row r="7" spans="1:9" x14ac:dyDescent="0.3">
      <c r="A7" s="17" t="s">
        <v>348</v>
      </c>
      <c r="B7" s="18">
        <v>400</v>
      </c>
      <c r="C7" s="19">
        <v>2</v>
      </c>
      <c r="D7" s="20">
        <v>260</v>
      </c>
      <c r="E7" s="21">
        <v>26</v>
      </c>
      <c r="F7" s="22">
        <v>90</v>
      </c>
      <c r="G7" s="19">
        <v>40</v>
      </c>
      <c r="H7" s="23">
        <v>65</v>
      </c>
      <c r="I7">
        <f>((Tableau1[[#This Row],[Hitpoints]]*Tableau1[[#This Row],[Armor]]*2)+(Tableau1[[#This Row],[Width ]]*Tableau1[[#This Row],[Height]]*2)-(Tableau1[[#This Row],[Speed]]*Tableau1[[#This Row],[Weight]]))/100</f>
        <v>185.4</v>
      </c>
    </row>
    <row r="8" spans="1:9" x14ac:dyDescent="0.3">
      <c r="A8" s="17" t="s">
        <v>349</v>
      </c>
      <c r="B8" s="18">
        <v>1500</v>
      </c>
      <c r="C8" s="19">
        <v>3</v>
      </c>
      <c r="D8" s="20">
        <v>999</v>
      </c>
      <c r="E8" s="21">
        <v>4</v>
      </c>
      <c r="F8" s="22">
        <v>88</v>
      </c>
      <c r="G8" s="19">
        <v>1</v>
      </c>
      <c r="H8" s="23">
        <v>100</v>
      </c>
      <c r="I8">
        <f>((Tableau1[[#This Row],[Hitpoints]]*Tableau1[[#This Row],[Armor]]*2)+(Tableau1[[#This Row],[Width ]]*Tableau1[[#This Row],[Height]]*2)-(Tableau1[[#This Row],[Speed]]*Tableau1[[#This Row],[Weight]]))/100</f>
        <v>79.28</v>
      </c>
    </row>
    <row r="9" spans="1:9" x14ac:dyDescent="0.3">
      <c r="A9" s="17" t="s">
        <v>350</v>
      </c>
      <c r="B9" s="18">
        <v>180</v>
      </c>
      <c r="C9" s="19">
        <v>1.1000000000000001</v>
      </c>
      <c r="D9" s="20">
        <v>115</v>
      </c>
      <c r="E9" s="21">
        <v>40</v>
      </c>
      <c r="F9" s="22">
        <v>100</v>
      </c>
      <c r="G9" s="19">
        <v>34</v>
      </c>
      <c r="H9" s="23">
        <v>34</v>
      </c>
      <c r="I9">
        <f>((Tableau1[[#This Row],[Hitpoints]]*Tableau1[[#This Row],[Armor]]*2)+(Tableau1[[#This Row],[Width ]]*Tableau1[[#This Row],[Height]]*2)-(Tableau1[[#This Row],[Speed]]*Tableau1[[#This Row],[Weight]]))/100</f>
        <v>114.02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baseColWidth="10" defaultColWidth="8.88671875" defaultRowHeight="14.4" x14ac:dyDescent="0.3"/>
  <cols>
    <col min="1" max="1" width="25.6640625" customWidth="1"/>
    <col min="2" max="2" width="20.109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3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3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3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3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3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3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3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3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3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3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3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3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3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3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3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3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3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3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3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3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3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3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3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3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3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3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3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8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8.88671875" defaultRowHeight="14.4" x14ac:dyDescent="0.3"/>
  <cols>
    <col min="1" max="1" width="31.44140625" customWidth="1"/>
    <col min="2" max="2" width="20.109375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3">
      <c r="A2" s="2" t="s">
        <v>67</v>
      </c>
      <c r="B2" s="2" t="s">
        <v>140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3">
      <c r="A3" s="2" t="s">
        <v>68</v>
      </c>
      <c r="B3" s="2" t="s">
        <v>141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3">
      <c r="A4" s="2" t="s">
        <v>69</v>
      </c>
      <c r="B4" s="2" t="s">
        <v>142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3">
      <c r="A5" s="2"/>
      <c r="B5" s="2"/>
      <c r="C5" s="6"/>
      <c r="D5" s="4"/>
      <c r="E5" s="7"/>
      <c r="F5" s="5"/>
      <c r="G5" s="3"/>
      <c r="H5" s="1"/>
      <c r="I5" s="1"/>
    </row>
    <row r="6" spans="1:11" x14ac:dyDescent="0.3">
      <c r="A6" s="2" t="s">
        <v>70</v>
      </c>
      <c r="B6" s="2" t="s">
        <v>143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3">
      <c r="A7" s="2" t="s">
        <v>71</v>
      </c>
      <c r="B7" s="2" t="s">
        <v>144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3">
      <c r="A8" s="2" t="s">
        <v>72</v>
      </c>
      <c r="B8" s="2" t="s">
        <v>145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3">
      <c r="A9" s="2" t="s">
        <v>73</v>
      </c>
      <c r="B9" s="2" t="s">
        <v>144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3">
      <c r="A10" s="2" t="s">
        <v>74</v>
      </c>
      <c r="B10" s="2" t="s">
        <v>145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3">
      <c r="A11" s="2" t="s">
        <v>75</v>
      </c>
      <c r="B11" s="2" t="s">
        <v>146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3">
      <c r="A12" s="2" t="s">
        <v>76</v>
      </c>
      <c r="B12" s="2" t="s">
        <v>144</v>
      </c>
      <c r="C12" s="6">
        <v>488</v>
      </c>
      <c r="D12" s="4">
        <v>1.4</v>
      </c>
      <c r="E12" s="7">
        <v>0</v>
      </c>
      <c r="F12" s="5">
        <v>99</v>
      </c>
      <c r="G12" s="3">
        <v>97</v>
      </c>
      <c r="H12" s="1">
        <v>27</v>
      </c>
      <c r="I12" s="1">
        <v>30</v>
      </c>
      <c r="J12">
        <f t="shared" si="0"/>
        <v>253</v>
      </c>
      <c r="K12">
        <f t="shared" si="1"/>
        <v>495.87999999999994</v>
      </c>
    </row>
    <row r="13" spans="1:11" x14ac:dyDescent="0.3">
      <c r="A13" s="2" t="s">
        <v>77</v>
      </c>
      <c r="B13" s="2" t="s">
        <v>145</v>
      </c>
      <c r="C13" s="6">
        <v>572</v>
      </c>
      <c r="D13" s="4">
        <v>1.5</v>
      </c>
      <c r="E13" s="7">
        <v>0</v>
      </c>
      <c r="F13" s="5">
        <v>98</v>
      </c>
      <c r="G13" s="3">
        <v>107</v>
      </c>
      <c r="H13" s="1">
        <v>28</v>
      </c>
      <c r="I13" s="1">
        <v>31</v>
      </c>
      <c r="J13">
        <f t="shared" si="0"/>
        <v>264</v>
      </c>
      <c r="K13">
        <f t="shared" si="1"/>
        <v>594</v>
      </c>
    </row>
    <row r="14" spans="1:11" x14ac:dyDescent="0.3">
      <c r="A14" s="2" t="s">
        <v>78</v>
      </c>
      <c r="B14" s="2" t="s">
        <v>147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3">
      <c r="A15" s="2" t="s">
        <v>79</v>
      </c>
      <c r="B15" s="2" t="s">
        <v>148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3">
      <c r="A16" s="2" t="s">
        <v>80</v>
      </c>
      <c r="B16" s="2" t="s">
        <v>149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3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3">
      <c r="A18" s="2" t="s">
        <v>81</v>
      </c>
      <c r="B18" s="2" t="s">
        <v>150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3">
      <c r="A19" s="2" t="s">
        <v>82</v>
      </c>
      <c r="B19" s="2" t="s">
        <v>151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3">
      <c r="A20" s="2" t="s">
        <v>83</v>
      </c>
      <c r="B20" s="2" t="s">
        <v>162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3">
      <c r="A21" s="2" t="s">
        <v>84</v>
      </c>
      <c r="B21" s="2" t="s">
        <v>152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3">
      <c r="A22" s="2" t="s">
        <v>85</v>
      </c>
      <c r="B22" s="2" t="s">
        <v>153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3">
      <c r="A23" s="2" t="s">
        <v>86</v>
      </c>
      <c r="B23" s="2" t="s">
        <v>154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3">
      <c r="A24" s="2" t="s">
        <v>87</v>
      </c>
      <c r="B24" s="2" t="s">
        <v>155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3">
      <c r="A25" s="2" t="s">
        <v>88</v>
      </c>
      <c r="B25" s="2" t="s">
        <v>163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3">
      <c r="A26" s="2" t="s">
        <v>89</v>
      </c>
      <c r="B26" s="2" t="s">
        <v>156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3">
      <c r="A27" s="2" t="s">
        <v>90</v>
      </c>
      <c r="B27" s="2" t="s">
        <v>157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3">
      <c r="A28" s="2" t="s">
        <v>91</v>
      </c>
      <c r="B28" s="2" t="s">
        <v>158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3">
      <c r="A29" s="2" t="s">
        <v>92</v>
      </c>
      <c r="B29" s="2" t="s">
        <v>159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3">
      <c r="A30" s="2" t="s">
        <v>93</v>
      </c>
      <c r="B30" s="2" t="s">
        <v>160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3">
      <c r="A31" s="2" t="s">
        <v>94</v>
      </c>
      <c r="B31" s="2" t="s">
        <v>164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3">
      <c r="A32" s="2" t="s">
        <v>95</v>
      </c>
      <c r="B32" s="2" t="s">
        <v>165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3">
      <c r="A33" s="2" t="s">
        <v>96</v>
      </c>
      <c r="B33" s="2" t="s">
        <v>161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3">
      <c r="A34" s="2" t="s">
        <v>97</v>
      </c>
      <c r="B34" s="2" t="s">
        <v>166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  <row r="36" spans="1:11" x14ac:dyDescent="0.3">
      <c r="A36" s="2" t="s">
        <v>332</v>
      </c>
      <c r="B36" s="2" t="s">
        <v>333</v>
      </c>
      <c r="C36" s="6">
        <v>312</v>
      </c>
      <c r="D36" s="4">
        <v>1.1000000000000001</v>
      </c>
      <c r="E36" s="7">
        <v>0</v>
      </c>
      <c r="F36" s="5">
        <v>99</v>
      </c>
      <c r="G36" s="3">
        <v>76</v>
      </c>
      <c r="H36" s="1">
        <v>32</v>
      </c>
      <c r="I36" s="1">
        <v>0</v>
      </c>
      <c r="J36">
        <f t="shared" ref="J36:J37" si="4">SUM(D36:I36)</f>
        <v>208.1</v>
      </c>
      <c r="K36">
        <f>J36*D36^2</f>
        <v>251.80100000000004</v>
      </c>
    </row>
    <row r="37" spans="1:11" x14ac:dyDescent="0.3">
      <c r="A37" s="2" t="s">
        <v>337</v>
      </c>
      <c r="B37" s="2" t="s">
        <v>334</v>
      </c>
      <c r="C37" s="6">
        <v>555</v>
      </c>
      <c r="D37" s="4">
        <v>1.5</v>
      </c>
      <c r="E37" s="7">
        <v>0</v>
      </c>
      <c r="F37" s="5">
        <v>96</v>
      </c>
      <c r="G37" s="3">
        <v>88</v>
      </c>
      <c r="H37" s="1">
        <v>35</v>
      </c>
      <c r="I37" s="1">
        <v>26</v>
      </c>
      <c r="J37">
        <f t="shared" si="4"/>
        <v>246.5</v>
      </c>
      <c r="K37">
        <f t="shared" ref="K37" si="5">J37*D37^2</f>
        <v>554.625</v>
      </c>
    </row>
    <row r="38" spans="1:11" x14ac:dyDescent="0.3">
      <c r="A38" s="2" t="s">
        <v>338</v>
      </c>
      <c r="B38" s="2" t="s">
        <v>334</v>
      </c>
      <c r="C38" s="6">
        <v>644</v>
      </c>
      <c r="D38" s="4">
        <v>1.6</v>
      </c>
      <c r="E38" s="7">
        <v>0</v>
      </c>
      <c r="F38" s="5">
        <v>95</v>
      </c>
      <c r="G38" s="3">
        <v>93</v>
      </c>
      <c r="H38" s="1">
        <v>34</v>
      </c>
      <c r="I38" s="1">
        <v>28</v>
      </c>
      <c r="J38">
        <f t="shared" ref="J38" si="6">SUM(D38:I38)</f>
        <v>251.6</v>
      </c>
      <c r="K38">
        <f t="shared" ref="K38" si="7">J38*D38^2</f>
        <v>644.09600000000012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8"/>
  <sheetViews>
    <sheetView workbookViewId="0">
      <pane ySplit="1" topLeftCell="A2" activePane="bottomLeft" state="frozen"/>
      <selection pane="bottomLeft" activeCell="C7" sqref="C7"/>
    </sheetView>
  </sheetViews>
  <sheetFormatPr baseColWidth="10" defaultColWidth="8.88671875" defaultRowHeight="14.4" x14ac:dyDescent="0.3"/>
  <cols>
    <col min="1" max="1" width="28.5546875" customWidth="1"/>
    <col min="2" max="2" width="23.554687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3" x14ac:dyDescent="0.3">
      <c r="A2" s="2" t="s">
        <v>98</v>
      </c>
      <c r="B2" s="2" t="s">
        <v>167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3">
      <c r="A3" s="2" t="s">
        <v>99</v>
      </c>
      <c r="B3" s="2" t="s">
        <v>167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3">
      <c r="A4" s="2" t="s">
        <v>100</v>
      </c>
      <c r="B4" s="2" t="s">
        <v>167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3">
      <c r="A5" s="2" t="s">
        <v>101</v>
      </c>
      <c r="B5" s="2" t="s">
        <v>168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3">
      <c r="A6" s="2" t="s">
        <v>102</v>
      </c>
      <c r="B6" s="2" t="s">
        <v>169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3">
      <c r="A7" s="2" t="s">
        <v>103</v>
      </c>
      <c r="B7" s="2" t="s">
        <v>170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3">
      <c r="A8" s="2"/>
      <c r="B8" s="2"/>
      <c r="C8" s="6"/>
      <c r="D8" s="4"/>
      <c r="E8" s="7"/>
      <c r="F8" s="5"/>
      <c r="G8" s="3"/>
      <c r="H8" s="1"/>
      <c r="I8" s="1"/>
    </row>
    <row r="9" spans="1:13" x14ac:dyDescent="0.3">
      <c r="A9" s="2" t="s">
        <v>104</v>
      </c>
      <c r="B9" s="2" t="s">
        <v>167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3">
      <c r="A10" s="2" t="s">
        <v>105</v>
      </c>
      <c r="B10" s="2" t="s">
        <v>171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3">
      <c r="A11" s="2" t="s">
        <v>106</v>
      </c>
      <c r="B11" s="2" t="s">
        <v>172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212</v>
      </c>
    </row>
    <row r="12" spans="1:13" x14ac:dyDescent="0.3">
      <c r="A12" s="2" t="s">
        <v>107</v>
      </c>
      <c r="B12" s="2" t="s">
        <v>173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3">
      <c r="A13" s="2" t="s">
        <v>108</v>
      </c>
      <c r="B13" s="2" t="s">
        <v>174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3">
      <c r="A14" s="2" t="s">
        <v>109</v>
      </c>
      <c r="B14" s="2" t="s">
        <v>175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3">
      <c r="A15" s="2" t="s">
        <v>110</v>
      </c>
      <c r="B15" s="2" t="s">
        <v>176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3">
      <c r="A16" s="2" t="s">
        <v>111</v>
      </c>
      <c r="B16" s="2" t="s">
        <v>177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3">
      <c r="A17" s="2" t="s">
        <v>112</v>
      </c>
      <c r="B17" s="2" t="s">
        <v>178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3">
      <c r="A18" s="2" t="s">
        <v>113</v>
      </c>
      <c r="B18" s="2" t="s">
        <v>179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3">
      <c r="A19" s="2" t="s">
        <v>335</v>
      </c>
      <c r="B19" s="2" t="s">
        <v>336</v>
      </c>
      <c r="C19" s="6">
        <v>912</v>
      </c>
      <c r="D19" s="4">
        <v>2.1</v>
      </c>
      <c r="E19" s="7">
        <v>9</v>
      </c>
      <c r="F19" s="5">
        <v>97</v>
      </c>
      <c r="G19" s="3">
        <v>97</v>
      </c>
      <c r="H19" s="1">
        <v>43</v>
      </c>
      <c r="I19" s="1">
        <v>28</v>
      </c>
    </row>
    <row r="20" spans="1:9" x14ac:dyDescent="0.3">
      <c r="A20" s="2"/>
      <c r="B20" s="2"/>
      <c r="C20" s="6"/>
      <c r="D20" s="4"/>
      <c r="E20" s="7"/>
      <c r="F20" s="5"/>
      <c r="G20" s="3"/>
      <c r="H20" s="1"/>
      <c r="I20" s="1"/>
    </row>
    <row r="21" spans="1:9" x14ac:dyDescent="0.3">
      <c r="A21" s="2" t="s">
        <v>326</v>
      </c>
      <c r="B21" s="2" t="s">
        <v>180</v>
      </c>
      <c r="C21" s="6">
        <v>920</v>
      </c>
      <c r="D21" s="4">
        <v>2.2000000000000002</v>
      </c>
      <c r="E21" s="7">
        <v>10</v>
      </c>
      <c r="F21" s="5">
        <v>99</v>
      </c>
      <c r="G21" s="3">
        <v>93</v>
      </c>
      <c r="H21" s="1">
        <v>44</v>
      </c>
      <c r="I21" s="1">
        <v>21</v>
      </c>
    </row>
    <row r="22" spans="1:9" x14ac:dyDescent="0.3">
      <c r="A22" s="2" t="s">
        <v>339</v>
      </c>
      <c r="B22" s="2" t="s">
        <v>180</v>
      </c>
      <c r="C22" s="6">
        <v>1166</v>
      </c>
      <c r="D22" s="4">
        <v>2.5</v>
      </c>
      <c r="E22" s="7">
        <v>11</v>
      </c>
      <c r="F22" s="5">
        <v>97</v>
      </c>
      <c r="G22" s="3">
        <v>105</v>
      </c>
      <c r="H22" s="1">
        <v>45</v>
      </c>
      <c r="I22" s="1">
        <v>29</v>
      </c>
    </row>
    <row r="23" spans="1:9" x14ac:dyDescent="0.3">
      <c r="A23" s="2" t="s">
        <v>114</v>
      </c>
      <c r="B23" s="2" t="s">
        <v>181</v>
      </c>
      <c r="C23" s="6">
        <v>1290</v>
      </c>
      <c r="D23" s="4">
        <v>3.3</v>
      </c>
      <c r="E23" s="7">
        <v>12</v>
      </c>
      <c r="F23" s="5">
        <v>96</v>
      </c>
      <c r="G23" s="3">
        <v>108</v>
      </c>
      <c r="H23" s="1">
        <v>43</v>
      </c>
      <c r="I23" s="1">
        <v>31</v>
      </c>
    </row>
    <row r="24" spans="1:9" x14ac:dyDescent="0.3">
      <c r="A24" s="2" t="s">
        <v>115</v>
      </c>
      <c r="B24" s="2" t="s">
        <v>182</v>
      </c>
      <c r="C24" s="6">
        <v>1344</v>
      </c>
      <c r="D24" s="4">
        <v>3.2</v>
      </c>
      <c r="E24" s="7">
        <v>12</v>
      </c>
      <c r="F24" s="5">
        <v>94</v>
      </c>
      <c r="G24" s="3">
        <v>114</v>
      </c>
      <c r="H24" s="1">
        <v>42</v>
      </c>
      <c r="I24" s="1">
        <v>33</v>
      </c>
    </row>
    <row r="25" spans="1:9" x14ac:dyDescent="0.3">
      <c r="A25" s="2" t="s">
        <v>116</v>
      </c>
      <c r="B25" s="2" t="s">
        <v>183</v>
      </c>
      <c r="C25" s="6">
        <v>1036</v>
      </c>
      <c r="D25" s="4">
        <v>2.25</v>
      </c>
      <c r="E25" s="7">
        <v>11</v>
      </c>
      <c r="F25" s="5">
        <v>96</v>
      </c>
      <c r="G25" s="3">
        <v>99</v>
      </c>
      <c r="H25" s="1">
        <v>41</v>
      </c>
      <c r="I25" s="1">
        <v>30</v>
      </c>
    </row>
    <row r="26" spans="1:9" x14ac:dyDescent="0.3">
      <c r="A26" s="2" t="s">
        <v>327</v>
      </c>
      <c r="B26" s="2" t="s">
        <v>184</v>
      </c>
      <c r="C26" s="6">
        <v>998</v>
      </c>
      <c r="D26" s="4">
        <v>2.5</v>
      </c>
      <c r="E26" s="7">
        <v>11</v>
      </c>
      <c r="F26" s="5">
        <v>95</v>
      </c>
      <c r="G26" s="3">
        <v>115</v>
      </c>
      <c r="H26" s="1">
        <v>40</v>
      </c>
      <c r="I26" s="1">
        <v>35</v>
      </c>
    </row>
    <row r="27" spans="1:9" x14ac:dyDescent="0.3">
      <c r="A27" s="2" t="s">
        <v>328</v>
      </c>
      <c r="B27" s="2" t="s">
        <v>329</v>
      </c>
      <c r="C27" s="6">
        <v>1468</v>
      </c>
      <c r="D27" s="4">
        <v>2.7</v>
      </c>
      <c r="E27" s="7">
        <v>12</v>
      </c>
      <c r="F27" s="5">
        <v>92</v>
      </c>
      <c r="G27" s="3">
        <v>123</v>
      </c>
      <c r="H27" s="1">
        <v>41</v>
      </c>
      <c r="I27" s="1">
        <v>36</v>
      </c>
    </row>
    <row r="28" spans="1:9" x14ac:dyDescent="0.3">
      <c r="A28" s="2" t="s">
        <v>330</v>
      </c>
      <c r="B28" s="2" t="s">
        <v>331</v>
      </c>
      <c r="C28" s="6">
        <v>1274</v>
      </c>
      <c r="D28" s="4">
        <v>2.4</v>
      </c>
      <c r="E28" s="7">
        <v>11</v>
      </c>
      <c r="F28" s="5">
        <v>94</v>
      </c>
      <c r="G28" s="3">
        <v>111</v>
      </c>
      <c r="H28" s="1">
        <v>42</v>
      </c>
      <c r="I28" s="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J65" sqref="J65"/>
    </sheetView>
  </sheetViews>
  <sheetFormatPr baseColWidth="10" defaultColWidth="8.88671875" defaultRowHeight="14.4" x14ac:dyDescent="0.3"/>
  <cols>
    <col min="1" max="1" width="22.5546875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3">
      <c r="A2" s="2" t="s">
        <v>117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3">
      <c r="A3" s="2" t="s">
        <v>118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3">
      <c r="A4" s="2" t="s">
        <v>119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3">
      <c r="A5" s="2" t="s">
        <v>120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3">
      <c r="A6" s="2" t="s">
        <v>121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3">
      <c r="A7" s="2" t="s">
        <v>122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3">
      <c r="A8" s="2" t="s">
        <v>123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3">
      <c r="A9" s="2" t="s">
        <v>124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3">
      <c r="A10" s="2" t="s">
        <v>125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3">
      <c r="A12" s="2" t="s">
        <v>126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3">
      <c r="A13" s="2" t="s">
        <v>127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3">
      <c r="A14" s="2" t="s">
        <v>128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3">
      <c r="A15" s="2" t="s">
        <v>129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3">
      <c r="A16" s="2" t="s">
        <v>130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3">
      <c r="A17" s="2" t="s">
        <v>131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3">
      <c r="A18" s="2" t="s">
        <v>132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3">
      <c r="A19" s="2" t="s">
        <v>133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3">
      <c r="A20" s="2" t="s">
        <v>134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3">
      <c r="A21" s="2" t="s">
        <v>135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3">
      <c r="A22" s="2" t="s">
        <v>136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3">
      <c r="A23" s="2" t="s">
        <v>137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3">
      <c r="A24" s="2" t="s">
        <v>138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3">
      <c r="A25" s="2" t="s">
        <v>139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3">
      <c r="A27" s="2" t="s">
        <v>213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3">
      <c r="A28" s="2" t="s">
        <v>214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3">
      <c r="A29" s="2" t="s">
        <v>215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3">
      <c r="A30" s="2" t="s">
        <v>216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3">
      <c r="A32" s="2" t="s">
        <v>217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3">
      <c r="A34" s="2" t="s">
        <v>218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3">
      <c r="A35" s="2" t="s">
        <v>219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3">
      <c r="A36" s="2" t="s">
        <v>220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3">
      <c r="A37" s="2" t="s">
        <v>221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3">
      <c r="A38" s="2" t="s">
        <v>222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3">
      <c r="A40" s="2" t="s">
        <v>255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3">
      <c r="A41" s="2" t="s">
        <v>256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3">
      <c r="A42" s="2" t="s">
        <v>257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3">
      <c r="A43" s="2" t="s">
        <v>258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3">
      <c r="A45" s="2" t="s">
        <v>259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3">
      <c r="A46" s="2" t="s">
        <v>260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3">
      <c r="A47" s="2" t="s">
        <v>261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3">
      <c r="A48" s="2" t="s">
        <v>262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3">
      <c r="A50" s="2" t="s">
        <v>271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3">
      <c r="A51" s="2" t="s">
        <v>272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3">
      <c r="A52" s="2" t="s">
        <v>273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3">
      <c r="A53" s="2" t="s">
        <v>274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3">
      <c r="A54" s="2" t="s">
        <v>130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3">
      <c r="A55" s="2" t="s">
        <v>275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3">
      <c r="A56" s="2" t="s">
        <v>276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3">
      <c r="A57" s="2" t="s">
        <v>277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3">
      <c r="A58" s="2" t="s">
        <v>278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3">
      <c r="A59" s="2" t="s">
        <v>279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3">
      <c r="A60" s="2" t="s">
        <v>280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3">
      <c r="A61" s="2" t="s">
        <v>281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3">
      <c r="A62" s="2" t="s">
        <v>282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3">
      <c r="A63" s="2" t="s">
        <v>283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3">
      <c r="A65" s="2" t="s">
        <v>287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3">
      <c r="A67" s="2" t="s">
        <v>288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3">
      <c r="A68" s="2" t="s">
        <v>289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3">
      <c r="A69" s="2" t="s">
        <v>290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3">
      <c r="A70" s="2" t="s">
        <v>291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3">
      <c r="A72" s="2" t="s">
        <v>292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3">
      <c r="A73" s="2" t="s">
        <v>293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3">
      <c r="A75" s="2" t="s">
        <v>294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3">
      <c r="A76" s="2" t="s">
        <v>295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3">
      <c r="A77" s="2" t="s">
        <v>296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3">
      <c r="A78" s="2" t="s">
        <v>297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I2" sqref="I2"/>
    </sheetView>
  </sheetViews>
  <sheetFormatPr baseColWidth="10" defaultColWidth="8.88671875" defaultRowHeight="14.4" x14ac:dyDescent="0.3"/>
  <cols>
    <col min="1" max="1" width="18.5546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3">
      <c r="A2" s="2" t="s">
        <v>236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3">
      <c r="A3" s="2" t="s">
        <v>237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3">
      <c r="A4" s="2" t="s">
        <v>238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3">
      <c r="A5" s="2" t="s">
        <v>239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3">
      <c r="A6" s="2" t="s">
        <v>240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3">
      <c r="A8" s="2" t="s">
        <v>241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3">
      <c r="A9" s="2" t="s">
        <v>242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3">
      <c r="A10" s="2" t="s">
        <v>243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3">
      <c r="A11" s="2" t="s">
        <v>244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3">
      <c r="F12" t="s">
        <v>254</v>
      </c>
    </row>
    <row r="13" spans="1:9" x14ac:dyDescent="0.3">
      <c r="A13" s="2" t="s">
        <v>245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3">
      <c r="A14" s="2" t="s">
        <v>246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3">
      <c r="A15" s="2" t="s">
        <v>247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3">
      <c r="A16" s="2" t="s">
        <v>248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3">
      <c r="A17" s="2" t="s">
        <v>249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3">
      <c r="A18" s="2" t="s">
        <v>250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3">
      <c r="A19" s="2" t="s">
        <v>251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3">
      <c r="A20" s="2" t="s">
        <v>252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3">
      <c r="A21" s="2" t="s">
        <v>253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3">
      <c r="A23" s="2" t="s">
        <v>298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workbookViewId="0">
      <selection sqref="A1:H1"/>
    </sheetView>
  </sheetViews>
  <sheetFormatPr baseColWidth="10" defaultColWidth="8.88671875" defaultRowHeight="14.4" x14ac:dyDescent="0.3"/>
  <cols>
    <col min="1" max="1" width="26.4414062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3">
      <c r="A2" s="2" t="s">
        <v>263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3">
      <c r="A3" s="2" t="s">
        <v>264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3">
      <c r="A4" s="2" t="s">
        <v>265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3">
      <c r="A5" s="2" t="s">
        <v>266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3">
      <c r="A6" s="2" t="s">
        <v>267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3">
      <c r="A7" s="2" t="s">
        <v>268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3">
      <c r="A8" s="2" t="s">
        <v>269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3">
      <c r="A9" s="2" t="s">
        <v>270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3">
      <c r="A11" s="2" t="s">
        <v>284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3">
      <c r="A12" s="2" t="s">
        <v>285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3">
      <c r="A13" s="2" t="s">
        <v>286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3">
      <c r="A15" s="2" t="s">
        <v>299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3">
      <c r="A16" s="2" t="s">
        <v>300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3">
      <c r="A17" s="2" t="s">
        <v>301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3">
      <c r="A19" s="2" t="s">
        <v>302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 t="shared" ref="I19:I24" si="0">SUM(D19:H19)*0.8</f>
        <v>320.32</v>
      </c>
    </row>
    <row r="20" spans="1:9" x14ac:dyDescent="0.3">
      <c r="A20" s="2" t="s">
        <v>303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 t="shared" si="0"/>
        <v>286.40000000000003</v>
      </c>
    </row>
    <row r="21" spans="1:9" x14ac:dyDescent="0.3">
      <c r="A21" s="2" t="s">
        <v>304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 t="shared" si="0"/>
        <v>307.36</v>
      </c>
    </row>
    <row r="22" spans="1:9" x14ac:dyDescent="0.3">
      <c r="A22" s="2" t="s">
        <v>305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 t="shared" si="0"/>
        <v>307.36</v>
      </c>
    </row>
    <row r="23" spans="1:9" x14ac:dyDescent="0.3">
      <c r="A23" s="2" t="s">
        <v>306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 t="shared" si="0"/>
        <v>308.16000000000003</v>
      </c>
    </row>
    <row r="24" spans="1:9" x14ac:dyDescent="0.3">
      <c r="A24" s="2" t="s">
        <v>307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 t="shared" si="0"/>
        <v>296.24</v>
      </c>
    </row>
    <row r="26" spans="1:9" x14ac:dyDescent="0.3">
      <c r="A26" s="2" t="s">
        <v>308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3">
      <c r="A27" s="2" t="s">
        <v>309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3">
      <c r="A28" s="2" t="s">
        <v>310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3">
      <c r="A30" s="2" t="s">
        <v>311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3">
      <c r="A31" s="2" t="s">
        <v>312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3">
      <c r="A32" s="2" t="s">
        <v>313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65D9-5E60-43F7-8EAE-7692D37C4247}">
  <dimension ref="A1:J23"/>
  <sheetViews>
    <sheetView tabSelected="1" workbookViewId="0">
      <selection activeCell="I22" sqref="I22"/>
    </sheetView>
  </sheetViews>
  <sheetFormatPr baseColWidth="10" defaultRowHeight="14.4" x14ac:dyDescent="0.3"/>
  <cols>
    <col min="1" max="1" width="25.33203125" customWidth="1"/>
  </cols>
  <sheetData>
    <row r="1" spans="1:10" ht="15" thickBot="1" x14ac:dyDescent="0.35">
      <c r="A1" s="8" t="s">
        <v>0</v>
      </c>
      <c r="B1" s="8" t="s">
        <v>2</v>
      </c>
      <c r="C1" s="8" t="s">
        <v>3</v>
      </c>
      <c r="D1" s="8" t="s">
        <v>34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373</v>
      </c>
    </row>
    <row r="2" spans="1:10" ht="15" thickBot="1" x14ac:dyDescent="0.35">
      <c r="A2" s="2" t="s">
        <v>352</v>
      </c>
      <c r="B2" s="27">
        <v>1047</v>
      </c>
      <c r="C2" s="4">
        <v>2.2999999999999998</v>
      </c>
      <c r="D2" s="7">
        <v>12</v>
      </c>
      <c r="E2" s="5">
        <v>90</v>
      </c>
      <c r="F2" s="3">
        <v>148</v>
      </c>
      <c r="G2" s="1">
        <v>33</v>
      </c>
      <c r="H2" s="1">
        <v>33</v>
      </c>
      <c r="I2" s="28">
        <v>35</v>
      </c>
    </row>
    <row r="3" spans="1:10" ht="15" thickBot="1" x14ac:dyDescent="0.35">
      <c r="A3" s="2" t="s">
        <v>353</v>
      </c>
      <c r="B3" s="26">
        <v>1142</v>
      </c>
      <c r="C3" s="4">
        <v>2.2999999999999998</v>
      </c>
      <c r="D3" s="7">
        <v>12</v>
      </c>
      <c r="E3" s="5">
        <v>90</v>
      </c>
      <c r="F3" s="3">
        <v>148</v>
      </c>
      <c r="G3" s="1">
        <v>36</v>
      </c>
      <c r="H3" s="1">
        <v>33</v>
      </c>
      <c r="I3" s="28">
        <v>35</v>
      </c>
    </row>
    <row r="4" spans="1:10" ht="15" thickBot="1" x14ac:dyDescent="0.35">
      <c r="A4" s="2" t="s">
        <v>354</v>
      </c>
      <c r="B4" s="26">
        <v>1070</v>
      </c>
      <c r="C4" s="4">
        <v>2.2000000000000002</v>
      </c>
      <c r="D4" s="7">
        <v>12</v>
      </c>
      <c r="E4" s="5">
        <v>91</v>
      </c>
      <c r="F4" s="3">
        <v>141</v>
      </c>
      <c r="G4" s="1">
        <v>34</v>
      </c>
      <c r="H4" s="1">
        <v>34</v>
      </c>
      <c r="I4" s="28">
        <v>34</v>
      </c>
    </row>
    <row r="5" spans="1:10" ht="15" thickBot="1" x14ac:dyDescent="0.35">
      <c r="A5" s="2" t="s">
        <v>355</v>
      </c>
      <c r="B5" s="26">
        <v>990</v>
      </c>
      <c r="C5" s="4">
        <v>2</v>
      </c>
      <c r="D5" s="7">
        <v>12</v>
      </c>
      <c r="E5" s="5">
        <v>93</v>
      </c>
      <c r="F5" s="3">
        <v>124</v>
      </c>
      <c r="G5" s="1">
        <v>35</v>
      </c>
      <c r="H5" s="1">
        <v>34</v>
      </c>
      <c r="I5" s="28">
        <v>34</v>
      </c>
    </row>
    <row r="6" spans="1:10" ht="15" thickBot="1" x14ac:dyDescent="0.35">
      <c r="A6" s="2" t="s">
        <v>356</v>
      </c>
      <c r="B6" s="26">
        <v>1343</v>
      </c>
      <c r="C6" s="4">
        <v>2.4</v>
      </c>
      <c r="D6" s="7">
        <v>12</v>
      </c>
      <c r="E6" s="5">
        <v>88</v>
      </c>
      <c r="F6" s="3">
        <v>159</v>
      </c>
      <c r="G6" s="1">
        <v>38</v>
      </c>
      <c r="H6" s="1">
        <v>35</v>
      </c>
      <c r="I6" s="28">
        <v>38</v>
      </c>
    </row>
    <row r="7" spans="1:10" ht="15" thickBot="1" x14ac:dyDescent="0.35">
      <c r="A7" s="2" t="s">
        <v>357</v>
      </c>
      <c r="B7" s="26">
        <v>1052</v>
      </c>
      <c r="C7" s="4">
        <v>2.2999999999999998</v>
      </c>
      <c r="D7" s="7">
        <v>12</v>
      </c>
      <c r="E7" s="5">
        <v>91</v>
      </c>
      <c r="F7" s="3">
        <v>143</v>
      </c>
      <c r="G7" s="1">
        <v>32</v>
      </c>
      <c r="H7" s="1">
        <v>35</v>
      </c>
      <c r="I7" s="28">
        <v>39</v>
      </c>
    </row>
    <row r="8" spans="1:10" ht="15" thickBot="1" x14ac:dyDescent="0.35">
      <c r="A8" s="2" t="s">
        <v>358</v>
      </c>
      <c r="B8" s="26">
        <v>1125</v>
      </c>
      <c r="C8" s="4">
        <v>2.2999999999999998</v>
      </c>
      <c r="D8" s="7">
        <v>12</v>
      </c>
      <c r="E8" s="5">
        <v>91</v>
      </c>
      <c r="F8" s="3">
        <v>144</v>
      </c>
      <c r="G8" s="1">
        <v>35</v>
      </c>
      <c r="H8" s="1">
        <v>34</v>
      </c>
      <c r="I8" s="28">
        <v>38</v>
      </c>
    </row>
    <row r="9" spans="1:10" ht="15" thickBot="1" x14ac:dyDescent="0.35">
      <c r="A9" s="2" t="s">
        <v>359</v>
      </c>
      <c r="B9" s="26">
        <v>1333</v>
      </c>
      <c r="C9" s="4">
        <v>2.5</v>
      </c>
      <c r="D9" s="7">
        <v>12</v>
      </c>
      <c r="E9" s="5">
        <v>86</v>
      </c>
      <c r="F9" s="3">
        <v>157</v>
      </c>
      <c r="G9" s="1">
        <v>38</v>
      </c>
      <c r="H9" s="1">
        <v>36</v>
      </c>
      <c r="I9" s="28">
        <v>38</v>
      </c>
    </row>
    <row r="10" spans="1:10" ht="15" thickBot="1" x14ac:dyDescent="0.35">
      <c r="A10" s="2" t="s">
        <v>360</v>
      </c>
      <c r="B10" s="26">
        <v>1253</v>
      </c>
      <c r="C10" s="4">
        <v>2.6</v>
      </c>
      <c r="D10" s="7">
        <v>12</v>
      </c>
      <c r="E10" s="5">
        <v>84</v>
      </c>
      <c r="F10" s="3">
        <v>164</v>
      </c>
      <c r="G10" s="1">
        <v>35</v>
      </c>
      <c r="H10" s="1">
        <v>36</v>
      </c>
      <c r="I10" s="28">
        <v>39</v>
      </c>
    </row>
    <row r="11" spans="1:10" ht="15" thickBot="1" x14ac:dyDescent="0.35">
      <c r="A11" s="2" t="s">
        <v>361</v>
      </c>
      <c r="B11" s="26">
        <v>1138</v>
      </c>
      <c r="C11" s="4">
        <v>2.4</v>
      </c>
      <c r="D11" s="7">
        <v>12</v>
      </c>
      <c r="E11" s="5">
        <v>88</v>
      </c>
      <c r="F11" s="3">
        <v>155</v>
      </c>
      <c r="G11" s="1">
        <v>34</v>
      </c>
      <c r="H11" s="1">
        <v>34</v>
      </c>
      <c r="I11" s="28">
        <v>34</v>
      </c>
    </row>
    <row r="12" spans="1:10" ht="15" thickBot="1" x14ac:dyDescent="0.35">
      <c r="A12" s="2" t="s">
        <v>362</v>
      </c>
      <c r="B12" s="26">
        <v>1227</v>
      </c>
      <c r="C12" s="4">
        <v>2.4</v>
      </c>
      <c r="D12" s="7">
        <v>12</v>
      </c>
      <c r="E12" s="5">
        <v>88</v>
      </c>
      <c r="F12" s="3">
        <v>154</v>
      </c>
      <c r="G12" s="1">
        <v>38</v>
      </c>
      <c r="H12" s="1">
        <v>33</v>
      </c>
      <c r="I12" s="28">
        <v>37</v>
      </c>
    </row>
    <row r="13" spans="1:10" ht="15" thickBot="1" x14ac:dyDescent="0.35">
      <c r="A13" s="2" t="s">
        <v>363</v>
      </c>
      <c r="B13" s="26">
        <v>1313</v>
      </c>
      <c r="C13" s="4">
        <v>2.4</v>
      </c>
      <c r="D13" s="7">
        <v>12</v>
      </c>
      <c r="E13" s="5">
        <v>88</v>
      </c>
      <c r="F13" s="3">
        <v>151</v>
      </c>
      <c r="G13" s="1">
        <v>37</v>
      </c>
      <c r="H13" s="1">
        <v>37</v>
      </c>
      <c r="I13" s="28">
        <v>35</v>
      </c>
    </row>
    <row r="14" spans="1:10" ht="15" thickBot="1" x14ac:dyDescent="0.35"/>
    <row r="15" spans="1:10" ht="15" thickBot="1" x14ac:dyDescent="0.35">
      <c r="A15" s="2" t="s">
        <v>364</v>
      </c>
      <c r="B15" s="25">
        <v>1332</v>
      </c>
      <c r="C15" s="4">
        <v>2.2999999999999998</v>
      </c>
      <c r="D15" s="7">
        <v>12</v>
      </c>
      <c r="E15" s="5">
        <v>91</v>
      </c>
      <c r="F15" s="3">
        <v>142</v>
      </c>
      <c r="G15" s="1">
        <v>42</v>
      </c>
      <c r="H15" s="1">
        <v>34</v>
      </c>
      <c r="I15" s="28">
        <v>34</v>
      </c>
      <c r="J15" t="s">
        <v>375</v>
      </c>
    </row>
    <row r="16" spans="1:10" ht="15" thickBot="1" x14ac:dyDescent="0.35">
      <c r="A16" s="2" t="s">
        <v>365</v>
      </c>
      <c r="B16" s="26">
        <v>1288</v>
      </c>
      <c r="C16" s="4">
        <v>2.4</v>
      </c>
      <c r="D16" s="7">
        <v>12</v>
      </c>
      <c r="E16" s="5">
        <v>90</v>
      </c>
      <c r="F16" s="3">
        <v>145</v>
      </c>
      <c r="G16" s="1">
        <v>38</v>
      </c>
      <c r="H16" s="1">
        <v>36</v>
      </c>
      <c r="I16" s="28">
        <v>35</v>
      </c>
      <c r="J16" t="s">
        <v>375</v>
      </c>
    </row>
    <row r="17" spans="1:10" ht="15" thickBot="1" x14ac:dyDescent="0.35">
      <c r="A17" s="2" t="s">
        <v>366</v>
      </c>
      <c r="B17" s="26">
        <v>1207</v>
      </c>
      <c r="C17" s="4">
        <v>2.2999999999999998</v>
      </c>
      <c r="D17" s="7">
        <v>12</v>
      </c>
      <c r="E17" s="5">
        <v>93</v>
      </c>
      <c r="F17" s="3">
        <v>129</v>
      </c>
      <c r="G17" s="1">
        <v>41</v>
      </c>
      <c r="H17" s="1">
        <v>34</v>
      </c>
      <c r="I17" s="28">
        <v>35</v>
      </c>
      <c r="J17" t="s">
        <v>374</v>
      </c>
    </row>
    <row r="18" spans="1:10" ht="15" thickBot="1" x14ac:dyDescent="0.35">
      <c r="A18" s="2" t="s">
        <v>367</v>
      </c>
      <c r="B18" s="26">
        <v>1648</v>
      </c>
      <c r="C18" s="4">
        <v>2.6</v>
      </c>
      <c r="D18" s="7">
        <v>12</v>
      </c>
      <c r="E18" s="5">
        <v>82</v>
      </c>
      <c r="F18" s="3">
        <v>173</v>
      </c>
      <c r="G18" s="1">
        <v>46</v>
      </c>
      <c r="H18" s="1">
        <v>35</v>
      </c>
      <c r="I18" s="28">
        <v>36</v>
      </c>
      <c r="J18" t="s">
        <v>375</v>
      </c>
    </row>
    <row r="19" spans="1:10" ht="15" thickBot="1" x14ac:dyDescent="0.35">
      <c r="A19" s="2" t="s">
        <v>368</v>
      </c>
      <c r="B19" s="26">
        <v>1403</v>
      </c>
      <c r="C19" s="4">
        <v>2.5</v>
      </c>
      <c r="D19" s="7">
        <v>12</v>
      </c>
      <c r="E19" s="5">
        <v>86</v>
      </c>
      <c r="F19" s="3">
        <v>157</v>
      </c>
      <c r="G19" s="1">
        <v>40</v>
      </c>
      <c r="H19" s="1">
        <v>36</v>
      </c>
      <c r="I19" s="28">
        <v>36</v>
      </c>
      <c r="J19" t="s">
        <v>374</v>
      </c>
    </row>
    <row r="20" spans="1:10" ht="15" thickBot="1" x14ac:dyDescent="0.35">
      <c r="A20" s="2" t="s">
        <v>369</v>
      </c>
      <c r="B20" s="26">
        <v>1594</v>
      </c>
      <c r="C20" s="4">
        <v>2.7</v>
      </c>
      <c r="D20" s="7">
        <v>12</v>
      </c>
      <c r="E20" s="5">
        <v>84</v>
      </c>
      <c r="F20" s="3">
        <v>166</v>
      </c>
      <c r="G20" s="1">
        <v>44</v>
      </c>
      <c r="H20" s="1">
        <v>36</v>
      </c>
      <c r="I20" s="28">
        <v>38</v>
      </c>
      <c r="J20" t="s">
        <v>375</v>
      </c>
    </row>
    <row r="21" spans="1:10" ht="15" thickBot="1" x14ac:dyDescent="0.35">
      <c r="A21" s="2" t="s">
        <v>370</v>
      </c>
      <c r="B21" s="26">
        <v>1558</v>
      </c>
      <c r="C21" s="4">
        <v>2.7</v>
      </c>
      <c r="D21" s="7">
        <v>12</v>
      </c>
      <c r="E21" s="5">
        <v>84</v>
      </c>
      <c r="F21" s="3">
        <v>166</v>
      </c>
      <c r="G21" s="1">
        <v>43</v>
      </c>
      <c r="H21" s="1">
        <v>36</v>
      </c>
      <c r="I21" s="28">
        <v>38</v>
      </c>
      <c r="J21" t="s">
        <v>375</v>
      </c>
    </row>
    <row r="22" spans="1:10" ht="15" thickBot="1" x14ac:dyDescent="0.35">
      <c r="A22" s="2" t="s">
        <v>371</v>
      </c>
      <c r="B22" s="26">
        <v>1657</v>
      </c>
      <c r="C22" s="4">
        <v>2.8</v>
      </c>
      <c r="D22" s="7">
        <v>12</v>
      </c>
      <c r="E22" s="5">
        <v>82</v>
      </c>
      <c r="F22" s="3">
        <v>172</v>
      </c>
      <c r="G22" s="1">
        <v>44</v>
      </c>
      <c r="H22" s="1">
        <v>37</v>
      </c>
      <c r="I22" s="28">
        <v>38</v>
      </c>
      <c r="J22" t="s">
        <v>375</v>
      </c>
    </row>
    <row r="23" spans="1:10" ht="15" thickBot="1" x14ac:dyDescent="0.35">
      <c r="A23" s="2" t="s">
        <v>372</v>
      </c>
      <c r="B23" s="26">
        <v>1620</v>
      </c>
      <c r="C23" s="4">
        <v>2.7</v>
      </c>
      <c r="D23" s="7">
        <v>12</v>
      </c>
      <c r="E23" s="5">
        <v>84</v>
      </c>
      <c r="F23" s="3">
        <v>165</v>
      </c>
      <c r="G23" s="1">
        <v>45</v>
      </c>
      <c r="H23" s="1">
        <v>36</v>
      </c>
      <c r="I23" s="28">
        <v>37</v>
      </c>
      <c r="J23" t="s">
        <v>375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sqref="A1:XFD1"/>
    </sheetView>
  </sheetViews>
  <sheetFormatPr baseColWidth="10" defaultColWidth="8.88671875" defaultRowHeight="14.4" x14ac:dyDescent="0.3"/>
  <cols>
    <col min="1" max="1" width="20.5546875" customWidth="1"/>
    <col min="6" max="6" width="12.33203125" customWidth="1"/>
    <col min="7" max="7" width="15.886718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185</v>
      </c>
      <c r="G1" s="8" t="s">
        <v>186</v>
      </c>
      <c r="H1" s="8" t="s">
        <v>187</v>
      </c>
      <c r="I1" s="8" t="s">
        <v>188</v>
      </c>
    </row>
    <row r="2" spans="1:9" x14ac:dyDescent="0.3">
      <c r="A2" s="2" t="s">
        <v>193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3">
      <c r="A3" s="2" t="s">
        <v>194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3">
      <c r="A4" s="2" t="s">
        <v>195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3">
      <c r="A5" s="2" t="s">
        <v>196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3">
      <c r="A7" s="2" t="s">
        <v>189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3">
      <c r="A8" s="2" t="s">
        <v>190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3">
      <c r="A9" s="2" t="s">
        <v>191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3">
      <c r="A10" s="2" t="s">
        <v>192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3">
      <c r="A12" s="2" t="s">
        <v>201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3">
      <c r="A13" s="2" t="s">
        <v>202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3">
      <c r="A14" s="2" t="s">
        <v>203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3">
      <c r="A15" s="2" t="s">
        <v>204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3">
      <c r="A17" s="2" t="s">
        <v>197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3">
      <c r="A18" s="2" t="s">
        <v>198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3">
      <c r="A19" s="2" t="s">
        <v>199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3">
      <c r="A20" s="2" t="s">
        <v>200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3">
      <c r="A22" s="2" t="s">
        <v>205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3">
      <c r="A23" s="2" t="s">
        <v>206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3">
      <c r="A24" s="2" t="s">
        <v>207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3">
      <c r="A25" s="2" t="s">
        <v>208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3">
      <c r="A26" s="2" t="s">
        <v>209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3">
      <c r="A28" s="2" t="s">
        <v>210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3">
      <c r="A29" s="2" t="s">
        <v>211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Pollaxes</vt:lpstr>
      <vt:lpstr>Bows &amp; Crossbows</vt:lpstr>
      <vt:lpstr>Horses</vt:lpstr>
      <vt:lpstr>Arrows &amp; Bolts</vt:lpstr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yoann F.</cp:lastModifiedBy>
  <dcterms:created xsi:type="dcterms:W3CDTF">2018-06-01T21:24:21Z</dcterms:created>
  <dcterms:modified xsi:type="dcterms:W3CDTF">2020-11-21T18:25:40Z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eda3df42-3409-406e-a71d-8445b7b2debc</vt:lpwstr>
  </property>
</Properties>
</file>