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1EA097A8-A14C-4BFF-835D-5DBA868A4B58}" xr6:coauthVersionLast="37" xr6:coauthVersionMax="37" xr10:uidLastSave="{00000000-0000-0000-0000-000000000000}"/>
  <bookViews>
    <workbookView xWindow="0" yWindow="0" windowWidth="28800" windowHeight="12228" firstSheet="3" activeTab="3" xr2:uid="{B36B220B-AFFD-40C9-B18F-2948A113413C}"/>
  </bookViews>
  <sheets>
    <sheet name="Maces" sheetId="1" state="hidden" r:id="rId1"/>
    <sheet name="Axes &amp; Bardiches" sheetId="2" state="hidden" r:id="rId2"/>
    <sheet name="Swords &amp; Daggers" sheetId="3" state="hidden" r:id="rId3"/>
    <sheet name="Rifles" sheetId="6" r:id="rId4"/>
    <sheet name="Pistols" sheetId="8" r:id="rId5"/>
    <sheet name="Two-Handed Melee Weapons" sheetId="4" state="hidden" r:id="rId6"/>
    <sheet name="Pikes &amp; Halberds" sheetId="5" state="hidden" r:id="rId7"/>
    <sheet name="Horses" sheetId="7" state="hidden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7" l="1"/>
  <c r="J5" i="7"/>
  <c r="J6" i="7"/>
  <c r="J9" i="7"/>
  <c r="J7" i="7"/>
  <c r="J8" i="7"/>
  <c r="J2" i="7"/>
  <c r="J3" i="7"/>
  <c r="J38" i="5" l="1"/>
  <c r="J37" i="5"/>
  <c r="J36" i="5"/>
  <c r="J35" i="5"/>
  <c r="J34" i="5"/>
  <c r="J32" i="5"/>
  <c r="J30" i="5"/>
  <c r="J29" i="5"/>
  <c r="J28" i="5"/>
  <c r="J27" i="5"/>
  <c r="J25" i="5" l="1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0" i="5"/>
  <c r="J9" i="5"/>
  <c r="J8" i="5"/>
  <c r="J7" i="5"/>
  <c r="J6" i="5"/>
  <c r="J5" i="5"/>
  <c r="J4" i="5"/>
  <c r="J3" i="5"/>
  <c r="J2" i="5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6" i="3"/>
  <c r="K15" i="3"/>
  <c r="K14" i="3"/>
  <c r="K13" i="3"/>
  <c r="K12" i="3"/>
  <c r="K11" i="3"/>
  <c r="K10" i="3"/>
  <c r="K9" i="3"/>
  <c r="K8" i="3"/>
  <c r="K7" i="3"/>
  <c r="K6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11" i="3"/>
  <c r="J16" i="3"/>
  <c r="J15" i="3"/>
  <c r="J14" i="3"/>
  <c r="J13" i="3"/>
  <c r="J12" i="3"/>
  <c r="J10" i="3"/>
  <c r="J9" i="3"/>
  <c r="J8" i="3"/>
  <c r="J7" i="3"/>
  <c r="J6" i="3"/>
</calcChain>
</file>

<file path=xl/sharedStrings.xml><?xml version="1.0" encoding="utf-8"?>
<sst xmlns="http://schemas.openxmlformats.org/spreadsheetml/2006/main" count="346" uniqueCount="248">
  <si>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</si>
  <si>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</si>
  <si>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</si>
  <si>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</si>
  <si>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</si>
  <si>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</si>
  <si>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</si>
  <si>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</si>
  <si>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</si>
  <si>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</si>
  <si>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</si>
  <si>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</si>
  <si>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</si>
  <si>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</si>
  <si>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</si>
  <si>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</si>
  <si>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</si>
  <si>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</si>
  <si>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</si>
  <si>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</si>
  <si>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</si>
  <si>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</si>
  <si>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</si>
  <si>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</si>
  <si>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</si>
  <si>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</si>
  <si>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</si>
  <si>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</si>
  <si>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</si>
  <si>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</si>
  <si>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</si>
  <si>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</si>
  <si>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</si>
  <si>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</si>
  <si>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</si>
  <si>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</si>
  <si>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w_onehanded_war_axe</t>
  </si>
  <si>
    <t>w_onehanded_war_axe_2</t>
  </si>
  <si>
    <t>w_onehanded_war_axe_3</t>
  </si>
  <si>
    <t>w_onehanded_war_axe_4</t>
  </si>
  <si>
    <t>w_horseman_axe_1</t>
  </si>
  <si>
    <t>w_horseman_axe_2</t>
  </si>
  <si>
    <t>w_horseman_axe_3</t>
  </si>
  <si>
    <t>w_german_knight_axe</t>
  </si>
  <si>
    <t>w_german_knight_axe_2</t>
  </si>
  <si>
    <t>w_knight_battle_axe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</si>
  <si>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</si>
  <si>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</si>
  <si>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</si>
  <si>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</si>
  <si>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</si>
  <si>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</si>
  <si>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</si>
  <si>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</si>
  <si>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</si>
  <si>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</si>
  <si>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</si>
  <si>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</si>
  <si>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</si>
  <si>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</si>
  <si>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</si>
  <si>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</si>
  <si>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</si>
  <si>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</si>
  <si>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</si>
  <si>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</si>
  <si>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</si>
  <si>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</si>
  <si>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</si>
  <si>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</si>
  <si>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</si>
  <si>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</si>
  <si>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</si>
  <si>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</si>
  <si>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</si>
  <si>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</si>
  <si>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</si>
  <si>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</si>
  <si>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</si>
  <si>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</si>
  <si>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</si>
  <si>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</si>
  <si>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</si>
  <si>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</si>
  <si>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</si>
  <si>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</si>
  <si>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</si>
  <si>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</si>
  <si>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</si>
  <si>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</si>
  <si>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</si>
  <si>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</si>
  <si>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</si>
  <si>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</si>
  <si>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</si>
  <si>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</si>
  <si>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</si>
  <si>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</si>
  <si>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</si>
  <si>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</si>
  <si>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</si>
  <si>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</si>
  <si>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</si>
  <si>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</si>
  <si>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</si>
  <si>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</si>
  <si>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</si>
  <si>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</si>
  <si>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</si>
  <si>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</si>
  <si>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</si>
  <si>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</si>
  <si>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</si>
  <si>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</si>
  <si>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</si>
  <si>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</si>
  <si>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</si>
  <si>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</si>
  <si>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</si>
  <si>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</si>
  <si>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</si>
  <si>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</si>
  <si>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</si>
  <si>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</si>
  <si>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</si>
  <si>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</si>
  <si>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</si>
  <si>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</si>
  <si>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</si>
  <si>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</si>
  <si>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</si>
  <si>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</si>
  <si>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</si>
  <si>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</si>
  <si>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</si>
  <si>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</si>
  <si>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</si>
  <si>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</si>
  <si>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</si>
  <si>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</si>
  <si>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</si>
  <si>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</si>
  <si>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</si>
  <si>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</si>
  <si>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</si>
  <si>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</si>
  <si>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</si>
  <si>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</si>
  <si>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Draw Speed</t>
  </si>
  <si>
    <t>Projectile Speed</t>
  </si>
  <si>
    <t>Accuracy</t>
  </si>
  <si>
    <t>Damage</t>
  </si>
  <si>
    <t>s</t>
  </si>
  <si>
    <t>w_bill_1</t>
  </si>
  <si>
    <t>w_bill_2</t>
  </si>
  <si>
    <t>w_bill_3</t>
  </si>
  <si>
    <t>w_bill_4</t>
  </si>
  <si>
    <t>w_bec_de_corbin</t>
  </si>
  <si>
    <t>w_lochaber_axe_1</t>
  </si>
  <si>
    <t>w_lochaber_axe_2</t>
  </si>
  <si>
    <t>w_lochaber_axe_3</t>
  </si>
  <si>
    <t>w_lochaber_axe_4</t>
  </si>
  <si>
    <t>w_lochaber_axe_5</t>
  </si>
  <si>
    <t>Abundance</t>
  </si>
  <si>
    <t>Hitpoints</t>
  </si>
  <si>
    <t>Armor</t>
  </si>
  <si>
    <t>Maneuver</t>
  </si>
  <si>
    <t>Charge</t>
  </si>
  <si>
    <t>Sumpter</t>
  </si>
  <si>
    <t>Rouncey</t>
  </si>
  <si>
    <t>Courser</t>
  </si>
  <si>
    <t>Hunter</t>
  </si>
  <si>
    <t>Barded</t>
  </si>
  <si>
    <t>Barded Chamfrom</t>
  </si>
  <si>
    <t>Charger</t>
  </si>
  <si>
    <t>War Horse</t>
  </si>
  <si>
    <t>a280</t>
  </si>
  <si>
    <t>Ammo</t>
  </si>
  <si>
    <t>a280_crouch</t>
  </si>
  <si>
    <t>a280_stun</t>
  </si>
  <si>
    <t>a295</t>
  </si>
  <si>
    <t>a295_crouch</t>
  </si>
  <si>
    <t>a295_stun</t>
  </si>
  <si>
    <t>mandalorian_heavy_blaster</t>
  </si>
  <si>
    <t>corellian_destroyer_blaster</t>
  </si>
  <si>
    <t>dlt19</t>
  </si>
  <si>
    <t>dlt19_scope</t>
  </si>
  <si>
    <t>dlt20a</t>
  </si>
  <si>
    <t>e17d</t>
  </si>
  <si>
    <t>dc17m</t>
  </si>
  <si>
    <t>dc15a</t>
  </si>
  <si>
    <t>dc15a_hip</t>
  </si>
  <si>
    <t>dc15s</t>
  </si>
  <si>
    <t>trandoshan_acp_array_gun</t>
  </si>
  <si>
    <t>trandoshan_stun_gun</t>
  </si>
  <si>
    <t>quicksnap_36t</t>
  </si>
  <si>
    <t>bothan_bola_carabine</t>
  </si>
  <si>
    <t>ee3</t>
  </si>
  <si>
    <t>ee3_stun</t>
  </si>
  <si>
    <t>mg15</t>
  </si>
  <si>
    <t>RT-97C</t>
  </si>
  <si>
    <t>e5</t>
  </si>
  <si>
    <t>e11</t>
  </si>
  <si>
    <t>e11_stun</t>
  </si>
  <si>
    <t>wookiee_bowcaster</t>
  </si>
  <si>
    <t>kashyyyk_long_gun</t>
  </si>
  <si>
    <t>tusken_rifle</t>
  </si>
  <si>
    <t>geonosian_sonic_rifle</t>
  </si>
  <si>
    <t>t21</t>
  </si>
  <si>
    <t>senate_rifle</t>
  </si>
  <si>
    <t>kisteer_1284</t>
  </si>
  <si>
    <t>ion_blaster</t>
  </si>
  <si>
    <t>heavy_repeater</t>
  </si>
  <si>
    <t>storm_rifle</t>
  </si>
  <si>
    <t>A</t>
  </si>
  <si>
    <t>dh17</t>
  </si>
  <si>
    <t>dh17_stun</t>
  </si>
  <si>
    <t>se14r</t>
  </si>
  <si>
    <t>dl44a</t>
  </si>
  <si>
    <t>dl44a_stun</t>
  </si>
  <si>
    <t>dl44b</t>
  </si>
  <si>
    <t>q2</t>
  </si>
  <si>
    <t>q2_stun</t>
  </si>
  <si>
    <t>elg3a</t>
  </si>
  <si>
    <t>elg3a_stun</t>
  </si>
  <si>
    <t>scout_trooper_pistol</t>
  </si>
  <si>
    <t>ddc_defender</t>
  </si>
  <si>
    <t>geonosian_sonic_pistol</t>
  </si>
  <si>
    <t>dl18</t>
  </si>
  <si>
    <t>westar</t>
  </si>
  <si>
    <t>westar_stun</t>
  </si>
  <si>
    <t>trandoshan_supressor</t>
  </si>
  <si>
    <t>wrist_blaster</t>
  </si>
  <si>
    <t>umbaran_rifle</t>
  </si>
  <si>
    <t>e5s</t>
  </si>
  <si>
    <t>piraterifle</t>
  </si>
  <si>
    <t>Ancient Blaster Rifle</t>
  </si>
  <si>
    <t>assassin_rifle</t>
  </si>
  <si>
    <t>sith_blaster</t>
  </si>
  <si>
    <t>sith_droid_blaster</t>
  </si>
  <si>
    <t>havoc_rifle</t>
  </si>
  <si>
    <t>wpn_blaster_dc17m_auto</t>
  </si>
  <si>
    <t>westar35</t>
  </si>
  <si>
    <t>ll-30_pistol</t>
  </si>
  <si>
    <t>ig86_e5_pistol</t>
  </si>
  <si>
    <t>bandit_pistol</t>
  </si>
  <si>
    <t>dc17sa</t>
  </si>
  <si>
    <t>Has Autofire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</si>
</sst>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14"/>
  <sheetViews>
    <sheetView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1" max="1" width="24.5546875" customWidth="1"/>
    <col min="2" max="2" width="24.4414062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3">
      <c r="A2" s="2" t="s">
        <v>8</v>
      </c>
      <c r="B2" s="2" t="s">
        <v>21</v>
      </c>
      <c r="C2" s="9">
        <v>4</v>
      </c>
      <c r="D2" s="10">
        <v>2.5</v>
      </c>
      <c r="E2" s="11"/>
      <c r="F2" s="12">
        <v>99</v>
      </c>
      <c r="G2" s="13">
        <v>63</v>
      </c>
      <c r="H2" s="14">
        <v>13</v>
      </c>
      <c r="I2" s="14">
        <v>0</v>
      </c>
    </row>
    <row r="3" spans="1:9" x14ac:dyDescent="0.3">
      <c r="A3" s="2" t="s">
        <v>9</v>
      </c>
      <c r="B3" s="2" t="s">
        <v>22</v>
      </c>
      <c r="C3" s="9">
        <v>77</v>
      </c>
      <c r="D3" s="10">
        <v>2</v>
      </c>
      <c r="E3" s="11"/>
      <c r="F3" s="12">
        <v>99</v>
      </c>
      <c r="G3" s="13">
        <v>73</v>
      </c>
      <c r="H3" s="14">
        <v>20</v>
      </c>
      <c r="I3" s="14">
        <v>0</v>
      </c>
    </row>
    <row r="4" spans="1:9" x14ac:dyDescent="0.3">
      <c r="A4" s="2" t="s">
        <v>10</v>
      </c>
      <c r="B4" s="2" t="s">
        <v>23</v>
      </c>
      <c r="C4" s="9">
        <v>293</v>
      </c>
      <c r="D4" s="10">
        <v>2</v>
      </c>
      <c r="E4" s="11"/>
      <c r="F4" s="12">
        <v>95</v>
      </c>
      <c r="G4" s="13">
        <v>70</v>
      </c>
      <c r="H4" s="14">
        <v>30</v>
      </c>
      <c r="I4" s="14">
        <v>0</v>
      </c>
    </row>
    <row r="5" spans="1:9" x14ac:dyDescent="0.3">
      <c r="A5" s="2" t="s">
        <v>11</v>
      </c>
      <c r="B5" s="2" t="s">
        <v>24</v>
      </c>
      <c r="C5" s="9">
        <v>317</v>
      </c>
      <c r="D5" s="10">
        <v>2</v>
      </c>
      <c r="E5" s="11"/>
      <c r="F5" s="12">
        <v>95</v>
      </c>
      <c r="G5" s="13">
        <v>70</v>
      </c>
      <c r="H5" s="14">
        <v>31</v>
      </c>
      <c r="I5" s="14">
        <v>0</v>
      </c>
    </row>
    <row r="6" spans="1:9" x14ac:dyDescent="0.3">
      <c r="A6" s="2" t="s">
        <v>12</v>
      </c>
      <c r="B6" s="2" t="s">
        <v>32</v>
      </c>
      <c r="C6" s="9">
        <v>372</v>
      </c>
      <c r="D6" s="10">
        <v>2.5</v>
      </c>
      <c r="E6" s="11"/>
      <c r="F6" s="12">
        <v>95</v>
      </c>
      <c r="G6" s="13">
        <v>76</v>
      </c>
      <c r="H6" s="14">
        <v>33</v>
      </c>
      <c r="I6" s="14">
        <v>19</v>
      </c>
    </row>
    <row r="7" spans="1:9" x14ac:dyDescent="0.3">
      <c r="A7" s="2" t="s">
        <v>13</v>
      </c>
      <c r="B7" s="2" t="s">
        <v>31</v>
      </c>
      <c r="C7" s="9">
        <v>334</v>
      </c>
      <c r="D7" s="10">
        <v>2</v>
      </c>
      <c r="E7" s="11"/>
      <c r="F7" s="12">
        <v>95</v>
      </c>
      <c r="G7" s="13">
        <v>63</v>
      </c>
      <c r="H7" s="14">
        <v>32</v>
      </c>
      <c r="I7" s="14">
        <v>0</v>
      </c>
    </row>
    <row r="8" spans="1:9" x14ac:dyDescent="0.3">
      <c r="A8" s="2" t="s">
        <v>14</v>
      </c>
      <c r="B8" s="2" t="s">
        <v>25</v>
      </c>
      <c r="C8" s="9">
        <v>422</v>
      </c>
      <c r="D8" s="10">
        <v>9</v>
      </c>
      <c r="E8" s="11">
        <v>14</v>
      </c>
      <c r="F8" s="12">
        <v>79</v>
      </c>
      <c r="G8" s="13">
        <v>75</v>
      </c>
      <c r="H8" s="14">
        <v>45</v>
      </c>
      <c r="I8" s="14">
        <v>0</v>
      </c>
    </row>
    <row r="9" spans="1:9" x14ac:dyDescent="0.3">
      <c r="A9" s="2" t="s">
        <v>15</v>
      </c>
      <c r="B9" s="2" t="s">
        <v>30</v>
      </c>
      <c r="C9" s="9">
        <v>336</v>
      </c>
      <c r="D9" s="10">
        <v>4</v>
      </c>
      <c r="E9" s="11"/>
      <c r="F9" s="12">
        <v>96</v>
      </c>
      <c r="G9" s="13">
        <v>69</v>
      </c>
      <c r="H9" s="14">
        <v>28</v>
      </c>
      <c r="I9" s="14">
        <v>0</v>
      </c>
    </row>
    <row r="10" spans="1:9" x14ac:dyDescent="0.3">
      <c r="A10" s="2" t="s">
        <v>16</v>
      </c>
      <c r="B10" s="2" t="s">
        <v>33</v>
      </c>
      <c r="C10" s="9">
        <v>262</v>
      </c>
      <c r="D10" s="10">
        <v>3.25</v>
      </c>
      <c r="E10" s="11"/>
      <c r="F10" s="12">
        <v>97</v>
      </c>
      <c r="G10" s="13">
        <v>72</v>
      </c>
      <c r="H10" s="14">
        <v>26</v>
      </c>
      <c r="I10" s="14">
        <v>0</v>
      </c>
    </row>
    <row r="11" spans="1:9" x14ac:dyDescent="0.3">
      <c r="A11" s="2" t="s">
        <v>17</v>
      </c>
      <c r="B11" s="2" t="s">
        <v>26</v>
      </c>
      <c r="C11" s="9">
        <v>83</v>
      </c>
      <c r="D11" s="10">
        <v>3.25</v>
      </c>
      <c r="E11" s="11"/>
      <c r="F11" s="12">
        <v>96</v>
      </c>
      <c r="G11" s="13">
        <v>75</v>
      </c>
      <c r="H11" s="14">
        <v>21</v>
      </c>
      <c r="I11" s="14">
        <v>0</v>
      </c>
    </row>
    <row r="12" spans="1:9" x14ac:dyDescent="0.3">
      <c r="A12" s="2" t="s">
        <v>18</v>
      </c>
      <c r="B12" s="2" t="s">
        <v>29</v>
      </c>
      <c r="C12" s="9">
        <v>98</v>
      </c>
      <c r="D12" s="10">
        <v>2.5</v>
      </c>
      <c r="E12" s="11"/>
      <c r="F12" s="12">
        <v>98</v>
      </c>
      <c r="G12" s="13">
        <v>70</v>
      </c>
      <c r="H12" s="14">
        <v>21</v>
      </c>
      <c r="I12" s="14">
        <v>0</v>
      </c>
    </row>
    <row r="13" spans="1:9" x14ac:dyDescent="0.3">
      <c r="A13" s="2" t="s">
        <v>19</v>
      </c>
      <c r="B13" s="2" t="s">
        <v>28</v>
      </c>
      <c r="C13" s="9">
        <v>152</v>
      </c>
      <c r="D13" s="10">
        <v>2.75</v>
      </c>
      <c r="E13" s="11"/>
      <c r="F13" s="12">
        <v>98</v>
      </c>
      <c r="G13" s="13">
        <v>71</v>
      </c>
      <c r="H13" s="14">
        <v>23</v>
      </c>
      <c r="I13" s="14">
        <v>0</v>
      </c>
    </row>
    <row r="14" spans="1:9" x14ac:dyDescent="0.3">
      <c r="A14" s="2" t="s">
        <v>20</v>
      </c>
      <c r="B14" s="2" t="s">
        <v>27</v>
      </c>
      <c r="C14" s="9">
        <v>212</v>
      </c>
      <c r="D14" s="10">
        <v>3</v>
      </c>
      <c r="E14" s="11"/>
      <c r="F14" s="12">
        <v>97</v>
      </c>
      <c r="G14" s="13">
        <v>71</v>
      </c>
      <c r="H14" s="14">
        <v>24</v>
      </c>
      <c r="I14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28"/>
  <sheetViews>
    <sheetView workbookViewId="0">
      <selection activeCell="H12" sqref="H12"/>
    </sheetView>
  </sheetViews>
  <sheetFormatPr defaultRowHeight="14.4" x14ac:dyDescent="0.3"/>
  <cols>
    <col min="1" max="1" width="25.6640625" customWidth="1"/>
    <col min="2" max="2" width="20.10937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3">
      <c r="A2" s="2" t="s">
        <v>35</v>
      </c>
      <c r="B2" s="2" t="s">
        <v>60</v>
      </c>
      <c r="C2" s="15">
        <v>71</v>
      </c>
      <c r="D2" s="10">
        <v>1.25</v>
      </c>
      <c r="E2" s="11"/>
      <c r="F2" s="12">
        <v>98</v>
      </c>
      <c r="G2" s="13">
        <v>46</v>
      </c>
      <c r="H2" s="14">
        <v>21</v>
      </c>
      <c r="I2" s="14">
        <v>0</v>
      </c>
    </row>
    <row r="3" spans="1:9" x14ac:dyDescent="0.3">
      <c r="A3" s="2" t="s">
        <v>36</v>
      </c>
      <c r="B3" s="2" t="s">
        <v>59</v>
      </c>
      <c r="C3" s="15">
        <v>221</v>
      </c>
      <c r="D3" s="10">
        <v>1.75</v>
      </c>
      <c r="E3" s="11"/>
      <c r="F3" s="12">
        <v>97</v>
      </c>
      <c r="G3" s="13">
        <v>70</v>
      </c>
      <c r="H3" s="14">
        <v>34</v>
      </c>
      <c r="I3" s="14">
        <v>0</v>
      </c>
    </row>
    <row r="4" spans="1:9" x14ac:dyDescent="0.3">
      <c r="A4" s="2" t="s">
        <v>37</v>
      </c>
      <c r="B4" s="2" t="s">
        <v>59</v>
      </c>
      <c r="C4" s="15">
        <v>87</v>
      </c>
      <c r="D4" s="10">
        <v>1.5</v>
      </c>
      <c r="E4" s="11"/>
      <c r="F4" s="12">
        <v>96</v>
      </c>
      <c r="G4" s="13">
        <v>71</v>
      </c>
      <c r="H4" s="14">
        <v>32</v>
      </c>
      <c r="I4" s="14">
        <v>0</v>
      </c>
    </row>
    <row r="5" spans="1:9" x14ac:dyDescent="0.3">
      <c r="A5" s="2" t="s">
        <v>38</v>
      </c>
      <c r="B5" s="2" t="s">
        <v>59</v>
      </c>
      <c r="C5" s="15">
        <v>142</v>
      </c>
      <c r="D5" s="10">
        <v>2</v>
      </c>
      <c r="E5" s="11"/>
      <c r="F5" s="12">
        <v>95</v>
      </c>
      <c r="G5" s="13">
        <v>71</v>
      </c>
      <c r="H5" s="14">
        <v>33</v>
      </c>
      <c r="I5" s="14">
        <v>0</v>
      </c>
    </row>
    <row r="6" spans="1:9" x14ac:dyDescent="0.3">
      <c r="A6" s="2" t="s">
        <v>39</v>
      </c>
      <c r="B6" s="2" t="s">
        <v>59</v>
      </c>
      <c r="C6" s="15">
        <v>190</v>
      </c>
      <c r="D6" s="10">
        <v>1.75</v>
      </c>
      <c r="E6" s="11"/>
      <c r="F6" s="12">
        <v>96</v>
      </c>
      <c r="G6" s="13">
        <v>73</v>
      </c>
      <c r="H6" s="14">
        <v>34</v>
      </c>
      <c r="I6" s="14">
        <v>0</v>
      </c>
    </row>
    <row r="7" spans="1:9" x14ac:dyDescent="0.3">
      <c r="A7" s="2"/>
      <c r="B7" s="2"/>
      <c r="C7" s="15"/>
      <c r="D7" s="10"/>
      <c r="E7" s="11"/>
      <c r="F7" s="12"/>
      <c r="G7" s="13"/>
      <c r="H7" s="14"/>
      <c r="I7" s="14"/>
    </row>
    <row r="8" spans="1:9" x14ac:dyDescent="0.3">
      <c r="A8" s="2" t="s">
        <v>40</v>
      </c>
      <c r="B8" s="2" t="s">
        <v>61</v>
      </c>
      <c r="C8" s="15">
        <v>202</v>
      </c>
      <c r="D8" s="10">
        <v>1.5</v>
      </c>
      <c r="E8" s="11"/>
      <c r="F8" s="12">
        <v>98</v>
      </c>
      <c r="G8" s="13">
        <v>77</v>
      </c>
      <c r="H8" s="14">
        <v>31</v>
      </c>
      <c r="I8" s="14">
        <v>0</v>
      </c>
    </row>
    <row r="9" spans="1:9" x14ac:dyDescent="0.3">
      <c r="A9" s="2" t="s">
        <v>41</v>
      </c>
      <c r="B9" s="2" t="s">
        <v>61</v>
      </c>
      <c r="C9" s="15">
        <v>176</v>
      </c>
      <c r="D9" s="10">
        <v>1.75</v>
      </c>
      <c r="E9" s="11"/>
      <c r="F9" s="12">
        <v>97</v>
      </c>
      <c r="G9" s="13">
        <v>73</v>
      </c>
      <c r="H9" s="14">
        <v>30</v>
      </c>
      <c r="I9" s="14">
        <v>0</v>
      </c>
    </row>
    <row r="10" spans="1:9" x14ac:dyDescent="0.3">
      <c r="A10" s="2" t="s">
        <v>42</v>
      </c>
      <c r="B10" s="2" t="s">
        <v>61</v>
      </c>
      <c r="C10" s="15">
        <v>234</v>
      </c>
      <c r="D10" s="10">
        <v>1.5</v>
      </c>
      <c r="E10" s="11"/>
      <c r="F10" s="12">
        <v>97</v>
      </c>
      <c r="G10" s="13">
        <v>79</v>
      </c>
      <c r="H10" s="14">
        <v>32</v>
      </c>
      <c r="I10" s="14">
        <v>0</v>
      </c>
    </row>
    <row r="11" spans="1:9" x14ac:dyDescent="0.3">
      <c r="A11" s="2" t="s">
        <v>43</v>
      </c>
      <c r="B11" s="2" t="s">
        <v>62</v>
      </c>
      <c r="C11" s="15">
        <v>354</v>
      </c>
      <c r="D11" s="10">
        <v>3</v>
      </c>
      <c r="E11" s="11"/>
      <c r="F11" s="12">
        <v>94</v>
      </c>
      <c r="G11" s="13">
        <v>94</v>
      </c>
      <c r="H11" s="14">
        <v>35</v>
      </c>
      <c r="I11" s="14">
        <v>19</v>
      </c>
    </row>
    <row r="12" spans="1:9" x14ac:dyDescent="0.3">
      <c r="A12" s="2" t="s">
        <v>44</v>
      </c>
      <c r="B12" s="2" t="s">
        <v>62</v>
      </c>
      <c r="C12" s="15">
        <v>246</v>
      </c>
      <c r="D12" s="10">
        <v>2</v>
      </c>
      <c r="E12" s="11"/>
      <c r="F12" s="12">
        <v>96</v>
      </c>
      <c r="G12" s="13">
        <v>79</v>
      </c>
      <c r="H12" s="14">
        <v>34</v>
      </c>
      <c r="I12" s="14">
        <v>0</v>
      </c>
    </row>
    <row r="13" spans="1:9" x14ac:dyDescent="0.3">
      <c r="A13" s="2" t="s">
        <v>45</v>
      </c>
      <c r="B13" s="2" t="s">
        <v>63</v>
      </c>
      <c r="C13" s="15">
        <v>371</v>
      </c>
      <c r="D13" s="10">
        <v>3</v>
      </c>
      <c r="E13" s="11"/>
      <c r="F13" s="12">
        <v>94</v>
      </c>
      <c r="G13" s="13">
        <v>97</v>
      </c>
      <c r="H13" s="14">
        <v>36</v>
      </c>
      <c r="I13" s="14">
        <v>18</v>
      </c>
    </row>
    <row r="14" spans="1:9" x14ac:dyDescent="0.3">
      <c r="A14" s="2"/>
      <c r="B14" s="2"/>
      <c r="C14" s="15"/>
      <c r="D14" s="10"/>
      <c r="E14" s="11"/>
      <c r="F14" s="12"/>
      <c r="G14" s="13"/>
      <c r="H14" s="14"/>
      <c r="I14" s="14"/>
    </row>
    <row r="15" spans="1:9" x14ac:dyDescent="0.3">
      <c r="A15" s="2" t="s">
        <v>46</v>
      </c>
      <c r="B15" s="2" t="s">
        <v>64</v>
      </c>
      <c r="C15" s="15">
        <v>236</v>
      </c>
      <c r="D15" s="10">
        <v>3.5</v>
      </c>
      <c r="E15" s="11"/>
      <c r="F15" s="12">
        <v>95</v>
      </c>
      <c r="G15" s="13">
        <v>99</v>
      </c>
      <c r="H15" s="14">
        <v>41</v>
      </c>
      <c r="I15" s="14">
        <v>0</v>
      </c>
    </row>
    <row r="16" spans="1:9" x14ac:dyDescent="0.3">
      <c r="A16" s="2" t="s">
        <v>47</v>
      </c>
      <c r="B16" s="2" t="s">
        <v>64</v>
      </c>
      <c r="C16" s="15">
        <v>287</v>
      </c>
      <c r="D16" s="10">
        <v>4</v>
      </c>
      <c r="E16" s="11"/>
      <c r="F16" s="12">
        <v>94</v>
      </c>
      <c r="G16" s="13">
        <v>98</v>
      </c>
      <c r="H16" s="14">
        <v>43</v>
      </c>
      <c r="I16" s="14">
        <v>0</v>
      </c>
    </row>
    <row r="17" spans="1:9" x14ac:dyDescent="0.3">
      <c r="A17" s="2" t="s">
        <v>48</v>
      </c>
      <c r="B17" s="2" t="s">
        <v>64</v>
      </c>
      <c r="C17" s="15">
        <v>321</v>
      </c>
      <c r="D17" s="10">
        <v>4</v>
      </c>
      <c r="E17" s="11"/>
      <c r="F17" s="12">
        <v>94</v>
      </c>
      <c r="G17" s="13">
        <v>99</v>
      </c>
      <c r="H17" s="14">
        <v>44</v>
      </c>
      <c r="I17" s="14">
        <v>0</v>
      </c>
    </row>
    <row r="18" spans="1:9" x14ac:dyDescent="0.3">
      <c r="A18" s="2" t="s">
        <v>49</v>
      </c>
      <c r="B18" s="2" t="s">
        <v>65</v>
      </c>
      <c r="C18" s="15">
        <v>304</v>
      </c>
      <c r="D18" s="10">
        <v>4</v>
      </c>
      <c r="E18" s="11"/>
      <c r="F18" s="12">
        <v>90</v>
      </c>
      <c r="G18" s="13">
        <v>156</v>
      </c>
      <c r="H18" s="14">
        <v>39</v>
      </c>
      <c r="I18" s="14">
        <v>0</v>
      </c>
    </row>
    <row r="19" spans="1:9" x14ac:dyDescent="0.3">
      <c r="A19" s="2"/>
      <c r="B19" s="2"/>
      <c r="C19" s="15"/>
      <c r="D19" s="10"/>
      <c r="E19" s="11"/>
      <c r="F19" s="12"/>
      <c r="G19" s="13"/>
      <c r="H19" s="14"/>
      <c r="I19" s="14"/>
    </row>
    <row r="20" spans="1:9" x14ac:dyDescent="0.3">
      <c r="A20" s="2" t="s">
        <v>50</v>
      </c>
      <c r="B20" s="2" t="s">
        <v>66</v>
      </c>
      <c r="C20" s="15">
        <v>539</v>
      </c>
      <c r="D20" s="10">
        <v>5.75</v>
      </c>
      <c r="E20" s="11"/>
      <c r="F20" s="12">
        <v>86</v>
      </c>
      <c r="G20" s="13">
        <v>140</v>
      </c>
      <c r="H20" s="14">
        <v>51</v>
      </c>
      <c r="I20" s="14">
        <v>0</v>
      </c>
    </row>
    <row r="21" spans="1:9" x14ac:dyDescent="0.3">
      <c r="A21" s="2" t="s">
        <v>51</v>
      </c>
      <c r="B21" s="2" t="s">
        <v>66</v>
      </c>
      <c r="C21" s="15">
        <v>628</v>
      </c>
      <c r="D21" s="10">
        <v>6</v>
      </c>
      <c r="E21" s="11"/>
      <c r="F21" s="12">
        <v>85</v>
      </c>
      <c r="G21" s="13">
        <v>155</v>
      </c>
      <c r="H21" s="14">
        <v>52</v>
      </c>
      <c r="I21" s="14">
        <v>0</v>
      </c>
    </row>
    <row r="22" spans="1:9" x14ac:dyDescent="0.3">
      <c r="A22" s="2" t="s">
        <v>52</v>
      </c>
      <c r="B22" s="2" t="s">
        <v>66</v>
      </c>
      <c r="C22" s="15">
        <v>334</v>
      </c>
      <c r="D22" s="10">
        <v>5</v>
      </c>
      <c r="E22" s="11"/>
      <c r="F22" s="12">
        <v>89</v>
      </c>
      <c r="G22" s="13">
        <v>107</v>
      </c>
      <c r="H22" s="14">
        <v>45</v>
      </c>
      <c r="I22" s="14">
        <v>0</v>
      </c>
    </row>
    <row r="23" spans="1:9" x14ac:dyDescent="0.3">
      <c r="A23" s="2" t="s">
        <v>53</v>
      </c>
      <c r="B23" s="2" t="s">
        <v>66</v>
      </c>
      <c r="C23" s="15">
        <v>306</v>
      </c>
      <c r="D23" s="10">
        <v>5</v>
      </c>
      <c r="E23" s="11"/>
      <c r="F23" s="12">
        <v>91</v>
      </c>
      <c r="G23" s="13">
        <v>103</v>
      </c>
      <c r="H23" s="14">
        <v>44</v>
      </c>
      <c r="I23" s="14">
        <v>0</v>
      </c>
    </row>
    <row r="24" spans="1:9" x14ac:dyDescent="0.3">
      <c r="A24" s="2" t="s">
        <v>54</v>
      </c>
      <c r="B24" s="2" t="s">
        <v>66</v>
      </c>
      <c r="C24" s="15">
        <v>368</v>
      </c>
      <c r="D24" s="10">
        <v>5.25</v>
      </c>
      <c r="E24" s="11"/>
      <c r="F24" s="12">
        <v>90</v>
      </c>
      <c r="G24" s="13">
        <v>106</v>
      </c>
      <c r="H24" s="14">
        <v>46</v>
      </c>
      <c r="I24" s="14">
        <v>0</v>
      </c>
    </row>
    <row r="25" spans="1:9" x14ac:dyDescent="0.3">
      <c r="A25" s="2" t="s">
        <v>55</v>
      </c>
      <c r="B25" s="2" t="s">
        <v>66</v>
      </c>
      <c r="C25" s="15">
        <v>399</v>
      </c>
      <c r="D25" s="10">
        <v>5.25</v>
      </c>
      <c r="E25" s="11"/>
      <c r="F25" s="12">
        <v>89</v>
      </c>
      <c r="G25" s="13">
        <v>110</v>
      </c>
      <c r="H25" s="14">
        <v>47</v>
      </c>
      <c r="I25" s="14">
        <v>0</v>
      </c>
    </row>
    <row r="26" spans="1:9" x14ac:dyDescent="0.3">
      <c r="A26" s="2" t="s">
        <v>56</v>
      </c>
      <c r="B26" s="2" t="s">
        <v>66</v>
      </c>
      <c r="C26" s="15">
        <v>291</v>
      </c>
      <c r="D26" s="10">
        <v>5</v>
      </c>
      <c r="E26" s="11"/>
      <c r="F26" s="12">
        <v>91</v>
      </c>
      <c r="G26" s="13">
        <v>106</v>
      </c>
      <c r="H26" s="14">
        <v>43</v>
      </c>
      <c r="I26" s="14">
        <v>0</v>
      </c>
    </row>
    <row r="27" spans="1:9" x14ac:dyDescent="0.3">
      <c r="A27" s="2" t="s">
        <v>57</v>
      </c>
      <c r="B27" s="2" t="s">
        <v>66</v>
      </c>
      <c r="C27" s="15">
        <v>498</v>
      </c>
      <c r="D27" s="10">
        <v>5.5</v>
      </c>
      <c r="E27" s="11"/>
      <c r="F27" s="12">
        <v>88</v>
      </c>
      <c r="G27" s="13">
        <v>105</v>
      </c>
      <c r="H27" s="14">
        <v>49</v>
      </c>
      <c r="I27" s="14">
        <v>0</v>
      </c>
    </row>
    <row r="28" spans="1:9" x14ac:dyDescent="0.3">
      <c r="A28" s="2" t="s">
        <v>58</v>
      </c>
      <c r="B28" s="2" t="s">
        <v>66</v>
      </c>
      <c r="C28" s="15">
        <v>464</v>
      </c>
      <c r="D28" s="10">
        <v>5.5</v>
      </c>
      <c r="E28" s="11"/>
      <c r="F28" s="12">
        <v>89</v>
      </c>
      <c r="G28" s="13">
        <v>101</v>
      </c>
      <c r="H28" s="14">
        <v>48</v>
      </c>
      <c r="I28" s="1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K34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31.44140625" customWidth="1"/>
    <col min="2" max="2" width="20.109375" customWidth="1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1" x14ac:dyDescent="0.3">
      <c r="A2" s="2" t="s">
        <v>67</v>
      </c>
      <c r="B2" s="2" t="s">
        <v>121</v>
      </c>
      <c r="C2" s="6">
        <v>73</v>
      </c>
      <c r="D2" s="4">
        <v>0.5</v>
      </c>
      <c r="E2" s="7">
        <v>0</v>
      </c>
      <c r="F2" s="5">
        <v>105</v>
      </c>
      <c r="G2" s="3">
        <v>47</v>
      </c>
      <c r="H2" s="1">
        <v>22</v>
      </c>
      <c r="I2" s="1">
        <v>31</v>
      </c>
    </row>
    <row r="3" spans="1:11" x14ac:dyDescent="0.3">
      <c r="A3" s="2" t="s">
        <v>68</v>
      </c>
      <c r="B3" s="2" t="s">
        <v>122</v>
      </c>
      <c r="C3" s="6">
        <v>122</v>
      </c>
      <c r="D3" s="4">
        <v>0.7</v>
      </c>
      <c r="E3" s="7">
        <v>0</v>
      </c>
      <c r="F3" s="5">
        <v>108</v>
      </c>
      <c r="G3" s="3">
        <v>41</v>
      </c>
      <c r="H3" s="1">
        <v>28</v>
      </c>
      <c r="I3" s="1">
        <v>27</v>
      </c>
    </row>
    <row r="4" spans="1:11" x14ac:dyDescent="0.3">
      <c r="A4" s="2" t="s">
        <v>69</v>
      </c>
      <c r="B4" s="2" t="s">
        <v>123</v>
      </c>
      <c r="C4" s="6">
        <v>136</v>
      </c>
      <c r="D4" s="4">
        <v>0.6</v>
      </c>
      <c r="E4" s="7">
        <v>0</v>
      </c>
      <c r="F4" s="5">
        <v>105</v>
      </c>
      <c r="G4" s="3">
        <v>47</v>
      </c>
      <c r="H4" s="1">
        <v>25</v>
      </c>
      <c r="I4" s="1">
        <v>29</v>
      </c>
    </row>
    <row r="5" spans="1:11" x14ac:dyDescent="0.3">
      <c r="A5" s="2"/>
      <c r="B5" s="2"/>
      <c r="C5" s="6"/>
      <c r="D5" s="4"/>
      <c r="E5" s="7"/>
      <c r="F5" s="5"/>
      <c r="G5" s="3"/>
      <c r="H5" s="1"/>
      <c r="I5" s="1"/>
    </row>
    <row r="6" spans="1:11" x14ac:dyDescent="0.3">
      <c r="A6" s="2" t="s">
        <v>70</v>
      </c>
      <c r="B6" s="2" t="s">
        <v>124</v>
      </c>
      <c r="C6" s="6">
        <v>325</v>
      </c>
      <c r="D6" s="4">
        <v>1.2</v>
      </c>
      <c r="E6" s="7">
        <v>0</v>
      </c>
      <c r="F6" s="5">
        <v>103</v>
      </c>
      <c r="G6" s="3">
        <v>70</v>
      </c>
      <c r="H6" s="1">
        <v>34</v>
      </c>
      <c r="I6" s="1">
        <v>19</v>
      </c>
      <c r="J6">
        <f t="shared" ref="J6:J16" si="0">SUM(F6:I6)</f>
        <v>226</v>
      </c>
      <c r="K6">
        <f t="shared" ref="K6:K16" si="1">J6*D6^2</f>
        <v>325.44</v>
      </c>
    </row>
    <row r="7" spans="1:11" x14ac:dyDescent="0.3">
      <c r="A7" s="2" t="s">
        <v>71</v>
      </c>
      <c r="B7" s="2" t="s">
        <v>125</v>
      </c>
      <c r="C7" s="6">
        <v>488</v>
      </c>
      <c r="D7" s="4">
        <v>1.4</v>
      </c>
      <c r="E7" s="7">
        <v>0</v>
      </c>
      <c r="F7" s="5">
        <v>100</v>
      </c>
      <c r="G7" s="3">
        <v>95</v>
      </c>
      <c r="H7" s="1">
        <v>28</v>
      </c>
      <c r="I7" s="1">
        <v>26</v>
      </c>
      <c r="J7">
        <f t="shared" si="0"/>
        <v>249</v>
      </c>
      <c r="K7">
        <f t="shared" si="1"/>
        <v>488.03999999999996</v>
      </c>
    </row>
    <row r="8" spans="1:11" x14ac:dyDescent="0.3">
      <c r="A8" s="2" t="s">
        <v>72</v>
      </c>
      <c r="B8" s="2" t="s">
        <v>126</v>
      </c>
      <c r="C8" s="6">
        <v>572</v>
      </c>
      <c r="D8" s="4">
        <v>1.5</v>
      </c>
      <c r="E8" s="7">
        <v>0</v>
      </c>
      <c r="F8" s="5">
        <v>99</v>
      </c>
      <c r="G8" s="3">
        <v>101</v>
      </c>
      <c r="H8" s="1">
        <v>29</v>
      </c>
      <c r="I8" s="1">
        <v>25</v>
      </c>
      <c r="J8">
        <f t="shared" si="0"/>
        <v>254</v>
      </c>
      <c r="K8">
        <f t="shared" si="1"/>
        <v>571.5</v>
      </c>
    </row>
    <row r="9" spans="1:11" x14ac:dyDescent="0.3">
      <c r="A9" s="2" t="s">
        <v>73</v>
      </c>
      <c r="B9" s="2" t="s">
        <v>125</v>
      </c>
      <c r="C9" s="6">
        <v>488</v>
      </c>
      <c r="D9" s="4">
        <v>1.4</v>
      </c>
      <c r="E9" s="7">
        <v>0</v>
      </c>
      <c r="F9" s="5">
        <v>100</v>
      </c>
      <c r="G9" s="3">
        <v>95</v>
      </c>
      <c r="H9" s="1">
        <v>29</v>
      </c>
      <c r="I9" s="1">
        <v>25</v>
      </c>
      <c r="J9">
        <f t="shared" si="0"/>
        <v>249</v>
      </c>
      <c r="K9">
        <f t="shared" si="1"/>
        <v>488.03999999999996</v>
      </c>
    </row>
    <row r="10" spans="1:11" x14ac:dyDescent="0.3">
      <c r="A10" s="2" t="s">
        <v>74</v>
      </c>
      <c r="B10" s="2" t="s">
        <v>126</v>
      </c>
      <c r="C10" s="6">
        <v>572</v>
      </c>
      <c r="D10" s="4">
        <v>1.5</v>
      </c>
      <c r="E10" s="7">
        <v>0</v>
      </c>
      <c r="F10" s="5">
        <v>99</v>
      </c>
      <c r="G10" s="3">
        <v>101</v>
      </c>
      <c r="H10" s="1">
        <v>30</v>
      </c>
      <c r="I10" s="1">
        <v>24</v>
      </c>
      <c r="J10">
        <f t="shared" si="0"/>
        <v>254</v>
      </c>
      <c r="K10">
        <f t="shared" si="1"/>
        <v>571.5</v>
      </c>
    </row>
    <row r="11" spans="1:11" x14ac:dyDescent="0.3">
      <c r="A11" s="2" t="s">
        <v>75</v>
      </c>
      <c r="B11" s="2" t="s">
        <v>127</v>
      </c>
      <c r="C11" s="6">
        <v>400</v>
      </c>
      <c r="D11" s="4">
        <v>1.3</v>
      </c>
      <c r="E11" s="7">
        <v>0</v>
      </c>
      <c r="F11" s="5">
        <v>102</v>
      </c>
      <c r="G11" s="3">
        <v>81</v>
      </c>
      <c r="H11" s="1">
        <v>28</v>
      </c>
      <c r="I11" s="1">
        <v>26</v>
      </c>
      <c r="J11">
        <f t="shared" si="0"/>
        <v>237</v>
      </c>
      <c r="K11">
        <f t="shared" si="1"/>
        <v>400.53000000000003</v>
      </c>
    </row>
    <row r="12" spans="1:11" x14ac:dyDescent="0.3">
      <c r="A12" s="2" t="s">
        <v>76</v>
      </c>
      <c r="B12" s="2" t="s">
        <v>125</v>
      </c>
      <c r="C12" s="6">
        <v>488</v>
      </c>
      <c r="D12" s="4">
        <v>1.4</v>
      </c>
      <c r="E12" s="7">
        <v>0</v>
      </c>
      <c r="F12" s="5">
        <v>100</v>
      </c>
      <c r="G12" s="3">
        <v>95</v>
      </c>
      <c r="H12" s="1">
        <v>29</v>
      </c>
      <c r="I12" s="1">
        <v>25</v>
      </c>
      <c r="J12">
        <f t="shared" si="0"/>
        <v>249</v>
      </c>
      <c r="K12">
        <f t="shared" si="1"/>
        <v>488.03999999999996</v>
      </c>
    </row>
    <row r="13" spans="1:11" x14ac:dyDescent="0.3">
      <c r="A13" s="2" t="s">
        <v>77</v>
      </c>
      <c r="B13" s="2" t="s">
        <v>126</v>
      </c>
      <c r="C13" s="6">
        <v>572</v>
      </c>
      <c r="D13" s="4">
        <v>1.5</v>
      </c>
      <c r="E13" s="7">
        <v>0</v>
      </c>
      <c r="F13" s="5">
        <v>99</v>
      </c>
      <c r="G13" s="3">
        <v>101</v>
      </c>
      <c r="H13" s="1">
        <v>30</v>
      </c>
      <c r="I13" s="1">
        <v>24</v>
      </c>
      <c r="J13">
        <f t="shared" si="0"/>
        <v>254</v>
      </c>
      <c r="K13">
        <f t="shared" si="1"/>
        <v>571.5</v>
      </c>
    </row>
    <row r="14" spans="1:11" x14ac:dyDescent="0.3">
      <c r="A14" s="2" t="s">
        <v>78</v>
      </c>
      <c r="B14" s="2" t="s">
        <v>128</v>
      </c>
      <c r="C14" s="6">
        <v>506</v>
      </c>
      <c r="D14" s="4">
        <v>1.4</v>
      </c>
      <c r="E14" s="7">
        <v>0</v>
      </c>
      <c r="F14" s="5">
        <v>100</v>
      </c>
      <c r="G14" s="3">
        <v>98</v>
      </c>
      <c r="H14" s="1">
        <v>32</v>
      </c>
      <c r="I14" s="1">
        <v>28</v>
      </c>
      <c r="J14">
        <f t="shared" si="0"/>
        <v>258</v>
      </c>
      <c r="K14">
        <f t="shared" si="1"/>
        <v>505.67999999999995</v>
      </c>
    </row>
    <row r="15" spans="1:11" x14ac:dyDescent="0.3">
      <c r="A15" s="2" t="s">
        <v>79</v>
      </c>
      <c r="B15" s="2" t="s">
        <v>129</v>
      </c>
      <c r="C15" s="6">
        <v>402</v>
      </c>
      <c r="D15" s="4">
        <v>1.3</v>
      </c>
      <c r="E15" s="7">
        <v>0</v>
      </c>
      <c r="F15" s="5">
        <v>103</v>
      </c>
      <c r="G15" s="3">
        <v>74</v>
      </c>
      <c r="H15" s="1">
        <v>28</v>
      </c>
      <c r="I15" s="1">
        <v>33</v>
      </c>
      <c r="J15">
        <f t="shared" si="0"/>
        <v>238</v>
      </c>
      <c r="K15">
        <f t="shared" si="1"/>
        <v>402.22</v>
      </c>
    </row>
    <row r="16" spans="1:11" x14ac:dyDescent="0.3">
      <c r="A16" s="2" t="s">
        <v>80</v>
      </c>
      <c r="B16" s="2" t="s">
        <v>130</v>
      </c>
      <c r="C16" s="6">
        <v>406</v>
      </c>
      <c r="D16" s="4">
        <v>1.3</v>
      </c>
      <c r="E16" s="7">
        <v>0</v>
      </c>
      <c r="F16" s="5">
        <v>102</v>
      </c>
      <c r="G16" s="3">
        <v>81</v>
      </c>
      <c r="H16" s="1">
        <v>26</v>
      </c>
      <c r="I16" s="1">
        <v>31</v>
      </c>
      <c r="J16">
        <f t="shared" si="0"/>
        <v>240</v>
      </c>
      <c r="K16">
        <f t="shared" si="1"/>
        <v>405.6</v>
      </c>
    </row>
    <row r="17" spans="1:11" x14ac:dyDescent="0.3">
      <c r="A17" s="2"/>
      <c r="B17" s="2"/>
      <c r="C17" s="6"/>
      <c r="D17" s="4"/>
      <c r="E17" s="7"/>
      <c r="F17" s="5"/>
      <c r="G17" s="3"/>
      <c r="H17" s="1"/>
      <c r="I17" s="1"/>
    </row>
    <row r="18" spans="1:11" x14ac:dyDescent="0.3">
      <c r="A18" s="2" t="s">
        <v>81</v>
      </c>
      <c r="B18" s="2" t="s">
        <v>131</v>
      </c>
      <c r="C18" s="6">
        <v>415</v>
      </c>
      <c r="D18" s="4">
        <v>1.3</v>
      </c>
      <c r="E18" s="7">
        <v>0</v>
      </c>
      <c r="F18" s="5">
        <v>102</v>
      </c>
      <c r="G18" s="3">
        <v>85</v>
      </c>
      <c r="H18" s="1">
        <v>36</v>
      </c>
      <c r="I18" s="1">
        <v>21</v>
      </c>
      <c r="J18">
        <f t="shared" ref="J18:J34" si="2">SUM(D18:I18)</f>
        <v>245.3</v>
      </c>
      <c r="K18">
        <f t="shared" ref="K18:K34" si="3">J18*D18^2</f>
        <v>414.55700000000007</v>
      </c>
    </row>
    <row r="19" spans="1:11" x14ac:dyDescent="0.3">
      <c r="A19" s="2" t="s">
        <v>82</v>
      </c>
      <c r="B19" s="2" t="s">
        <v>132</v>
      </c>
      <c r="C19" s="6">
        <v>487</v>
      </c>
      <c r="D19" s="4">
        <v>1.4</v>
      </c>
      <c r="E19" s="7">
        <v>0</v>
      </c>
      <c r="F19" s="5">
        <v>101</v>
      </c>
      <c r="G19" s="3">
        <v>93</v>
      </c>
      <c r="H19" s="1">
        <v>30</v>
      </c>
      <c r="I19" s="1">
        <v>23</v>
      </c>
      <c r="J19">
        <f t="shared" si="2"/>
        <v>248.4</v>
      </c>
      <c r="K19">
        <f t="shared" si="3"/>
        <v>486.86399999999992</v>
      </c>
    </row>
    <row r="20" spans="1:11" x14ac:dyDescent="0.3">
      <c r="A20" s="2" t="s">
        <v>83</v>
      </c>
      <c r="B20" s="2" t="s">
        <v>143</v>
      </c>
      <c r="C20" s="6">
        <v>582</v>
      </c>
      <c r="D20" s="4">
        <v>1.5</v>
      </c>
      <c r="E20" s="7">
        <v>0</v>
      </c>
      <c r="F20" s="5">
        <v>99</v>
      </c>
      <c r="G20" s="3">
        <v>103</v>
      </c>
      <c r="H20" s="1">
        <v>30</v>
      </c>
      <c r="I20" s="1">
        <v>25</v>
      </c>
      <c r="J20">
        <f t="shared" si="2"/>
        <v>258.5</v>
      </c>
      <c r="K20">
        <f t="shared" si="3"/>
        <v>581.625</v>
      </c>
    </row>
    <row r="21" spans="1:11" x14ac:dyDescent="0.3">
      <c r="A21" s="2" t="s">
        <v>84</v>
      </c>
      <c r="B21" s="2" t="s">
        <v>133</v>
      </c>
      <c r="C21" s="6">
        <v>508</v>
      </c>
      <c r="D21" s="4">
        <v>1.4</v>
      </c>
      <c r="E21" s="7">
        <v>0</v>
      </c>
      <c r="F21" s="5">
        <v>100</v>
      </c>
      <c r="G21" s="3">
        <v>97</v>
      </c>
      <c r="H21" s="1">
        <v>27</v>
      </c>
      <c r="I21" s="1">
        <v>34</v>
      </c>
      <c r="J21">
        <f t="shared" si="2"/>
        <v>259.39999999999998</v>
      </c>
      <c r="K21">
        <f t="shared" si="3"/>
        <v>508.42399999999986</v>
      </c>
    </row>
    <row r="22" spans="1:11" x14ac:dyDescent="0.3">
      <c r="A22" s="2" t="s">
        <v>85</v>
      </c>
      <c r="B22" s="2" t="s">
        <v>134</v>
      </c>
      <c r="C22" s="6">
        <v>514</v>
      </c>
      <c r="D22" s="4">
        <v>1.4</v>
      </c>
      <c r="E22" s="7">
        <v>0</v>
      </c>
      <c r="F22" s="5">
        <v>100</v>
      </c>
      <c r="G22" s="3">
        <v>99</v>
      </c>
      <c r="H22" s="1">
        <v>28</v>
      </c>
      <c r="I22" s="1">
        <v>34</v>
      </c>
      <c r="J22">
        <f t="shared" si="2"/>
        <v>262.39999999999998</v>
      </c>
      <c r="K22">
        <f t="shared" si="3"/>
        <v>514.30399999999986</v>
      </c>
    </row>
    <row r="23" spans="1:11" x14ac:dyDescent="0.3">
      <c r="A23" s="2" t="s">
        <v>86</v>
      </c>
      <c r="B23" s="2" t="s">
        <v>135</v>
      </c>
      <c r="C23" s="6">
        <v>582</v>
      </c>
      <c r="D23" s="4">
        <v>1.5</v>
      </c>
      <c r="E23" s="7">
        <v>0</v>
      </c>
      <c r="F23" s="5">
        <v>99</v>
      </c>
      <c r="G23" s="3">
        <v>100</v>
      </c>
      <c r="H23" s="1">
        <v>28</v>
      </c>
      <c r="I23" s="1">
        <v>30</v>
      </c>
      <c r="J23">
        <f t="shared" si="2"/>
        <v>258.5</v>
      </c>
      <c r="K23">
        <f t="shared" si="3"/>
        <v>581.625</v>
      </c>
    </row>
    <row r="24" spans="1:11" x14ac:dyDescent="0.3">
      <c r="A24" s="2" t="s">
        <v>87</v>
      </c>
      <c r="B24" s="2" t="s">
        <v>136</v>
      </c>
      <c r="C24" s="6">
        <v>577</v>
      </c>
      <c r="D24" s="4">
        <v>1.5</v>
      </c>
      <c r="E24" s="7">
        <v>0</v>
      </c>
      <c r="F24" s="5">
        <v>100</v>
      </c>
      <c r="G24" s="3">
        <v>99</v>
      </c>
      <c r="H24" s="1">
        <v>29</v>
      </c>
      <c r="I24" s="1">
        <v>27</v>
      </c>
      <c r="J24">
        <f t="shared" si="2"/>
        <v>256.5</v>
      </c>
      <c r="K24">
        <f t="shared" si="3"/>
        <v>577.125</v>
      </c>
    </row>
    <row r="25" spans="1:11" x14ac:dyDescent="0.3">
      <c r="A25" s="2" t="s">
        <v>88</v>
      </c>
      <c r="B25" s="2" t="s">
        <v>144</v>
      </c>
      <c r="C25" s="6">
        <v>670</v>
      </c>
      <c r="D25" s="4">
        <v>1.6</v>
      </c>
      <c r="E25" s="7">
        <v>0</v>
      </c>
      <c r="F25" s="5">
        <v>97</v>
      </c>
      <c r="G25" s="3">
        <v>107</v>
      </c>
      <c r="H25" s="1">
        <v>28</v>
      </c>
      <c r="I25" s="1">
        <v>28</v>
      </c>
      <c r="J25">
        <f t="shared" si="2"/>
        <v>261.60000000000002</v>
      </c>
      <c r="K25">
        <f t="shared" si="3"/>
        <v>669.69600000000014</v>
      </c>
    </row>
    <row r="26" spans="1:11" x14ac:dyDescent="0.3">
      <c r="A26" s="2" t="s">
        <v>89</v>
      </c>
      <c r="B26" s="2" t="s">
        <v>137</v>
      </c>
      <c r="C26" s="6">
        <v>491</v>
      </c>
      <c r="D26" s="4">
        <v>1.4</v>
      </c>
      <c r="E26" s="7">
        <v>0</v>
      </c>
      <c r="F26" s="5">
        <v>101</v>
      </c>
      <c r="G26" s="3">
        <v>93</v>
      </c>
      <c r="H26" s="1">
        <v>29</v>
      </c>
      <c r="I26" s="1">
        <v>26</v>
      </c>
      <c r="J26">
        <f t="shared" si="2"/>
        <v>250.4</v>
      </c>
      <c r="K26">
        <f t="shared" si="3"/>
        <v>490.78399999999993</v>
      </c>
    </row>
    <row r="27" spans="1:11" x14ac:dyDescent="0.3">
      <c r="A27" s="2" t="s">
        <v>90</v>
      </c>
      <c r="B27" s="2" t="s">
        <v>138</v>
      </c>
      <c r="C27" s="6">
        <v>491</v>
      </c>
      <c r="D27" s="4">
        <v>1.4</v>
      </c>
      <c r="E27" s="7"/>
      <c r="F27" s="5">
        <v>101</v>
      </c>
      <c r="G27" s="3">
        <v>93</v>
      </c>
      <c r="H27" s="1">
        <v>30</v>
      </c>
      <c r="I27" s="1">
        <v>25</v>
      </c>
      <c r="J27">
        <f t="shared" si="2"/>
        <v>250.4</v>
      </c>
      <c r="K27">
        <f t="shared" si="3"/>
        <v>490.78399999999993</v>
      </c>
    </row>
    <row r="28" spans="1:11" x14ac:dyDescent="0.3">
      <c r="A28" s="2" t="s">
        <v>91</v>
      </c>
      <c r="B28" s="2" t="s">
        <v>139</v>
      </c>
      <c r="C28" s="6">
        <v>406</v>
      </c>
      <c r="D28" s="4">
        <v>1.3</v>
      </c>
      <c r="E28" s="7">
        <v>0</v>
      </c>
      <c r="F28" s="5">
        <v>102</v>
      </c>
      <c r="G28" s="3">
        <v>83</v>
      </c>
      <c r="H28" s="1">
        <v>30</v>
      </c>
      <c r="I28" s="1">
        <v>24</v>
      </c>
      <c r="J28">
        <f t="shared" si="2"/>
        <v>240.3</v>
      </c>
      <c r="K28">
        <f t="shared" si="3"/>
        <v>406.10700000000008</v>
      </c>
    </row>
    <row r="29" spans="1:11" x14ac:dyDescent="0.3">
      <c r="A29" s="2" t="s">
        <v>92</v>
      </c>
      <c r="B29" s="2" t="s">
        <v>140</v>
      </c>
      <c r="C29" s="6">
        <v>497</v>
      </c>
      <c r="D29" s="4">
        <v>1.4</v>
      </c>
      <c r="E29" s="7">
        <v>0</v>
      </c>
      <c r="F29" s="5">
        <v>101</v>
      </c>
      <c r="G29" s="3">
        <v>92</v>
      </c>
      <c r="H29" s="1">
        <v>27</v>
      </c>
      <c r="I29" s="1">
        <v>32</v>
      </c>
      <c r="J29">
        <f t="shared" si="2"/>
        <v>253.4</v>
      </c>
      <c r="K29">
        <f t="shared" si="3"/>
        <v>496.66399999999993</v>
      </c>
    </row>
    <row r="30" spans="1:11" x14ac:dyDescent="0.3">
      <c r="A30" s="2" t="s">
        <v>93</v>
      </c>
      <c r="B30" s="2" t="s">
        <v>141</v>
      </c>
      <c r="C30" s="6">
        <v>505</v>
      </c>
      <c r="D30" s="4">
        <v>1.4</v>
      </c>
      <c r="E30" s="7">
        <v>0</v>
      </c>
      <c r="F30" s="5">
        <v>100</v>
      </c>
      <c r="G30" s="3">
        <v>96</v>
      </c>
      <c r="H30" s="1">
        <v>31</v>
      </c>
      <c r="I30" s="1">
        <v>29</v>
      </c>
      <c r="J30">
        <f t="shared" si="2"/>
        <v>257.39999999999998</v>
      </c>
      <c r="K30">
        <f t="shared" si="3"/>
        <v>504.50399999999991</v>
      </c>
    </row>
    <row r="31" spans="1:11" x14ac:dyDescent="0.3">
      <c r="A31" s="2" t="s">
        <v>94</v>
      </c>
      <c r="B31" s="2" t="s">
        <v>145</v>
      </c>
      <c r="C31" s="6">
        <v>570</v>
      </c>
      <c r="D31" s="4">
        <v>1.5</v>
      </c>
      <c r="E31" s="7">
        <v>0</v>
      </c>
      <c r="F31" s="5">
        <v>99</v>
      </c>
      <c r="G31" s="3">
        <v>102</v>
      </c>
      <c r="H31" s="1">
        <v>31</v>
      </c>
      <c r="I31" s="1">
        <v>20</v>
      </c>
      <c r="J31">
        <f t="shared" si="2"/>
        <v>253.5</v>
      </c>
      <c r="K31">
        <f t="shared" si="3"/>
        <v>570.375</v>
      </c>
    </row>
    <row r="32" spans="1:11" x14ac:dyDescent="0.3">
      <c r="A32" s="2" t="s">
        <v>95</v>
      </c>
      <c r="B32" s="2" t="s">
        <v>146</v>
      </c>
      <c r="C32" s="6">
        <v>406</v>
      </c>
      <c r="D32" s="4">
        <v>1.3</v>
      </c>
      <c r="E32" s="7">
        <v>0</v>
      </c>
      <c r="F32" s="5">
        <v>102</v>
      </c>
      <c r="G32" s="3">
        <v>83</v>
      </c>
      <c r="H32" s="1">
        <v>32</v>
      </c>
      <c r="I32" s="1">
        <v>22</v>
      </c>
      <c r="J32">
        <f t="shared" si="2"/>
        <v>240.3</v>
      </c>
      <c r="K32">
        <f t="shared" si="3"/>
        <v>406.10700000000008</v>
      </c>
    </row>
    <row r="33" spans="1:11" x14ac:dyDescent="0.3">
      <c r="A33" s="2" t="s">
        <v>96</v>
      </c>
      <c r="B33" s="2" t="s">
        <v>142</v>
      </c>
      <c r="C33" s="6">
        <v>499</v>
      </c>
      <c r="D33" s="4">
        <v>1.4</v>
      </c>
      <c r="E33" s="7">
        <v>0</v>
      </c>
      <c r="F33" s="5">
        <v>100</v>
      </c>
      <c r="G33" s="3">
        <v>97</v>
      </c>
      <c r="H33" s="1">
        <v>29</v>
      </c>
      <c r="I33" s="1">
        <v>27</v>
      </c>
      <c r="J33">
        <f t="shared" si="2"/>
        <v>254.4</v>
      </c>
      <c r="K33">
        <f t="shared" si="3"/>
        <v>498.62399999999997</v>
      </c>
    </row>
    <row r="34" spans="1:11" x14ac:dyDescent="0.3">
      <c r="A34" s="2" t="s">
        <v>97</v>
      </c>
      <c r="B34" s="2" t="s">
        <v>147</v>
      </c>
      <c r="C34" s="6">
        <v>577</v>
      </c>
      <c r="D34" s="4">
        <v>1.5</v>
      </c>
      <c r="E34" s="7">
        <v>0</v>
      </c>
      <c r="F34" s="5">
        <v>99</v>
      </c>
      <c r="G34" s="3">
        <v>102</v>
      </c>
      <c r="H34" s="1">
        <v>30</v>
      </c>
      <c r="I34" s="1">
        <v>24</v>
      </c>
      <c r="J34">
        <f t="shared" si="2"/>
        <v>256.5</v>
      </c>
      <c r="K34">
        <f t="shared" si="3"/>
        <v>577.125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E4B-D0DF-400F-B6DB-43F70FA502C4}">
  <dimension ref="A1:K59"/>
  <sheetViews>
    <sheetView tabSelected="1" workbookViewId="0">
      <selection activeCell="L5" sqref="L5"/>
    </sheetView>
  </sheetViews>
  <sheetFormatPr defaultRowHeight="14.4" x14ac:dyDescent="0.3"/>
  <cols>
    <col min="1" max="1" width="23.88671875" bestFit="1" customWidth="1"/>
    <col min="2" max="2" width="10.77734375" bestFit="1" customWidth="1"/>
    <col min="6" max="6" width="12.33203125" customWidth="1"/>
    <col min="7" max="7" width="15.88671875" customWidth="1"/>
    <col min="11" max="11" width="11.109375" style="18" bestFit="1" customWidth="1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148</v>
      </c>
      <c r="G1" s="8" t="s">
        <v>149</v>
      </c>
      <c r="H1" s="8" t="s">
        <v>151</v>
      </c>
      <c r="I1" s="8" t="s">
        <v>177</v>
      </c>
      <c r="J1" s="8" t="s">
        <v>150</v>
      </c>
      <c r="K1" s="17" t="s">
        <v>247</v>
      </c>
    </row>
    <row r="2" spans="1:11" x14ac:dyDescent="0.3">
      <c r="A2" s="2" t="s">
        <v>176</v>
      </c>
      <c r="B2" s="2"/>
      <c r="C2" s="6">
        <v>1300</v>
      </c>
      <c r="D2" s="4">
        <v>4.5999999999999996</v>
      </c>
      <c r="E2" s="7">
        <v>0</v>
      </c>
      <c r="F2" s="5">
        <v>255</v>
      </c>
      <c r="G2" s="3">
        <v>190</v>
      </c>
      <c r="H2" s="4">
        <v>42</v>
      </c>
      <c r="I2" s="4">
        <v>64</v>
      </c>
      <c r="J2" s="1">
        <v>93</v>
      </c>
    </row>
    <row r="3" spans="1:11" x14ac:dyDescent="0.3">
      <c r="A3" s="2" t="s">
        <v>178</v>
      </c>
      <c r="B3" s="2"/>
      <c r="C3" s="6">
        <v>1300</v>
      </c>
      <c r="D3" s="4">
        <v>4.5999999999999996</v>
      </c>
      <c r="E3" s="7">
        <v>0</v>
      </c>
      <c r="F3" s="5">
        <v>255</v>
      </c>
      <c r="G3" s="3">
        <v>130</v>
      </c>
      <c r="H3" s="4">
        <v>42</v>
      </c>
      <c r="I3" s="4">
        <v>64</v>
      </c>
      <c r="J3" s="1">
        <v>93</v>
      </c>
      <c r="K3" s="18" t="s">
        <v>214</v>
      </c>
    </row>
    <row r="4" spans="1:11" x14ac:dyDescent="0.3">
      <c r="A4" s="2" t="s">
        <v>179</v>
      </c>
      <c r="B4" s="2"/>
      <c r="C4" s="6">
        <v>1300</v>
      </c>
      <c r="D4" s="4">
        <v>4.5999999999999996</v>
      </c>
      <c r="E4" s="7">
        <v>0</v>
      </c>
      <c r="F4" s="5">
        <v>120</v>
      </c>
      <c r="G4" s="3">
        <v>130</v>
      </c>
      <c r="H4" s="4">
        <v>42</v>
      </c>
      <c r="I4" s="4">
        <v>64</v>
      </c>
      <c r="J4" s="1">
        <v>93</v>
      </c>
    </row>
    <row r="6" spans="1:11" x14ac:dyDescent="0.3">
      <c r="A6" s="2" t="s">
        <v>180</v>
      </c>
      <c r="B6" s="2"/>
      <c r="C6" s="6">
        <v>1280</v>
      </c>
      <c r="D6" s="4">
        <v>3.7</v>
      </c>
      <c r="E6" s="7">
        <v>0</v>
      </c>
      <c r="F6" s="5">
        <v>255</v>
      </c>
      <c r="G6" s="3">
        <v>130</v>
      </c>
      <c r="H6" s="4">
        <v>46</v>
      </c>
      <c r="I6" s="4">
        <v>36</v>
      </c>
      <c r="J6" s="1">
        <v>97</v>
      </c>
    </row>
    <row r="7" spans="1:11" x14ac:dyDescent="0.3">
      <c r="A7" s="2" t="s">
        <v>181</v>
      </c>
      <c r="B7" s="2"/>
      <c r="C7" s="6">
        <v>1280</v>
      </c>
      <c r="D7" s="4">
        <v>3.7</v>
      </c>
      <c r="E7" s="7">
        <v>0</v>
      </c>
      <c r="F7" s="5">
        <v>255</v>
      </c>
      <c r="G7" s="3">
        <v>130</v>
      </c>
      <c r="H7" s="4">
        <v>46</v>
      </c>
      <c r="I7" s="4">
        <v>36</v>
      </c>
      <c r="J7" s="1">
        <v>97</v>
      </c>
      <c r="K7" s="18" t="s">
        <v>214</v>
      </c>
    </row>
    <row r="8" spans="1:11" x14ac:dyDescent="0.3">
      <c r="A8" s="2" t="s">
        <v>182</v>
      </c>
      <c r="B8" s="2"/>
      <c r="C8" s="6">
        <v>1280</v>
      </c>
      <c r="D8" s="4">
        <v>3.7</v>
      </c>
      <c r="E8" s="7">
        <v>0</v>
      </c>
      <c r="F8" s="5">
        <v>105</v>
      </c>
      <c r="G8" s="3">
        <v>190</v>
      </c>
      <c r="H8" s="4">
        <v>46</v>
      </c>
      <c r="I8" s="4">
        <v>36</v>
      </c>
      <c r="J8" s="1">
        <v>97</v>
      </c>
    </row>
    <row r="10" spans="1:11" x14ac:dyDescent="0.3">
      <c r="A10" s="2" t="s">
        <v>183</v>
      </c>
      <c r="B10" s="2"/>
      <c r="C10" s="6">
        <v>1300</v>
      </c>
      <c r="D10" s="4">
        <v>5.5</v>
      </c>
      <c r="E10" s="7">
        <v>0</v>
      </c>
      <c r="F10" s="5">
        <v>120</v>
      </c>
      <c r="G10" s="3">
        <v>170</v>
      </c>
      <c r="H10" s="4">
        <v>48</v>
      </c>
      <c r="I10" s="4">
        <v>30</v>
      </c>
      <c r="J10" s="1">
        <v>94</v>
      </c>
      <c r="K10" s="18" t="s">
        <v>214</v>
      </c>
    </row>
    <row r="11" spans="1:11" x14ac:dyDescent="0.3">
      <c r="A11" s="2" t="s">
        <v>184</v>
      </c>
      <c r="B11" s="2"/>
      <c r="C11" s="6">
        <v>1250</v>
      </c>
      <c r="D11" s="4">
        <v>3.7</v>
      </c>
      <c r="E11" s="7">
        <v>0</v>
      </c>
      <c r="F11" s="5">
        <v>120</v>
      </c>
      <c r="G11" s="3">
        <v>150</v>
      </c>
      <c r="H11" s="4">
        <v>45</v>
      </c>
      <c r="I11" s="4">
        <v>30</v>
      </c>
      <c r="J11" s="1">
        <v>93</v>
      </c>
      <c r="K11" s="18" t="s">
        <v>214</v>
      </c>
    </row>
    <row r="13" spans="1:11" x14ac:dyDescent="0.3">
      <c r="A13" s="2" t="s">
        <v>185</v>
      </c>
      <c r="B13" s="2"/>
      <c r="C13" s="6">
        <v>600</v>
      </c>
      <c r="D13" s="4">
        <v>5.3</v>
      </c>
      <c r="E13" s="7">
        <v>0</v>
      </c>
      <c r="F13" s="5">
        <v>90</v>
      </c>
      <c r="G13" s="3">
        <v>180</v>
      </c>
      <c r="H13" s="4">
        <v>60</v>
      </c>
      <c r="I13" s="4">
        <v>100</v>
      </c>
      <c r="J13" s="1">
        <v>88</v>
      </c>
      <c r="K13" s="18" t="s">
        <v>214</v>
      </c>
    </row>
    <row r="14" spans="1:11" x14ac:dyDescent="0.3">
      <c r="A14" s="2" t="s">
        <v>186</v>
      </c>
      <c r="B14" s="2"/>
      <c r="C14" s="6">
        <v>690</v>
      </c>
      <c r="D14" s="4">
        <v>6</v>
      </c>
      <c r="E14" s="7">
        <v>0</v>
      </c>
      <c r="F14" s="5">
        <v>90</v>
      </c>
      <c r="G14" s="3">
        <v>195</v>
      </c>
      <c r="H14" s="4">
        <v>70</v>
      </c>
      <c r="I14" s="4">
        <v>50</v>
      </c>
      <c r="J14" s="1">
        <v>96</v>
      </c>
    </row>
    <row r="15" spans="1:11" x14ac:dyDescent="0.3">
      <c r="A15" s="2" t="s">
        <v>187</v>
      </c>
      <c r="B15" s="2"/>
      <c r="C15" s="6">
        <v>1300</v>
      </c>
      <c r="D15" s="4">
        <v>5.5</v>
      </c>
      <c r="E15" s="7">
        <v>0</v>
      </c>
      <c r="F15" s="5">
        <v>100</v>
      </c>
      <c r="G15" s="3">
        <v>180</v>
      </c>
      <c r="H15" s="4">
        <v>55</v>
      </c>
      <c r="I15" s="4">
        <v>36</v>
      </c>
      <c r="J15" s="1">
        <v>97</v>
      </c>
    </row>
    <row r="17" spans="1:11" x14ac:dyDescent="0.3">
      <c r="A17" s="2" t="s">
        <v>188</v>
      </c>
      <c r="B17" s="2"/>
      <c r="C17" s="6">
        <v>735</v>
      </c>
      <c r="D17" s="4">
        <v>5.5</v>
      </c>
      <c r="E17" s="7">
        <v>0</v>
      </c>
      <c r="F17" s="5">
        <v>80</v>
      </c>
      <c r="G17" s="3">
        <v>205</v>
      </c>
      <c r="H17" s="4">
        <v>80</v>
      </c>
      <c r="I17" s="4">
        <v>5</v>
      </c>
      <c r="J17" s="1">
        <v>110</v>
      </c>
    </row>
    <row r="18" spans="1:11" x14ac:dyDescent="0.3">
      <c r="A18" s="2" t="s">
        <v>189</v>
      </c>
      <c r="B18" s="2"/>
      <c r="C18" s="6">
        <v>2000</v>
      </c>
      <c r="D18" s="4">
        <v>4.2</v>
      </c>
      <c r="E18" s="7">
        <v>0</v>
      </c>
      <c r="F18" s="5">
        <v>164</v>
      </c>
      <c r="G18" s="3">
        <v>175</v>
      </c>
      <c r="H18" s="4">
        <v>37</v>
      </c>
      <c r="I18" s="4">
        <v>100</v>
      </c>
      <c r="J18" s="1">
        <v>97</v>
      </c>
      <c r="K18" s="18" t="s">
        <v>214</v>
      </c>
    </row>
    <row r="19" spans="1:11" x14ac:dyDescent="0.3">
      <c r="A19" s="2" t="s">
        <v>190</v>
      </c>
      <c r="B19" s="2"/>
      <c r="C19" s="6">
        <v>1385</v>
      </c>
      <c r="D19" s="4">
        <v>6.8</v>
      </c>
      <c r="E19" s="7">
        <v>14</v>
      </c>
      <c r="F19" s="5">
        <v>86</v>
      </c>
      <c r="G19" s="3">
        <v>575</v>
      </c>
      <c r="H19" s="4">
        <v>70</v>
      </c>
      <c r="I19" s="4">
        <v>250</v>
      </c>
      <c r="J19" s="1">
        <v>86</v>
      </c>
    </row>
    <row r="20" spans="1:11" x14ac:dyDescent="0.3">
      <c r="A20" s="2" t="s">
        <v>191</v>
      </c>
      <c r="B20" s="2"/>
      <c r="C20" s="6">
        <v>1385</v>
      </c>
      <c r="D20" s="4">
        <v>6.8</v>
      </c>
      <c r="E20" s="7">
        <v>14</v>
      </c>
      <c r="F20" s="5">
        <v>86</v>
      </c>
      <c r="G20" s="3">
        <v>270</v>
      </c>
      <c r="H20" s="4">
        <v>70</v>
      </c>
      <c r="I20" s="4">
        <v>250</v>
      </c>
      <c r="J20" s="1">
        <v>86</v>
      </c>
      <c r="K20" s="18" t="s">
        <v>214</v>
      </c>
    </row>
    <row r="21" spans="1:11" x14ac:dyDescent="0.3">
      <c r="A21" s="2" t="s">
        <v>192</v>
      </c>
      <c r="B21" s="2"/>
      <c r="C21" s="6">
        <v>987</v>
      </c>
      <c r="D21" s="4">
        <v>4</v>
      </c>
      <c r="E21" s="7">
        <v>0</v>
      </c>
      <c r="F21" s="5">
        <v>120</v>
      </c>
      <c r="G21" s="3">
        <v>150</v>
      </c>
      <c r="H21" s="4">
        <v>42</v>
      </c>
      <c r="I21" s="4">
        <v>250</v>
      </c>
      <c r="J21" s="1">
        <v>94</v>
      </c>
      <c r="K21" s="18" t="s">
        <v>214</v>
      </c>
    </row>
    <row r="23" spans="1:11" x14ac:dyDescent="0.3">
      <c r="A23" s="2" t="s">
        <v>193</v>
      </c>
      <c r="B23" s="2"/>
      <c r="C23" s="6">
        <v>883</v>
      </c>
      <c r="D23" s="4">
        <v>4.5199999999999996</v>
      </c>
      <c r="E23" s="7">
        <v>0</v>
      </c>
      <c r="F23" s="5">
        <v>100</v>
      </c>
      <c r="G23" s="3">
        <v>165</v>
      </c>
      <c r="H23" s="4">
        <v>90</v>
      </c>
      <c r="I23" s="4">
        <v>8</v>
      </c>
      <c r="J23" s="1">
        <v>79</v>
      </c>
    </row>
    <row r="24" spans="1:11" x14ac:dyDescent="0.3">
      <c r="A24" s="2" t="s">
        <v>194</v>
      </c>
      <c r="B24" s="2"/>
      <c r="C24" s="6">
        <v>295</v>
      </c>
      <c r="D24" s="4">
        <v>3.6</v>
      </c>
      <c r="E24" s="7">
        <v>0</v>
      </c>
      <c r="F24" s="5">
        <v>90</v>
      </c>
      <c r="G24" s="3">
        <v>170</v>
      </c>
      <c r="H24" s="4">
        <v>40</v>
      </c>
      <c r="I24" s="4">
        <v>12</v>
      </c>
      <c r="J24" s="1">
        <v>65</v>
      </c>
    </row>
    <row r="26" spans="1:11" x14ac:dyDescent="0.3">
      <c r="A26" s="2" t="s">
        <v>195</v>
      </c>
      <c r="B26" s="2"/>
      <c r="C26" s="6">
        <v>305</v>
      </c>
      <c r="D26" s="4">
        <v>4.2300000000000004</v>
      </c>
      <c r="E26" s="7">
        <v>0</v>
      </c>
      <c r="F26" s="5">
        <v>100</v>
      </c>
      <c r="G26" s="3">
        <v>170</v>
      </c>
      <c r="H26" s="4">
        <v>360</v>
      </c>
      <c r="I26" s="4">
        <v>100</v>
      </c>
      <c r="J26" s="1">
        <v>93</v>
      </c>
    </row>
    <row r="27" spans="1:11" x14ac:dyDescent="0.3">
      <c r="A27" s="2" t="s">
        <v>196</v>
      </c>
      <c r="B27" s="2"/>
      <c r="C27" s="6">
        <v>305</v>
      </c>
      <c r="D27" s="4">
        <v>2.5</v>
      </c>
      <c r="E27" s="7">
        <v>0</v>
      </c>
      <c r="F27" s="5">
        <v>80</v>
      </c>
      <c r="G27" s="3">
        <v>170</v>
      </c>
      <c r="H27" s="4">
        <v>42</v>
      </c>
      <c r="I27" s="4">
        <v>16</v>
      </c>
      <c r="J27" s="1">
        <v>95</v>
      </c>
    </row>
    <row r="28" spans="1:11" x14ac:dyDescent="0.3">
      <c r="A28" s="2" t="s">
        <v>197</v>
      </c>
      <c r="B28" s="2"/>
      <c r="C28" s="6">
        <v>975</v>
      </c>
      <c r="D28" s="4">
        <v>2.57</v>
      </c>
      <c r="E28" s="7">
        <v>0</v>
      </c>
      <c r="F28" s="5">
        <v>100</v>
      </c>
      <c r="G28" s="3">
        <v>170</v>
      </c>
      <c r="H28" s="4">
        <v>47</v>
      </c>
      <c r="I28" s="4">
        <v>30</v>
      </c>
      <c r="J28" s="1">
        <v>98</v>
      </c>
    </row>
    <row r="29" spans="1:11" x14ac:dyDescent="0.3">
      <c r="A29" s="2" t="s">
        <v>198</v>
      </c>
      <c r="B29" s="2"/>
      <c r="C29" s="6">
        <v>875</v>
      </c>
      <c r="D29" s="4">
        <v>2.57</v>
      </c>
      <c r="E29" s="7">
        <v>0</v>
      </c>
      <c r="F29" s="5">
        <v>100</v>
      </c>
      <c r="G29" s="3">
        <v>170</v>
      </c>
      <c r="H29" s="4">
        <v>47</v>
      </c>
      <c r="I29" s="4">
        <v>30</v>
      </c>
      <c r="J29" s="1">
        <v>98</v>
      </c>
    </row>
    <row r="31" spans="1:11" x14ac:dyDescent="0.3">
      <c r="A31" s="2" t="s">
        <v>199</v>
      </c>
      <c r="B31" s="2" t="s">
        <v>200</v>
      </c>
      <c r="C31" s="6">
        <v>2000</v>
      </c>
      <c r="D31" s="4">
        <v>6.43</v>
      </c>
      <c r="E31" s="7">
        <v>12</v>
      </c>
      <c r="F31" s="5">
        <v>90</v>
      </c>
      <c r="G31" s="3">
        <v>195</v>
      </c>
      <c r="H31" s="4">
        <v>47</v>
      </c>
      <c r="I31" s="4">
        <v>250</v>
      </c>
      <c r="J31" s="1">
        <v>100</v>
      </c>
      <c r="K31" s="18" t="s">
        <v>214</v>
      </c>
    </row>
    <row r="32" spans="1:11" x14ac:dyDescent="0.3">
      <c r="A32" s="2" t="s">
        <v>201</v>
      </c>
      <c r="B32" s="2"/>
      <c r="C32" s="6">
        <v>850</v>
      </c>
      <c r="D32" s="4">
        <v>2.4</v>
      </c>
      <c r="E32" s="7">
        <v>0</v>
      </c>
      <c r="F32" s="5">
        <v>95</v>
      </c>
      <c r="G32" s="3">
        <v>140</v>
      </c>
      <c r="H32" s="4">
        <v>42</v>
      </c>
      <c r="I32" s="4">
        <v>200</v>
      </c>
      <c r="J32" s="1">
        <v>94</v>
      </c>
      <c r="K32" s="18" t="s">
        <v>214</v>
      </c>
    </row>
    <row r="33" spans="1:11" x14ac:dyDescent="0.3">
      <c r="A33" s="2" t="s">
        <v>202</v>
      </c>
      <c r="B33" s="2"/>
      <c r="C33" s="6">
        <v>1000</v>
      </c>
      <c r="D33" s="4">
        <v>2.6</v>
      </c>
      <c r="E33" s="7">
        <v>0</v>
      </c>
      <c r="F33" s="5">
        <v>110</v>
      </c>
      <c r="G33" s="3">
        <v>160</v>
      </c>
      <c r="H33" s="4">
        <v>40</v>
      </c>
      <c r="I33" s="4">
        <v>100</v>
      </c>
      <c r="J33" s="1">
        <v>92</v>
      </c>
      <c r="K33" s="18" t="s">
        <v>214</v>
      </c>
    </row>
    <row r="34" spans="1:11" x14ac:dyDescent="0.3">
      <c r="A34" s="2" t="s">
        <v>203</v>
      </c>
      <c r="B34" s="2"/>
      <c r="C34" s="6">
        <v>1000</v>
      </c>
      <c r="D34" s="4">
        <v>2.6</v>
      </c>
      <c r="E34" s="7">
        <v>0</v>
      </c>
      <c r="F34" s="5">
        <v>110</v>
      </c>
      <c r="G34" s="3">
        <v>160</v>
      </c>
      <c r="H34" s="4">
        <v>40</v>
      </c>
      <c r="I34" s="4">
        <v>100</v>
      </c>
      <c r="J34" s="1">
        <v>94</v>
      </c>
    </row>
    <row r="36" spans="1:11" x14ac:dyDescent="0.3">
      <c r="A36" s="2" t="s">
        <v>204</v>
      </c>
      <c r="B36" s="2"/>
      <c r="C36" s="6">
        <v>900</v>
      </c>
      <c r="D36" s="4">
        <v>7.3</v>
      </c>
      <c r="E36" s="7">
        <v>15</v>
      </c>
      <c r="F36" s="5">
        <v>80</v>
      </c>
      <c r="G36" s="3">
        <v>100</v>
      </c>
      <c r="H36" s="4">
        <v>73</v>
      </c>
      <c r="I36" s="4">
        <v>24</v>
      </c>
      <c r="J36" s="1">
        <v>98</v>
      </c>
    </row>
    <row r="37" spans="1:11" x14ac:dyDescent="0.3">
      <c r="A37" s="2" t="s">
        <v>205</v>
      </c>
      <c r="B37" s="2"/>
      <c r="C37" s="6">
        <v>2000</v>
      </c>
      <c r="D37" s="4">
        <v>7.3</v>
      </c>
      <c r="E37" s="7">
        <v>15</v>
      </c>
      <c r="F37" s="5">
        <v>85</v>
      </c>
      <c r="G37" s="3">
        <v>170</v>
      </c>
      <c r="H37" s="4">
        <v>90</v>
      </c>
      <c r="I37" s="4">
        <v>10</v>
      </c>
      <c r="J37" s="1">
        <v>88</v>
      </c>
    </row>
    <row r="38" spans="1:11" x14ac:dyDescent="0.3">
      <c r="A38" s="2" t="s">
        <v>206</v>
      </c>
      <c r="B38" s="2"/>
      <c r="C38" s="6">
        <v>910</v>
      </c>
      <c r="D38" s="4">
        <v>5.35</v>
      </c>
      <c r="E38" s="7">
        <v>0</v>
      </c>
      <c r="F38" s="5">
        <v>80</v>
      </c>
      <c r="G38" s="3">
        <v>193</v>
      </c>
      <c r="H38" s="4">
        <v>39</v>
      </c>
      <c r="I38" s="4">
        <v>15</v>
      </c>
      <c r="J38" s="1">
        <v>100</v>
      </c>
    </row>
    <row r="39" spans="1:11" x14ac:dyDescent="0.3">
      <c r="A39" s="2" t="s">
        <v>207</v>
      </c>
      <c r="B39" s="2"/>
      <c r="C39" s="6">
        <v>931</v>
      </c>
      <c r="D39" s="4">
        <v>3</v>
      </c>
      <c r="E39" s="7">
        <v>0</v>
      </c>
      <c r="F39" s="5">
        <v>80</v>
      </c>
      <c r="G39" s="3">
        <v>90</v>
      </c>
      <c r="H39" s="4">
        <v>60</v>
      </c>
      <c r="I39" s="4">
        <v>50</v>
      </c>
      <c r="J39" s="1">
        <v>100</v>
      </c>
    </row>
    <row r="41" spans="1:11" x14ac:dyDescent="0.3">
      <c r="A41" s="2" t="s">
        <v>208</v>
      </c>
      <c r="B41" s="2"/>
      <c r="C41" s="6">
        <v>2000</v>
      </c>
      <c r="D41" s="4">
        <v>6.5</v>
      </c>
      <c r="E41" s="7">
        <v>15</v>
      </c>
      <c r="F41" s="5">
        <v>80</v>
      </c>
      <c r="G41" s="3">
        <v>165</v>
      </c>
      <c r="H41" s="4">
        <v>75</v>
      </c>
      <c r="I41" s="4">
        <v>30</v>
      </c>
      <c r="J41" s="1">
        <v>92</v>
      </c>
      <c r="K41" s="18" t="s">
        <v>214</v>
      </c>
    </row>
    <row r="42" spans="1:11" x14ac:dyDescent="0.3">
      <c r="A42" s="2" t="s">
        <v>209</v>
      </c>
      <c r="B42" s="2"/>
      <c r="C42" s="6">
        <v>500</v>
      </c>
      <c r="D42" s="4">
        <v>3.4</v>
      </c>
      <c r="E42" s="7">
        <v>0</v>
      </c>
      <c r="F42" s="5">
        <v>100</v>
      </c>
      <c r="G42" s="3">
        <v>170</v>
      </c>
      <c r="H42" s="4">
        <v>40</v>
      </c>
      <c r="I42" s="4">
        <v>14</v>
      </c>
      <c r="J42" s="1">
        <v>96</v>
      </c>
    </row>
    <row r="43" spans="1:11" x14ac:dyDescent="0.3">
      <c r="A43" s="2" t="s">
        <v>210</v>
      </c>
      <c r="B43" s="2"/>
      <c r="C43" s="6">
        <v>130</v>
      </c>
      <c r="D43" s="4">
        <v>2.5</v>
      </c>
      <c r="E43" s="7">
        <v>0</v>
      </c>
      <c r="F43" s="5">
        <v>80</v>
      </c>
      <c r="G43" s="3">
        <v>120</v>
      </c>
      <c r="H43" s="4">
        <v>32</v>
      </c>
      <c r="I43" s="4">
        <v>10</v>
      </c>
      <c r="J43" s="1">
        <v>97</v>
      </c>
    </row>
    <row r="44" spans="1:11" x14ac:dyDescent="0.3">
      <c r="A44" s="2" t="s">
        <v>211</v>
      </c>
      <c r="B44" s="2"/>
      <c r="C44" s="6">
        <v>130</v>
      </c>
      <c r="D44" s="4">
        <v>2.5</v>
      </c>
      <c r="E44" s="7">
        <v>0</v>
      </c>
      <c r="F44" s="5">
        <v>70</v>
      </c>
      <c r="G44" s="3">
        <v>120</v>
      </c>
      <c r="H44" s="4">
        <v>32</v>
      </c>
      <c r="I44" s="4">
        <v>10</v>
      </c>
      <c r="J44" s="1">
        <v>88</v>
      </c>
    </row>
    <row r="46" spans="1:11" x14ac:dyDescent="0.3">
      <c r="A46" s="2" t="s">
        <v>212</v>
      </c>
      <c r="B46" s="2"/>
      <c r="C46" s="6">
        <v>1500</v>
      </c>
      <c r="D46" s="4">
        <v>4.68</v>
      </c>
      <c r="E46" s="7">
        <v>0</v>
      </c>
      <c r="F46" s="5">
        <v>120</v>
      </c>
      <c r="G46" s="3">
        <v>169</v>
      </c>
      <c r="H46" s="4">
        <v>36</v>
      </c>
      <c r="I46" s="4">
        <v>400</v>
      </c>
      <c r="J46" s="1">
        <v>94</v>
      </c>
      <c r="K46" s="18" t="s">
        <v>214</v>
      </c>
    </row>
    <row r="47" spans="1:11" x14ac:dyDescent="0.3">
      <c r="A47" s="2" t="s">
        <v>213</v>
      </c>
      <c r="B47" s="2"/>
      <c r="C47" s="6">
        <v>871</v>
      </c>
      <c r="D47" s="4">
        <v>3.4</v>
      </c>
      <c r="E47" s="7">
        <v>0</v>
      </c>
      <c r="F47" s="5">
        <v>85</v>
      </c>
      <c r="G47" s="3">
        <v>170</v>
      </c>
      <c r="H47" s="4">
        <v>47</v>
      </c>
      <c r="I47" s="4">
        <v>30</v>
      </c>
      <c r="J47" s="1">
        <v>94</v>
      </c>
      <c r="K47" s="18" t="s">
        <v>214</v>
      </c>
    </row>
    <row r="48" spans="1:11" x14ac:dyDescent="0.3">
      <c r="A48" s="2" t="s">
        <v>233</v>
      </c>
      <c r="B48" s="2"/>
      <c r="C48" s="6">
        <v>1300</v>
      </c>
      <c r="D48" s="4">
        <v>6.7</v>
      </c>
      <c r="E48" s="7">
        <v>0</v>
      </c>
      <c r="F48" s="5">
        <v>120</v>
      </c>
      <c r="G48" s="3">
        <v>170</v>
      </c>
      <c r="H48" s="4">
        <v>45</v>
      </c>
      <c r="I48" s="4">
        <v>50</v>
      </c>
      <c r="J48" s="1">
        <v>93</v>
      </c>
    </row>
    <row r="49" spans="1:11" x14ac:dyDescent="0.3">
      <c r="A49" s="2" t="s">
        <v>234</v>
      </c>
      <c r="B49" s="2"/>
      <c r="C49" s="6">
        <v>1300</v>
      </c>
      <c r="D49" s="4">
        <v>3.7</v>
      </c>
      <c r="E49" s="7">
        <v>0</v>
      </c>
      <c r="F49" s="5">
        <v>65</v>
      </c>
      <c r="G49" s="3">
        <v>180</v>
      </c>
      <c r="H49" s="4">
        <v>65</v>
      </c>
      <c r="I49" s="4">
        <v>5</v>
      </c>
      <c r="J49" s="1">
        <v>99</v>
      </c>
    </row>
    <row r="51" spans="1:11" x14ac:dyDescent="0.3">
      <c r="A51" s="2" t="s">
        <v>235</v>
      </c>
      <c r="B51" s="2" t="s">
        <v>236</v>
      </c>
      <c r="C51" s="6">
        <v>1300</v>
      </c>
      <c r="D51" s="4">
        <v>6.7</v>
      </c>
      <c r="E51" s="7">
        <v>0</v>
      </c>
      <c r="F51" s="5">
        <v>125</v>
      </c>
      <c r="G51" s="3">
        <v>175</v>
      </c>
      <c r="H51" s="4">
        <v>40</v>
      </c>
      <c r="I51" s="4">
        <v>10</v>
      </c>
      <c r="J51" s="1">
        <v>85</v>
      </c>
    </row>
    <row r="52" spans="1:11" x14ac:dyDescent="0.3">
      <c r="A52" s="2" t="s">
        <v>237</v>
      </c>
      <c r="B52" s="2"/>
      <c r="C52" s="6">
        <v>1300</v>
      </c>
      <c r="D52" s="4">
        <v>6.7</v>
      </c>
      <c r="E52" s="7">
        <v>0</v>
      </c>
      <c r="F52" s="5">
        <v>60</v>
      </c>
      <c r="G52" s="3">
        <v>200</v>
      </c>
      <c r="H52" s="4">
        <v>95</v>
      </c>
      <c r="I52" s="4">
        <v>5</v>
      </c>
      <c r="J52" s="1">
        <v>85</v>
      </c>
    </row>
    <row r="53" spans="1:11" x14ac:dyDescent="0.3">
      <c r="A53" s="2" t="s">
        <v>238</v>
      </c>
      <c r="B53" s="2"/>
      <c r="C53" s="6">
        <v>1300</v>
      </c>
      <c r="D53" s="4">
        <v>5.5</v>
      </c>
      <c r="E53" s="7">
        <v>0</v>
      </c>
      <c r="F53" s="5">
        <v>120</v>
      </c>
      <c r="G53" s="3">
        <v>180</v>
      </c>
      <c r="H53" s="4">
        <v>55</v>
      </c>
      <c r="I53" s="4">
        <v>30</v>
      </c>
      <c r="J53" s="1">
        <v>93</v>
      </c>
      <c r="K53" s="18" t="s">
        <v>214</v>
      </c>
    </row>
    <row r="54" spans="1:11" x14ac:dyDescent="0.3">
      <c r="A54" s="2" t="s">
        <v>239</v>
      </c>
      <c r="B54" s="2"/>
      <c r="C54" s="6">
        <v>1300</v>
      </c>
      <c r="D54" s="4">
        <v>5</v>
      </c>
      <c r="E54" s="7">
        <v>0</v>
      </c>
      <c r="F54" s="5">
        <v>120</v>
      </c>
      <c r="G54" s="3">
        <v>180</v>
      </c>
      <c r="H54" s="4">
        <v>60</v>
      </c>
      <c r="I54" s="4">
        <v>30</v>
      </c>
      <c r="J54" s="1">
        <v>94</v>
      </c>
      <c r="K54" s="18" t="s">
        <v>214</v>
      </c>
    </row>
    <row r="56" spans="1:11" x14ac:dyDescent="0.3">
      <c r="A56" s="2" t="s">
        <v>240</v>
      </c>
      <c r="B56" s="2"/>
      <c r="C56" s="6">
        <v>1385</v>
      </c>
      <c r="D56" s="4">
        <v>6</v>
      </c>
      <c r="E56" s="7">
        <v>0</v>
      </c>
      <c r="F56" s="5">
        <v>93</v>
      </c>
      <c r="G56" s="3">
        <v>180</v>
      </c>
      <c r="H56" s="4">
        <v>63</v>
      </c>
      <c r="I56" s="4">
        <v>30</v>
      </c>
      <c r="J56" s="1">
        <v>93</v>
      </c>
      <c r="K56" s="18" t="s">
        <v>214</v>
      </c>
    </row>
    <row r="57" spans="1:11" x14ac:dyDescent="0.3">
      <c r="A57" s="2" t="s">
        <v>241</v>
      </c>
      <c r="B57" s="2"/>
      <c r="C57" s="6">
        <v>2000</v>
      </c>
      <c r="D57" s="4">
        <v>4.2</v>
      </c>
      <c r="E57" s="7">
        <v>0</v>
      </c>
      <c r="F57" s="5">
        <v>164</v>
      </c>
      <c r="G57" s="3">
        <v>175</v>
      </c>
      <c r="H57" s="4">
        <v>37</v>
      </c>
      <c r="I57" s="4">
        <v>100</v>
      </c>
      <c r="J57" s="1">
        <v>97</v>
      </c>
      <c r="K57" s="18" t="s">
        <v>214</v>
      </c>
    </row>
    <row r="58" spans="1:11" x14ac:dyDescent="0.3">
      <c r="A58" s="2"/>
      <c r="B58" s="2"/>
      <c r="C58" s="6"/>
      <c r="D58" s="4"/>
      <c r="E58" s="7"/>
      <c r="F58" s="5"/>
      <c r="G58" s="3"/>
      <c r="H58" s="4"/>
      <c r="I58" s="4"/>
      <c r="J58" s="1"/>
    </row>
    <row r="59" spans="1:11" x14ac:dyDescent="0.3">
      <c r="A59" s="2"/>
      <c r="B59" s="2"/>
      <c r="C59" s="6"/>
      <c r="D59" s="4"/>
      <c r="E59" s="7"/>
      <c r="F59" s="5"/>
      <c r="G59" s="3"/>
      <c r="H59" s="4"/>
      <c r="I59" s="4"/>
      <c r="J5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2426-EFA9-4DCD-97EB-3ABECAA02C4A}">
  <dimension ref="A1:K47"/>
  <sheetViews>
    <sheetView workbookViewId="0">
      <selection activeCell="A5" sqref="A5"/>
    </sheetView>
  </sheetViews>
  <sheetFormatPr defaultRowHeight="14.4" x14ac:dyDescent="0.3"/>
  <cols>
    <col min="1" max="1" width="23.88671875" bestFit="1" customWidth="1"/>
    <col min="2" max="2" width="10.77734375" bestFit="1" customWidth="1"/>
    <col min="6" max="6" width="12.33203125" customWidth="1"/>
    <col min="7" max="7" width="15.88671875" customWidth="1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148</v>
      </c>
      <c r="G1" s="8" t="s">
        <v>149</v>
      </c>
      <c r="H1" s="8" t="s">
        <v>151</v>
      </c>
      <c r="I1" s="8" t="s">
        <v>177</v>
      </c>
      <c r="J1" s="8" t="s">
        <v>150</v>
      </c>
    </row>
    <row r="2" spans="1:11" x14ac:dyDescent="0.3">
      <c r="A2" s="2" t="s">
        <v>215</v>
      </c>
      <c r="B2" s="2"/>
      <c r="C2" s="6">
        <v>550</v>
      </c>
      <c r="D2" s="4">
        <v>1.24</v>
      </c>
      <c r="E2" s="7">
        <v>0</v>
      </c>
      <c r="F2" s="5">
        <v>110</v>
      </c>
      <c r="G2" s="3">
        <v>160</v>
      </c>
      <c r="H2" s="4">
        <v>36</v>
      </c>
      <c r="I2" s="4">
        <v>500</v>
      </c>
      <c r="J2" s="1">
        <v>88</v>
      </c>
      <c r="K2" t="s">
        <v>214</v>
      </c>
    </row>
    <row r="3" spans="1:11" x14ac:dyDescent="0.3">
      <c r="A3" s="2" t="s">
        <v>216</v>
      </c>
      <c r="B3" s="2"/>
      <c r="C3" s="6">
        <v>550</v>
      </c>
      <c r="D3" s="4">
        <v>1.24</v>
      </c>
      <c r="E3" s="7">
        <v>0</v>
      </c>
      <c r="F3" s="5">
        <v>110</v>
      </c>
      <c r="G3" s="3">
        <v>160</v>
      </c>
      <c r="H3" s="4">
        <v>36</v>
      </c>
      <c r="I3" s="4">
        <v>500</v>
      </c>
      <c r="J3" s="1">
        <v>88</v>
      </c>
    </row>
    <row r="4" spans="1:11" x14ac:dyDescent="0.3">
      <c r="A4" s="2" t="s">
        <v>217</v>
      </c>
      <c r="B4" s="2"/>
      <c r="C4" s="6">
        <v>410</v>
      </c>
      <c r="D4" s="4">
        <v>2</v>
      </c>
      <c r="E4" s="7">
        <v>0</v>
      </c>
      <c r="F4" s="5">
        <v>110</v>
      </c>
      <c r="G4" s="3">
        <v>160</v>
      </c>
      <c r="H4" s="4">
        <v>36</v>
      </c>
      <c r="I4" s="4">
        <v>16</v>
      </c>
      <c r="J4" s="1">
        <v>88</v>
      </c>
      <c r="K4" t="s">
        <v>214</v>
      </c>
    </row>
    <row r="6" spans="1:11" x14ac:dyDescent="0.3">
      <c r="A6" s="2" t="s">
        <v>218</v>
      </c>
      <c r="B6" s="2"/>
      <c r="C6" s="6">
        <v>750</v>
      </c>
      <c r="D6" s="4">
        <v>1.5</v>
      </c>
      <c r="E6" s="7">
        <v>0</v>
      </c>
      <c r="F6" s="5">
        <v>120</v>
      </c>
      <c r="G6" s="3">
        <v>140</v>
      </c>
      <c r="H6" s="4">
        <v>26</v>
      </c>
      <c r="I6" s="4">
        <v>25</v>
      </c>
      <c r="J6" s="1">
        <v>87</v>
      </c>
    </row>
    <row r="7" spans="1:11" x14ac:dyDescent="0.3">
      <c r="A7" s="2" t="s">
        <v>219</v>
      </c>
      <c r="B7" s="2"/>
      <c r="C7" s="6">
        <v>750</v>
      </c>
      <c r="D7" s="4">
        <v>1.5</v>
      </c>
      <c r="E7" s="7">
        <v>0</v>
      </c>
      <c r="F7" s="5">
        <v>120</v>
      </c>
      <c r="G7" s="3">
        <v>140</v>
      </c>
      <c r="H7" s="4">
        <v>26</v>
      </c>
      <c r="I7" s="4">
        <v>25</v>
      </c>
      <c r="J7" s="1">
        <v>87</v>
      </c>
    </row>
    <row r="8" spans="1:11" x14ac:dyDescent="0.3">
      <c r="A8" s="2" t="s">
        <v>220</v>
      </c>
      <c r="B8" s="2"/>
      <c r="C8" s="6">
        <v>860</v>
      </c>
      <c r="D8" s="4">
        <v>1.6</v>
      </c>
      <c r="E8" s="7">
        <v>0</v>
      </c>
      <c r="F8" s="5">
        <v>140</v>
      </c>
      <c r="G8" s="3">
        <v>160</v>
      </c>
      <c r="H8" s="4">
        <v>32</v>
      </c>
      <c r="I8" s="4">
        <v>25</v>
      </c>
      <c r="J8" s="1">
        <v>89</v>
      </c>
      <c r="K8" t="s">
        <v>214</v>
      </c>
    </row>
    <row r="10" spans="1:11" x14ac:dyDescent="0.3">
      <c r="A10" s="2" t="s">
        <v>221</v>
      </c>
      <c r="B10" s="2"/>
      <c r="C10" s="6">
        <v>300</v>
      </c>
      <c r="D10" s="4">
        <v>0.51</v>
      </c>
      <c r="E10" s="7">
        <v>0</v>
      </c>
      <c r="F10" s="5">
        <v>120</v>
      </c>
      <c r="G10" s="3">
        <v>140</v>
      </c>
      <c r="H10" s="4">
        <v>24</v>
      </c>
      <c r="I10" s="4">
        <v>6</v>
      </c>
      <c r="J10" s="1">
        <v>85</v>
      </c>
    </row>
    <row r="11" spans="1:11" x14ac:dyDescent="0.3">
      <c r="A11" s="2" t="s">
        <v>222</v>
      </c>
      <c r="B11" s="2"/>
      <c r="C11" s="6">
        <v>300</v>
      </c>
      <c r="D11" s="4">
        <v>0.51</v>
      </c>
      <c r="E11" s="7">
        <v>0</v>
      </c>
      <c r="F11" s="5">
        <v>120</v>
      </c>
      <c r="G11" s="3">
        <v>140</v>
      </c>
      <c r="H11" s="4">
        <v>24</v>
      </c>
      <c r="I11" s="4">
        <v>6</v>
      </c>
      <c r="J11" s="1">
        <v>85</v>
      </c>
    </row>
    <row r="13" spans="1:11" x14ac:dyDescent="0.3">
      <c r="A13" s="2" t="s">
        <v>223</v>
      </c>
      <c r="B13" s="2"/>
      <c r="C13" s="6">
        <v>500</v>
      </c>
      <c r="D13" s="4">
        <v>0.51</v>
      </c>
      <c r="E13" s="7">
        <v>0</v>
      </c>
      <c r="F13" s="5">
        <v>125</v>
      </c>
      <c r="G13" s="3">
        <v>150</v>
      </c>
      <c r="H13" s="4">
        <v>29</v>
      </c>
      <c r="I13" s="4">
        <v>100</v>
      </c>
      <c r="J13" s="1">
        <v>88</v>
      </c>
    </row>
    <row r="14" spans="1:11" x14ac:dyDescent="0.3">
      <c r="A14" s="2" t="s">
        <v>224</v>
      </c>
      <c r="B14" s="2"/>
      <c r="C14" s="6">
        <v>500</v>
      </c>
      <c r="D14" s="4">
        <v>0.51</v>
      </c>
      <c r="E14" s="7">
        <v>0</v>
      </c>
      <c r="F14" s="5">
        <v>125</v>
      </c>
      <c r="G14" s="3">
        <v>150</v>
      </c>
      <c r="H14" s="4">
        <v>29</v>
      </c>
      <c r="I14" s="4">
        <v>100</v>
      </c>
      <c r="J14" s="1">
        <v>88</v>
      </c>
    </row>
    <row r="16" spans="1:11" x14ac:dyDescent="0.3">
      <c r="A16" s="2" t="s">
        <v>225</v>
      </c>
      <c r="B16" s="2"/>
      <c r="C16" s="6">
        <v>595</v>
      </c>
      <c r="D16" s="4">
        <v>1.5</v>
      </c>
      <c r="E16" s="7">
        <v>0</v>
      </c>
      <c r="F16" s="5">
        <v>130</v>
      </c>
      <c r="G16" s="3">
        <v>150</v>
      </c>
      <c r="H16" s="4">
        <v>28</v>
      </c>
      <c r="I16" s="4">
        <v>14</v>
      </c>
      <c r="J16" s="1">
        <v>90</v>
      </c>
    </row>
    <row r="17" spans="1:11" x14ac:dyDescent="0.3">
      <c r="A17" s="2" t="s">
        <v>226</v>
      </c>
      <c r="B17" s="2"/>
      <c r="C17" s="6">
        <v>347</v>
      </c>
      <c r="D17" s="4">
        <v>1.17</v>
      </c>
      <c r="E17" s="7">
        <v>0</v>
      </c>
      <c r="F17" s="5">
        <v>130</v>
      </c>
      <c r="G17" s="3">
        <v>140</v>
      </c>
      <c r="H17" s="4">
        <v>24</v>
      </c>
      <c r="I17" s="4">
        <v>100</v>
      </c>
      <c r="J17" s="1">
        <v>90</v>
      </c>
    </row>
    <row r="18" spans="1:11" x14ac:dyDescent="0.3">
      <c r="A18" s="2" t="s">
        <v>227</v>
      </c>
      <c r="B18" s="2"/>
      <c r="C18" s="6">
        <v>772</v>
      </c>
      <c r="D18" s="4">
        <v>1.5</v>
      </c>
      <c r="E18" s="7">
        <v>0</v>
      </c>
      <c r="F18" s="5">
        <v>90</v>
      </c>
      <c r="G18" s="3">
        <v>150</v>
      </c>
      <c r="H18" s="4">
        <v>36</v>
      </c>
      <c r="I18" s="4">
        <v>10</v>
      </c>
      <c r="J18" s="1">
        <v>89</v>
      </c>
    </row>
    <row r="19" spans="1:11" x14ac:dyDescent="0.3">
      <c r="A19" s="2" t="s">
        <v>228</v>
      </c>
      <c r="B19" s="2"/>
      <c r="C19" s="6">
        <v>500</v>
      </c>
      <c r="D19" s="4">
        <v>1.1299999999999999</v>
      </c>
      <c r="E19" s="7">
        <v>0</v>
      </c>
      <c r="F19" s="5">
        <v>120</v>
      </c>
      <c r="G19" s="3">
        <v>130</v>
      </c>
      <c r="H19" s="4">
        <v>22</v>
      </c>
      <c r="I19" s="4">
        <v>100</v>
      </c>
      <c r="J19" s="1">
        <v>89</v>
      </c>
      <c r="K19" t="s">
        <v>214</v>
      </c>
    </row>
    <row r="21" spans="1:11" x14ac:dyDescent="0.3">
      <c r="A21" s="2" t="s">
        <v>229</v>
      </c>
      <c r="B21" s="2"/>
      <c r="C21" s="6">
        <v>1300</v>
      </c>
      <c r="D21" s="4">
        <v>1.5</v>
      </c>
      <c r="E21" s="7">
        <v>0</v>
      </c>
      <c r="F21" s="5">
        <v>130</v>
      </c>
      <c r="G21" s="3">
        <v>140</v>
      </c>
      <c r="H21" s="4">
        <v>40</v>
      </c>
      <c r="I21" s="4">
        <v>20</v>
      </c>
      <c r="J21" s="1">
        <v>90</v>
      </c>
      <c r="K21" t="s">
        <v>214</v>
      </c>
    </row>
    <row r="22" spans="1:11" x14ac:dyDescent="0.3">
      <c r="A22" s="2" t="s">
        <v>230</v>
      </c>
      <c r="B22" s="2"/>
      <c r="C22" s="6">
        <v>1300</v>
      </c>
      <c r="D22" s="4">
        <v>1.5</v>
      </c>
      <c r="E22" s="7">
        <v>0</v>
      </c>
      <c r="F22" s="5">
        <v>130</v>
      </c>
      <c r="G22" s="3">
        <v>140</v>
      </c>
      <c r="H22" s="4">
        <v>40</v>
      </c>
      <c r="I22" s="4">
        <v>20</v>
      </c>
      <c r="J22" s="1">
        <v>90</v>
      </c>
    </row>
    <row r="24" spans="1:11" x14ac:dyDescent="0.3">
      <c r="A24" s="2" t="s">
        <v>231</v>
      </c>
      <c r="B24" s="2"/>
      <c r="C24" s="6">
        <v>795</v>
      </c>
      <c r="D24" s="4">
        <v>1.5</v>
      </c>
      <c r="E24" s="7">
        <v>0</v>
      </c>
      <c r="F24" s="5">
        <v>110</v>
      </c>
      <c r="G24" s="3">
        <v>150</v>
      </c>
      <c r="H24" s="4">
        <v>32</v>
      </c>
      <c r="I24" s="4">
        <v>10</v>
      </c>
      <c r="J24" s="1">
        <v>90</v>
      </c>
    </row>
    <row r="25" spans="1:11" x14ac:dyDescent="0.3">
      <c r="A25" s="2" t="s">
        <v>232</v>
      </c>
      <c r="B25" s="2"/>
      <c r="C25" s="6">
        <v>500</v>
      </c>
      <c r="D25" s="4">
        <v>1.3</v>
      </c>
      <c r="E25" s="7">
        <v>0</v>
      </c>
      <c r="F25" s="5">
        <v>105</v>
      </c>
      <c r="G25" s="3">
        <v>135</v>
      </c>
      <c r="H25" s="4">
        <v>35</v>
      </c>
      <c r="I25" s="4">
        <v>24</v>
      </c>
      <c r="J25" s="1">
        <v>90</v>
      </c>
    </row>
    <row r="26" spans="1:11" x14ac:dyDescent="0.3">
      <c r="A26" s="2" t="s">
        <v>242</v>
      </c>
      <c r="B26" s="2"/>
      <c r="C26" s="6">
        <v>1200</v>
      </c>
      <c r="D26" s="4">
        <v>1.5</v>
      </c>
      <c r="E26" s="7">
        <v>0</v>
      </c>
      <c r="F26" s="5">
        <v>130</v>
      </c>
      <c r="G26" s="3">
        <v>175</v>
      </c>
      <c r="H26" s="4">
        <v>50</v>
      </c>
      <c r="I26" s="4">
        <v>20</v>
      </c>
      <c r="J26" s="1">
        <v>90</v>
      </c>
    </row>
    <row r="27" spans="1:11" x14ac:dyDescent="0.3">
      <c r="A27" s="2" t="s">
        <v>243</v>
      </c>
      <c r="B27" s="2"/>
      <c r="C27" s="6">
        <v>1200</v>
      </c>
      <c r="D27" s="4">
        <v>1.5</v>
      </c>
      <c r="E27" s="7">
        <v>0</v>
      </c>
      <c r="F27" s="5">
        <v>130</v>
      </c>
      <c r="G27" s="3">
        <v>175</v>
      </c>
      <c r="H27" s="4">
        <v>50</v>
      </c>
      <c r="I27" s="4">
        <v>20</v>
      </c>
      <c r="J27" s="1">
        <v>90</v>
      </c>
    </row>
    <row r="29" spans="1:11" x14ac:dyDescent="0.3">
      <c r="A29" s="2" t="s">
        <v>244</v>
      </c>
      <c r="B29" s="2"/>
      <c r="C29" s="6">
        <v>1200</v>
      </c>
      <c r="D29" s="4">
        <v>1.5</v>
      </c>
      <c r="E29" s="7">
        <v>0</v>
      </c>
      <c r="F29" s="5">
        <v>130</v>
      </c>
      <c r="G29" s="3">
        <v>175</v>
      </c>
      <c r="H29" s="4">
        <v>50</v>
      </c>
      <c r="I29" s="4">
        <v>20</v>
      </c>
      <c r="J29" s="1">
        <v>90</v>
      </c>
      <c r="K29" t="s">
        <v>214</v>
      </c>
    </row>
    <row r="30" spans="1:11" x14ac:dyDescent="0.3">
      <c r="A30" s="2" t="s">
        <v>245</v>
      </c>
      <c r="B30" s="2"/>
      <c r="C30" s="6">
        <v>1200</v>
      </c>
      <c r="D30" s="4">
        <v>1.5</v>
      </c>
      <c r="E30" s="7">
        <v>0</v>
      </c>
      <c r="F30" s="5">
        <v>130</v>
      </c>
      <c r="G30" s="3">
        <v>175</v>
      </c>
      <c r="H30" s="4">
        <v>50</v>
      </c>
      <c r="I30" s="4">
        <v>20</v>
      </c>
      <c r="J30" s="1">
        <v>90</v>
      </c>
    </row>
    <row r="31" spans="1:11" x14ac:dyDescent="0.3">
      <c r="A31" s="2" t="s">
        <v>246</v>
      </c>
      <c r="B31" s="2"/>
      <c r="C31" s="6">
        <v>500</v>
      </c>
      <c r="D31" s="4">
        <v>0.8</v>
      </c>
      <c r="E31" s="7">
        <v>0</v>
      </c>
      <c r="F31" s="5">
        <v>120</v>
      </c>
      <c r="G31" s="3">
        <v>155</v>
      </c>
      <c r="H31" s="4">
        <v>48</v>
      </c>
      <c r="I31" s="4">
        <v>30</v>
      </c>
      <c r="J31" s="1">
        <v>93</v>
      </c>
    </row>
    <row r="32" spans="1:11" x14ac:dyDescent="0.3">
      <c r="A32" s="2"/>
      <c r="B32" s="2"/>
      <c r="C32" s="6"/>
      <c r="D32" s="4"/>
      <c r="E32" s="7"/>
      <c r="F32" s="5"/>
      <c r="G32" s="3"/>
      <c r="H32" s="4"/>
      <c r="I32" s="4"/>
      <c r="J32" s="1"/>
    </row>
    <row r="34" spans="1:10" x14ac:dyDescent="0.3">
      <c r="A34" s="2"/>
      <c r="B34" s="2"/>
      <c r="C34" s="6"/>
      <c r="D34" s="4"/>
      <c r="E34" s="7"/>
      <c r="F34" s="5"/>
      <c r="G34" s="3"/>
      <c r="H34" s="4"/>
      <c r="I34" s="4"/>
      <c r="J34" s="1"/>
    </row>
    <row r="35" spans="1:10" x14ac:dyDescent="0.3">
      <c r="A35" s="2"/>
      <c r="B35" s="2"/>
      <c r="C35" s="6"/>
      <c r="D35" s="4"/>
      <c r="E35" s="7"/>
      <c r="F35" s="5"/>
      <c r="G35" s="3"/>
      <c r="H35" s="4"/>
      <c r="I35" s="4"/>
      <c r="J35" s="1"/>
    </row>
    <row r="36" spans="1:10" x14ac:dyDescent="0.3">
      <c r="A36" s="2"/>
      <c r="B36" s="2"/>
      <c r="C36" s="6"/>
      <c r="D36" s="4"/>
      <c r="E36" s="7"/>
      <c r="F36" s="5"/>
      <c r="G36" s="3"/>
      <c r="H36" s="4"/>
      <c r="I36" s="4"/>
      <c r="J36" s="1"/>
    </row>
    <row r="37" spans="1:10" x14ac:dyDescent="0.3">
      <c r="A37" s="2"/>
      <c r="B37" s="2"/>
      <c r="C37" s="6"/>
      <c r="D37" s="4"/>
      <c r="E37" s="7"/>
      <c r="F37" s="5"/>
      <c r="G37" s="3"/>
      <c r="H37" s="4"/>
      <c r="I37" s="4"/>
      <c r="J37" s="1"/>
    </row>
    <row r="39" spans="1:10" x14ac:dyDescent="0.3">
      <c r="A39" s="2"/>
      <c r="B39" s="2"/>
      <c r="C39" s="6"/>
      <c r="D39" s="4"/>
      <c r="E39" s="7"/>
      <c r="F39" s="5"/>
      <c r="G39" s="3"/>
      <c r="H39" s="4"/>
      <c r="I39" s="4"/>
      <c r="J39" s="1"/>
    </row>
    <row r="40" spans="1:10" x14ac:dyDescent="0.3">
      <c r="A40" s="2"/>
      <c r="B40" s="2"/>
      <c r="C40" s="6"/>
      <c r="D40" s="4"/>
      <c r="E40" s="7"/>
      <c r="F40" s="5"/>
      <c r="G40" s="3"/>
      <c r="H40" s="4"/>
      <c r="I40" s="4"/>
      <c r="J40" s="1"/>
    </row>
    <row r="41" spans="1:10" x14ac:dyDescent="0.3">
      <c r="A41" s="2"/>
      <c r="B41" s="2"/>
      <c r="C41" s="6"/>
      <c r="D41" s="4"/>
      <c r="E41" s="7"/>
      <c r="F41" s="5"/>
      <c r="G41" s="3"/>
      <c r="H41" s="4"/>
      <c r="I41" s="4"/>
      <c r="J41" s="1"/>
    </row>
    <row r="42" spans="1:10" x14ac:dyDescent="0.3">
      <c r="A42" s="2"/>
      <c r="B42" s="2"/>
      <c r="C42" s="6"/>
      <c r="D42" s="4"/>
      <c r="E42" s="7"/>
      <c r="F42" s="5"/>
      <c r="G42" s="3"/>
      <c r="H42" s="4"/>
      <c r="I42" s="4"/>
      <c r="J42" s="1"/>
    </row>
    <row r="44" spans="1:10" x14ac:dyDescent="0.3">
      <c r="A44" s="2"/>
      <c r="B44" s="2"/>
      <c r="C44" s="6"/>
      <c r="D44" s="4"/>
      <c r="E44" s="7"/>
      <c r="F44" s="5"/>
      <c r="G44" s="3"/>
      <c r="H44" s="4"/>
      <c r="I44" s="4"/>
      <c r="J44" s="1"/>
    </row>
    <row r="45" spans="1:10" x14ac:dyDescent="0.3">
      <c r="A45" s="2"/>
      <c r="B45" s="2"/>
      <c r="C45" s="6"/>
      <c r="D45" s="4"/>
      <c r="E45" s="7"/>
      <c r="F45" s="5"/>
      <c r="G45" s="3"/>
      <c r="H45" s="4"/>
      <c r="I45" s="4"/>
      <c r="J45" s="1"/>
    </row>
    <row r="46" spans="1:10" x14ac:dyDescent="0.3">
      <c r="A46" s="2"/>
      <c r="B46" s="2"/>
      <c r="C46" s="6"/>
      <c r="D46" s="4"/>
      <c r="E46" s="7"/>
      <c r="F46" s="5"/>
      <c r="G46" s="3"/>
      <c r="H46" s="4"/>
      <c r="I46" s="4"/>
      <c r="J46" s="1"/>
    </row>
    <row r="47" spans="1:10" x14ac:dyDescent="0.3">
      <c r="A47" s="2"/>
      <c r="B47" s="2"/>
      <c r="C47" s="6"/>
      <c r="D47" s="4"/>
      <c r="E47" s="7"/>
      <c r="F47" s="5"/>
      <c r="G47" s="3"/>
      <c r="H47" s="4"/>
      <c r="I47" s="4"/>
      <c r="J4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M24"/>
  <sheetViews>
    <sheetView workbookViewId="0">
      <selection activeCell="A2" sqref="A2:I24"/>
    </sheetView>
  </sheetViews>
  <sheetFormatPr defaultRowHeight="14.4" x14ac:dyDescent="0.3"/>
  <cols>
    <col min="1" max="1" width="27.6640625" customWidth="1"/>
    <col min="2" max="2" width="23.55468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  <c r="J1" s="16"/>
    </row>
    <row r="2" spans="1:13" x14ac:dyDescent="0.3">
      <c r="A2" s="2"/>
      <c r="B2" s="2"/>
      <c r="C2" s="6"/>
      <c r="D2" s="4"/>
      <c r="E2" s="7"/>
      <c r="F2" s="5"/>
      <c r="G2" s="3"/>
      <c r="H2" s="1"/>
      <c r="I2" s="1"/>
    </row>
    <row r="3" spans="1:13" x14ac:dyDescent="0.3">
      <c r="A3" s="2"/>
      <c r="B3" s="2"/>
      <c r="C3" s="6"/>
      <c r="D3" s="4"/>
      <c r="E3" s="7"/>
      <c r="F3" s="5"/>
      <c r="G3" s="3"/>
      <c r="H3" s="1"/>
      <c r="I3" s="1"/>
    </row>
    <row r="4" spans="1:13" x14ac:dyDescent="0.3">
      <c r="A4" s="2"/>
      <c r="B4" s="2"/>
      <c r="C4" s="6"/>
      <c r="D4" s="4"/>
      <c r="E4" s="7"/>
      <c r="F4" s="5"/>
      <c r="G4" s="3"/>
      <c r="H4" s="1"/>
      <c r="I4" s="1"/>
    </row>
    <row r="5" spans="1:13" x14ac:dyDescent="0.3">
      <c r="A5" s="2"/>
      <c r="B5" s="2"/>
      <c r="C5" s="6"/>
      <c r="D5" s="4"/>
      <c r="E5" s="7"/>
      <c r="F5" s="5"/>
      <c r="G5" s="3"/>
      <c r="H5" s="1"/>
      <c r="I5" s="1"/>
    </row>
    <row r="6" spans="1:13" x14ac:dyDescent="0.3">
      <c r="A6" s="2"/>
      <c r="B6" s="2"/>
      <c r="C6" s="6"/>
      <c r="D6" s="4"/>
      <c r="E6" s="7"/>
      <c r="F6" s="5"/>
      <c r="G6" s="3"/>
      <c r="H6" s="1"/>
      <c r="I6" s="1"/>
    </row>
    <row r="7" spans="1:13" x14ac:dyDescent="0.3">
      <c r="A7" s="2"/>
      <c r="B7" s="2"/>
      <c r="C7" s="6"/>
      <c r="D7" s="4"/>
      <c r="E7" s="7"/>
      <c r="F7" s="5"/>
      <c r="G7" s="3"/>
      <c r="H7" s="1"/>
      <c r="I7" s="1"/>
    </row>
    <row r="8" spans="1:13" x14ac:dyDescent="0.3">
      <c r="A8" s="2"/>
      <c r="B8" s="2"/>
      <c r="C8" s="6"/>
      <c r="D8" s="4"/>
      <c r="E8" s="7"/>
      <c r="F8" s="5"/>
      <c r="G8" s="3"/>
      <c r="H8" s="1"/>
      <c r="I8" s="1"/>
    </row>
    <row r="9" spans="1:13" x14ac:dyDescent="0.3">
      <c r="A9" s="2"/>
      <c r="B9" s="2"/>
      <c r="C9" s="6"/>
      <c r="D9" s="4"/>
      <c r="E9" s="7"/>
      <c r="F9" s="5"/>
      <c r="G9" s="3"/>
      <c r="H9" s="1"/>
      <c r="I9" s="1"/>
    </row>
    <row r="10" spans="1:13" x14ac:dyDescent="0.3">
      <c r="A10" s="2"/>
      <c r="B10" s="2"/>
      <c r="C10" s="6"/>
      <c r="D10" s="4"/>
      <c r="E10" s="7"/>
      <c r="F10" s="5"/>
      <c r="G10" s="3"/>
      <c r="H10" s="1"/>
      <c r="I10" s="1"/>
    </row>
    <row r="11" spans="1:13" x14ac:dyDescent="0.3">
      <c r="A11" s="2"/>
      <c r="B11" s="2"/>
      <c r="C11" s="6"/>
      <c r="D11" s="4"/>
      <c r="E11" s="7"/>
      <c r="F11" s="5"/>
      <c r="G11" s="3"/>
      <c r="H11" s="1"/>
      <c r="I11" s="1"/>
      <c r="M11" t="s">
        <v>152</v>
      </c>
    </row>
    <row r="12" spans="1:13" x14ac:dyDescent="0.3">
      <c r="A12" s="2"/>
      <c r="B12" s="2"/>
      <c r="C12" s="6"/>
      <c r="D12" s="4"/>
      <c r="E12" s="7"/>
      <c r="F12" s="5"/>
      <c r="G12" s="3"/>
      <c r="H12" s="1"/>
      <c r="I12" s="1"/>
    </row>
    <row r="13" spans="1:13" x14ac:dyDescent="0.3">
      <c r="A13" s="2"/>
      <c r="B13" s="2"/>
      <c r="C13" s="6"/>
      <c r="D13" s="4"/>
      <c r="E13" s="7"/>
      <c r="F13" s="5"/>
      <c r="G13" s="3"/>
      <c r="H13" s="1"/>
      <c r="I13" s="1"/>
    </row>
    <row r="14" spans="1:13" x14ac:dyDescent="0.3">
      <c r="A14" s="2"/>
      <c r="B14" s="2"/>
      <c r="C14" s="6"/>
      <c r="D14" s="4"/>
      <c r="E14" s="7"/>
      <c r="F14" s="5"/>
      <c r="G14" s="3"/>
      <c r="H14" s="1"/>
      <c r="I14" s="1"/>
    </row>
    <row r="15" spans="1:13" x14ac:dyDescent="0.3">
      <c r="A15" s="2"/>
      <c r="B15" s="2"/>
      <c r="C15" s="6"/>
      <c r="D15" s="4"/>
      <c r="E15" s="7"/>
      <c r="F15" s="5"/>
      <c r="G15" s="3"/>
      <c r="H15" s="1"/>
      <c r="I15" s="1"/>
    </row>
    <row r="16" spans="1:13" x14ac:dyDescent="0.3">
      <c r="A16" s="2"/>
      <c r="B16" s="2"/>
      <c r="C16" s="6"/>
      <c r="D16" s="4"/>
      <c r="E16" s="7"/>
      <c r="F16" s="5"/>
      <c r="G16" s="3"/>
      <c r="H16" s="1"/>
      <c r="I16" s="1"/>
    </row>
    <row r="17" spans="1:9" x14ac:dyDescent="0.3">
      <c r="A17" s="2"/>
      <c r="B17" s="2"/>
      <c r="C17" s="6"/>
      <c r="D17" s="4"/>
      <c r="E17" s="7"/>
      <c r="F17" s="5"/>
      <c r="G17" s="3"/>
      <c r="H17" s="1"/>
      <c r="I17" s="1"/>
    </row>
    <row r="18" spans="1:9" x14ac:dyDescent="0.3">
      <c r="A18" s="2"/>
      <c r="B18" s="2"/>
      <c r="C18" s="6"/>
      <c r="D18" s="4"/>
      <c r="E18" s="7"/>
      <c r="F18" s="5"/>
      <c r="G18" s="3"/>
      <c r="H18" s="1"/>
      <c r="I18" s="1"/>
    </row>
    <row r="19" spans="1:9" x14ac:dyDescent="0.3">
      <c r="A19" s="2"/>
      <c r="B19" s="2"/>
      <c r="C19" s="6"/>
      <c r="D19" s="4"/>
      <c r="E19" s="7"/>
      <c r="F19" s="5"/>
      <c r="G19" s="3"/>
      <c r="H19" s="1"/>
      <c r="I19" s="1"/>
    </row>
    <row r="20" spans="1:9" x14ac:dyDescent="0.3">
      <c r="A20" s="2"/>
      <c r="B20" s="2"/>
      <c r="C20" s="6"/>
      <c r="D20" s="4"/>
      <c r="E20" s="7"/>
      <c r="F20" s="5"/>
      <c r="G20" s="3"/>
      <c r="H20" s="1"/>
      <c r="I20" s="1"/>
    </row>
    <row r="21" spans="1:9" x14ac:dyDescent="0.3">
      <c r="A21" s="2"/>
      <c r="B21" s="2"/>
      <c r="C21" s="6"/>
      <c r="D21" s="4"/>
      <c r="E21" s="7"/>
      <c r="F21" s="5"/>
      <c r="G21" s="3"/>
      <c r="H21" s="1"/>
      <c r="I21" s="1"/>
    </row>
    <row r="22" spans="1:9" x14ac:dyDescent="0.3">
      <c r="A22" s="2"/>
      <c r="B22" s="2"/>
      <c r="C22" s="6"/>
      <c r="D22" s="4"/>
      <c r="E22" s="7"/>
      <c r="F22" s="5"/>
      <c r="G22" s="3"/>
      <c r="H22" s="1"/>
      <c r="I22" s="1"/>
    </row>
    <row r="23" spans="1:9" x14ac:dyDescent="0.3">
      <c r="A23" s="2"/>
      <c r="B23" s="2"/>
      <c r="C23" s="6"/>
      <c r="D23" s="4"/>
      <c r="E23" s="7"/>
      <c r="F23" s="5"/>
      <c r="G23" s="3"/>
      <c r="H23" s="1"/>
      <c r="I23" s="1"/>
    </row>
    <row r="24" spans="1:9" x14ac:dyDescent="0.3">
      <c r="A24" s="2"/>
      <c r="B24" s="2"/>
      <c r="C24" s="6"/>
      <c r="D24" s="4"/>
      <c r="E24" s="7"/>
      <c r="F24" s="5"/>
      <c r="G24" s="3"/>
      <c r="H24" s="1"/>
      <c r="I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J38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18.4414062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" x14ac:dyDescent="0.3">
      <c r="A2" s="2" t="s">
        <v>98</v>
      </c>
      <c r="B2" s="2"/>
      <c r="C2" s="6">
        <v>278</v>
      </c>
      <c r="D2" s="4">
        <v>2</v>
      </c>
      <c r="E2" s="7">
        <v>0</v>
      </c>
      <c r="F2" s="5">
        <v>85</v>
      </c>
      <c r="G2" s="3">
        <v>185</v>
      </c>
      <c r="H2" s="1">
        <v>27</v>
      </c>
      <c r="I2" s="1">
        <v>34</v>
      </c>
      <c r="J2">
        <f t="shared" ref="J2:J10" si="0">SUM(D2:I2)/1.2</f>
        <v>277.5</v>
      </c>
    </row>
    <row r="3" spans="1:10" x14ac:dyDescent="0.3">
      <c r="A3" s="2" t="s">
        <v>99</v>
      </c>
      <c r="B3" s="2"/>
      <c r="C3" s="6">
        <v>283</v>
      </c>
      <c r="D3" s="4">
        <v>2</v>
      </c>
      <c r="E3" s="7">
        <v>0</v>
      </c>
      <c r="F3" s="5">
        <v>85</v>
      </c>
      <c r="G3" s="3">
        <v>188</v>
      </c>
      <c r="H3" s="1">
        <v>29</v>
      </c>
      <c r="I3" s="1">
        <v>35</v>
      </c>
      <c r="J3">
        <f t="shared" si="0"/>
        <v>282.5</v>
      </c>
    </row>
    <row r="4" spans="1:10" x14ac:dyDescent="0.3">
      <c r="A4" s="2" t="s">
        <v>100</v>
      </c>
      <c r="B4" s="2"/>
      <c r="C4" s="6">
        <v>280</v>
      </c>
      <c r="D4" s="4">
        <v>2</v>
      </c>
      <c r="E4" s="7">
        <v>0</v>
      </c>
      <c r="F4" s="5">
        <v>85</v>
      </c>
      <c r="G4" s="3">
        <v>188</v>
      </c>
      <c r="H4" s="1">
        <v>28</v>
      </c>
      <c r="I4" s="1">
        <v>33</v>
      </c>
      <c r="J4">
        <f t="shared" si="0"/>
        <v>280</v>
      </c>
    </row>
    <row r="5" spans="1:10" x14ac:dyDescent="0.3">
      <c r="A5" s="2" t="s">
        <v>101</v>
      </c>
      <c r="B5" s="2"/>
      <c r="C5" s="6">
        <v>275</v>
      </c>
      <c r="D5" s="4">
        <v>2</v>
      </c>
      <c r="E5" s="7">
        <v>0</v>
      </c>
      <c r="F5" s="5">
        <v>85</v>
      </c>
      <c r="G5" s="3">
        <v>187</v>
      </c>
      <c r="H5" s="1">
        <v>22</v>
      </c>
      <c r="I5" s="1">
        <v>36</v>
      </c>
      <c r="J5">
        <f t="shared" si="0"/>
        <v>276.66666666666669</v>
      </c>
    </row>
    <row r="6" spans="1:10" x14ac:dyDescent="0.3">
      <c r="A6" s="2" t="s">
        <v>102</v>
      </c>
      <c r="B6" s="2"/>
      <c r="C6" s="6">
        <v>273</v>
      </c>
      <c r="D6" s="4">
        <v>2</v>
      </c>
      <c r="E6" s="7">
        <v>0</v>
      </c>
      <c r="F6" s="5">
        <v>85</v>
      </c>
      <c r="G6" s="3">
        <v>181</v>
      </c>
      <c r="H6" s="1">
        <v>24</v>
      </c>
      <c r="I6" s="1">
        <v>35</v>
      </c>
      <c r="J6">
        <f t="shared" si="0"/>
        <v>272.5</v>
      </c>
    </row>
    <row r="7" spans="1:10" x14ac:dyDescent="0.3">
      <c r="A7" s="2" t="s">
        <v>103</v>
      </c>
      <c r="B7" s="2"/>
      <c r="C7" s="6">
        <v>275</v>
      </c>
      <c r="D7" s="4">
        <v>2</v>
      </c>
      <c r="E7" s="7">
        <v>0</v>
      </c>
      <c r="F7" s="5">
        <v>85</v>
      </c>
      <c r="G7" s="3">
        <v>193</v>
      </c>
      <c r="H7" s="1">
        <v>19</v>
      </c>
      <c r="I7" s="1">
        <v>31</v>
      </c>
      <c r="J7">
        <f t="shared" si="0"/>
        <v>275</v>
      </c>
    </row>
    <row r="8" spans="1:10" x14ac:dyDescent="0.3">
      <c r="A8" s="2" t="s">
        <v>104</v>
      </c>
      <c r="B8" s="2"/>
      <c r="C8" s="6">
        <v>492</v>
      </c>
      <c r="D8" s="4">
        <v>3.5</v>
      </c>
      <c r="E8" s="7">
        <v>11</v>
      </c>
      <c r="F8" s="5">
        <v>78</v>
      </c>
      <c r="G8" s="3">
        <v>450</v>
      </c>
      <c r="H8" s="1">
        <v>18</v>
      </c>
      <c r="I8" s="1">
        <v>30</v>
      </c>
      <c r="J8">
        <f t="shared" si="0"/>
        <v>492.08333333333337</v>
      </c>
    </row>
    <row r="9" spans="1:10" x14ac:dyDescent="0.3">
      <c r="A9" s="2" t="s">
        <v>105</v>
      </c>
      <c r="B9" s="2"/>
      <c r="C9" s="6">
        <v>341</v>
      </c>
      <c r="D9" s="4">
        <v>3</v>
      </c>
      <c r="E9" s="7">
        <v>9</v>
      </c>
      <c r="F9" s="5">
        <v>82</v>
      </c>
      <c r="G9" s="3">
        <v>255</v>
      </c>
      <c r="H9" s="1">
        <v>27</v>
      </c>
      <c r="I9" s="1">
        <v>33</v>
      </c>
      <c r="J9">
        <f t="shared" si="0"/>
        <v>340.83333333333337</v>
      </c>
    </row>
    <row r="10" spans="1:10" x14ac:dyDescent="0.3">
      <c r="A10" s="2" t="s">
        <v>106</v>
      </c>
      <c r="B10" s="2"/>
      <c r="C10" s="6">
        <v>333</v>
      </c>
      <c r="D10" s="4">
        <v>3</v>
      </c>
      <c r="E10" s="7">
        <v>9</v>
      </c>
      <c r="F10" s="5">
        <v>82</v>
      </c>
      <c r="G10" s="3">
        <v>246</v>
      </c>
      <c r="H10" s="1">
        <v>24</v>
      </c>
      <c r="I10" s="1">
        <v>35</v>
      </c>
      <c r="J10">
        <f t="shared" si="0"/>
        <v>332.5</v>
      </c>
    </row>
    <row r="12" spans="1:10" x14ac:dyDescent="0.3">
      <c r="A12" s="2" t="s">
        <v>107</v>
      </c>
      <c r="B12" s="2"/>
      <c r="C12" s="6">
        <v>406</v>
      </c>
      <c r="D12" s="4">
        <v>3.5</v>
      </c>
      <c r="E12" s="7">
        <v>9</v>
      </c>
      <c r="F12" s="5">
        <v>86</v>
      </c>
      <c r="G12" s="3">
        <v>170</v>
      </c>
      <c r="H12" s="1">
        <v>39</v>
      </c>
      <c r="I12" s="1">
        <v>31</v>
      </c>
      <c r="J12">
        <f>SUM(D12:I12)*1.2</f>
        <v>406.2</v>
      </c>
    </row>
    <row r="13" spans="1:10" x14ac:dyDescent="0.3">
      <c r="A13" s="2" t="s">
        <v>108</v>
      </c>
      <c r="B13" s="2"/>
      <c r="C13" s="6">
        <v>428</v>
      </c>
      <c r="D13" s="4">
        <v>3.5</v>
      </c>
      <c r="E13" s="7">
        <v>9</v>
      </c>
      <c r="F13" s="5">
        <v>82</v>
      </c>
      <c r="G13" s="3">
        <v>193</v>
      </c>
      <c r="H13" s="1">
        <v>37</v>
      </c>
      <c r="I13" s="1">
        <v>32</v>
      </c>
      <c r="J13">
        <f>SUM(D13:I13)*1.2</f>
        <v>427.8</v>
      </c>
    </row>
    <row r="14" spans="1:10" x14ac:dyDescent="0.3">
      <c r="A14" s="2" t="s">
        <v>109</v>
      </c>
      <c r="B14" s="2"/>
      <c r="C14" s="6">
        <v>423</v>
      </c>
      <c r="D14" s="4">
        <v>3.6</v>
      </c>
      <c r="E14" s="7">
        <v>9</v>
      </c>
      <c r="F14" s="5">
        <v>84</v>
      </c>
      <c r="G14" s="3">
        <v>180</v>
      </c>
      <c r="H14" s="1">
        <v>42</v>
      </c>
      <c r="I14" s="1">
        <v>34</v>
      </c>
      <c r="J14">
        <f>SUM(D14:I14)*1.2</f>
        <v>423.12</v>
      </c>
    </row>
    <row r="15" spans="1:10" x14ac:dyDescent="0.3">
      <c r="A15" s="2" t="s">
        <v>110</v>
      </c>
      <c r="B15" s="2"/>
      <c r="C15" s="6">
        <v>412</v>
      </c>
      <c r="D15" s="4">
        <v>3.5</v>
      </c>
      <c r="E15" s="7">
        <v>9</v>
      </c>
      <c r="F15" s="5">
        <v>84</v>
      </c>
      <c r="G15" s="3">
        <v>180</v>
      </c>
      <c r="H15" s="1">
        <v>33</v>
      </c>
      <c r="I15" s="1">
        <v>34</v>
      </c>
      <c r="J15">
        <f>SUM(D15:I15)*1.2</f>
        <v>412.2</v>
      </c>
    </row>
    <row r="16" spans="1:10" x14ac:dyDescent="0.3">
      <c r="A16" s="2" t="s">
        <v>111</v>
      </c>
      <c r="B16" s="2"/>
      <c r="C16" s="6">
        <v>396</v>
      </c>
      <c r="D16" s="4">
        <v>3.6</v>
      </c>
      <c r="E16" s="7">
        <v>9</v>
      </c>
      <c r="F16" s="5">
        <v>82</v>
      </c>
      <c r="G16" s="3">
        <v>190</v>
      </c>
      <c r="H16" s="1">
        <v>39</v>
      </c>
      <c r="I16" s="1">
        <v>36</v>
      </c>
      <c r="J16">
        <f>SUM(D16:I16)*1.1</f>
        <v>395.56000000000006</v>
      </c>
    </row>
    <row r="17" spans="1:10" x14ac:dyDescent="0.3">
      <c r="A17" s="2" t="s">
        <v>112</v>
      </c>
      <c r="B17" s="2"/>
      <c r="C17" s="6">
        <v>415</v>
      </c>
      <c r="D17" s="4">
        <v>3.8</v>
      </c>
      <c r="E17" s="7">
        <v>9</v>
      </c>
      <c r="F17" s="5">
        <v>85</v>
      </c>
      <c r="G17" s="3">
        <v>173</v>
      </c>
      <c r="H17" s="1">
        <v>41</v>
      </c>
      <c r="I17" s="1">
        <v>34</v>
      </c>
      <c r="J17">
        <f t="shared" ref="J17:J25" si="1">SUM(D17:I17)*1.2</f>
        <v>414.96</v>
      </c>
    </row>
    <row r="18" spans="1:10" x14ac:dyDescent="0.3">
      <c r="A18" s="2" t="s">
        <v>113</v>
      </c>
      <c r="B18" s="2"/>
      <c r="C18" s="6">
        <v>428</v>
      </c>
      <c r="D18" s="4">
        <v>3.7</v>
      </c>
      <c r="E18" s="7">
        <v>9</v>
      </c>
      <c r="F18" s="5">
        <v>82</v>
      </c>
      <c r="G18" s="3">
        <v>188</v>
      </c>
      <c r="H18" s="1">
        <v>40</v>
      </c>
      <c r="I18" s="1">
        <v>34</v>
      </c>
      <c r="J18">
        <f t="shared" si="1"/>
        <v>428.03999999999996</v>
      </c>
    </row>
    <row r="19" spans="1:10" x14ac:dyDescent="0.3">
      <c r="A19" s="2" t="s">
        <v>114</v>
      </c>
      <c r="B19" s="2"/>
      <c r="C19" s="6">
        <v>417</v>
      </c>
      <c r="D19" s="4">
        <v>3.7</v>
      </c>
      <c r="E19" s="7">
        <v>9</v>
      </c>
      <c r="F19" s="5">
        <v>85</v>
      </c>
      <c r="G19" s="3">
        <v>174</v>
      </c>
      <c r="H19" s="1">
        <v>42</v>
      </c>
      <c r="I19" s="1">
        <v>34</v>
      </c>
      <c r="J19">
        <f t="shared" si="1"/>
        <v>417.23999999999995</v>
      </c>
    </row>
    <row r="20" spans="1:10" x14ac:dyDescent="0.3">
      <c r="A20" s="2" t="s">
        <v>115</v>
      </c>
      <c r="B20" s="2"/>
      <c r="C20" s="6">
        <v>435</v>
      </c>
      <c r="D20" s="4">
        <v>3.6</v>
      </c>
      <c r="E20" s="7">
        <v>9</v>
      </c>
      <c r="F20" s="5">
        <v>82</v>
      </c>
      <c r="G20" s="3">
        <v>190</v>
      </c>
      <c r="H20" s="1">
        <v>43</v>
      </c>
      <c r="I20" s="1">
        <v>35</v>
      </c>
      <c r="J20">
        <f t="shared" si="1"/>
        <v>435.12</v>
      </c>
    </row>
    <row r="21" spans="1:10" x14ac:dyDescent="0.3">
      <c r="A21" s="2" t="s">
        <v>116</v>
      </c>
      <c r="B21" s="2"/>
      <c r="C21" s="6">
        <v>436</v>
      </c>
      <c r="D21" s="4">
        <v>3.6</v>
      </c>
      <c r="E21" s="7">
        <v>9</v>
      </c>
      <c r="F21" s="5">
        <v>82</v>
      </c>
      <c r="G21" s="3">
        <v>193</v>
      </c>
      <c r="H21" s="1">
        <v>41</v>
      </c>
      <c r="I21" s="1">
        <v>35</v>
      </c>
      <c r="J21">
        <f t="shared" si="1"/>
        <v>436.32</v>
      </c>
    </row>
    <row r="22" spans="1:10" x14ac:dyDescent="0.3">
      <c r="A22" s="2" t="s">
        <v>117</v>
      </c>
      <c r="B22" s="2"/>
      <c r="C22" s="6">
        <v>458</v>
      </c>
      <c r="D22" s="4">
        <v>3.7</v>
      </c>
      <c r="E22" s="7">
        <v>9</v>
      </c>
      <c r="F22" s="5">
        <v>81</v>
      </c>
      <c r="G22" s="3">
        <v>209</v>
      </c>
      <c r="H22" s="1">
        <v>44</v>
      </c>
      <c r="I22" s="1">
        <v>35</v>
      </c>
      <c r="J22">
        <f t="shared" si="1"/>
        <v>458.03999999999996</v>
      </c>
    </row>
    <row r="23" spans="1:10" x14ac:dyDescent="0.3">
      <c r="A23" s="2" t="s">
        <v>118</v>
      </c>
      <c r="B23" s="2"/>
      <c r="C23" s="6">
        <v>406</v>
      </c>
      <c r="D23" s="4">
        <v>3.6</v>
      </c>
      <c r="E23" s="7">
        <v>9</v>
      </c>
      <c r="F23" s="5">
        <v>84</v>
      </c>
      <c r="G23" s="3">
        <v>172</v>
      </c>
      <c r="H23" s="1">
        <v>43</v>
      </c>
      <c r="I23" s="1">
        <v>27</v>
      </c>
      <c r="J23">
        <f t="shared" si="1"/>
        <v>406.32</v>
      </c>
    </row>
    <row r="24" spans="1:10" x14ac:dyDescent="0.3">
      <c r="A24" s="2" t="s">
        <v>119</v>
      </c>
      <c r="B24" s="2"/>
      <c r="C24" s="6">
        <v>441</v>
      </c>
      <c r="D24" s="4">
        <v>3.9</v>
      </c>
      <c r="E24" s="7">
        <v>9</v>
      </c>
      <c r="F24" s="5">
        <v>82</v>
      </c>
      <c r="G24" s="3">
        <v>192</v>
      </c>
      <c r="H24" s="1">
        <v>45</v>
      </c>
      <c r="I24" s="1">
        <v>36</v>
      </c>
      <c r="J24">
        <f t="shared" si="1"/>
        <v>441.47999999999996</v>
      </c>
    </row>
    <row r="25" spans="1:10" x14ac:dyDescent="0.3">
      <c r="A25" s="2" t="s">
        <v>120</v>
      </c>
      <c r="B25" s="2"/>
      <c r="C25" s="6">
        <v>419</v>
      </c>
      <c r="D25" s="4">
        <v>4</v>
      </c>
      <c r="E25" s="7">
        <v>9</v>
      </c>
      <c r="F25" s="5">
        <v>82</v>
      </c>
      <c r="G25" s="3">
        <v>175</v>
      </c>
      <c r="H25" s="1">
        <v>46</v>
      </c>
      <c r="I25" s="1">
        <v>33</v>
      </c>
      <c r="J25">
        <f t="shared" si="1"/>
        <v>418.8</v>
      </c>
    </row>
    <row r="27" spans="1:10" x14ac:dyDescent="0.3">
      <c r="A27" s="2" t="s">
        <v>153</v>
      </c>
      <c r="B27" s="2"/>
      <c r="C27" s="6">
        <v>424</v>
      </c>
      <c r="D27" s="4">
        <v>4</v>
      </c>
      <c r="E27" s="7">
        <v>9</v>
      </c>
      <c r="F27" s="5">
        <v>82</v>
      </c>
      <c r="G27" s="3">
        <v>191</v>
      </c>
      <c r="H27" s="1">
        <v>38</v>
      </c>
      <c r="I27" s="1">
        <v>29</v>
      </c>
      <c r="J27">
        <f>SUM(D27:I27)*1.2</f>
        <v>423.59999999999997</v>
      </c>
    </row>
    <row r="28" spans="1:10" x14ac:dyDescent="0.3">
      <c r="A28" s="2" t="s">
        <v>154</v>
      </c>
      <c r="B28" s="2"/>
      <c r="C28" s="6">
        <v>455</v>
      </c>
      <c r="D28" s="4">
        <v>4.0999999999999996</v>
      </c>
      <c r="E28" s="7">
        <v>9</v>
      </c>
      <c r="F28" s="5">
        <v>81</v>
      </c>
      <c r="G28" s="3">
        <v>207</v>
      </c>
      <c r="H28" s="1">
        <v>44</v>
      </c>
      <c r="I28" s="1">
        <v>34</v>
      </c>
      <c r="J28">
        <f>SUM(D28:I28)*1.2</f>
        <v>454.92</v>
      </c>
    </row>
    <row r="29" spans="1:10" x14ac:dyDescent="0.3">
      <c r="A29" s="2" t="s">
        <v>155</v>
      </c>
      <c r="B29" s="2"/>
      <c r="C29" s="6">
        <v>480</v>
      </c>
      <c r="D29" s="4">
        <v>4.3</v>
      </c>
      <c r="E29" s="7">
        <v>9</v>
      </c>
      <c r="F29" s="5">
        <v>80</v>
      </c>
      <c r="G29" s="3">
        <v>233</v>
      </c>
      <c r="H29" s="1">
        <v>46</v>
      </c>
      <c r="I29" s="1">
        <v>36</v>
      </c>
      <c r="J29">
        <f>SUM(D29:I29)*1.2</f>
        <v>489.96</v>
      </c>
    </row>
    <row r="30" spans="1:10" x14ac:dyDescent="0.3">
      <c r="A30" s="2" t="s">
        <v>156</v>
      </c>
      <c r="B30" s="2"/>
      <c r="C30" s="6">
        <v>505</v>
      </c>
      <c r="D30" s="4">
        <v>4.5</v>
      </c>
      <c r="E30" s="7">
        <v>9</v>
      </c>
      <c r="F30" s="5">
        <v>79</v>
      </c>
      <c r="G30" s="3">
        <v>246</v>
      </c>
      <c r="H30" s="1">
        <v>45</v>
      </c>
      <c r="I30" s="1">
        <v>37</v>
      </c>
      <c r="J30">
        <f>SUM(D30:I30)*1.2</f>
        <v>504.59999999999997</v>
      </c>
    </row>
    <row r="32" spans="1:10" x14ac:dyDescent="0.3">
      <c r="A32" s="2" t="s">
        <v>157</v>
      </c>
      <c r="B32" s="2"/>
      <c r="C32" s="6">
        <v>375</v>
      </c>
      <c r="D32" s="4">
        <v>3.9</v>
      </c>
      <c r="E32" s="7">
        <v>9</v>
      </c>
      <c r="F32" s="5">
        <v>84</v>
      </c>
      <c r="G32" s="3">
        <v>154</v>
      </c>
      <c r="H32" s="1">
        <v>33</v>
      </c>
      <c r="I32" s="1">
        <v>29</v>
      </c>
      <c r="J32">
        <f>SUM(D32:I32)*1.2</f>
        <v>375.47999999999996</v>
      </c>
    </row>
    <row r="34" spans="1:10" x14ac:dyDescent="0.3">
      <c r="A34" s="2" t="s">
        <v>158</v>
      </c>
      <c r="B34" s="2"/>
      <c r="C34" s="6">
        <v>376</v>
      </c>
      <c r="D34" s="4">
        <v>4</v>
      </c>
      <c r="E34" s="7">
        <v>9</v>
      </c>
      <c r="F34" s="5">
        <v>83</v>
      </c>
      <c r="G34" s="3">
        <v>148</v>
      </c>
      <c r="H34" s="1">
        <v>45</v>
      </c>
      <c r="I34" s="1">
        <v>0</v>
      </c>
      <c r="J34">
        <f>SUM(D34:I34)*1.3</f>
        <v>375.7</v>
      </c>
    </row>
    <row r="35" spans="1:10" x14ac:dyDescent="0.3">
      <c r="A35" s="2" t="s">
        <v>159</v>
      </c>
      <c r="B35" s="2"/>
      <c r="C35" s="6">
        <v>383</v>
      </c>
      <c r="D35" s="4">
        <v>4.5</v>
      </c>
      <c r="E35" s="7">
        <v>9</v>
      </c>
      <c r="F35" s="5">
        <v>83</v>
      </c>
      <c r="G35" s="3">
        <v>150</v>
      </c>
      <c r="H35" s="1">
        <v>48</v>
      </c>
      <c r="I35" s="1">
        <v>0</v>
      </c>
      <c r="J35">
        <f>SUM(D35:I35)*1.3</f>
        <v>382.85</v>
      </c>
    </row>
    <row r="36" spans="1:10" x14ac:dyDescent="0.3">
      <c r="A36" s="2" t="s">
        <v>160</v>
      </c>
      <c r="B36" s="2"/>
      <c r="C36" s="6">
        <v>376</v>
      </c>
      <c r="D36" s="4">
        <v>4.3</v>
      </c>
      <c r="E36" s="7">
        <v>9</v>
      </c>
      <c r="F36" s="5">
        <v>84</v>
      </c>
      <c r="G36" s="3">
        <v>146</v>
      </c>
      <c r="H36" s="1">
        <v>46</v>
      </c>
      <c r="I36" s="1">
        <v>0</v>
      </c>
      <c r="J36">
        <f>SUM(D36:I36)*1.3</f>
        <v>376.09000000000003</v>
      </c>
    </row>
    <row r="37" spans="1:10" x14ac:dyDescent="0.3">
      <c r="A37" s="2" t="s">
        <v>161</v>
      </c>
      <c r="B37" s="2"/>
      <c r="C37" s="6">
        <v>359</v>
      </c>
      <c r="D37" s="4">
        <v>4.4000000000000004</v>
      </c>
      <c r="E37" s="7">
        <v>9</v>
      </c>
      <c r="F37" s="5">
        <v>87</v>
      </c>
      <c r="G37" s="3">
        <v>129</v>
      </c>
      <c r="H37" s="1">
        <v>47</v>
      </c>
      <c r="I37" s="1">
        <v>0</v>
      </c>
      <c r="J37">
        <f>SUM(D37:I37)*1.3</f>
        <v>359.32</v>
      </c>
    </row>
    <row r="38" spans="1:10" x14ac:dyDescent="0.3">
      <c r="A38" s="2" t="s">
        <v>162</v>
      </c>
      <c r="B38" s="2"/>
      <c r="C38" s="6">
        <v>355</v>
      </c>
      <c r="D38" s="4">
        <v>4.2</v>
      </c>
      <c r="E38" s="7">
        <v>9</v>
      </c>
      <c r="F38" s="5">
        <v>88</v>
      </c>
      <c r="G38" s="3">
        <v>124</v>
      </c>
      <c r="H38" s="1">
        <v>48</v>
      </c>
      <c r="I38" s="1">
        <v>0</v>
      </c>
      <c r="J38">
        <f>SUM(D38:I38)*1.3</f>
        <v>355.16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D396-9A3B-4E45-8468-1404C7D6E830}">
  <dimension ref="A1:J9"/>
  <sheetViews>
    <sheetView workbookViewId="0">
      <selection activeCell="H4" sqref="H4"/>
    </sheetView>
  </sheetViews>
  <sheetFormatPr defaultRowHeight="14.4" x14ac:dyDescent="0.3"/>
  <cols>
    <col min="1" max="1" width="18.109375" customWidth="1"/>
    <col min="3" max="3" width="11.33203125" customWidth="1"/>
    <col min="8" max="8" width="10.33203125" customWidth="1"/>
  </cols>
  <sheetData>
    <row r="1" spans="1:10" x14ac:dyDescent="0.3">
      <c r="A1" s="8" t="s">
        <v>1</v>
      </c>
      <c r="B1" s="8" t="s">
        <v>2</v>
      </c>
      <c r="C1" s="8" t="s">
        <v>163</v>
      </c>
      <c r="D1" s="8" t="s">
        <v>164</v>
      </c>
      <c r="E1" s="8" t="s">
        <v>165</v>
      </c>
      <c r="F1" s="8" t="s">
        <v>34</v>
      </c>
      <c r="G1" s="8" t="s">
        <v>4</v>
      </c>
      <c r="H1" s="8" t="s">
        <v>166</v>
      </c>
      <c r="I1" s="8" t="s">
        <v>167</v>
      </c>
    </row>
    <row r="2" spans="1:10" x14ac:dyDescent="0.3">
      <c r="A2" s="2" t="s">
        <v>168</v>
      </c>
      <c r="B2" s="6"/>
      <c r="C2" s="4">
        <v>100</v>
      </c>
      <c r="D2" s="7">
        <v>100</v>
      </c>
      <c r="E2" s="5">
        <v>10</v>
      </c>
      <c r="F2" s="3">
        <v>1</v>
      </c>
      <c r="G2" s="1">
        <v>36</v>
      </c>
      <c r="H2" s="1">
        <v>42</v>
      </c>
      <c r="I2" s="1">
        <v>10</v>
      </c>
      <c r="J2">
        <f>SUM(C2:I2)</f>
        <v>299</v>
      </c>
    </row>
    <row r="3" spans="1:10" x14ac:dyDescent="0.3">
      <c r="A3" s="2" t="s">
        <v>169</v>
      </c>
      <c r="B3" s="6"/>
      <c r="C3" s="4">
        <v>90</v>
      </c>
      <c r="D3" s="7">
        <v>110</v>
      </c>
      <c r="E3" s="5">
        <v>12</v>
      </c>
      <c r="F3" s="3">
        <v>1</v>
      </c>
      <c r="G3" s="1">
        <v>40</v>
      </c>
      <c r="H3" s="1">
        <v>42</v>
      </c>
      <c r="I3" s="1">
        <v>12</v>
      </c>
      <c r="J3">
        <f>SUM(C3:I3)/0.9</f>
        <v>341.11111111111109</v>
      </c>
    </row>
    <row r="4" spans="1:10" x14ac:dyDescent="0.3">
      <c r="A4" s="2" t="s">
        <v>170</v>
      </c>
      <c r="B4" s="6"/>
      <c r="C4" s="4">
        <v>80</v>
      </c>
      <c r="D4" s="7">
        <v>90</v>
      </c>
      <c r="E4" s="5">
        <v>14</v>
      </c>
      <c r="F4" s="3">
        <v>2</v>
      </c>
      <c r="G4" s="1">
        <v>50</v>
      </c>
      <c r="H4" s="1">
        <v>44</v>
      </c>
      <c r="I4" s="1">
        <v>16</v>
      </c>
      <c r="J4">
        <f>SUM(C4:I4)/0.6</f>
        <v>493.33333333333337</v>
      </c>
    </row>
    <row r="5" spans="1:10" x14ac:dyDescent="0.3">
      <c r="A5" s="2" t="s">
        <v>171</v>
      </c>
      <c r="B5" s="6"/>
      <c r="C5" s="4">
        <v>70</v>
      </c>
      <c r="D5" s="7">
        <v>120</v>
      </c>
      <c r="E5" s="5">
        <v>14</v>
      </c>
      <c r="F5" s="3">
        <v>2</v>
      </c>
      <c r="G5" s="1">
        <v>44</v>
      </c>
      <c r="H5" s="1">
        <v>42</v>
      </c>
      <c r="I5" s="1">
        <v>20</v>
      </c>
      <c r="J5">
        <f>SUM(C5:I5)/0.5</f>
        <v>624</v>
      </c>
    </row>
    <row r="6" spans="1:10" x14ac:dyDescent="0.3">
      <c r="A6" s="2" t="s">
        <v>172</v>
      </c>
      <c r="B6" s="6"/>
      <c r="C6" s="4">
        <v>60</v>
      </c>
      <c r="D6" s="7">
        <v>120</v>
      </c>
      <c r="E6" s="5">
        <v>25</v>
      </c>
      <c r="F6" s="3">
        <v>3</v>
      </c>
      <c r="G6" s="1">
        <v>40</v>
      </c>
      <c r="H6" s="1">
        <v>40</v>
      </c>
      <c r="I6" s="1">
        <v>24</v>
      </c>
      <c r="J6">
        <f>SUM(C6:I6)/0.4</f>
        <v>780</v>
      </c>
    </row>
    <row r="7" spans="1:10" x14ac:dyDescent="0.3">
      <c r="A7" s="2" t="s">
        <v>173</v>
      </c>
      <c r="B7" s="6"/>
      <c r="C7" s="4">
        <v>40</v>
      </c>
      <c r="D7" s="7">
        <v>120</v>
      </c>
      <c r="E7" s="5">
        <v>30</v>
      </c>
      <c r="F7" s="3">
        <v>3</v>
      </c>
      <c r="G7" s="1">
        <v>38</v>
      </c>
      <c r="H7" s="1">
        <v>38</v>
      </c>
      <c r="I7" s="1">
        <v>26</v>
      </c>
      <c r="J7">
        <f>SUM(C7:I7)/0.3</f>
        <v>983.33333333333337</v>
      </c>
    </row>
    <row r="8" spans="1:10" x14ac:dyDescent="0.3">
      <c r="A8" s="2" t="s">
        <v>175</v>
      </c>
      <c r="B8" s="6"/>
      <c r="C8" s="4">
        <v>40</v>
      </c>
      <c r="D8" s="7">
        <v>120</v>
      </c>
      <c r="E8" s="5">
        <v>22</v>
      </c>
      <c r="F8" s="3">
        <v>3</v>
      </c>
      <c r="G8" s="1">
        <v>42</v>
      </c>
      <c r="H8" s="1">
        <v>40</v>
      </c>
      <c r="I8" s="1">
        <v>24</v>
      </c>
      <c r="J8">
        <f>SUM(C8:I8)/0.2</f>
        <v>1455</v>
      </c>
    </row>
    <row r="9" spans="1:10" x14ac:dyDescent="0.3">
      <c r="A9" s="2" t="s">
        <v>174</v>
      </c>
      <c r="B9" s="6"/>
      <c r="C9" s="4">
        <v>40</v>
      </c>
      <c r="D9" s="7">
        <v>130</v>
      </c>
      <c r="E9" s="5">
        <v>25</v>
      </c>
      <c r="F9" s="3">
        <v>3</v>
      </c>
      <c r="G9" s="1">
        <v>42</v>
      </c>
      <c r="H9" s="1">
        <v>40</v>
      </c>
      <c r="I9" s="1">
        <v>28</v>
      </c>
      <c r="J9">
        <f>SUM(C9:I9)/0.2</f>
        <v>1540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Maces</vt:lpstr>
      <vt:lpstr>Axes &amp; Bardiches</vt:lpstr>
      <vt:lpstr>Swords &amp; Daggers</vt:lpstr>
      <vt:lpstr>Rifles</vt:lpstr>
      <vt:lpstr>Pistols</vt:lpstr>
      <vt:lpstr>Two-Handed Melee Weapons</vt:lpstr>
      <vt:lpstr>Pikes &amp; Halberds</vt:lpstr>
      <vt:lpstr>Horses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2018-09-28T17:14:24Z</dcterms:created>
  <dcterms:modified xsi:type="dcterms:W3CDTF">2018-09-28T17:15:08Z</dcterms:modified>
</cp:coreProperties>
</file>