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Players" sheetId="1" r:id="rId4"/>
    <sheet state="visible" name="Sheet3" sheetId="2" r:id="rId5"/>
    <sheet state="visible" name="Forward" sheetId="3" r:id="rId6"/>
    <sheet state="visible" name="Midfield" sheetId="4" r:id="rId7"/>
    <sheet state="visible" name="Defenders" sheetId="5" r:id="rId8"/>
  </sheets>
  <definedNames/>
  <calcPr/>
</workbook>
</file>

<file path=xl/sharedStrings.xml><?xml version="1.0" encoding="utf-8"?>
<sst xmlns="http://schemas.openxmlformats.org/spreadsheetml/2006/main" count="245" uniqueCount="110">
  <si>
    <t>Forwards</t>
  </si>
  <si>
    <t>Midfielders</t>
  </si>
  <si>
    <t>Defenders</t>
  </si>
  <si>
    <t>Player</t>
  </si>
  <si>
    <t>Transfer Value</t>
  </si>
  <si>
    <t>Harry Kane(Tottenham)</t>
  </si>
  <si>
    <t>$110m</t>
  </si>
  <si>
    <t>Declan Rice(West Ham)</t>
  </si>
  <si>
    <t>$75m</t>
  </si>
  <si>
    <t>Pau Torres(Villareal)</t>
  </si>
  <si>
    <t>$55m</t>
  </si>
  <si>
    <t>Darwin Nunez(Benfica)</t>
  </si>
  <si>
    <t>$40m</t>
  </si>
  <si>
    <t>Jude Bellingham(Borussia Dortmund)</t>
  </si>
  <si>
    <t>$82.5m</t>
  </si>
  <si>
    <t>Jurrien Timber (Ajax)</t>
  </si>
  <si>
    <t>$33m</t>
  </si>
  <si>
    <t>Victor Osimhen (Napoli)</t>
  </si>
  <si>
    <t>$60m</t>
  </si>
  <si>
    <t>Kalvin Phillips(Leeds United)</t>
  </si>
  <si>
    <t>Kyle Walker Peters (Southampton)</t>
  </si>
  <si>
    <t>$19.8m</t>
  </si>
  <si>
    <t>Dominic Calvert Lewin (Everton)</t>
  </si>
  <si>
    <t>$46.2m</t>
  </si>
  <si>
    <t>Youri Tielemans (Leicester City)</t>
  </si>
  <si>
    <t>$60.5m</t>
  </si>
  <si>
    <t>Antonio Rudiger (Chelsea)</t>
  </si>
  <si>
    <t>Free Agent</t>
  </si>
  <si>
    <t>Antony (Ajax)</t>
  </si>
  <si>
    <t>$38.5m</t>
  </si>
  <si>
    <t>Ronald Araujo(Barcelona)</t>
  </si>
  <si>
    <t>`</t>
  </si>
  <si>
    <t>Christopher Nkunku(RB Leipzig)</t>
  </si>
  <si>
    <t>$71.5m</t>
  </si>
  <si>
    <t>Aurélien Tchouameni(AS Monaco)</t>
  </si>
  <si>
    <t>$44m</t>
  </si>
  <si>
    <t>Players to kick out</t>
  </si>
  <si>
    <t>Anthony Martial</t>
  </si>
  <si>
    <t>$30.8m</t>
  </si>
  <si>
    <t>Jesse Lingard(MU)</t>
  </si>
  <si>
    <t>$22m</t>
  </si>
  <si>
    <t>Harry Maguire(MU)</t>
  </si>
  <si>
    <t>Marcus Rashford</t>
  </si>
  <si>
    <t>$77m</t>
  </si>
  <si>
    <t>Juan Mata(MU)</t>
  </si>
  <si>
    <t>$3.3m</t>
  </si>
  <si>
    <t>Phil Jones(MU)</t>
  </si>
  <si>
    <t>$4.4m</t>
  </si>
  <si>
    <t>Nemanja Matic(MU)</t>
  </si>
  <si>
    <t>$6.6m</t>
  </si>
  <si>
    <t>Window-V</t>
  </si>
  <si>
    <t>(I)AA</t>
  </si>
  <si>
    <t>(I)Min</t>
  </si>
  <si>
    <t>(I)SA</t>
  </si>
  <si>
    <t>(I)MA</t>
  </si>
  <si>
    <t>(I)PA</t>
  </si>
  <si>
    <t>(O)GS</t>
  </si>
  <si>
    <t>(O)SoT</t>
  </si>
  <si>
    <t>(O)Drib</t>
  </si>
  <si>
    <t>(O)Assists</t>
  </si>
  <si>
    <t>(I)MeA</t>
  </si>
  <si>
    <t>(O) Goals</t>
  </si>
  <si>
    <t>(O)PC/PA</t>
  </si>
  <si>
    <t>(O)PL</t>
  </si>
  <si>
    <t>(O)Goals</t>
  </si>
  <si>
    <t>(I)DA</t>
  </si>
  <si>
    <t>(O)TW/TA</t>
  </si>
  <si>
    <t>(O)NB</t>
  </si>
  <si>
    <t>(O)successfull pressure %</t>
  </si>
  <si>
    <t>Mohammad Salah(LV)</t>
  </si>
  <si>
    <t>Sadio Mane(LV)</t>
  </si>
  <si>
    <t>Luis Diaz(LV)</t>
  </si>
  <si>
    <t>Roberto Firmino(LV)</t>
  </si>
  <si>
    <t>Bernardo Silva(MC)</t>
  </si>
  <si>
    <t xml:space="preserve"> </t>
  </si>
  <si>
    <t>Marcus Rashford(MU)</t>
  </si>
  <si>
    <t>Edinson Cavani(MU)</t>
  </si>
  <si>
    <t>Jadon Sancho(MU)</t>
  </si>
  <si>
    <t>Cristiano Ronaldo(MU)</t>
  </si>
  <si>
    <t>Mason Greenwood(MU)</t>
  </si>
  <si>
    <t>Daniel James(MU)</t>
  </si>
  <si>
    <t>Anthony Martial(MU)</t>
  </si>
  <si>
    <t>Andreas Pereira(MU)</t>
  </si>
  <si>
    <t>Fabinho(LV)</t>
  </si>
  <si>
    <t>Thiago(LV)</t>
  </si>
  <si>
    <t>Jordan Henderson(LV)</t>
  </si>
  <si>
    <t>Kevin De Bruyne(MC)</t>
  </si>
  <si>
    <t>Rodri(MC)</t>
  </si>
  <si>
    <t>Fernandinho(MC)</t>
  </si>
  <si>
    <t>Bruno Fernandes(MU)</t>
  </si>
  <si>
    <t>Paul Pogba(MU)</t>
  </si>
  <si>
    <t>Donny van de Beek(MU)</t>
  </si>
  <si>
    <t>Fred(MU)</t>
  </si>
  <si>
    <t>Scott Mctominay(MU)</t>
  </si>
  <si>
    <t>Virgil Van Dyjk(LV)</t>
  </si>
  <si>
    <t>Aymeric Laporte(MC)</t>
  </si>
  <si>
    <t>John Stones(MC)</t>
  </si>
  <si>
    <t>Joel Matip(LV)</t>
  </si>
  <si>
    <t>Trent Alexander(LV)</t>
  </si>
  <si>
    <t>Kyle Walker(MC)</t>
  </si>
  <si>
    <t>Ruben Dias(MC)</t>
  </si>
  <si>
    <t>Joao Cancelo(MC)</t>
  </si>
  <si>
    <t>Victor Lindelof(MU)</t>
  </si>
  <si>
    <t>Alex Telles(MU)</t>
  </si>
  <si>
    <t>Luke Shaw(MU)</t>
  </si>
  <si>
    <t>Raphael Varane(MU)</t>
  </si>
  <si>
    <t>Brandon Williams(MU)</t>
  </si>
  <si>
    <t>Eric Bailly(MU)</t>
  </si>
  <si>
    <t>Diogo Dalot(MU)</t>
  </si>
  <si>
    <t>Aaron Wan Bissakka(MU)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</si>
</sst>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1" fillId="4" fontId="2" numFmtId="0" xfId="0" applyAlignment="1" applyBorder="1" applyFill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165" xfId="0" applyFont="1" applyNumberFormat="1"/>
    <xf borderId="0" fillId="3" fontId="1" numFmtId="165" xfId="0" applyFont="1" applyNumberFormat="1"/>
    <xf borderId="0" fillId="3" fontId="1" numFmtId="2" xfId="0" applyFont="1" applyNumberForma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4" max="4" width="28.75"/>
    <col customWidth="1" min="7" max="7" width="26.63"/>
  </cols>
  <sheetData>
    <row r="1">
      <c r="A1" s="1" t="s">
        <v>0</v>
      </c>
      <c r="B1" s="1"/>
      <c r="D1" s="1" t="s">
        <v>1</v>
      </c>
      <c r="G1" s="1" t="s">
        <v>2</v>
      </c>
    </row>
    <row r="2">
      <c r="A2" s="1" t="s">
        <v>3</v>
      </c>
      <c r="B2" s="1" t="s">
        <v>4</v>
      </c>
      <c r="D2" s="1" t="s">
        <v>3</v>
      </c>
      <c r="E2" s="1" t="s">
        <v>4</v>
      </c>
      <c r="G2" s="1" t="s">
        <v>3</v>
      </c>
      <c r="H2" s="1" t="s">
        <v>4</v>
      </c>
    </row>
    <row r="3">
      <c r="A3" s="1" t="s">
        <v>5</v>
      </c>
      <c r="B3" s="1" t="s">
        <v>6</v>
      </c>
      <c r="D3" s="2" t="s">
        <v>7</v>
      </c>
      <c r="E3" s="1" t="s">
        <v>8</v>
      </c>
      <c r="G3" s="1" t="s">
        <v>9</v>
      </c>
      <c r="H3" s="1" t="s">
        <v>10</v>
      </c>
    </row>
    <row r="4">
      <c r="A4" s="2" t="s">
        <v>11</v>
      </c>
      <c r="B4" s="1" t="s">
        <v>12</v>
      </c>
      <c r="D4" s="1" t="s">
        <v>13</v>
      </c>
      <c r="E4" s="1" t="s">
        <v>14</v>
      </c>
      <c r="G4" s="2" t="s">
        <v>15</v>
      </c>
      <c r="H4" s="1" t="s">
        <v>16</v>
      </c>
    </row>
    <row r="5">
      <c r="A5" s="2" t="s">
        <v>17</v>
      </c>
      <c r="B5" s="1" t="s">
        <v>18</v>
      </c>
      <c r="D5" s="1" t="s">
        <v>19</v>
      </c>
      <c r="E5" s="1" t="s">
        <v>10</v>
      </c>
      <c r="G5" s="2" t="s">
        <v>20</v>
      </c>
      <c r="H5" s="1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25</v>
      </c>
      <c r="G6" s="1" t="s">
        <v>26</v>
      </c>
      <c r="H6" s="3" t="s">
        <v>27</v>
      </c>
    </row>
    <row r="7">
      <c r="D7" s="2" t="s">
        <v>28</v>
      </c>
      <c r="E7" s="1" t="s">
        <v>29</v>
      </c>
      <c r="G7" s="4" t="s">
        <v>30</v>
      </c>
      <c r="H7" s="1" t="s">
        <v>12</v>
      </c>
    </row>
    <row r="8">
      <c r="B8" s="1" t="s">
        <v>31</v>
      </c>
      <c r="D8" s="1" t="s">
        <v>32</v>
      </c>
      <c r="E8" s="1" t="s">
        <v>33</v>
      </c>
    </row>
    <row r="9">
      <c r="B9" s="5">
        <f>40+60+75+38.5+44+33+19.8</f>
        <v>310.3</v>
      </c>
      <c r="D9" s="2" t="s">
        <v>34</v>
      </c>
      <c r="E9" s="1" t="s">
        <v>35</v>
      </c>
    </row>
    <row r="12">
      <c r="A12" s="1" t="s">
        <v>36</v>
      </c>
    </row>
    <row r="13">
      <c r="A13" s="1" t="s">
        <v>37</v>
      </c>
      <c r="B13" s="1" t="s">
        <v>38</v>
      </c>
      <c r="D13" s="6" t="s">
        <v>39</v>
      </c>
      <c r="E13" s="1" t="s">
        <v>40</v>
      </c>
      <c r="G13" s="6" t="s">
        <v>41</v>
      </c>
      <c r="H13" s="1" t="s">
        <v>35</v>
      </c>
    </row>
    <row r="14">
      <c r="A14" s="1" t="s">
        <v>42</v>
      </c>
      <c r="B14" s="1" t="s">
        <v>43</v>
      </c>
      <c r="D14" s="6" t="s">
        <v>44</v>
      </c>
      <c r="E14" s="1" t="s">
        <v>45</v>
      </c>
      <c r="G14" s="6" t="s">
        <v>46</v>
      </c>
      <c r="H14" s="1" t="s">
        <v>47</v>
      </c>
    </row>
    <row r="15">
      <c r="D15" s="6" t="s">
        <v>48</v>
      </c>
      <c r="E15" s="1" t="s">
        <v>49</v>
      </c>
    </row>
    <row r="20">
      <c r="D20" s="4" t="s">
        <v>11</v>
      </c>
      <c r="E20" s="1" t="s">
        <v>12</v>
      </c>
    </row>
    <row r="21">
      <c r="D21" s="4" t="s">
        <v>17</v>
      </c>
      <c r="E21" s="1" t="s">
        <v>18</v>
      </c>
    </row>
    <row r="22">
      <c r="D22" s="4" t="s">
        <v>7</v>
      </c>
      <c r="E22" s="1" t="s">
        <v>8</v>
      </c>
    </row>
    <row r="23">
      <c r="D23" s="4" t="s">
        <v>28</v>
      </c>
      <c r="E23" s="1" t="s">
        <v>29</v>
      </c>
    </row>
    <row r="24">
      <c r="D24" s="4" t="s">
        <v>34</v>
      </c>
      <c r="E24" s="1" t="s">
        <v>35</v>
      </c>
    </row>
    <row r="25">
      <c r="D25" s="4" t="s">
        <v>15</v>
      </c>
      <c r="E25" s="1" t="s">
        <v>16</v>
      </c>
    </row>
    <row r="26">
      <c r="D26" s="4" t="s">
        <v>20</v>
      </c>
      <c r="E26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50</v>
      </c>
      <c r="B1" s="1">
        <v>2020.0</v>
      </c>
      <c r="C1" s="1"/>
      <c r="D1" s="1"/>
      <c r="E1" s="1"/>
      <c r="F1" s="1"/>
      <c r="G1" s="1"/>
      <c r="H1" s="1"/>
      <c r="I1" s="1"/>
      <c r="J1" s="1"/>
      <c r="K1" s="1">
        <v>2021.0</v>
      </c>
    </row>
    <row r="2">
      <c r="A2" s="1" t="s">
        <v>3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</row>
    <row r="3">
      <c r="A3" s="1" t="s">
        <v>5</v>
      </c>
      <c r="B3" s="1">
        <v>80.0</v>
      </c>
      <c r="C3" s="1">
        <v>2587.0</v>
      </c>
      <c r="D3" s="5">
        <f>AVERAGE(86,90,94,86,78,68,90,85)</f>
        <v>84.625</v>
      </c>
      <c r="E3" s="1">
        <v>75.0</v>
      </c>
      <c r="F3" s="1">
        <v>80.0</v>
      </c>
      <c r="G3" s="1">
        <v>18.0</v>
      </c>
      <c r="H3" s="1">
        <v>34.0</v>
      </c>
      <c r="I3" s="1">
        <v>7.0</v>
      </c>
      <c r="J3" s="1">
        <v>2.0</v>
      </c>
      <c r="K3" s="1">
        <v>83.0</v>
      </c>
      <c r="L3" s="1">
        <v>3082.0</v>
      </c>
      <c r="M3" s="1">
        <v>85.0</v>
      </c>
      <c r="N3" s="1">
        <v>77.0</v>
      </c>
      <c r="O3" s="1">
        <v>83.0</v>
      </c>
      <c r="P3" s="1">
        <v>18.0</v>
      </c>
      <c r="Q3" s="1">
        <v>47.0</v>
      </c>
      <c r="R3" s="1">
        <v>18.0</v>
      </c>
      <c r="S3" s="1">
        <v>2.0</v>
      </c>
    </row>
    <row r="4">
      <c r="A4" s="1" t="s">
        <v>11</v>
      </c>
      <c r="B4" s="1">
        <v>63.0</v>
      </c>
      <c r="C4" s="1">
        <v>2424.0</v>
      </c>
      <c r="D4" s="1">
        <v>68.0</v>
      </c>
      <c r="E4" s="1">
        <v>56.0</v>
      </c>
      <c r="F4" s="1">
        <v>48.0</v>
      </c>
      <c r="G4" s="1">
        <v>16.0</v>
      </c>
      <c r="H4" s="1">
        <v>39.0</v>
      </c>
      <c r="I4" s="1">
        <v>16.0</v>
      </c>
      <c r="J4" s="1">
        <v>9.0</v>
      </c>
      <c r="K4" s="1">
        <v>72.0</v>
      </c>
      <c r="L4" s="1">
        <v>1791.0</v>
      </c>
      <c r="M4" s="1">
        <v>73.0</v>
      </c>
      <c r="N4" s="1">
        <v>66.0</v>
      </c>
      <c r="O4" s="1">
        <v>54.0</v>
      </c>
      <c r="P4" s="1">
        <v>25.0</v>
      </c>
      <c r="Q4" s="1">
        <v>23.0</v>
      </c>
      <c r="R4" s="1">
        <v>8.0</v>
      </c>
      <c r="S4" s="1">
        <v>4.0</v>
      </c>
    </row>
    <row r="5">
      <c r="A5" s="1" t="s">
        <v>17</v>
      </c>
      <c r="B5" s="1">
        <v>73.0</v>
      </c>
      <c r="C5" s="1">
        <v>2287.0</v>
      </c>
      <c r="D5" s="1">
        <v>69.0</v>
      </c>
      <c r="E5" s="1">
        <v>66.0</v>
      </c>
      <c r="F5" s="1">
        <v>60.0</v>
      </c>
      <c r="G5" s="1">
        <v>13.0</v>
      </c>
      <c r="H5" s="1">
        <v>32.0</v>
      </c>
      <c r="I5" s="1">
        <v>15.0</v>
      </c>
      <c r="J5" s="1">
        <v>5.0</v>
      </c>
      <c r="K5" s="1">
        <v>76.0</v>
      </c>
      <c r="L5" s="1">
        <v>1573.0</v>
      </c>
      <c r="M5" s="1">
        <v>75.0</v>
      </c>
      <c r="N5" s="1">
        <v>64.0</v>
      </c>
      <c r="O5" s="1">
        <v>62.0</v>
      </c>
      <c r="P5" s="1">
        <v>13.0</v>
      </c>
      <c r="Q5" s="1">
        <v>26.0</v>
      </c>
      <c r="R5" s="1">
        <v>12.0</v>
      </c>
      <c r="S5" s="1">
        <v>4.0</v>
      </c>
    </row>
    <row r="6">
      <c r="A6" s="1" t="s">
        <v>22</v>
      </c>
      <c r="B6" s="1">
        <v>76.0</v>
      </c>
      <c r="C6" s="1">
        <v>2626.0</v>
      </c>
      <c r="D6" s="1">
        <v>76.0</v>
      </c>
      <c r="E6" s="1">
        <v>71.0</v>
      </c>
      <c r="F6" s="1">
        <v>60.0</v>
      </c>
      <c r="G6" s="1">
        <v>13.0</v>
      </c>
      <c r="H6" s="1">
        <v>37.0</v>
      </c>
      <c r="I6" s="1">
        <v>5.0</v>
      </c>
      <c r="J6" s="1">
        <v>2.0</v>
      </c>
      <c r="K6" s="1">
        <v>78.0</v>
      </c>
      <c r="L6" s="1">
        <v>2871.0</v>
      </c>
      <c r="M6" s="1">
        <v>75.0</v>
      </c>
      <c r="N6" s="1">
        <v>74.0</v>
      </c>
      <c r="O6" s="1">
        <v>62.0</v>
      </c>
      <c r="P6" s="1">
        <v>16.0</v>
      </c>
      <c r="Q6" s="1">
        <v>46.0</v>
      </c>
      <c r="R6" s="1">
        <v>9.0</v>
      </c>
      <c r="S6" s="1">
        <v>0.0</v>
      </c>
    </row>
    <row r="8">
      <c r="B8" s="1">
        <v>2020.0</v>
      </c>
      <c r="C8" s="1"/>
      <c r="D8" s="1"/>
      <c r="E8" s="1"/>
      <c r="F8" s="1"/>
      <c r="G8" s="1"/>
      <c r="H8" s="1"/>
      <c r="I8" s="1"/>
      <c r="L8" s="1">
        <v>2021.0</v>
      </c>
      <c r="M8" s="1"/>
      <c r="N8" s="1"/>
      <c r="O8" s="1"/>
    </row>
    <row r="9">
      <c r="B9" s="1" t="s">
        <v>53</v>
      </c>
      <c r="C9" s="1" t="s">
        <v>52</v>
      </c>
      <c r="D9" s="1" t="s">
        <v>54</v>
      </c>
      <c r="E9" s="1" t="s">
        <v>55</v>
      </c>
      <c r="F9" s="1" t="s">
        <v>60</v>
      </c>
      <c r="G9" s="1" t="s">
        <v>61</v>
      </c>
      <c r="H9" s="1" t="s">
        <v>58</v>
      </c>
      <c r="I9" s="1" t="s">
        <v>59</v>
      </c>
      <c r="J9" s="1" t="s">
        <v>62</v>
      </c>
      <c r="K9" s="1" t="s">
        <v>63</v>
      </c>
      <c r="L9" s="1" t="s">
        <v>53</v>
      </c>
      <c r="M9" s="1" t="s">
        <v>52</v>
      </c>
      <c r="N9" s="1" t="s">
        <v>54</v>
      </c>
      <c r="O9" s="1" t="s">
        <v>55</v>
      </c>
      <c r="P9" s="1" t="s">
        <v>60</v>
      </c>
      <c r="Q9" s="1" t="s">
        <v>64</v>
      </c>
      <c r="R9" s="1" t="s">
        <v>58</v>
      </c>
      <c r="S9" s="1" t="s">
        <v>59</v>
      </c>
      <c r="T9" s="1" t="s">
        <v>62</v>
      </c>
      <c r="U9" s="1" t="s">
        <v>63</v>
      </c>
    </row>
    <row r="10">
      <c r="A10" s="1" t="s">
        <v>7</v>
      </c>
      <c r="B10" s="1">
        <v>69.0</v>
      </c>
      <c r="C10" s="1">
        <v>2879.0</v>
      </c>
      <c r="D10" s="1">
        <v>65.0</v>
      </c>
      <c r="E10" s="1">
        <v>73.0</v>
      </c>
      <c r="F10" s="1">
        <v>74.0</v>
      </c>
      <c r="G10" s="1">
        <v>1.0</v>
      </c>
      <c r="H10" s="1">
        <v>3.0</v>
      </c>
      <c r="I10" s="1">
        <v>3.0</v>
      </c>
      <c r="J10" s="5">
        <f>1300/1500</f>
        <v>0.8666666667</v>
      </c>
      <c r="K10" s="1">
        <v>33.0</v>
      </c>
      <c r="L10" s="1">
        <v>71.0</v>
      </c>
      <c r="M10" s="1">
        <v>2819.0</v>
      </c>
      <c r="N10" s="1">
        <v>69.0</v>
      </c>
      <c r="O10" s="1">
        <v>75.0</v>
      </c>
      <c r="P10" s="1">
        <v>74.0</v>
      </c>
      <c r="Q10" s="1">
        <v>2.0</v>
      </c>
      <c r="R10" s="1">
        <v>2.0</v>
      </c>
      <c r="S10" s="1">
        <v>1.0</v>
      </c>
      <c r="T10" s="5">
        <f>1687/1868</f>
        <v>0.9031049251</v>
      </c>
      <c r="U10" s="1">
        <v>37.0</v>
      </c>
    </row>
    <row r="11">
      <c r="A11" s="1" t="s">
        <v>13</v>
      </c>
      <c r="B11" s="1">
        <v>68.0</v>
      </c>
      <c r="C11" s="1">
        <v>1697.0</v>
      </c>
      <c r="D11" s="1">
        <v>78.0</v>
      </c>
      <c r="E11" s="1">
        <v>75.0</v>
      </c>
      <c r="F11" s="1">
        <v>74.0</v>
      </c>
      <c r="G11" s="1">
        <v>4.0</v>
      </c>
      <c r="H11" s="1">
        <v>1.0</v>
      </c>
      <c r="I11" s="1">
        <v>2.0</v>
      </c>
      <c r="J11" s="5">
        <f>889/1068</f>
        <v>0.8323970037</v>
      </c>
      <c r="K11" s="1">
        <v>32.0</v>
      </c>
      <c r="L11" s="1">
        <v>70.0</v>
      </c>
      <c r="M11" s="1">
        <v>2520.0</v>
      </c>
      <c r="N11" s="1">
        <v>82.0</v>
      </c>
      <c r="O11" s="1">
        <v>79.0</v>
      </c>
      <c r="P11" s="1">
        <v>78.0</v>
      </c>
      <c r="Q11" s="1">
        <v>1.0</v>
      </c>
      <c r="R11" s="1">
        <v>9.0</v>
      </c>
      <c r="S11" s="1">
        <v>3.0</v>
      </c>
      <c r="T11" s="5">
        <f>1154/1363</f>
        <v>0.8466617755</v>
      </c>
      <c r="U11" s="1">
        <v>51.0</v>
      </c>
    </row>
    <row r="12">
      <c r="A12" s="1" t="s">
        <v>19</v>
      </c>
      <c r="B12" s="1">
        <v>73.0</v>
      </c>
      <c r="C12" s="1">
        <v>2428.0</v>
      </c>
      <c r="D12" s="1">
        <v>71.0</v>
      </c>
      <c r="E12" s="1">
        <v>77.0</v>
      </c>
      <c r="F12" s="1">
        <v>73.0</v>
      </c>
      <c r="G12" s="1">
        <v>2.0</v>
      </c>
      <c r="H12" s="1">
        <v>0.0</v>
      </c>
      <c r="I12" s="1">
        <v>2.0</v>
      </c>
      <c r="J12" s="5">
        <f>1210/1461</f>
        <v>0.8281998631</v>
      </c>
      <c r="K12" s="1">
        <v>33.0</v>
      </c>
      <c r="L12" s="1">
        <v>75.0</v>
      </c>
      <c r="M12" s="1">
        <v>1056.0</v>
      </c>
      <c r="N12" s="1">
        <v>76.0</v>
      </c>
      <c r="O12" s="1">
        <v>77.0</v>
      </c>
      <c r="P12" s="1">
        <v>81.0</v>
      </c>
      <c r="Q12" s="1">
        <v>0.0</v>
      </c>
      <c r="R12" s="1">
        <v>0.0</v>
      </c>
      <c r="S12" s="1">
        <v>1.0</v>
      </c>
      <c r="T12" s="5">
        <f>536/654</f>
        <v>0.8195718654</v>
      </c>
      <c r="U12" s="1">
        <v>13.0</v>
      </c>
    </row>
    <row r="13">
      <c r="A13" s="1" t="s">
        <v>24</v>
      </c>
      <c r="B13" s="1">
        <v>82.0</v>
      </c>
      <c r="C13" s="1">
        <v>3357.0</v>
      </c>
      <c r="D13" s="1">
        <v>71.0</v>
      </c>
      <c r="E13" s="1">
        <v>78.0</v>
      </c>
      <c r="F13" s="1">
        <v>78.0</v>
      </c>
      <c r="G13" s="1">
        <v>6.0</v>
      </c>
      <c r="H13" s="1">
        <v>2.0</v>
      </c>
      <c r="I13" s="1">
        <v>4.0</v>
      </c>
      <c r="J13" s="1">
        <f>2011/2559</f>
        <v>0.7858538492</v>
      </c>
      <c r="K13" s="1">
        <v>83.0</v>
      </c>
      <c r="L13" s="1">
        <v>85.0</v>
      </c>
      <c r="M13" s="1">
        <v>2256.0</v>
      </c>
      <c r="N13" s="1">
        <v>72.0</v>
      </c>
      <c r="O13" s="1">
        <v>78.0</v>
      </c>
      <c r="P13" s="1">
        <v>82.0</v>
      </c>
      <c r="Q13" s="1">
        <v>6.0</v>
      </c>
      <c r="R13" s="1">
        <v>4.0</v>
      </c>
      <c r="S13" s="1">
        <v>4.0</v>
      </c>
      <c r="T13" s="5">
        <f>1201/1462</f>
        <v>0.8214774282</v>
      </c>
      <c r="U13" s="1">
        <v>51.0</v>
      </c>
    </row>
    <row r="14">
      <c r="A14" s="1" t="s">
        <v>28</v>
      </c>
      <c r="B14" s="1">
        <v>76.0</v>
      </c>
      <c r="C14" s="1">
        <v>1762.0</v>
      </c>
      <c r="D14" s="1">
        <v>87.0</v>
      </c>
      <c r="E14" s="1">
        <v>66.0</v>
      </c>
      <c r="F14" s="1">
        <v>68.0</v>
      </c>
      <c r="G14" s="1">
        <v>4.0</v>
      </c>
      <c r="H14" s="1">
        <v>5.0</v>
      </c>
      <c r="I14" s="1">
        <v>3.0</v>
      </c>
      <c r="J14" s="1">
        <v>0.82</v>
      </c>
      <c r="K14" s="1">
        <v>46.0</v>
      </c>
      <c r="L14" s="1">
        <v>85.0</v>
      </c>
      <c r="M14" s="1">
        <v>1724.0</v>
      </c>
      <c r="N14" s="1">
        <v>87.0</v>
      </c>
      <c r="O14" s="1">
        <v>75.0</v>
      </c>
      <c r="P14" s="1">
        <v>77.0</v>
      </c>
      <c r="Q14" s="1">
        <v>9.0</v>
      </c>
      <c r="R14" s="1">
        <v>8.0</v>
      </c>
      <c r="S14" s="1">
        <v>5.0</v>
      </c>
      <c r="T14" s="1">
        <v>0.88695</v>
      </c>
      <c r="U14" s="1">
        <v>58.0</v>
      </c>
    </row>
    <row r="15">
      <c r="A15" s="1" t="s">
        <v>32</v>
      </c>
      <c r="B15" s="1">
        <v>82.0</v>
      </c>
      <c r="C15" s="1">
        <v>2345.0</v>
      </c>
      <c r="D15" s="1">
        <v>81.0</v>
      </c>
      <c r="E15" s="1">
        <v>70.0</v>
      </c>
      <c r="F15" s="1">
        <v>72.0</v>
      </c>
      <c r="G15" s="1">
        <v>5.0</v>
      </c>
      <c r="H15" s="1">
        <v>3.0</v>
      </c>
      <c r="I15" s="1">
        <v>13.0</v>
      </c>
      <c r="J15" s="1">
        <v>0.88</v>
      </c>
      <c r="K15" s="1">
        <v>65.0</v>
      </c>
      <c r="L15" s="1">
        <v>83.0</v>
      </c>
      <c r="M15" s="1">
        <v>1673.0</v>
      </c>
      <c r="N15" s="1">
        <v>81.0</v>
      </c>
      <c r="O15" s="1">
        <v>71.0</v>
      </c>
      <c r="P15" s="1">
        <v>75.0</v>
      </c>
      <c r="Q15" s="1">
        <v>6.0</v>
      </c>
      <c r="R15" s="1">
        <v>6.0</v>
      </c>
      <c r="S15" s="1">
        <v>6.0</v>
      </c>
      <c r="T15" s="1">
        <v>0.91</v>
      </c>
      <c r="U15" s="1">
        <v>76.0</v>
      </c>
    </row>
    <row r="16">
      <c r="A16" s="1" t="s">
        <v>34</v>
      </c>
      <c r="B16" s="1">
        <v>71.0</v>
      </c>
      <c r="C16" s="1">
        <v>1857.0</v>
      </c>
      <c r="D16" s="1">
        <v>73.0</v>
      </c>
      <c r="E16" s="1">
        <v>78.0</v>
      </c>
      <c r="F16" s="1">
        <v>74.0</v>
      </c>
      <c r="G16" s="1">
        <v>0.0</v>
      </c>
      <c r="H16" s="1">
        <v>4.0</v>
      </c>
      <c r="I16" s="1">
        <v>0.0</v>
      </c>
      <c r="J16" s="1">
        <v>0.867</v>
      </c>
      <c r="K16" s="1">
        <v>76.0</v>
      </c>
      <c r="L16" s="1">
        <v>71.0</v>
      </c>
      <c r="M16" s="1">
        <v>1997.0</v>
      </c>
      <c r="N16" s="1">
        <v>74.0</v>
      </c>
      <c r="O16" s="1">
        <v>80.0</v>
      </c>
      <c r="P16" s="1">
        <v>79.0</v>
      </c>
      <c r="Q16" s="1">
        <v>2.0</v>
      </c>
      <c r="R16" s="1">
        <v>3.0</v>
      </c>
      <c r="S16" s="1">
        <v>4.0</v>
      </c>
      <c r="T16" s="1">
        <v>0.8365</v>
      </c>
      <c r="U16" s="1">
        <v>86.0</v>
      </c>
    </row>
    <row r="18">
      <c r="B18" s="7">
        <v>2020.0</v>
      </c>
      <c r="C18" s="1"/>
      <c r="D18" s="8"/>
      <c r="E18" s="8"/>
      <c r="F18" s="8"/>
      <c r="G18" s="1"/>
      <c r="H18" s="1"/>
      <c r="I18" s="7">
        <v>2021.0</v>
      </c>
      <c r="J18" s="1"/>
      <c r="K18" s="1"/>
      <c r="L18" s="1"/>
      <c r="M18" s="9"/>
    </row>
    <row r="19">
      <c r="B19" s="8" t="s">
        <v>55</v>
      </c>
      <c r="C19" s="1" t="s">
        <v>52</v>
      </c>
      <c r="D19" s="8" t="s">
        <v>54</v>
      </c>
      <c r="E19" s="8" t="s">
        <v>65</v>
      </c>
      <c r="F19" s="8" t="s">
        <v>66</v>
      </c>
      <c r="G19" s="1" t="s">
        <v>67</v>
      </c>
      <c r="H19" s="1" t="s">
        <v>68</v>
      </c>
      <c r="I19" s="8" t="s">
        <v>55</v>
      </c>
      <c r="J19" s="1" t="s">
        <v>52</v>
      </c>
      <c r="K19" s="1" t="s">
        <v>54</v>
      </c>
      <c r="L19" s="1" t="s">
        <v>65</v>
      </c>
      <c r="M19" s="10" t="s">
        <v>66</v>
      </c>
      <c r="N19" s="1" t="s">
        <v>67</v>
      </c>
      <c r="O19" s="1" t="s">
        <v>68</v>
      </c>
    </row>
    <row r="20">
      <c r="A20" s="1" t="s">
        <v>9</v>
      </c>
      <c r="B20" s="1">
        <v>67.0</v>
      </c>
      <c r="C20" s="1">
        <v>2971.0</v>
      </c>
      <c r="D20" s="1">
        <v>72.0</v>
      </c>
      <c r="E20" s="1">
        <v>83.0</v>
      </c>
      <c r="F20" s="5">
        <f>23/37</f>
        <v>0.6216216216</v>
      </c>
      <c r="G20" s="1">
        <v>12.0</v>
      </c>
      <c r="H20" s="1">
        <v>0.56</v>
      </c>
      <c r="I20" s="1">
        <v>64.0</v>
      </c>
      <c r="J20" s="1">
        <v>2970.0</v>
      </c>
      <c r="K20" s="1">
        <v>70.0</v>
      </c>
      <c r="L20" s="1">
        <v>78.0</v>
      </c>
      <c r="M20" s="5">
        <f>10/17</f>
        <v>0.5882352941</v>
      </c>
      <c r="N20" s="1">
        <v>13.0</v>
      </c>
      <c r="O20" s="1">
        <v>0.45</v>
      </c>
    </row>
    <row r="21">
      <c r="A21" s="1" t="s">
        <v>15</v>
      </c>
      <c r="B21" s="1">
        <v>60.0</v>
      </c>
      <c r="C21" s="1">
        <v>2160.0</v>
      </c>
      <c r="D21" s="1">
        <v>58.0</v>
      </c>
      <c r="E21" s="1">
        <v>63.0</v>
      </c>
      <c r="F21" s="1">
        <v>0.77</v>
      </c>
      <c r="G21" s="1">
        <v>17.0</v>
      </c>
      <c r="H21" s="1">
        <v>0.45</v>
      </c>
      <c r="I21" s="1">
        <v>60.0</v>
      </c>
      <c r="J21" s="1">
        <v>301.0</v>
      </c>
      <c r="L21" s="1">
        <v>63.0</v>
      </c>
      <c r="M21" s="5">
        <f>22/30</f>
        <v>0.7333333333</v>
      </c>
      <c r="N21" s="1">
        <v>22.0</v>
      </c>
      <c r="O21" s="1">
        <v>0.71</v>
      </c>
    </row>
    <row r="22">
      <c r="A22" s="1" t="s">
        <v>20</v>
      </c>
      <c r="B22" s="1">
        <v>72.0</v>
      </c>
      <c r="C22" s="1">
        <v>703.0</v>
      </c>
      <c r="D22" s="1">
        <v>67.0</v>
      </c>
      <c r="E22" s="1">
        <v>73.0</v>
      </c>
      <c r="F22" s="5">
        <f>9/15</f>
        <v>0.6</v>
      </c>
      <c r="G22" s="1">
        <v>17.0</v>
      </c>
      <c r="H22" s="1">
        <v>0.46</v>
      </c>
      <c r="I22" s="1">
        <v>69.0</v>
      </c>
      <c r="J22" s="1">
        <v>2645.0</v>
      </c>
      <c r="K22" s="1">
        <v>72.0</v>
      </c>
      <c r="L22" s="1">
        <v>73.0</v>
      </c>
      <c r="M22" s="5">
        <f>43/83</f>
        <v>0.5180722892</v>
      </c>
      <c r="N22" s="1">
        <v>51.0</v>
      </c>
      <c r="O22" s="1">
        <v>0.44</v>
      </c>
    </row>
    <row r="23">
      <c r="A23" s="1" t="s">
        <v>26</v>
      </c>
      <c r="B23" s="1">
        <v>72.0</v>
      </c>
      <c r="C23" s="1">
        <v>1890.0</v>
      </c>
      <c r="D23" s="1">
        <v>65.0</v>
      </c>
      <c r="E23" s="1">
        <v>83.0</v>
      </c>
      <c r="F23" s="5">
        <f>24/43</f>
        <v>0.5581395349</v>
      </c>
      <c r="G23" s="1">
        <v>14.0</v>
      </c>
      <c r="H23" s="1">
        <v>0.39</v>
      </c>
      <c r="I23" s="1">
        <v>72.0</v>
      </c>
      <c r="J23" s="1">
        <v>1710.0</v>
      </c>
      <c r="K23" s="1">
        <v>65.0</v>
      </c>
      <c r="L23" s="1">
        <v>83.0</v>
      </c>
      <c r="M23" s="5">
        <f>18/30</f>
        <v>0.6</v>
      </c>
      <c r="N23" s="1">
        <v>13.0</v>
      </c>
      <c r="O23" s="1">
        <v>0.56</v>
      </c>
    </row>
    <row r="24">
      <c r="A24" s="1" t="s">
        <v>30</v>
      </c>
      <c r="B24" s="1">
        <v>45.0</v>
      </c>
      <c r="C24" s="1">
        <v>238.0</v>
      </c>
      <c r="D24" s="1">
        <v>50.0</v>
      </c>
      <c r="E24" s="1">
        <v>65.0</v>
      </c>
      <c r="F24" s="1">
        <v>0.45</v>
      </c>
      <c r="G24" s="1">
        <v>2.0</v>
      </c>
      <c r="H24" s="1">
        <v>0.44</v>
      </c>
      <c r="I24" s="1">
        <v>45.0</v>
      </c>
      <c r="J24" s="1">
        <v>1510.0</v>
      </c>
      <c r="K24" s="1">
        <v>50.0</v>
      </c>
      <c r="L24" s="1">
        <v>73.0</v>
      </c>
      <c r="M24" s="1">
        <v>0.56</v>
      </c>
      <c r="N24" s="1">
        <v>7.0</v>
      </c>
      <c r="O24" s="1">
        <v>0.33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50</v>
      </c>
      <c r="B1" s="1">
        <v>2020.0</v>
      </c>
      <c r="C1" s="1"/>
      <c r="D1" s="1"/>
      <c r="E1" s="1"/>
      <c r="F1" s="1"/>
      <c r="G1" s="1"/>
      <c r="H1" s="1"/>
      <c r="I1" s="1"/>
      <c r="J1" s="1"/>
      <c r="K1" s="1">
        <v>2021.0</v>
      </c>
      <c r="L1" s="1"/>
      <c r="M1" s="1"/>
      <c r="N1" s="1"/>
    </row>
    <row r="2">
      <c r="A2" s="1" t="s">
        <v>3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</row>
    <row r="3">
      <c r="A3" s="1" t="s">
        <v>69</v>
      </c>
      <c r="B3" s="1">
        <v>80.0</v>
      </c>
      <c r="C3" s="1">
        <v>2508.0</v>
      </c>
      <c r="D3" s="1">
        <v>89.5</v>
      </c>
      <c r="E3" s="1">
        <v>84.0</v>
      </c>
      <c r="F3" s="1">
        <v>67.5</v>
      </c>
      <c r="G3" s="1">
        <v>22.0</v>
      </c>
      <c r="H3" s="1">
        <v>46.0</v>
      </c>
      <c r="I3" s="1">
        <v>6.0</v>
      </c>
      <c r="J3" s="1">
        <v>5.0</v>
      </c>
      <c r="K3" s="1">
        <v>79.0</v>
      </c>
      <c r="L3" s="1">
        <v>2508.0</v>
      </c>
      <c r="M3" s="1">
        <v>81.0</v>
      </c>
      <c r="N3" s="1">
        <v>91.0</v>
      </c>
      <c r="O3" s="1">
        <v>79.0</v>
      </c>
      <c r="P3" s="1">
        <v>22.0</v>
      </c>
      <c r="Q3" s="1">
        <v>45.0</v>
      </c>
      <c r="R3" s="1">
        <v>20.0</v>
      </c>
      <c r="S3" s="1">
        <v>12.0</v>
      </c>
    </row>
    <row r="4">
      <c r="A4" s="1" t="s">
        <v>70</v>
      </c>
      <c r="B4" s="1">
        <v>81.0</v>
      </c>
      <c r="C4" s="1">
        <v>2422.0</v>
      </c>
      <c r="D4" s="1">
        <v>90.0</v>
      </c>
      <c r="E4" s="1">
        <v>78.0</v>
      </c>
      <c r="F4" s="1">
        <v>76.0</v>
      </c>
      <c r="G4" s="1">
        <v>11.0</v>
      </c>
      <c r="H4" s="1">
        <v>35.0</v>
      </c>
      <c r="I4" s="1">
        <v>10.0</v>
      </c>
      <c r="J4" s="1">
        <v>7.0</v>
      </c>
      <c r="K4" s="1">
        <v>81.0</v>
      </c>
      <c r="L4" s="1">
        <v>2422.0</v>
      </c>
      <c r="M4" s="1">
        <v>78.0</v>
      </c>
      <c r="N4" s="1">
        <v>91.0</v>
      </c>
      <c r="O4" s="1">
        <v>81.0</v>
      </c>
      <c r="P4" s="1">
        <v>14.0</v>
      </c>
      <c r="Q4" s="1">
        <v>32.0</v>
      </c>
      <c r="R4" s="1">
        <v>3.0</v>
      </c>
      <c r="S4" s="1">
        <v>2.0</v>
      </c>
    </row>
    <row r="5">
      <c r="A5" s="1" t="s">
        <v>71</v>
      </c>
      <c r="B5" s="1">
        <v>79.0</v>
      </c>
      <c r="C5" s="1">
        <v>1636.0</v>
      </c>
      <c r="D5" s="1">
        <v>79.0</v>
      </c>
      <c r="E5" s="1">
        <v>84.0</v>
      </c>
      <c r="F5" s="1">
        <v>77.0</v>
      </c>
      <c r="G5" s="1">
        <v>6.0</v>
      </c>
      <c r="H5" s="1">
        <v>29.0</v>
      </c>
      <c r="I5" s="1">
        <v>5.0</v>
      </c>
      <c r="J5" s="1">
        <v>5.0</v>
      </c>
      <c r="K5" s="1">
        <v>68.0</v>
      </c>
      <c r="L5" s="1">
        <v>586.0</v>
      </c>
      <c r="M5" s="1">
        <v>70.0</v>
      </c>
      <c r="N5" s="1">
        <v>84.0</v>
      </c>
      <c r="O5" s="1">
        <v>77.0</v>
      </c>
      <c r="P5" s="1">
        <v>8.0</v>
      </c>
      <c r="Q5" s="1">
        <v>9.0</v>
      </c>
      <c r="R5" s="1">
        <v>5.0</v>
      </c>
      <c r="S5" s="1">
        <v>3.0</v>
      </c>
    </row>
    <row r="6">
      <c r="A6" s="1" t="s">
        <v>72</v>
      </c>
      <c r="B6" s="1">
        <v>78.0</v>
      </c>
      <c r="C6" s="1">
        <v>887.0</v>
      </c>
      <c r="D6" s="1">
        <v>87.5</v>
      </c>
      <c r="E6" s="1">
        <v>78.0</v>
      </c>
      <c r="F6" s="1">
        <v>79.0</v>
      </c>
      <c r="G6" s="1">
        <v>9.0</v>
      </c>
      <c r="H6" s="1">
        <v>32.0</v>
      </c>
      <c r="I6" s="1">
        <v>12.0</v>
      </c>
      <c r="J6" s="1">
        <v>7.0</v>
      </c>
      <c r="K6" s="1">
        <v>79.0</v>
      </c>
      <c r="L6" s="1">
        <v>887.0</v>
      </c>
      <c r="M6" s="1">
        <v>80.0</v>
      </c>
      <c r="N6" s="1">
        <v>82.0</v>
      </c>
      <c r="O6" s="1">
        <v>79.0</v>
      </c>
      <c r="P6" s="1">
        <v>5.0</v>
      </c>
      <c r="Q6" s="1">
        <v>10.0</v>
      </c>
      <c r="R6" s="1">
        <v>1.0</v>
      </c>
      <c r="S6" s="1">
        <v>3.0</v>
      </c>
    </row>
    <row r="7">
      <c r="A7" s="1" t="s">
        <v>73</v>
      </c>
      <c r="B7" s="1">
        <v>91.5</v>
      </c>
      <c r="C7" s="1">
        <v>2599.0</v>
      </c>
      <c r="D7" s="1">
        <v>91.5</v>
      </c>
      <c r="E7" s="1">
        <v>92.0</v>
      </c>
      <c r="F7" s="1" t="s">
        <v>74</v>
      </c>
      <c r="G7" s="1">
        <v>2.0</v>
      </c>
      <c r="H7" s="1">
        <v>18.0</v>
      </c>
      <c r="I7" s="1">
        <v>11.0</v>
      </c>
      <c r="J7" s="1">
        <v>6.0</v>
      </c>
      <c r="K7" s="1">
        <v>74.0</v>
      </c>
      <c r="L7" s="1">
        <v>2599.0</v>
      </c>
      <c r="M7" s="1">
        <v>82.0</v>
      </c>
      <c r="N7" s="1">
        <v>86.0</v>
      </c>
      <c r="O7" s="1">
        <v>70.0</v>
      </c>
      <c r="P7" s="1">
        <v>8.0</v>
      </c>
      <c r="Q7" s="1">
        <v>18.0</v>
      </c>
      <c r="R7" s="1">
        <v>11.0</v>
      </c>
      <c r="S7" s="1">
        <v>3.0</v>
      </c>
    </row>
    <row r="8">
      <c r="A8" s="1" t="s">
        <v>75</v>
      </c>
      <c r="B8" s="1">
        <v>82.0</v>
      </c>
      <c r="C8" s="1">
        <v>2643.0</v>
      </c>
      <c r="D8" s="5">
        <f>AVERAGE(72,90,83,81,82,76,80,76)</f>
        <v>80</v>
      </c>
      <c r="E8" s="1">
        <v>76.0</v>
      </c>
      <c r="F8" s="1">
        <v>73.0</v>
      </c>
      <c r="G8" s="1">
        <v>11.0</v>
      </c>
      <c r="H8" s="1">
        <v>12.0</v>
      </c>
      <c r="I8" s="1">
        <v>4.0</v>
      </c>
      <c r="J8" s="1">
        <v>9.0</v>
      </c>
      <c r="K8" s="1">
        <v>77.0</v>
      </c>
      <c r="L8" s="1">
        <v>1143.0</v>
      </c>
      <c r="M8" s="1">
        <v>80.0</v>
      </c>
      <c r="N8" s="1">
        <v>84.0</v>
      </c>
      <c r="O8" s="1">
        <v>82.0</v>
      </c>
      <c r="P8" s="1">
        <v>4.0</v>
      </c>
      <c r="Q8" s="1">
        <v>12.0</v>
      </c>
      <c r="R8" s="1">
        <v>4.0</v>
      </c>
      <c r="S8" s="1">
        <v>2.0</v>
      </c>
    </row>
    <row r="9">
      <c r="A9" s="1" t="s">
        <v>76</v>
      </c>
      <c r="B9" s="1">
        <v>80.0</v>
      </c>
      <c r="C9" s="1">
        <v>1375.0</v>
      </c>
      <c r="D9" s="1">
        <v>77.0</v>
      </c>
      <c r="E9" s="1">
        <v>65.0</v>
      </c>
      <c r="F9" s="5">
        <f>AVERAGE(68,75,52)</f>
        <v>65</v>
      </c>
      <c r="G9" s="1">
        <v>10.0</v>
      </c>
      <c r="H9" s="1">
        <v>4.0</v>
      </c>
      <c r="I9" s="1">
        <v>0.0</v>
      </c>
      <c r="J9" s="1">
        <v>3.0</v>
      </c>
      <c r="K9" s="1">
        <v>81.0</v>
      </c>
      <c r="L9" s="1">
        <v>615.0</v>
      </c>
      <c r="M9" s="1">
        <v>71.0</v>
      </c>
      <c r="N9" s="1">
        <v>69.0</v>
      </c>
      <c r="O9" s="1">
        <v>82.0</v>
      </c>
      <c r="P9" s="1">
        <v>2.0</v>
      </c>
      <c r="Q9" s="1">
        <v>4.0</v>
      </c>
      <c r="R9" s="1">
        <v>0.0</v>
      </c>
      <c r="S9" s="1">
        <v>1.0</v>
      </c>
    </row>
    <row r="10">
      <c r="A10" s="1" t="s">
        <v>77</v>
      </c>
      <c r="B10" s="1">
        <v>91.5</v>
      </c>
      <c r="C10" s="1">
        <v>2062.0</v>
      </c>
      <c r="D10" s="1">
        <v>91.5</v>
      </c>
      <c r="E10" s="1">
        <v>79.0</v>
      </c>
      <c r="F10" s="1">
        <v>79.0</v>
      </c>
      <c r="G10" s="1">
        <v>17.0</v>
      </c>
      <c r="H10" s="1">
        <v>9.0</v>
      </c>
      <c r="I10" s="1">
        <v>9.0</v>
      </c>
      <c r="J10" s="1">
        <v>3.0</v>
      </c>
      <c r="K10" s="1">
        <v>75.0</v>
      </c>
      <c r="L10" s="1">
        <v>1810.0</v>
      </c>
      <c r="M10" s="1">
        <v>80.0</v>
      </c>
      <c r="N10" s="1">
        <v>86.0</v>
      </c>
      <c r="O10" s="1">
        <v>67.0</v>
      </c>
      <c r="P10" s="1">
        <v>3.0</v>
      </c>
      <c r="Q10" s="1">
        <v>60.0</v>
      </c>
      <c r="R10" s="1">
        <v>9.0</v>
      </c>
      <c r="S10" s="1">
        <v>3.0</v>
      </c>
    </row>
    <row r="11">
      <c r="A11" s="1" t="s">
        <v>78</v>
      </c>
      <c r="B11" s="1">
        <v>87.0</v>
      </c>
      <c r="C11" s="1">
        <v>2802.0</v>
      </c>
      <c r="D11" s="1">
        <v>87.0</v>
      </c>
      <c r="E11" s="1">
        <v>90.0</v>
      </c>
      <c r="F11" s="1">
        <v>81.0</v>
      </c>
      <c r="G11" s="1">
        <v>29.0</v>
      </c>
      <c r="H11" s="1">
        <v>36.0</v>
      </c>
      <c r="I11" s="1">
        <v>9.0</v>
      </c>
      <c r="J11" s="1">
        <v>2.0</v>
      </c>
      <c r="K11" s="5">
        <f>AVERAGE(89,95,94,93,81,76,85,87)</f>
        <v>87.5</v>
      </c>
      <c r="L11" s="1">
        <v>2096.0</v>
      </c>
      <c r="M11" s="5">
        <f>AVERAGE(90,94,95,93,81,76,84,86)</f>
        <v>87.375</v>
      </c>
      <c r="N11" s="1">
        <v>88.0</v>
      </c>
      <c r="O11" s="1">
        <v>90.0</v>
      </c>
      <c r="P11" s="1">
        <v>15.0</v>
      </c>
      <c r="Q11" s="1">
        <v>36.0</v>
      </c>
      <c r="R11" s="1">
        <v>18.0</v>
      </c>
      <c r="S11" s="1">
        <v>3.0</v>
      </c>
    </row>
    <row r="12">
      <c r="A12" s="1" t="s">
        <v>79</v>
      </c>
      <c r="B12" s="1">
        <v>74.0</v>
      </c>
      <c r="C12" s="1">
        <v>1320.0</v>
      </c>
      <c r="D12" s="1">
        <v>79.5</v>
      </c>
      <c r="E12" s="1">
        <v>73.0</v>
      </c>
      <c r="F12" s="1">
        <v>66.0</v>
      </c>
      <c r="G12" s="1">
        <v>7.0</v>
      </c>
      <c r="H12" s="1">
        <v>18.0</v>
      </c>
      <c r="I12" s="1">
        <v>4.0</v>
      </c>
      <c r="J12" s="1">
        <v>2.0</v>
      </c>
      <c r="K12" s="1">
        <v>72.0</v>
      </c>
      <c r="L12" s="1">
        <v>1271.0</v>
      </c>
      <c r="M12" s="1">
        <v>74.0</v>
      </c>
      <c r="N12" s="1">
        <v>80.0</v>
      </c>
      <c r="O12" s="1">
        <v>74.0</v>
      </c>
      <c r="P12" s="1">
        <v>5.0</v>
      </c>
      <c r="Q12" s="1">
        <v>18.0</v>
      </c>
      <c r="R12" s="1">
        <v>4.0</v>
      </c>
      <c r="S12" s="1">
        <v>1.0</v>
      </c>
    </row>
    <row r="13">
      <c r="A13" s="1" t="s">
        <v>80</v>
      </c>
      <c r="B13" s="1">
        <v>65.0</v>
      </c>
      <c r="C13" s="1">
        <v>2287.0</v>
      </c>
      <c r="D13" s="1">
        <v>75.5</v>
      </c>
      <c r="E13" s="1">
        <v>66.0</v>
      </c>
      <c r="F13" s="1">
        <v>69.0</v>
      </c>
      <c r="G13" s="1">
        <v>3.0</v>
      </c>
      <c r="H13" s="1">
        <v>1.0</v>
      </c>
      <c r="I13" s="1">
        <v>0.0</v>
      </c>
      <c r="J13" s="1">
        <v>1.0</v>
      </c>
      <c r="K13" s="1">
        <v>65.0</v>
      </c>
      <c r="L13" s="1">
        <v>126.0</v>
      </c>
      <c r="M13" s="1">
        <v>67.0</v>
      </c>
      <c r="N13" s="1">
        <v>87.0</v>
      </c>
      <c r="O13" s="1">
        <v>67.0</v>
      </c>
      <c r="P13" s="1">
        <v>4.0</v>
      </c>
      <c r="Q13" s="1">
        <v>1.0</v>
      </c>
      <c r="R13" s="1">
        <v>0.0</v>
      </c>
      <c r="S13" s="1">
        <v>4.0</v>
      </c>
    </row>
    <row r="14">
      <c r="A14" s="1" t="s">
        <v>81</v>
      </c>
      <c r="B14" s="1">
        <v>79.0</v>
      </c>
      <c r="C14" s="1">
        <v>2624.0</v>
      </c>
      <c r="D14" s="1">
        <v>84.0</v>
      </c>
      <c r="E14" s="1">
        <v>75.0</v>
      </c>
      <c r="F14" s="1">
        <v>72.0</v>
      </c>
      <c r="G14" s="1">
        <v>4.0</v>
      </c>
      <c r="H14" s="1">
        <v>2.0</v>
      </c>
      <c r="I14" s="1">
        <v>0.0</v>
      </c>
      <c r="J14" s="1">
        <v>3.0</v>
      </c>
      <c r="K14" s="1">
        <v>76.0</v>
      </c>
      <c r="L14" s="1">
        <v>212.0</v>
      </c>
      <c r="M14" s="1">
        <v>74.0</v>
      </c>
      <c r="N14" s="1">
        <v>83.0</v>
      </c>
      <c r="O14" s="1">
        <v>75.0</v>
      </c>
      <c r="P14" s="1">
        <v>1.0</v>
      </c>
      <c r="Q14" s="1">
        <v>2.0</v>
      </c>
      <c r="R14" s="1">
        <v>0.0</v>
      </c>
      <c r="S14" s="1">
        <v>0.0</v>
      </c>
    </row>
    <row r="15">
      <c r="A15" s="1" t="s">
        <v>82</v>
      </c>
      <c r="B15" s="1">
        <f>AVERAGE(56,80,69,74,81,78,70,72)</f>
        <v>72.5</v>
      </c>
      <c r="C15" s="1">
        <v>1484.0</v>
      </c>
      <c r="D15" s="5">
        <f>AVERAGE(56,80,69,74,81,78,70,72)</f>
        <v>72.5</v>
      </c>
      <c r="E15" s="1">
        <v>73.0</v>
      </c>
      <c r="F15" s="1">
        <v>76.66</v>
      </c>
      <c r="G15" s="1">
        <v>1.0</v>
      </c>
      <c r="H15" s="1">
        <v>14.0</v>
      </c>
      <c r="I15" s="1">
        <v>3.0</v>
      </c>
      <c r="J15" s="1">
        <v>3.0</v>
      </c>
      <c r="K15" s="1">
        <v>79.0</v>
      </c>
      <c r="L15" s="1">
        <v>543.0</v>
      </c>
      <c r="M15" s="1">
        <f>AVERAGE(56,80,69,77,81,78,70,72)</f>
        <v>72.875</v>
      </c>
      <c r="N15" s="1">
        <v>79.0</v>
      </c>
      <c r="O15" s="1">
        <v>76.33</v>
      </c>
      <c r="P15" s="1">
        <v>1.0</v>
      </c>
      <c r="Q15" s="1">
        <v>5.0</v>
      </c>
      <c r="R15" s="1">
        <v>0.0</v>
      </c>
      <c r="S15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50</v>
      </c>
      <c r="B1" s="1">
        <v>2020.0</v>
      </c>
      <c r="C1" s="1"/>
      <c r="D1" s="1"/>
      <c r="E1" s="1"/>
      <c r="F1" s="1"/>
      <c r="G1" s="1"/>
      <c r="H1" s="1"/>
      <c r="I1" s="1"/>
      <c r="L1" s="1">
        <v>2021.0</v>
      </c>
      <c r="M1" s="1"/>
      <c r="N1" s="1"/>
      <c r="O1" s="1"/>
    </row>
    <row r="2">
      <c r="A2" s="1" t="s">
        <v>3</v>
      </c>
      <c r="B2" s="1" t="s">
        <v>53</v>
      </c>
      <c r="C2" s="1" t="s">
        <v>52</v>
      </c>
      <c r="D2" s="1" t="s">
        <v>54</v>
      </c>
      <c r="E2" s="1" t="s">
        <v>55</v>
      </c>
      <c r="F2" s="1" t="s">
        <v>60</v>
      </c>
      <c r="G2" s="1" t="s">
        <v>61</v>
      </c>
      <c r="H2" s="1" t="s">
        <v>58</v>
      </c>
      <c r="I2" s="1" t="s">
        <v>59</v>
      </c>
      <c r="J2" s="1" t="s">
        <v>62</v>
      </c>
      <c r="K2" s="1" t="s">
        <v>63</v>
      </c>
      <c r="L2" s="1" t="s">
        <v>53</v>
      </c>
      <c r="M2" s="1" t="s">
        <v>52</v>
      </c>
      <c r="N2" s="1" t="s">
        <v>54</v>
      </c>
      <c r="O2" s="1" t="s">
        <v>55</v>
      </c>
      <c r="P2" s="1" t="s">
        <v>60</v>
      </c>
      <c r="Q2" s="1" t="s">
        <v>64</v>
      </c>
      <c r="R2" s="1" t="s">
        <v>58</v>
      </c>
      <c r="S2" s="1" t="s">
        <v>59</v>
      </c>
      <c r="T2" s="1" t="s">
        <v>62</v>
      </c>
      <c r="U2" s="1" t="s">
        <v>63</v>
      </c>
    </row>
    <row r="3">
      <c r="A3" s="1" t="s">
        <v>83</v>
      </c>
      <c r="B3" s="1">
        <v>65.0</v>
      </c>
      <c r="C3" s="1">
        <v>2567.0</v>
      </c>
      <c r="D3" s="1">
        <v>73.0</v>
      </c>
      <c r="E3" s="1">
        <v>81.0</v>
      </c>
      <c r="F3" s="1">
        <v>83.0</v>
      </c>
      <c r="G3" s="1">
        <v>0.0</v>
      </c>
      <c r="H3" s="1">
        <v>5.0</v>
      </c>
      <c r="I3" s="1">
        <v>0.0</v>
      </c>
      <c r="J3" s="1">
        <v>0.91</v>
      </c>
      <c r="K3" s="1">
        <v>20.0</v>
      </c>
      <c r="L3" s="1">
        <v>64.0</v>
      </c>
      <c r="M3" s="1">
        <v>2086.0</v>
      </c>
      <c r="N3" s="1">
        <v>72.0</v>
      </c>
      <c r="O3" s="1">
        <v>81.0</v>
      </c>
      <c r="P3" s="1">
        <v>82.0</v>
      </c>
      <c r="Q3" s="1">
        <v>5.0</v>
      </c>
      <c r="R3" s="1">
        <v>7.0</v>
      </c>
      <c r="S3" s="1">
        <v>1.0</v>
      </c>
      <c r="T3" s="1">
        <v>0.88</v>
      </c>
      <c r="U3" s="1">
        <v>26.0</v>
      </c>
    </row>
    <row r="4">
      <c r="A4" s="1" t="s">
        <v>84</v>
      </c>
      <c r="B4" s="1">
        <v>82.0</v>
      </c>
      <c r="C4" s="1">
        <v>1854.0</v>
      </c>
      <c r="D4" s="1">
        <v>78.0</v>
      </c>
      <c r="E4" s="1">
        <v>85.0</v>
      </c>
      <c r="F4" s="1">
        <v>83.0</v>
      </c>
      <c r="G4" s="1">
        <v>1.0</v>
      </c>
      <c r="H4" s="1">
        <v>28.0</v>
      </c>
      <c r="I4" s="1">
        <v>0.0</v>
      </c>
      <c r="J4" s="1">
        <v>0.89</v>
      </c>
      <c r="K4" s="1">
        <v>51.0</v>
      </c>
      <c r="L4" s="1">
        <v>80.0</v>
      </c>
      <c r="M4" s="1">
        <v>1267.0</v>
      </c>
      <c r="N4" s="1">
        <v>76.0</v>
      </c>
      <c r="O4" s="1">
        <v>85.0</v>
      </c>
      <c r="P4" s="1">
        <v>83.0</v>
      </c>
      <c r="Q4" s="1">
        <v>1.0</v>
      </c>
      <c r="R4" s="1">
        <v>12.0</v>
      </c>
      <c r="S4" s="1">
        <v>2.0</v>
      </c>
      <c r="T4" s="1">
        <v>0.89</v>
      </c>
      <c r="U4" s="1">
        <v>44.0</v>
      </c>
    </row>
    <row r="5">
      <c r="A5" s="1" t="s">
        <v>85</v>
      </c>
      <c r="B5" s="1">
        <v>70.0</v>
      </c>
      <c r="C5" s="1">
        <v>1704.0</v>
      </c>
      <c r="D5" s="1">
        <v>74.0</v>
      </c>
      <c r="E5" s="1">
        <v>84.0</v>
      </c>
      <c r="F5" s="1">
        <v>80.0</v>
      </c>
      <c r="G5" s="1">
        <v>1.0</v>
      </c>
      <c r="H5" s="1">
        <v>7.0</v>
      </c>
      <c r="I5" s="1">
        <v>1.0</v>
      </c>
      <c r="J5" s="1">
        <v>0.87</v>
      </c>
      <c r="K5" s="1">
        <v>27.0</v>
      </c>
      <c r="L5" s="1">
        <v>70.0</v>
      </c>
      <c r="M5" s="1">
        <v>2260.0</v>
      </c>
      <c r="N5" s="1">
        <v>74.0</v>
      </c>
      <c r="O5" s="1">
        <v>85.0</v>
      </c>
      <c r="P5" s="1">
        <v>84.0</v>
      </c>
      <c r="Q5" s="1">
        <v>2.0</v>
      </c>
      <c r="R5" s="1">
        <v>14.0</v>
      </c>
      <c r="S5" s="1">
        <v>5.0</v>
      </c>
      <c r="T5" s="1">
        <v>0.83</v>
      </c>
      <c r="U5" s="1">
        <v>58.0</v>
      </c>
    </row>
    <row r="6">
      <c r="A6" s="1" t="s">
        <v>86</v>
      </c>
      <c r="B6" s="1">
        <v>83.0</v>
      </c>
      <c r="C6" s="1">
        <v>1997.0</v>
      </c>
      <c r="D6" s="1">
        <v>74.0</v>
      </c>
      <c r="E6" s="1">
        <v>92.0</v>
      </c>
      <c r="F6" s="1">
        <v>85.0</v>
      </c>
      <c r="G6" s="1">
        <v>6.0</v>
      </c>
      <c r="H6" s="1">
        <v>40.0</v>
      </c>
      <c r="I6" s="1">
        <v>12.0</v>
      </c>
      <c r="J6" s="1">
        <v>0.76</v>
      </c>
      <c r="K6" s="1">
        <v>95.0</v>
      </c>
      <c r="L6" s="1">
        <v>83.0</v>
      </c>
      <c r="M6" s="1">
        <v>1785.0</v>
      </c>
      <c r="N6" s="1">
        <v>72.0</v>
      </c>
      <c r="O6" s="1">
        <v>94.0</v>
      </c>
      <c r="P6" s="1">
        <v>87.0</v>
      </c>
      <c r="Q6" s="1">
        <v>11.0</v>
      </c>
      <c r="R6" s="1">
        <v>20.0</v>
      </c>
      <c r="S6" s="1">
        <v>4.0</v>
      </c>
      <c r="T6" s="1">
        <v>0.75</v>
      </c>
      <c r="U6" s="1">
        <v>72.0</v>
      </c>
    </row>
    <row r="7">
      <c r="A7" s="1" t="s">
        <v>87</v>
      </c>
      <c r="B7" s="1">
        <v>55.0</v>
      </c>
      <c r="C7" s="1">
        <v>2748.0</v>
      </c>
      <c r="D7" s="1">
        <v>69.0</v>
      </c>
      <c r="E7" s="1">
        <v>78.0</v>
      </c>
      <c r="F7" s="1">
        <v>83.0</v>
      </c>
      <c r="G7" s="1">
        <v>2.0</v>
      </c>
      <c r="H7" s="1">
        <v>29.0</v>
      </c>
      <c r="I7" s="1">
        <v>7.0</v>
      </c>
      <c r="J7" s="1">
        <v>0.91</v>
      </c>
      <c r="K7" s="1">
        <v>58.0</v>
      </c>
      <c r="L7" s="1">
        <v>54.0</v>
      </c>
      <c r="M7" s="1">
        <v>610.0</v>
      </c>
      <c r="N7" s="1">
        <v>70.0</v>
      </c>
      <c r="O7" s="1">
        <v>74.0</v>
      </c>
      <c r="P7" s="1">
        <v>81.0</v>
      </c>
      <c r="Q7" s="1">
        <v>3.0</v>
      </c>
      <c r="R7" s="1">
        <v>8.0</v>
      </c>
      <c r="S7" s="1">
        <v>1.0</v>
      </c>
      <c r="T7" s="1">
        <v>0.92</v>
      </c>
      <c r="U7" s="1">
        <v>57.0</v>
      </c>
    </row>
    <row r="8">
      <c r="A8" s="1" t="s">
        <v>88</v>
      </c>
      <c r="B8" s="1">
        <v>71.0</v>
      </c>
      <c r="C8" s="1">
        <v>1188.0</v>
      </c>
      <c r="D8" s="1">
        <v>77.0</v>
      </c>
      <c r="E8" s="1">
        <v>78.0</v>
      </c>
      <c r="F8" s="1">
        <v>78.0</v>
      </c>
      <c r="G8" s="1">
        <v>0.0</v>
      </c>
      <c r="H8" s="1">
        <v>10.0</v>
      </c>
      <c r="I8" s="1">
        <v>2.0</v>
      </c>
      <c r="J8" s="1">
        <v>0.88</v>
      </c>
      <c r="K8" s="1">
        <v>21.0</v>
      </c>
      <c r="L8" s="1">
        <v>70.0</v>
      </c>
      <c r="M8" s="1">
        <v>2372.0</v>
      </c>
      <c r="N8" s="1">
        <v>75.0</v>
      </c>
      <c r="O8" s="1">
        <v>77.0</v>
      </c>
      <c r="P8" s="1">
        <v>76.0</v>
      </c>
      <c r="Q8" s="1">
        <v>1.0</v>
      </c>
      <c r="R8" s="1">
        <v>7.0</v>
      </c>
      <c r="S8" s="1">
        <v>1.0</v>
      </c>
      <c r="T8" s="1">
        <v>0.89</v>
      </c>
      <c r="U8" s="1">
        <v>14.0</v>
      </c>
    </row>
    <row r="9">
      <c r="A9" s="1" t="s">
        <v>89</v>
      </c>
      <c r="B9" s="1">
        <v>86.0</v>
      </c>
      <c r="C9" s="1">
        <v>3099.0</v>
      </c>
      <c r="D9" s="1">
        <v>74.0</v>
      </c>
      <c r="E9" s="1">
        <v>86.0</v>
      </c>
      <c r="F9" s="1">
        <v>84.0</v>
      </c>
      <c r="G9" s="1">
        <v>18.0</v>
      </c>
      <c r="H9" s="1">
        <v>26.0</v>
      </c>
      <c r="I9" s="1">
        <v>12.0</v>
      </c>
      <c r="J9" s="1">
        <v>0.75</v>
      </c>
      <c r="K9" s="1">
        <v>121.0</v>
      </c>
      <c r="L9" s="1">
        <v>88.0</v>
      </c>
      <c r="M9" s="1">
        <v>2668.0</v>
      </c>
      <c r="N9" s="1">
        <v>75.0</v>
      </c>
      <c r="O9" s="1">
        <v>88.0</v>
      </c>
      <c r="P9" s="1">
        <v>84.0</v>
      </c>
      <c r="Q9" s="1">
        <v>9.0</v>
      </c>
      <c r="R9" s="1">
        <v>18.0</v>
      </c>
      <c r="S9" s="1">
        <v>6.0</v>
      </c>
      <c r="T9" s="1">
        <v>0.74</v>
      </c>
      <c r="U9" s="1">
        <v>99.0</v>
      </c>
    </row>
    <row r="10">
      <c r="A10" s="1" t="s">
        <v>90</v>
      </c>
      <c r="B10" s="1">
        <v>83.0</v>
      </c>
      <c r="C10" s="1">
        <v>1897.0</v>
      </c>
      <c r="D10" s="1">
        <v>77.0</v>
      </c>
      <c r="E10" s="1">
        <v>86.0</v>
      </c>
      <c r="F10" s="1">
        <v>83.0</v>
      </c>
      <c r="G10" s="1">
        <v>3.0</v>
      </c>
      <c r="H10" s="1">
        <v>45.0</v>
      </c>
      <c r="I10" s="1">
        <v>3.0</v>
      </c>
      <c r="J10" s="1">
        <v>0.83</v>
      </c>
      <c r="K10" s="1">
        <v>48.0</v>
      </c>
      <c r="L10" s="1">
        <v>83.0</v>
      </c>
      <c r="M10" s="1">
        <v>1349.0</v>
      </c>
      <c r="N10" s="1">
        <v>78.0</v>
      </c>
      <c r="O10" s="1">
        <v>87.0</v>
      </c>
      <c r="P10" s="1">
        <v>83.0</v>
      </c>
      <c r="Q10" s="1">
        <v>1.0</v>
      </c>
      <c r="R10" s="1">
        <v>41.0</v>
      </c>
      <c r="S10" s="1">
        <v>9.0</v>
      </c>
      <c r="T10" s="1">
        <v>0.84</v>
      </c>
      <c r="U10" s="1">
        <v>40.0</v>
      </c>
    </row>
    <row r="11">
      <c r="A11" s="1" t="s">
        <v>91</v>
      </c>
      <c r="B11" s="1">
        <v>70.0</v>
      </c>
      <c r="C11" s="1">
        <v>524.0</v>
      </c>
      <c r="D11" s="1">
        <v>74.0</v>
      </c>
      <c r="E11" s="1">
        <v>73.0</v>
      </c>
      <c r="F11" s="1">
        <v>79.0</v>
      </c>
      <c r="G11" s="1">
        <v>1.0</v>
      </c>
      <c r="H11" s="1">
        <v>9.0</v>
      </c>
      <c r="I11" s="1">
        <v>1.0</v>
      </c>
      <c r="J11" s="1">
        <v>0.84</v>
      </c>
      <c r="K11" s="1">
        <v>10.0</v>
      </c>
      <c r="L11" s="1">
        <v>74.0</v>
      </c>
      <c r="M11" s="1">
        <v>75.0</v>
      </c>
      <c r="N11" s="1">
        <v>76.0</v>
      </c>
      <c r="O11" s="1">
        <v>76.0</v>
      </c>
      <c r="P11" s="1">
        <v>77.0</v>
      </c>
      <c r="Q11" s="1">
        <v>1.0</v>
      </c>
      <c r="R11" s="1">
        <v>3.0</v>
      </c>
      <c r="S11" s="1">
        <v>0.0</v>
      </c>
      <c r="T11" s="1">
        <v>0.78</v>
      </c>
      <c r="U11" s="1">
        <v>4.0</v>
      </c>
    </row>
    <row r="12">
      <c r="A12" s="1" t="s">
        <v>39</v>
      </c>
      <c r="B12" s="1">
        <v>71.0</v>
      </c>
      <c r="C12" s="1">
        <v>935.0</v>
      </c>
      <c r="D12" s="1">
        <v>77.0</v>
      </c>
      <c r="E12" s="1">
        <v>71.0</v>
      </c>
      <c r="F12" s="1">
        <v>73.0</v>
      </c>
      <c r="G12" s="1">
        <v>0.0</v>
      </c>
      <c r="H12" s="1">
        <v>2.0</v>
      </c>
      <c r="I12" s="1">
        <v>0.0</v>
      </c>
      <c r="J12" s="9">
        <f>351/409</f>
        <v>0.858190709</v>
      </c>
      <c r="K12" s="1">
        <v>33.0</v>
      </c>
      <c r="L12" s="1">
        <v>73.0</v>
      </c>
      <c r="M12" s="1">
        <v>353.0</v>
      </c>
      <c r="N12" s="1">
        <v>72.0</v>
      </c>
      <c r="O12" s="1">
        <v>73.0</v>
      </c>
      <c r="P12" s="1">
        <v>74.0</v>
      </c>
      <c r="Q12" s="1">
        <v>2.0</v>
      </c>
      <c r="R12" s="1">
        <v>2.0</v>
      </c>
      <c r="S12" s="1">
        <v>0.0</v>
      </c>
      <c r="T12" s="9">
        <f>128/149</f>
        <v>0.8590604027</v>
      </c>
      <c r="U12" s="1">
        <v>12.0</v>
      </c>
    </row>
    <row r="13">
      <c r="A13" s="1" t="s">
        <v>92</v>
      </c>
      <c r="B13" s="1">
        <v>64.0</v>
      </c>
      <c r="C13" s="1">
        <v>2390.0</v>
      </c>
      <c r="D13" s="1">
        <v>82.0</v>
      </c>
      <c r="E13" s="1">
        <v>79.0</v>
      </c>
      <c r="F13" s="1">
        <v>80.0</v>
      </c>
      <c r="G13" s="1">
        <v>1.0</v>
      </c>
      <c r="H13" s="1">
        <v>24.0</v>
      </c>
      <c r="I13" s="1">
        <v>0.0</v>
      </c>
      <c r="J13" s="1">
        <v>0.88</v>
      </c>
      <c r="K13" s="1">
        <v>58.0</v>
      </c>
      <c r="L13" s="1">
        <v>67.0</v>
      </c>
      <c r="M13" s="1">
        <v>1889.0</v>
      </c>
      <c r="N13" s="1">
        <v>82.0</v>
      </c>
      <c r="O13" s="1">
        <v>79.0</v>
      </c>
      <c r="P13" s="1">
        <v>78.0</v>
      </c>
      <c r="Q13" s="1">
        <v>4.0</v>
      </c>
      <c r="R13" s="1">
        <v>16.0</v>
      </c>
      <c r="S13" s="1">
        <v>4.0</v>
      </c>
      <c r="T13" s="1">
        <v>0.85</v>
      </c>
      <c r="U13" s="1">
        <v>43.0</v>
      </c>
    </row>
    <row r="14">
      <c r="A14" s="1" t="s">
        <v>48</v>
      </c>
      <c r="B14" s="1">
        <v>71.0</v>
      </c>
      <c r="C14" s="1">
        <v>1106.0</v>
      </c>
      <c r="D14" s="1">
        <v>57.0</v>
      </c>
      <c r="E14" s="1">
        <v>79.0</v>
      </c>
      <c r="F14" s="1">
        <v>77.0</v>
      </c>
      <c r="G14" s="1">
        <v>0.0</v>
      </c>
      <c r="H14" s="1">
        <v>15.0</v>
      </c>
      <c r="I14" s="1">
        <v>0.0</v>
      </c>
      <c r="J14" s="1">
        <v>0.9</v>
      </c>
      <c r="K14" s="1">
        <v>18.0</v>
      </c>
      <c r="L14" s="1">
        <v>70.0</v>
      </c>
      <c r="M14" s="1">
        <v>1113.0</v>
      </c>
      <c r="N14" s="1">
        <v>57.0</v>
      </c>
      <c r="O14" s="1">
        <v>77.0</v>
      </c>
      <c r="P14" s="1">
        <v>76.0</v>
      </c>
      <c r="Q14" s="1">
        <v>0.0</v>
      </c>
      <c r="R14" s="1">
        <v>10.0</v>
      </c>
      <c r="S14" s="1">
        <v>2.0</v>
      </c>
      <c r="T14" s="1">
        <v>0.86</v>
      </c>
      <c r="U14" s="1">
        <v>19.0</v>
      </c>
    </row>
    <row r="15">
      <c r="A15" s="1" t="s">
        <v>93</v>
      </c>
      <c r="B15" s="1">
        <v>68.0</v>
      </c>
      <c r="C15" s="1">
        <v>2129.0</v>
      </c>
      <c r="D15" s="1">
        <v>71.0</v>
      </c>
      <c r="E15" s="1">
        <v>77.0</v>
      </c>
      <c r="F15" s="1">
        <v>76.0</v>
      </c>
      <c r="G15" s="1">
        <v>4.0</v>
      </c>
      <c r="H15" s="1">
        <v>22.0</v>
      </c>
      <c r="I15" s="1">
        <v>1.0</v>
      </c>
      <c r="J15" s="1">
        <v>0.87</v>
      </c>
      <c r="K15" s="1">
        <v>24.0</v>
      </c>
      <c r="L15" s="1">
        <v>62.0</v>
      </c>
      <c r="M15" s="1">
        <v>1937.0</v>
      </c>
      <c r="N15" s="1">
        <v>69.0</v>
      </c>
      <c r="O15" s="1">
        <v>76.0</v>
      </c>
      <c r="P15" s="1">
        <v>77.0</v>
      </c>
      <c r="Q15" s="1">
        <v>1.0</v>
      </c>
      <c r="R15" s="1">
        <v>30.0</v>
      </c>
      <c r="S15" s="1">
        <v>1.0</v>
      </c>
      <c r="T15" s="1">
        <v>0.85</v>
      </c>
      <c r="U15" s="1">
        <v>31.0</v>
      </c>
    </row>
    <row r="16">
      <c r="A16" s="1" t="s">
        <v>44</v>
      </c>
      <c r="B16" s="1">
        <v>70.0</v>
      </c>
      <c r="C16" s="1">
        <v>509.0</v>
      </c>
      <c r="D16" s="1">
        <v>65.0</v>
      </c>
      <c r="E16" s="1">
        <v>80.0</v>
      </c>
      <c r="F16" s="1">
        <v>76.0</v>
      </c>
      <c r="G16" s="1">
        <v>1.0</v>
      </c>
      <c r="H16" s="1">
        <v>3.0</v>
      </c>
      <c r="I16" s="1">
        <v>2.0</v>
      </c>
      <c r="J16" s="1">
        <v>0.84</v>
      </c>
      <c r="K16" s="1">
        <v>12.0</v>
      </c>
      <c r="L16" s="1">
        <v>75.0</v>
      </c>
      <c r="M16" s="1">
        <v>44.0</v>
      </c>
      <c r="N16" s="1">
        <v>63.0</v>
      </c>
      <c r="O16" s="1">
        <v>82.0</v>
      </c>
      <c r="P16" s="1">
        <v>72.0</v>
      </c>
      <c r="Q16" s="1">
        <v>0.0</v>
      </c>
      <c r="R16" s="1">
        <v>1.0</v>
      </c>
      <c r="S16" s="1">
        <v>0.0</v>
      </c>
      <c r="T16" s="1">
        <v>0.85</v>
      </c>
      <c r="U16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50</v>
      </c>
      <c r="B1" s="7">
        <v>2020.0</v>
      </c>
      <c r="C1" s="1"/>
      <c r="D1" s="8"/>
      <c r="E1" s="8"/>
      <c r="F1" s="8"/>
      <c r="G1" s="1"/>
      <c r="H1" s="1"/>
      <c r="I1" s="7">
        <v>2021.0</v>
      </c>
      <c r="J1" s="1"/>
      <c r="K1" s="1"/>
      <c r="L1" s="1"/>
      <c r="M1" s="9"/>
    </row>
    <row r="2">
      <c r="A2" s="1" t="s">
        <v>3</v>
      </c>
      <c r="B2" s="8" t="s">
        <v>55</v>
      </c>
      <c r="C2" s="1" t="s">
        <v>52</v>
      </c>
      <c r="D2" s="8" t="s">
        <v>54</v>
      </c>
      <c r="E2" s="8" t="s">
        <v>65</v>
      </c>
      <c r="F2" s="8" t="s">
        <v>66</v>
      </c>
      <c r="G2" s="1" t="s">
        <v>67</v>
      </c>
      <c r="H2" s="1" t="s">
        <v>68</v>
      </c>
      <c r="I2" s="8" t="s">
        <v>55</v>
      </c>
      <c r="J2" s="1" t="s">
        <v>52</v>
      </c>
      <c r="K2" s="1" t="s">
        <v>54</v>
      </c>
      <c r="L2" s="1" t="s">
        <v>65</v>
      </c>
      <c r="M2" s="10" t="s">
        <v>66</v>
      </c>
      <c r="N2" s="1" t="s">
        <v>67</v>
      </c>
      <c r="O2" s="1" t="s">
        <v>68</v>
      </c>
    </row>
    <row r="3">
      <c r="A3" s="1" t="s">
        <v>94</v>
      </c>
      <c r="B3" s="11">
        <f>AVERAGE(53,79,83)</f>
        <v>71.66666667</v>
      </c>
      <c r="C3" s="1">
        <v>3420.0</v>
      </c>
      <c r="D3" s="11">
        <f>AVERAGE(67,73,92,53,78,61,90)</f>
        <v>73.42857143</v>
      </c>
      <c r="E3" s="11">
        <f>AVERAGE(93,86,93)</f>
        <v>90.66666667</v>
      </c>
      <c r="F3" s="11">
        <f>20/30</f>
        <v>0.6666666667</v>
      </c>
      <c r="G3" s="1">
        <v>55.0</v>
      </c>
      <c r="H3" s="1">
        <v>45.0</v>
      </c>
      <c r="I3" s="11">
        <f>AVERAGE(53,79,86)</f>
        <v>72.66666667</v>
      </c>
      <c r="J3" s="1">
        <v>2700.0</v>
      </c>
      <c r="K3" s="1">
        <v>71.0</v>
      </c>
      <c r="L3" s="1">
        <v>90.0</v>
      </c>
      <c r="M3" s="9">
        <f>11/18</f>
        <v>0.6111111111</v>
      </c>
      <c r="N3" s="1">
        <v>27.0</v>
      </c>
      <c r="O3" s="1">
        <v>33.3</v>
      </c>
    </row>
    <row r="4">
      <c r="A4" s="4" t="s">
        <v>95</v>
      </c>
      <c r="B4" s="12">
        <f>AVERAGE(58,81,80)</f>
        <v>73</v>
      </c>
      <c r="C4" s="4">
        <v>1344.0</v>
      </c>
      <c r="D4" s="12">
        <f>AVERAGE(60,72,84,60,65,57,76)</f>
        <v>67.71428571</v>
      </c>
      <c r="E4" s="12">
        <f>AVERAGE(87,86,87)</f>
        <v>86.66666667</v>
      </c>
      <c r="F4" s="12">
        <f>6/13</f>
        <v>0.4615384615</v>
      </c>
      <c r="G4" s="4">
        <v>18.0</v>
      </c>
      <c r="H4" s="4">
        <v>29.6</v>
      </c>
      <c r="I4" s="12">
        <f>AVERAGE(58,82,80)</f>
        <v>73.33333333</v>
      </c>
      <c r="J4" s="4">
        <v>2350.0</v>
      </c>
      <c r="K4" s="4">
        <v>66.0</v>
      </c>
      <c r="L4" s="4">
        <v>86.0</v>
      </c>
      <c r="M4" s="13">
        <f>13/24</f>
        <v>0.5416666667</v>
      </c>
      <c r="N4" s="4">
        <v>19.0</v>
      </c>
      <c r="O4" s="4">
        <v>47.0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" t="s">
        <v>96</v>
      </c>
      <c r="B5" s="11">
        <f>average(62,80,75)</f>
        <v>72.33333333</v>
      </c>
      <c r="C5" s="1">
        <v>1933.0</v>
      </c>
      <c r="D5" s="11">
        <f>AVERAGE(69,77,78,59,69,62,79)</f>
        <v>70.42857143</v>
      </c>
      <c r="E5" s="11">
        <f>AVERAGE(83,81,85)</f>
        <v>83</v>
      </c>
      <c r="F5" s="8">
        <f>12/20</f>
        <v>0.6</v>
      </c>
      <c r="G5" s="1">
        <v>31.0</v>
      </c>
      <c r="H5" s="1">
        <v>39.2</v>
      </c>
      <c r="I5" s="11">
        <f>AVERAGE(62,82,75)</f>
        <v>73</v>
      </c>
      <c r="J5" s="1">
        <v>1029.0</v>
      </c>
      <c r="K5" s="1">
        <v>68.0</v>
      </c>
      <c r="L5" s="1">
        <v>84.0</v>
      </c>
      <c r="M5" s="10">
        <f>4/5</f>
        <v>0.8</v>
      </c>
      <c r="N5" s="1">
        <v>9.0</v>
      </c>
      <c r="O5" s="1">
        <v>37.7</v>
      </c>
    </row>
    <row r="6">
      <c r="A6" s="1" t="s">
        <v>97</v>
      </c>
      <c r="B6" s="11">
        <f>AVERAGE(84,77,74)</f>
        <v>78.33333333</v>
      </c>
      <c r="C6" s="1">
        <v>2691.0</v>
      </c>
      <c r="D6" s="11">
        <f>AVERAGE(53,69,81,42,67,51,75)</f>
        <v>62.57142857</v>
      </c>
      <c r="E6" s="11">
        <f>AVERAGE(86,81,86)</f>
        <v>84.33333333</v>
      </c>
      <c r="F6" s="11">
        <f>9/13</f>
        <v>0.6923076923</v>
      </c>
      <c r="G6" s="1">
        <v>25.0</v>
      </c>
      <c r="H6" s="1">
        <v>40.0</v>
      </c>
      <c r="I6" s="11">
        <f>AVERAGE(54,77,74)</f>
        <v>68.33333333</v>
      </c>
      <c r="J6" s="1">
        <v>2340.0</v>
      </c>
      <c r="K6" s="1">
        <v>58.0</v>
      </c>
      <c r="L6" s="1">
        <v>84.0</v>
      </c>
      <c r="M6" s="9">
        <f>27/36</f>
        <v>0.75</v>
      </c>
      <c r="N6" s="1">
        <v>34.0</v>
      </c>
      <c r="O6" s="1">
        <v>41.5</v>
      </c>
    </row>
    <row r="7">
      <c r="A7" s="1" t="s">
        <v>98</v>
      </c>
      <c r="B7" s="11">
        <f>AVERAGE(93,85,87)</f>
        <v>88.33333333</v>
      </c>
      <c r="C7" s="1">
        <v>3031.0</v>
      </c>
      <c r="D7" s="11">
        <f>AVERAGE(76,87,62,74,80,74,66)</f>
        <v>74.14285714</v>
      </c>
      <c r="E7" s="11">
        <f>AVERAGE(78,79,83)</f>
        <v>80</v>
      </c>
      <c r="F7" s="11">
        <f>36/58</f>
        <v>0.6206896552</v>
      </c>
      <c r="G7" s="1">
        <v>44.0</v>
      </c>
      <c r="H7" s="1">
        <v>35.1</v>
      </c>
      <c r="I7" s="11">
        <f>AVERAGE(91,85,89)</f>
        <v>88.33333333</v>
      </c>
      <c r="J7" s="1">
        <v>2493.0</v>
      </c>
      <c r="K7" s="1">
        <v>77.0</v>
      </c>
      <c r="L7" s="1">
        <v>81.0</v>
      </c>
      <c r="M7" s="9">
        <f>23/40</f>
        <v>0.575</v>
      </c>
      <c r="N7" s="1">
        <v>35.0</v>
      </c>
      <c r="O7" s="1">
        <v>33.9</v>
      </c>
    </row>
    <row r="8">
      <c r="A8" s="1" t="s">
        <v>99</v>
      </c>
      <c r="B8" s="8">
        <v>78.0</v>
      </c>
      <c r="C8" s="1">
        <v>1946.0</v>
      </c>
      <c r="D8" s="11">
        <f>AVERAGE(87,89,79,70,94,66,83)</f>
        <v>81.14285714</v>
      </c>
      <c r="E8" s="11">
        <f>AVERAGE(77,82,83)</f>
        <v>80.66666667</v>
      </c>
      <c r="F8" s="11">
        <f>27/37</f>
        <v>0.7297297297</v>
      </c>
      <c r="G8" s="1">
        <v>29.0</v>
      </c>
      <c r="H8" s="1">
        <v>33.1</v>
      </c>
      <c r="I8" s="8">
        <v>77.0</v>
      </c>
      <c r="J8" s="1">
        <v>1755.0</v>
      </c>
      <c r="K8" s="1">
        <v>81.0</v>
      </c>
      <c r="L8" s="1">
        <v>81.0</v>
      </c>
      <c r="M8" s="9">
        <f>16/23</f>
        <v>0.6956521739</v>
      </c>
      <c r="N8" s="1">
        <v>20.0</v>
      </c>
      <c r="O8" s="1">
        <v>34.1</v>
      </c>
    </row>
    <row r="9">
      <c r="A9" s="1" t="s">
        <v>100</v>
      </c>
      <c r="B9" s="11">
        <f>AVERAGE(73,72)</f>
        <v>72.5</v>
      </c>
      <c r="C9" s="1">
        <v>2843.0</v>
      </c>
      <c r="D9" s="11">
        <f>AVERAGE(63,86,79,56,67,54,77)</f>
        <v>68.85714286</v>
      </c>
      <c r="E9" s="11">
        <f>AVERAGE(83,81,84)</f>
        <v>82.66666667</v>
      </c>
      <c r="F9" s="11">
        <f>21/31</f>
        <v>0.6774193548</v>
      </c>
      <c r="G9" s="1">
        <v>45.0</v>
      </c>
      <c r="H9" s="1">
        <v>37.0</v>
      </c>
      <c r="I9" s="11">
        <f>AVERAGE(80,74)</f>
        <v>77</v>
      </c>
      <c r="J9" s="1">
        <v>2177.0</v>
      </c>
      <c r="K9" s="1">
        <v>65.0</v>
      </c>
      <c r="L9" s="1">
        <v>88.0</v>
      </c>
      <c r="M9" s="9">
        <f>25/30</f>
        <v>0.8333333333</v>
      </c>
      <c r="N9" s="1">
        <v>25.0</v>
      </c>
      <c r="O9" s="1">
        <v>45.0</v>
      </c>
    </row>
    <row r="10">
      <c r="A10" s="1" t="s">
        <v>101</v>
      </c>
      <c r="B10" s="11">
        <f>AVERAGE(83,81,75)</f>
        <v>79.66666667</v>
      </c>
      <c r="C10" s="1">
        <v>2299.0</v>
      </c>
      <c r="D10" s="11">
        <f>AVERAGE(88,90,60,79,87,79,72)</f>
        <v>79.28571429</v>
      </c>
      <c r="E10" s="11">
        <f>average(78,80,80)</f>
        <v>79.33333333</v>
      </c>
      <c r="F10" s="8">
        <f>44/77</f>
        <v>0.5714285714</v>
      </c>
      <c r="G10" s="1">
        <v>38.0</v>
      </c>
      <c r="H10" s="1">
        <v>35.8</v>
      </c>
      <c r="I10" s="11">
        <f>average(86,85,78)</f>
        <v>83</v>
      </c>
      <c r="J10" s="1">
        <v>2687.0</v>
      </c>
      <c r="K10" s="1">
        <v>83.0</v>
      </c>
      <c r="L10" s="1">
        <v>80.0</v>
      </c>
      <c r="M10" s="9">
        <f>46/78</f>
        <v>0.5897435897</v>
      </c>
      <c r="N10" s="1">
        <v>39.0</v>
      </c>
      <c r="O10" s="1">
        <v>33.9</v>
      </c>
    </row>
    <row r="11">
      <c r="A11" s="4" t="s">
        <v>41</v>
      </c>
      <c r="B11" s="12">
        <f>AVERAGE(51,78,77)</f>
        <v>68.66666667</v>
      </c>
      <c r="C11" s="4">
        <v>3047.0</v>
      </c>
      <c r="D11" s="12">
        <f>AVERAGE(47,74,88,66,63,74,84)</f>
        <v>70.85714286</v>
      </c>
      <c r="E11" s="12">
        <f>AVERAGE(81,79,83)</f>
        <v>81</v>
      </c>
      <c r="F11" s="12">
        <f>18/30</f>
        <v>0.6</v>
      </c>
      <c r="G11" s="4">
        <v>45.0</v>
      </c>
      <c r="H11" s="4">
        <v>35.1</v>
      </c>
      <c r="I11" s="12">
        <f>AVERAGE(51,77,84)</f>
        <v>70.66666667</v>
      </c>
      <c r="J11" s="4">
        <v>2404.0</v>
      </c>
      <c r="K11" s="4">
        <v>55.0</v>
      </c>
      <c r="L11" s="4">
        <v>83.0</v>
      </c>
      <c r="M11" s="13">
        <f>23/38</f>
        <v>0.6052631579</v>
      </c>
      <c r="N11" s="4">
        <v>16.0</v>
      </c>
      <c r="O11" s="4">
        <v>19.0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" t="s">
        <v>102</v>
      </c>
      <c r="B12" s="11">
        <f>AVERAGE(62,79,78)</f>
        <v>73</v>
      </c>
      <c r="C12" s="1">
        <v>2585.0</v>
      </c>
      <c r="D12" s="11">
        <f>AVERAGE(71,77,76,62,76,67,76)</f>
        <v>72.14285714</v>
      </c>
      <c r="E12" s="11">
        <f>AVERAGE(83,80,84)</f>
        <v>82.33333333</v>
      </c>
      <c r="F12" s="11">
        <f>16/26</f>
        <v>0.6153846154</v>
      </c>
      <c r="G12" s="1">
        <v>40.0</v>
      </c>
      <c r="H12" s="1">
        <v>34.9</v>
      </c>
      <c r="I12" s="11">
        <f>AVERAGE(62,79,78)</f>
        <v>73</v>
      </c>
      <c r="J12" s="1">
        <v>1905.0</v>
      </c>
      <c r="K12" s="1">
        <v>66.0</v>
      </c>
      <c r="L12" s="1">
        <v>80.0</v>
      </c>
      <c r="M12" s="9">
        <f>8/16</f>
        <v>0.5</v>
      </c>
      <c r="N12" s="1">
        <v>38.0</v>
      </c>
      <c r="O12" s="1">
        <v>41.0</v>
      </c>
    </row>
    <row r="13">
      <c r="A13" s="1" t="s">
        <v>46</v>
      </c>
      <c r="B13" s="11">
        <f>AVERAGE(60,70,66)</f>
        <v>65.33333333</v>
      </c>
      <c r="C13" s="1">
        <v>1139.0</v>
      </c>
      <c r="D13" s="11">
        <f>AVERAGE(54,60,77,50,55,52,81)</f>
        <v>61.28571429</v>
      </c>
      <c r="E13" s="11">
        <f>AVERAGE(75,78,77)</f>
        <v>76.66666667</v>
      </c>
      <c r="F13" s="8">
        <v>0.3</v>
      </c>
      <c r="G13" s="1">
        <v>6.0</v>
      </c>
      <c r="H13" s="1">
        <v>12.0</v>
      </c>
      <c r="I13" s="11">
        <f>AVERAGE(58,69,66)</f>
        <v>64.33333333</v>
      </c>
      <c r="J13" s="1">
        <v>135.0</v>
      </c>
      <c r="K13" s="1">
        <v>54.0</v>
      </c>
      <c r="L13" s="1">
        <v>75.0</v>
      </c>
      <c r="M13" s="9">
        <f>4/5</f>
        <v>0.8</v>
      </c>
      <c r="N13" s="1">
        <v>3.0</v>
      </c>
      <c r="O13" s="1">
        <v>22.2</v>
      </c>
    </row>
    <row r="14">
      <c r="A14" s="1" t="s">
        <v>103</v>
      </c>
      <c r="B14" s="11">
        <f>AVERAGE(90,84,87)</f>
        <v>87</v>
      </c>
      <c r="C14" s="1">
        <v>690.0</v>
      </c>
      <c r="D14" s="11">
        <f>AVERAGE(84,91,68,70,85,73,80)</f>
        <v>78.71428571</v>
      </c>
      <c r="E14" s="11">
        <f>average(80,79,81)</f>
        <v>80</v>
      </c>
      <c r="F14" s="8">
        <f>6/12</f>
        <v>0.5</v>
      </c>
      <c r="G14" s="1">
        <v>11.0</v>
      </c>
      <c r="H14" s="1">
        <v>32.4</v>
      </c>
      <c r="I14" s="11">
        <f>AVERAGE(87,82,85)</f>
        <v>84.66666667</v>
      </c>
      <c r="J14" s="1">
        <v>1210.0</v>
      </c>
      <c r="K14" s="1">
        <v>78.0</v>
      </c>
      <c r="L14" s="1">
        <v>77.0</v>
      </c>
      <c r="M14" s="9">
        <f>20/37</f>
        <v>0.5405405405</v>
      </c>
      <c r="N14" s="1">
        <v>21.0</v>
      </c>
      <c r="O14" s="1">
        <v>33.3</v>
      </c>
    </row>
    <row r="15">
      <c r="A15" s="1" t="s">
        <v>104</v>
      </c>
      <c r="B15" s="11">
        <f>AVERAGE(75,78,69)</f>
        <v>74</v>
      </c>
      <c r="C15" s="1">
        <v>2654.0</v>
      </c>
      <c r="D15" s="11">
        <f>AVERAGE(81,76,77,74,79,73,81)</f>
        <v>77.28571429</v>
      </c>
      <c r="E15" s="11">
        <f>AVERAGE(81,79,82)</f>
        <v>80.66666667</v>
      </c>
      <c r="F15" s="11">
        <f>44/61</f>
        <v>0.7213114754</v>
      </c>
      <c r="G15" s="1">
        <v>62.0</v>
      </c>
      <c r="H15" s="1">
        <v>38.0</v>
      </c>
      <c r="I15" s="11">
        <f>AVERAGE(84,81,69)</f>
        <v>78</v>
      </c>
      <c r="J15" s="1">
        <v>1601.0</v>
      </c>
      <c r="K15" s="1">
        <v>78.0</v>
      </c>
      <c r="L15" s="1">
        <v>82.0</v>
      </c>
      <c r="M15" s="9">
        <f>13/22</f>
        <v>0.5909090909</v>
      </c>
      <c r="N15" s="1">
        <v>40.0</v>
      </c>
      <c r="O15" s="1">
        <v>28.9</v>
      </c>
    </row>
    <row r="16">
      <c r="A16" s="1" t="s">
        <v>105</v>
      </c>
      <c r="B16" s="11">
        <f>AVERAGE(42,78,77)</f>
        <v>65.66666667</v>
      </c>
      <c r="C16" s="1">
        <v>2980.0</v>
      </c>
      <c r="D16" s="11">
        <f>AVERAGE(79,76,85,38,86,63,82)</f>
        <v>72.71428571</v>
      </c>
      <c r="E16" s="11">
        <f>average(88,86,86)</f>
        <v>86.66666667</v>
      </c>
      <c r="F16" s="8">
        <f>12/25</f>
        <v>0.48</v>
      </c>
      <c r="G16" s="1">
        <v>42.0</v>
      </c>
      <c r="H16" s="1">
        <v>32.0</v>
      </c>
      <c r="I16" s="11">
        <f>average(42,77,76)</f>
        <v>65</v>
      </c>
      <c r="J16" s="1">
        <v>1471.0</v>
      </c>
      <c r="K16" s="1">
        <v>70.0</v>
      </c>
      <c r="L16" s="1">
        <v>87.0</v>
      </c>
      <c r="M16" s="9">
        <f>15/25</f>
        <v>0.6</v>
      </c>
      <c r="N16" s="1">
        <v>29.0</v>
      </c>
      <c r="O16" s="1">
        <v>37.5</v>
      </c>
    </row>
    <row r="17">
      <c r="A17" s="1" t="s">
        <v>106</v>
      </c>
      <c r="B17" s="11">
        <f>AVERAGE(64,69,59)</f>
        <v>64</v>
      </c>
      <c r="C17" s="1">
        <v>188.0</v>
      </c>
      <c r="D17" s="11">
        <f>AVERAGE(79,74,62,64,84,76,72)</f>
        <v>73</v>
      </c>
      <c r="E17" s="11">
        <f>AVERAGE(68,69,69)</f>
        <v>68.66666667</v>
      </c>
      <c r="F17" s="8">
        <v>1.0</v>
      </c>
      <c r="G17" s="1">
        <v>5.0</v>
      </c>
      <c r="H17" s="1">
        <v>26.7</v>
      </c>
      <c r="I17" s="11">
        <f>AVERAGE(68,71,61)</f>
        <v>66.66666667</v>
      </c>
      <c r="J17" s="1">
        <v>113.0</v>
      </c>
      <c r="K17" s="1">
        <v>75.0</v>
      </c>
      <c r="L17" s="1">
        <v>72.0</v>
      </c>
      <c r="M17" s="9">
        <f>0.4</f>
        <v>0.4</v>
      </c>
      <c r="N17" s="1">
        <v>11.0</v>
      </c>
      <c r="O17" s="1">
        <v>22.0</v>
      </c>
    </row>
    <row r="18">
      <c r="A18" s="1" t="s">
        <v>107</v>
      </c>
      <c r="B18" s="11">
        <f>AVERAGE(51,67,56)</f>
        <v>58</v>
      </c>
      <c r="C18" s="1">
        <v>916.0</v>
      </c>
      <c r="D18" s="11">
        <f>AVERAGE(72,63,85,61,79,67,82)</f>
        <v>72.71428571</v>
      </c>
      <c r="E18" s="11">
        <f>AVERAGE(77,81,80)</f>
        <v>79.33333333</v>
      </c>
      <c r="F18" s="11">
        <f>6/9</f>
        <v>0.6666666667</v>
      </c>
      <c r="G18" s="1">
        <v>17.0</v>
      </c>
      <c r="H18" s="1">
        <v>40.0</v>
      </c>
      <c r="I18" s="11">
        <f>AVERAGE(51,68,60)</f>
        <v>59.66666667</v>
      </c>
      <c r="J18" s="1">
        <v>217.0</v>
      </c>
      <c r="K18" s="1">
        <v>70.0</v>
      </c>
      <c r="L18" s="1">
        <v>79.0</v>
      </c>
      <c r="M18" s="9">
        <f>3/8</f>
        <v>0.375</v>
      </c>
      <c r="N18" s="1">
        <v>5.0</v>
      </c>
      <c r="O18" s="1">
        <v>42.9</v>
      </c>
    </row>
    <row r="19">
      <c r="A19" s="1" t="s">
        <v>108</v>
      </c>
      <c r="B19" s="11">
        <f>AVERAGE(78,75,60)</f>
        <v>71</v>
      </c>
      <c r="C19" s="1">
        <v>1456.0</v>
      </c>
      <c r="D19" s="11">
        <f>AVERAGE(78,74,74,72,80,73,84)</f>
        <v>76.42857143</v>
      </c>
      <c r="E19" s="11">
        <f>AVERAGE(69,68,72)</f>
        <v>69.66666667</v>
      </c>
      <c r="F19" s="8">
        <v>0.6</v>
      </c>
      <c r="G19" s="1">
        <v>20.0</v>
      </c>
      <c r="H19" s="1">
        <v>32.0</v>
      </c>
      <c r="I19" s="11">
        <f>AVERAGE(78,74,62)</f>
        <v>71.33333333</v>
      </c>
      <c r="J19" s="1">
        <v>1363.0</v>
      </c>
      <c r="K19" s="1">
        <v>77.0</v>
      </c>
      <c r="L19" s="1">
        <v>71.0</v>
      </c>
      <c r="M19" s="9">
        <f>22/41</f>
        <v>0.5365853659</v>
      </c>
      <c r="N19" s="1">
        <v>25.0</v>
      </c>
      <c r="O19" s="1">
        <v>29.3</v>
      </c>
    </row>
    <row r="20">
      <c r="A20" s="1" t="s">
        <v>109</v>
      </c>
      <c r="B20" s="11">
        <f>AVERAGE(71,74,56)</f>
        <v>67</v>
      </c>
      <c r="C20" s="1">
        <v>3060.0</v>
      </c>
      <c r="D20" s="11">
        <f>AVERAGE(85,78,71,73,88,85,62)</f>
        <v>77.42857143</v>
      </c>
      <c r="E20" s="11">
        <f>AVERAGE(81,90,85)</f>
        <v>85.33333333</v>
      </c>
      <c r="F20" s="11">
        <f>52/97</f>
        <v>0.5360824742</v>
      </c>
      <c r="G20" s="1">
        <v>113.0</v>
      </c>
      <c r="H20" s="1">
        <v>32.3</v>
      </c>
      <c r="I20" s="11">
        <f>AVERAGE(75,75,58)</f>
        <v>69.33333333</v>
      </c>
      <c r="J20" s="1">
        <v>1793.0</v>
      </c>
      <c r="K20" s="1">
        <v>82.0</v>
      </c>
      <c r="L20" s="1">
        <v>86.0</v>
      </c>
      <c r="M20" s="9">
        <f>25/46</f>
        <v>0.5434782609</v>
      </c>
      <c r="N20" s="1">
        <v>56.0</v>
      </c>
      <c r="O20" s="1">
        <v>28.9</v>
      </c>
    </row>
    <row r="21">
      <c r="B21" s="11"/>
      <c r="D21" s="11"/>
      <c r="E21" s="11"/>
      <c r="F21" s="11"/>
      <c r="I21" s="11"/>
      <c r="M21" s="9"/>
    </row>
    <row r="22">
      <c r="B22" s="11"/>
      <c r="D22" s="11"/>
      <c r="E22" s="11"/>
      <c r="F22" s="11"/>
      <c r="I22" s="11"/>
      <c r="M22" s="9"/>
    </row>
    <row r="23">
      <c r="B23" s="11"/>
      <c r="D23" s="11"/>
      <c r="E23" s="11"/>
      <c r="F23" s="11"/>
      <c r="I23" s="11"/>
      <c r="M23" s="9"/>
    </row>
    <row r="24">
      <c r="B24" s="11"/>
      <c r="D24" s="11"/>
      <c r="E24" s="11"/>
      <c r="F24" s="11"/>
      <c r="I24" s="11"/>
      <c r="M24" s="9"/>
    </row>
    <row r="25">
      <c r="B25" s="11"/>
      <c r="D25" s="11"/>
      <c r="E25" s="11"/>
      <c r="F25" s="11"/>
      <c r="I25" s="11"/>
      <c r="M25" s="9"/>
    </row>
    <row r="26">
      <c r="B26" s="11"/>
      <c r="D26" s="11"/>
      <c r="E26" s="11"/>
      <c r="F26" s="11"/>
      <c r="I26" s="11"/>
      <c r="M26" s="9"/>
    </row>
    <row r="27">
      <c r="B27" s="11"/>
      <c r="D27" s="11"/>
      <c r="E27" s="11"/>
      <c r="F27" s="11"/>
      <c r="I27" s="11"/>
      <c r="M27" s="9"/>
    </row>
    <row r="28">
      <c r="B28" s="11"/>
      <c r="D28" s="11"/>
      <c r="E28" s="11"/>
      <c r="F28" s="11"/>
      <c r="I28" s="11"/>
      <c r="M28" s="9"/>
    </row>
    <row r="29">
      <c r="B29" s="11"/>
      <c r="D29" s="11"/>
      <c r="E29" s="11"/>
      <c r="F29" s="11"/>
      <c r="I29" s="11"/>
      <c r="M29" s="9"/>
    </row>
    <row r="30">
      <c r="B30" s="11"/>
      <c r="D30" s="11"/>
      <c r="E30" s="11"/>
      <c r="F30" s="11"/>
      <c r="I30" s="11"/>
      <c r="M30" s="9"/>
    </row>
    <row r="31">
      <c r="B31" s="11"/>
      <c r="D31" s="11"/>
      <c r="E31" s="11"/>
      <c r="F31" s="11"/>
      <c r="I31" s="11"/>
      <c r="M31" s="9"/>
    </row>
    <row r="32">
      <c r="B32" s="11"/>
      <c r="D32" s="11"/>
      <c r="E32" s="11"/>
      <c r="F32" s="11"/>
      <c r="I32" s="11"/>
      <c r="M32" s="9"/>
    </row>
    <row r="33">
      <c r="B33" s="11"/>
      <c r="D33" s="11"/>
      <c r="E33" s="11"/>
      <c r="F33" s="11"/>
      <c r="I33" s="11"/>
      <c r="M33" s="9"/>
    </row>
    <row r="34">
      <c r="B34" s="11"/>
      <c r="D34" s="11"/>
      <c r="E34" s="11"/>
      <c r="F34" s="11"/>
      <c r="I34" s="11"/>
      <c r="M34" s="9"/>
    </row>
    <row r="35">
      <c r="B35" s="11"/>
      <c r="D35" s="11"/>
      <c r="E35" s="11"/>
      <c r="F35" s="11"/>
      <c r="I35" s="11"/>
      <c r="M35" s="9"/>
    </row>
    <row r="36">
      <c r="B36" s="11"/>
      <c r="D36" s="11"/>
      <c r="E36" s="11"/>
      <c r="F36" s="11"/>
      <c r="I36" s="11"/>
      <c r="M36" s="9"/>
    </row>
    <row r="37">
      <c r="B37" s="11"/>
      <c r="D37" s="11"/>
      <c r="E37" s="11"/>
      <c r="F37" s="11"/>
      <c r="I37" s="11"/>
      <c r="M37" s="9"/>
    </row>
    <row r="38">
      <c r="B38" s="11"/>
      <c r="D38" s="11"/>
      <c r="E38" s="11"/>
      <c r="F38" s="11"/>
      <c r="I38" s="11"/>
      <c r="M38" s="9"/>
    </row>
    <row r="39">
      <c r="B39" s="11"/>
      <c r="D39" s="11"/>
      <c r="E39" s="11"/>
      <c r="F39" s="11"/>
      <c r="I39" s="11"/>
      <c r="M39" s="9"/>
    </row>
    <row r="40">
      <c r="B40" s="11"/>
      <c r="D40" s="11"/>
      <c r="E40" s="11"/>
      <c r="F40" s="11"/>
      <c r="I40" s="11"/>
      <c r="M40" s="9"/>
    </row>
    <row r="41">
      <c r="B41" s="11"/>
      <c r="D41" s="11"/>
      <c r="E41" s="11"/>
      <c r="F41" s="11"/>
      <c r="I41" s="11"/>
      <c r="M41" s="9"/>
    </row>
    <row r="42">
      <c r="B42" s="11"/>
      <c r="D42" s="11"/>
      <c r="E42" s="11"/>
      <c r="F42" s="11"/>
      <c r="I42" s="11"/>
      <c r="M42" s="9"/>
    </row>
    <row r="43">
      <c r="B43" s="11"/>
      <c r="D43" s="11"/>
      <c r="E43" s="11"/>
      <c r="F43" s="11"/>
      <c r="I43" s="11"/>
      <c r="M43" s="9"/>
    </row>
    <row r="44">
      <c r="B44" s="11"/>
      <c r="D44" s="11"/>
      <c r="E44" s="11"/>
      <c r="F44" s="11"/>
      <c r="I44" s="11"/>
      <c r="M44" s="9"/>
    </row>
    <row r="45">
      <c r="B45" s="11"/>
      <c r="D45" s="11"/>
      <c r="E45" s="11"/>
      <c r="F45" s="11"/>
      <c r="I45" s="11"/>
      <c r="M45" s="9"/>
    </row>
    <row r="46">
      <c r="B46" s="11"/>
      <c r="D46" s="11"/>
      <c r="E46" s="11"/>
      <c r="F46" s="11"/>
      <c r="I46" s="11"/>
      <c r="M46" s="9"/>
    </row>
    <row r="47">
      <c r="B47" s="11"/>
      <c r="D47" s="11"/>
      <c r="E47" s="11"/>
      <c r="F47" s="11"/>
      <c r="I47" s="11"/>
      <c r="M47" s="9"/>
    </row>
    <row r="48">
      <c r="B48" s="11"/>
      <c r="D48" s="11"/>
      <c r="E48" s="11"/>
      <c r="F48" s="11"/>
      <c r="I48" s="11"/>
      <c r="M48" s="9"/>
    </row>
    <row r="49">
      <c r="B49" s="11"/>
      <c r="D49" s="11"/>
      <c r="E49" s="11"/>
      <c r="F49" s="11"/>
      <c r="I49" s="11"/>
      <c r="M49" s="9"/>
    </row>
    <row r="50">
      <c r="B50" s="11"/>
      <c r="D50" s="11"/>
      <c r="E50" s="11"/>
      <c r="F50" s="11"/>
      <c r="I50" s="11"/>
      <c r="M50" s="9"/>
    </row>
    <row r="51">
      <c r="B51" s="11"/>
      <c r="D51" s="11"/>
      <c r="E51" s="11"/>
      <c r="F51" s="11"/>
      <c r="I51" s="11"/>
      <c r="M51" s="9"/>
    </row>
    <row r="52">
      <c r="B52" s="11"/>
      <c r="D52" s="11"/>
      <c r="E52" s="11"/>
      <c r="F52" s="11"/>
      <c r="I52" s="11"/>
      <c r="M52" s="9"/>
    </row>
    <row r="53">
      <c r="B53" s="11"/>
      <c r="D53" s="11"/>
      <c r="E53" s="11"/>
      <c r="F53" s="11"/>
      <c r="I53" s="11"/>
      <c r="M53" s="9"/>
    </row>
    <row r="54">
      <c r="B54" s="11"/>
      <c r="D54" s="11"/>
      <c r="E54" s="11"/>
      <c r="F54" s="11"/>
      <c r="I54" s="11"/>
      <c r="M54" s="9"/>
    </row>
    <row r="55">
      <c r="B55" s="11"/>
      <c r="D55" s="11"/>
      <c r="E55" s="11"/>
      <c r="F55" s="11"/>
      <c r="I55" s="11"/>
      <c r="M55" s="9"/>
    </row>
    <row r="56">
      <c r="B56" s="11"/>
      <c r="D56" s="11"/>
      <c r="E56" s="11"/>
      <c r="F56" s="11"/>
      <c r="I56" s="11"/>
      <c r="M56" s="9"/>
    </row>
    <row r="57">
      <c r="B57" s="11"/>
      <c r="D57" s="11"/>
      <c r="E57" s="11"/>
      <c r="F57" s="11"/>
      <c r="I57" s="11"/>
      <c r="M57" s="9"/>
    </row>
    <row r="58">
      <c r="B58" s="11"/>
      <c r="D58" s="11"/>
      <c r="E58" s="11"/>
      <c r="F58" s="11"/>
      <c r="I58" s="11"/>
      <c r="M58" s="9"/>
    </row>
    <row r="59">
      <c r="B59" s="11"/>
      <c r="D59" s="11"/>
      <c r="E59" s="11"/>
      <c r="F59" s="11"/>
      <c r="I59" s="11"/>
      <c r="M59" s="9"/>
    </row>
    <row r="60">
      <c r="B60" s="11"/>
      <c r="D60" s="11"/>
      <c r="E60" s="11"/>
      <c r="F60" s="11"/>
      <c r="I60" s="11"/>
      <c r="M60" s="9"/>
    </row>
    <row r="61">
      <c r="B61" s="11"/>
      <c r="D61" s="11"/>
      <c r="E61" s="11"/>
      <c r="F61" s="11"/>
      <c r="I61" s="11"/>
      <c r="M61" s="9"/>
    </row>
    <row r="62">
      <c r="B62" s="11"/>
      <c r="D62" s="11"/>
      <c r="E62" s="11"/>
      <c r="F62" s="11"/>
      <c r="I62" s="11"/>
      <c r="M62" s="9"/>
    </row>
    <row r="63">
      <c r="B63" s="11"/>
      <c r="D63" s="11"/>
      <c r="E63" s="11"/>
      <c r="F63" s="11"/>
      <c r="I63" s="11"/>
      <c r="M63" s="9"/>
    </row>
    <row r="64">
      <c r="B64" s="11"/>
      <c r="D64" s="11"/>
      <c r="E64" s="11"/>
      <c r="F64" s="11"/>
      <c r="I64" s="11"/>
      <c r="M64" s="9"/>
    </row>
    <row r="65">
      <c r="B65" s="11"/>
      <c r="D65" s="11"/>
      <c r="E65" s="11"/>
      <c r="F65" s="11"/>
      <c r="I65" s="11"/>
      <c r="M65" s="9"/>
    </row>
    <row r="66">
      <c r="B66" s="11"/>
      <c r="D66" s="11"/>
      <c r="E66" s="11"/>
      <c r="F66" s="11"/>
      <c r="I66" s="11"/>
      <c r="M66" s="9"/>
    </row>
    <row r="67">
      <c r="B67" s="11"/>
      <c r="D67" s="11"/>
      <c r="E67" s="11"/>
      <c r="F67" s="11"/>
      <c r="I67" s="11"/>
      <c r="M67" s="9"/>
    </row>
    <row r="68">
      <c r="B68" s="11"/>
      <c r="D68" s="11"/>
      <c r="E68" s="11"/>
      <c r="F68" s="11"/>
      <c r="I68" s="11"/>
      <c r="M68" s="9"/>
    </row>
    <row r="69">
      <c r="B69" s="11"/>
      <c r="D69" s="11"/>
      <c r="E69" s="11"/>
      <c r="F69" s="11"/>
      <c r="I69" s="11"/>
      <c r="M69" s="9"/>
    </row>
    <row r="70">
      <c r="B70" s="11"/>
      <c r="D70" s="11"/>
      <c r="E70" s="11"/>
      <c r="F70" s="11"/>
      <c r="I70" s="11"/>
      <c r="M70" s="9"/>
    </row>
    <row r="71">
      <c r="B71" s="11"/>
      <c r="D71" s="11"/>
      <c r="E71" s="11"/>
      <c r="F71" s="11"/>
      <c r="I71" s="11"/>
      <c r="M71" s="9"/>
    </row>
    <row r="72">
      <c r="B72" s="11"/>
      <c r="D72" s="11"/>
      <c r="E72" s="11"/>
      <c r="F72" s="11"/>
      <c r="I72" s="11"/>
      <c r="M72" s="9"/>
    </row>
    <row r="73">
      <c r="B73" s="11"/>
      <c r="D73" s="11"/>
      <c r="E73" s="11"/>
      <c r="F73" s="11"/>
      <c r="I73" s="11"/>
      <c r="M73" s="9"/>
    </row>
    <row r="74">
      <c r="B74" s="11"/>
      <c r="D74" s="11"/>
      <c r="E74" s="11"/>
      <c r="F74" s="11"/>
      <c r="I74" s="11"/>
      <c r="M74" s="9"/>
    </row>
    <row r="75">
      <c r="B75" s="11"/>
      <c r="D75" s="11"/>
      <c r="E75" s="11"/>
      <c r="F75" s="11"/>
      <c r="I75" s="11"/>
      <c r="M75" s="9"/>
    </row>
    <row r="76">
      <c r="B76" s="11"/>
      <c r="D76" s="11"/>
      <c r="E76" s="11"/>
      <c r="F76" s="11"/>
      <c r="I76" s="11"/>
      <c r="M76" s="9"/>
    </row>
    <row r="77">
      <c r="B77" s="11"/>
      <c r="D77" s="11"/>
      <c r="E77" s="11"/>
      <c r="F77" s="11"/>
      <c r="I77" s="11"/>
      <c r="M77" s="9"/>
    </row>
    <row r="78">
      <c r="B78" s="11"/>
      <c r="D78" s="11"/>
      <c r="E78" s="11"/>
      <c r="F78" s="11"/>
      <c r="I78" s="11"/>
      <c r="M78" s="9"/>
    </row>
    <row r="79">
      <c r="B79" s="11"/>
      <c r="D79" s="11"/>
      <c r="E79" s="11"/>
      <c r="F79" s="11"/>
      <c r="I79" s="11"/>
      <c r="M79" s="9"/>
    </row>
    <row r="80">
      <c r="B80" s="11"/>
      <c r="D80" s="11"/>
      <c r="E80" s="11"/>
      <c r="F80" s="11"/>
      <c r="I80" s="11"/>
      <c r="M80" s="9"/>
    </row>
    <row r="81">
      <c r="B81" s="11"/>
      <c r="D81" s="11"/>
      <c r="E81" s="11"/>
      <c r="F81" s="11"/>
      <c r="I81" s="11"/>
      <c r="M81" s="9"/>
    </row>
    <row r="82">
      <c r="B82" s="11"/>
      <c r="D82" s="11"/>
      <c r="E82" s="11"/>
      <c r="F82" s="11"/>
      <c r="I82" s="11"/>
      <c r="M82" s="9"/>
    </row>
    <row r="83">
      <c r="B83" s="11"/>
      <c r="D83" s="11"/>
      <c r="E83" s="11"/>
      <c r="F83" s="11"/>
      <c r="I83" s="11"/>
      <c r="M83" s="9"/>
    </row>
    <row r="84">
      <c r="B84" s="11"/>
      <c r="D84" s="11"/>
      <c r="E84" s="11"/>
      <c r="F84" s="11"/>
      <c r="I84" s="11"/>
      <c r="M84" s="9"/>
    </row>
    <row r="85">
      <c r="B85" s="11"/>
      <c r="D85" s="11"/>
      <c r="E85" s="11"/>
      <c r="F85" s="11"/>
      <c r="I85" s="11"/>
      <c r="M85" s="9"/>
    </row>
    <row r="86">
      <c r="B86" s="11"/>
      <c r="D86" s="11"/>
      <c r="E86" s="11"/>
      <c r="F86" s="11"/>
      <c r="I86" s="11"/>
      <c r="M86" s="9"/>
    </row>
    <row r="87">
      <c r="B87" s="11"/>
      <c r="D87" s="11"/>
      <c r="E87" s="11"/>
      <c r="F87" s="11"/>
      <c r="I87" s="11"/>
      <c r="M87" s="9"/>
    </row>
    <row r="88">
      <c r="B88" s="11"/>
      <c r="D88" s="11"/>
      <c r="E88" s="11"/>
      <c r="F88" s="11"/>
      <c r="I88" s="11"/>
      <c r="M88" s="9"/>
    </row>
    <row r="89">
      <c r="B89" s="11"/>
      <c r="D89" s="11"/>
      <c r="E89" s="11"/>
      <c r="F89" s="11"/>
      <c r="I89" s="11"/>
      <c r="M89" s="9"/>
    </row>
    <row r="90">
      <c r="B90" s="11"/>
      <c r="D90" s="11"/>
      <c r="E90" s="11"/>
      <c r="F90" s="11"/>
      <c r="I90" s="11"/>
      <c r="M90" s="9"/>
    </row>
    <row r="91">
      <c r="B91" s="11"/>
      <c r="D91" s="11"/>
      <c r="E91" s="11"/>
      <c r="F91" s="11"/>
      <c r="I91" s="11"/>
      <c r="M91" s="9"/>
    </row>
    <row r="92">
      <c r="B92" s="11"/>
      <c r="D92" s="11"/>
      <c r="E92" s="11"/>
      <c r="F92" s="11"/>
      <c r="I92" s="11"/>
      <c r="M92" s="9"/>
    </row>
    <row r="93">
      <c r="B93" s="11"/>
      <c r="D93" s="11"/>
      <c r="E93" s="11"/>
      <c r="F93" s="11"/>
      <c r="I93" s="11"/>
      <c r="M93" s="9"/>
    </row>
    <row r="94">
      <c r="B94" s="11"/>
      <c r="D94" s="11"/>
      <c r="E94" s="11"/>
      <c r="F94" s="11"/>
      <c r="I94" s="11"/>
      <c r="M94" s="9"/>
    </row>
    <row r="95">
      <c r="B95" s="11"/>
      <c r="D95" s="11"/>
      <c r="E95" s="11"/>
      <c r="F95" s="11"/>
      <c r="I95" s="11"/>
      <c r="M95" s="9"/>
    </row>
    <row r="96">
      <c r="B96" s="11"/>
      <c r="D96" s="11"/>
      <c r="E96" s="11"/>
      <c r="F96" s="11"/>
      <c r="I96" s="11"/>
      <c r="M96" s="9"/>
    </row>
    <row r="97">
      <c r="B97" s="11"/>
      <c r="D97" s="11"/>
      <c r="E97" s="11"/>
      <c r="F97" s="11"/>
      <c r="I97" s="11"/>
      <c r="M97" s="9"/>
    </row>
    <row r="98">
      <c r="B98" s="11"/>
      <c r="D98" s="11"/>
      <c r="E98" s="11"/>
      <c r="F98" s="11"/>
      <c r="I98" s="11"/>
      <c r="M98" s="9"/>
    </row>
    <row r="99">
      <c r="B99" s="11"/>
      <c r="D99" s="11"/>
      <c r="E99" s="11"/>
      <c r="F99" s="11"/>
      <c r="I99" s="11"/>
      <c r="M99" s="9"/>
    </row>
    <row r="100">
      <c r="B100" s="11"/>
      <c r="D100" s="11"/>
      <c r="E100" s="11"/>
      <c r="F100" s="11"/>
      <c r="I100" s="11"/>
      <c r="M100" s="9"/>
    </row>
    <row r="101">
      <c r="B101" s="11"/>
      <c r="D101" s="11"/>
      <c r="E101" s="11"/>
      <c r="F101" s="11"/>
      <c r="I101" s="11"/>
      <c r="M101" s="9"/>
    </row>
    <row r="102">
      <c r="B102" s="11"/>
      <c r="D102" s="11"/>
      <c r="E102" s="11"/>
      <c r="F102" s="11"/>
      <c r="I102" s="11"/>
      <c r="M102" s="9"/>
    </row>
    <row r="103">
      <c r="B103" s="11"/>
      <c r="D103" s="11"/>
      <c r="E103" s="11"/>
      <c r="F103" s="11"/>
      <c r="I103" s="11"/>
      <c r="M103" s="9"/>
    </row>
    <row r="104">
      <c r="B104" s="11"/>
      <c r="D104" s="11"/>
      <c r="E104" s="11"/>
      <c r="F104" s="11"/>
      <c r="I104" s="11"/>
      <c r="M104" s="9"/>
    </row>
    <row r="105">
      <c r="B105" s="11"/>
      <c r="D105" s="11"/>
      <c r="E105" s="11"/>
      <c r="F105" s="11"/>
      <c r="I105" s="11"/>
      <c r="M105" s="9"/>
    </row>
    <row r="106">
      <c r="B106" s="11"/>
      <c r="D106" s="11"/>
      <c r="E106" s="11"/>
      <c r="F106" s="11"/>
      <c r="I106" s="11"/>
      <c r="M106" s="9"/>
    </row>
    <row r="107">
      <c r="B107" s="11"/>
      <c r="D107" s="11"/>
      <c r="E107" s="11"/>
      <c r="F107" s="11"/>
      <c r="I107" s="11"/>
      <c r="M107" s="9"/>
    </row>
    <row r="108">
      <c r="B108" s="11"/>
      <c r="D108" s="11"/>
      <c r="E108" s="11"/>
      <c r="F108" s="11"/>
      <c r="I108" s="11"/>
      <c r="M108" s="9"/>
    </row>
    <row r="109">
      <c r="B109" s="11"/>
      <c r="D109" s="11"/>
      <c r="E109" s="11"/>
      <c r="F109" s="11"/>
      <c r="I109" s="11"/>
      <c r="M109" s="9"/>
    </row>
    <row r="110">
      <c r="B110" s="11"/>
      <c r="D110" s="11"/>
      <c r="E110" s="11"/>
      <c r="F110" s="11"/>
      <c r="I110" s="11"/>
      <c r="M110" s="9"/>
    </row>
    <row r="111">
      <c r="B111" s="11"/>
      <c r="D111" s="11"/>
      <c r="E111" s="11"/>
      <c r="F111" s="11"/>
      <c r="I111" s="11"/>
      <c r="M111" s="9"/>
    </row>
    <row r="112">
      <c r="B112" s="11"/>
      <c r="D112" s="11"/>
      <c r="E112" s="11"/>
      <c r="F112" s="11"/>
      <c r="I112" s="11"/>
      <c r="M112" s="9"/>
    </row>
    <row r="113">
      <c r="B113" s="11"/>
      <c r="D113" s="11"/>
      <c r="E113" s="11"/>
      <c r="F113" s="11"/>
      <c r="I113" s="11"/>
      <c r="M113" s="9"/>
    </row>
    <row r="114">
      <c r="B114" s="11"/>
      <c r="D114" s="11"/>
      <c r="E114" s="11"/>
      <c r="F114" s="11"/>
      <c r="I114" s="11"/>
      <c r="M114" s="9"/>
    </row>
    <row r="115">
      <c r="B115" s="11"/>
      <c r="D115" s="11"/>
      <c r="E115" s="11"/>
      <c r="F115" s="11"/>
      <c r="I115" s="11"/>
      <c r="M115" s="9"/>
    </row>
    <row r="116">
      <c r="B116" s="11"/>
      <c r="D116" s="11"/>
      <c r="E116" s="11"/>
      <c r="F116" s="11"/>
      <c r="I116" s="11"/>
      <c r="M116" s="9"/>
    </row>
    <row r="117">
      <c r="B117" s="11"/>
      <c r="D117" s="11"/>
      <c r="E117" s="11"/>
      <c r="F117" s="11"/>
      <c r="I117" s="11"/>
      <c r="M117" s="9"/>
    </row>
    <row r="118">
      <c r="B118" s="11"/>
      <c r="D118" s="11"/>
      <c r="E118" s="11"/>
      <c r="F118" s="11"/>
      <c r="I118" s="11"/>
      <c r="M118" s="9"/>
    </row>
    <row r="119">
      <c r="B119" s="11"/>
      <c r="D119" s="11"/>
      <c r="E119" s="11"/>
      <c r="F119" s="11"/>
      <c r="I119" s="11"/>
      <c r="M119" s="9"/>
    </row>
    <row r="120">
      <c r="B120" s="11"/>
      <c r="D120" s="11"/>
      <c r="E120" s="11"/>
      <c r="F120" s="11"/>
      <c r="I120" s="11"/>
      <c r="M120" s="9"/>
    </row>
    <row r="121">
      <c r="B121" s="11"/>
      <c r="D121" s="11"/>
      <c r="E121" s="11"/>
      <c r="F121" s="11"/>
      <c r="I121" s="11"/>
      <c r="M121" s="9"/>
    </row>
    <row r="122">
      <c r="B122" s="11"/>
      <c r="D122" s="11"/>
      <c r="E122" s="11"/>
      <c r="F122" s="11"/>
      <c r="I122" s="11"/>
      <c r="M122" s="9"/>
    </row>
    <row r="123">
      <c r="B123" s="11"/>
      <c r="D123" s="11"/>
      <c r="E123" s="11"/>
      <c r="F123" s="11"/>
      <c r="I123" s="11"/>
      <c r="M123" s="9"/>
    </row>
    <row r="124">
      <c r="B124" s="11"/>
      <c r="D124" s="11"/>
      <c r="E124" s="11"/>
      <c r="F124" s="11"/>
      <c r="I124" s="11"/>
      <c r="M124" s="9"/>
    </row>
    <row r="125">
      <c r="B125" s="11"/>
      <c r="D125" s="11"/>
      <c r="E125" s="11"/>
      <c r="F125" s="11"/>
      <c r="I125" s="11"/>
      <c r="M125" s="9"/>
    </row>
    <row r="126">
      <c r="B126" s="11"/>
      <c r="D126" s="11"/>
      <c r="E126" s="11"/>
      <c r="F126" s="11"/>
      <c r="I126" s="11"/>
      <c r="M126" s="9"/>
    </row>
    <row r="127">
      <c r="B127" s="11"/>
      <c r="D127" s="11"/>
      <c r="E127" s="11"/>
      <c r="F127" s="11"/>
      <c r="I127" s="11"/>
      <c r="M127" s="9"/>
    </row>
    <row r="128">
      <c r="B128" s="11"/>
      <c r="D128" s="11"/>
      <c r="E128" s="11"/>
      <c r="F128" s="11"/>
      <c r="I128" s="11"/>
      <c r="M128" s="9"/>
    </row>
    <row r="129">
      <c r="B129" s="11"/>
      <c r="D129" s="11"/>
      <c r="E129" s="11"/>
      <c r="F129" s="11"/>
      <c r="I129" s="11"/>
      <c r="M129" s="9"/>
    </row>
    <row r="130">
      <c r="B130" s="11"/>
      <c r="D130" s="11"/>
      <c r="E130" s="11"/>
      <c r="F130" s="11"/>
      <c r="I130" s="11"/>
      <c r="M130" s="9"/>
    </row>
    <row r="131">
      <c r="B131" s="11"/>
      <c r="D131" s="11"/>
      <c r="E131" s="11"/>
      <c r="F131" s="11"/>
      <c r="I131" s="11"/>
      <c r="M131" s="9"/>
    </row>
    <row r="132">
      <c r="B132" s="11"/>
      <c r="D132" s="11"/>
      <c r="E132" s="11"/>
      <c r="F132" s="11"/>
      <c r="I132" s="11"/>
      <c r="M132" s="9"/>
    </row>
    <row r="133">
      <c r="B133" s="11"/>
      <c r="D133" s="11"/>
      <c r="E133" s="11"/>
      <c r="F133" s="11"/>
      <c r="I133" s="11"/>
      <c r="M133" s="9"/>
    </row>
    <row r="134">
      <c r="B134" s="11"/>
      <c r="D134" s="11"/>
      <c r="E134" s="11"/>
      <c r="F134" s="11"/>
      <c r="I134" s="11"/>
      <c r="M134" s="9"/>
    </row>
    <row r="135">
      <c r="B135" s="11"/>
      <c r="D135" s="11"/>
      <c r="E135" s="11"/>
      <c r="F135" s="11"/>
      <c r="I135" s="11"/>
      <c r="M135" s="9"/>
    </row>
    <row r="136">
      <c r="B136" s="11"/>
      <c r="D136" s="11"/>
      <c r="E136" s="11"/>
      <c r="F136" s="11"/>
      <c r="I136" s="11"/>
      <c r="M136" s="9"/>
    </row>
    <row r="137">
      <c r="B137" s="11"/>
      <c r="D137" s="11"/>
      <c r="E137" s="11"/>
      <c r="F137" s="11"/>
      <c r="I137" s="11"/>
      <c r="M137" s="9"/>
    </row>
    <row r="138">
      <c r="B138" s="11"/>
      <c r="D138" s="11"/>
      <c r="E138" s="11"/>
      <c r="F138" s="11"/>
      <c r="I138" s="11"/>
      <c r="M138" s="9"/>
    </row>
    <row r="139">
      <c r="B139" s="11"/>
      <c r="D139" s="11"/>
      <c r="E139" s="11"/>
      <c r="F139" s="11"/>
      <c r="I139" s="11"/>
      <c r="M139" s="9"/>
    </row>
    <row r="140">
      <c r="B140" s="11"/>
      <c r="D140" s="11"/>
      <c r="E140" s="11"/>
      <c r="F140" s="11"/>
      <c r="I140" s="11"/>
      <c r="M140" s="9"/>
    </row>
    <row r="141">
      <c r="B141" s="11"/>
      <c r="D141" s="11"/>
      <c r="E141" s="11"/>
      <c r="F141" s="11"/>
      <c r="I141" s="11"/>
      <c r="M141" s="9"/>
    </row>
    <row r="142">
      <c r="B142" s="11"/>
      <c r="D142" s="11"/>
      <c r="E142" s="11"/>
      <c r="F142" s="11"/>
      <c r="I142" s="11"/>
      <c r="M142" s="9"/>
    </row>
    <row r="143">
      <c r="B143" s="11"/>
      <c r="D143" s="11"/>
      <c r="E143" s="11"/>
      <c r="F143" s="11"/>
      <c r="I143" s="11"/>
      <c r="M143" s="9"/>
    </row>
    <row r="144">
      <c r="B144" s="11"/>
      <c r="D144" s="11"/>
      <c r="E144" s="11"/>
      <c r="F144" s="11"/>
      <c r="I144" s="11"/>
      <c r="M144" s="9"/>
    </row>
    <row r="145">
      <c r="B145" s="11"/>
      <c r="D145" s="11"/>
      <c r="E145" s="11"/>
      <c r="F145" s="11"/>
      <c r="I145" s="11"/>
      <c r="M145" s="9"/>
    </row>
    <row r="146">
      <c r="B146" s="11"/>
      <c r="D146" s="11"/>
      <c r="E146" s="11"/>
      <c r="F146" s="11"/>
      <c r="I146" s="11"/>
      <c r="M146" s="9"/>
    </row>
    <row r="147">
      <c r="B147" s="11"/>
      <c r="D147" s="11"/>
      <c r="E147" s="11"/>
      <c r="F147" s="11"/>
      <c r="I147" s="11"/>
      <c r="M147" s="9"/>
    </row>
    <row r="148">
      <c r="B148" s="11"/>
      <c r="D148" s="11"/>
      <c r="E148" s="11"/>
      <c r="F148" s="11"/>
      <c r="I148" s="11"/>
      <c r="M148" s="9"/>
    </row>
    <row r="149">
      <c r="B149" s="11"/>
      <c r="D149" s="11"/>
      <c r="E149" s="11"/>
      <c r="F149" s="11"/>
      <c r="I149" s="11"/>
      <c r="M149" s="9"/>
    </row>
    <row r="150">
      <c r="B150" s="11"/>
      <c r="D150" s="11"/>
      <c r="E150" s="11"/>
      <c r="F150" s="11"/>
      <c r="I150" s="11"/>
      <c r="M150" s="9"/>
    </row>
    <row r="151">
      <c r="B151" s="11"/>
      <c r="D151" s="11"/>
      <c r="E151" s="11"/>
      <c r="F151" s="11"/>
      <c r="I151" s="11"/>
      <c r="M151" s="9"/>
    </row>
    <row r="152">
      <c r="B152" s="11"/>
      <c r="D152" s="11"/>
      <c r="E152" s="11"/>
      <c r="F152" s="11"/>
      <c r="I152" s="11"/>
      <c r="M152" s="9"/>
    </row>
    <row r="153">
      <c r="B153" s="11"/>
      <c r="D153" s="11"/>
      <c r="E153" s="11"/>
      <c r="F153" s="11"/>
      <c r="I153" s="11"/>
      <c r="M153" s="9"/>
    </row>
    <row r="154">
      <c r="B154" s="11"/>
      <c r="D154" s="11"/>
      <c r="E154" s="11"/>
      <c r="F154" s="11"/>
      <c r="I154" s="11"/>
      <c r="M154" s="9"/>
    </row>
    <row r="155">
      <c r="B155" s="11"/>
      <c r="D155" s="11"/>
      <c r="E155" s="11"/>
      <c r="F155" s="11"/>
      <c r="I155" s="11"/>
      <c r="M155" s="9"/>
    </row>
    <row r="156">
      <c r="B156" s="11"/>
      <c r="D156" s="11"/>
      <c r="E156" s="11"/>
      <c r="F156" s="11"/>
      <c r="I156" s="11"/>
      <c r="M156" s="9"/>
    </row>
    <row r="157">
      <c r="B157" s="11"/>
      <c r="D157" s="11"/>
      <c r="E157" s="11"/>
      <c r="F157" s="11"/>
      <c r="I157" s="11"/>
      <c r="M157" s="9"/>
    </row>
    <row r="158">
      <c r="B158" s="11"/>
      <c r="D158" s="11"/>
      <c r="E158" s="11"/>
      <c r="F158" s="11"/>
      <c r="I158" s="11"/>
      <c r="M158" s="9"/>
    </row>
    <row r="159">
      <c r="B159" s="11"/>
      <c r="D159" s="11"/>
      <c r="E159" s="11"/>
      <c r="F159" s="11"/>
      <c r="I159" s="11"/>
      <c r="M159" s="9"/>
    </row>
    <row r="160">
      <c r="B160" s="11"/>
      <c r="D160" s="11"/>
      <c r="E160" s="11"/>
      <c r="F160" s="11"/>
      <c r="I160" s="11"/>
      <c r="M160" s="9"/>
    </row>
    <row r="161">
      <c r="B161" s="11"/>
      <c r="D161" s="11"/>
      <c r="E161" s="11"/>
      <c r="F161" s="11"/>
      <c r="I161" s="11"/>
      <c r="M161" s="9"/>
    </row>
    <row r="162">
      <c r="B162" s="11"/>
      <c r="D162" s="11"/>
      <c r="E162" s="11"/>
      <c r="F162" s="11"/>
      <c r="I162" s="11"/>
      <c r="M162" s="9"/>
    </row>
    <row r="163">
      <c r="B163" s="11"/>
      <c r="D163" s="11"/>
      <c r="E163" s="11"/>
      <c r="F163" s="11"/>
      <c r="I163" s="11"/>
      <c r="M163" s="9"/>
    </row>
    <row r="164">
      <c r="B164" s="11"/>
      <c r="D164" s="11"/>
      <c r="E164" s="11"/>
      <c r="F164" s="11"/>
      <c r="I164" s="11"/>
      <c r="M164" s="9"/>
    </row>
    <row r="165">
      <c r="B165" s="11"/>
      <c r="D165" s="11"/>
      <c r="E165" s="11"/>
      <c r="F165" s="11"/>
      <c r="I165" s="11"/>
      <c r="M165" s="9"/>
    </row>
    <row r="166">
      <c r="B166" s="11"/>
      <c r="D166" s="11"/>
      <c r="E166" s="11"/>
      <c r="F166" s="11"/>
      <c r="I166" s="11"/>
      <c r="M166" s="9"/>
    </row>
    <row r="167">
      <c r="B167" s="11"/>
      <c r="D167" s="11"/>
      <c r="E167" s="11"/>
      <c r="F167" s="11"/>
      <c r="I167" s="11"/>
      <c r="M167" s="9"/>
    </row>
    <row r="168">
      <c r="B168" s="11"/>
      <c r="D168" s="11"/>
      <c r="E168" s="11"/>
      <c r="F168" s="11"/>
      <c r="I168" s="11"/>
      <c r="M168" s="9"/>
    </row>
    <row r="169">
      <c r="B169" s="11"/>
      <c r="D169" s="11"/>
      <c r="E169" s="11"/>
      <c r="F169" s="11"/>
      <c r="I169" s="11"/>
      <c r="M169" s="9"/>
    </row>
    <row r="170">
      <c r="B170" s="11"/>
      <c r="D170" s="11"/>
      <c r="E170" s="11"/>
      <c r="F170" s="11"/>
      <c r="I170" s="11"/>
      <c r="M170" s="9"/>
    </row>
    <row r="171">
      <c r="B171" s="11"/>
      <c r="D171" s="11"/>
      <c r="E171" s="11"/>
      <c r="F171" s="11"/>
      <c r="I171" s="11"/>
      <c r="M171" s="9"/>
    </row>
    <row r="172">
      <c r="B172" s="11"/>
      <c r="D172" s="11"/>
      <c r="E172" s="11"/>
      <c r="F172" s="11"/>
      <c r="I172" s="11"/>
      <c r="M172" s="9"/>
    </row>
    <row r="173">
      <c r="B173" s="11"/>
      <c r="D173" s="11"/>
      <c r="E173" s="11"/>
      <c r="F173" s="11"/>
      <c r="I173" s="11"/>
      <c r="M173" s="9"/>
    </row>
    <row r="174">
      <c r="B174" s="11"/>
      <c r="D174" s="11"/>
      <c r="E174" s="11"/>
      <c r="F174" s="11"/>
      <c r="I174" s="11"/>
      <c r="M174" s="9"/>
    </row>
    <row r="175">
      <c r="B175" s="11"/>
      <c r="D175" s="11"/>
      <c r="E175" s="11"/>
      <c r="F175" s="11"/>
      <c r="I175" s="11"/>
      <c r="M175" s="9"/>
    </row>
    <row r="176">
      <c r="B176" s="11"/>
      <c r="D176" s="11"/>
      <c r="E176" s="11"/>
      <c r="F176" s="11"/>
      <c r="I176" s="11"/>
      <c r="M176" s="9"/>
    </row>
    <row r="177">
      <c r="B177" s="11"/>
      <c r="D177" s="11"/>
      <c r="E177" s="11"/>
      <c r="F177" s="11"/>
      <c r="I177" s="11"/>
      <c r="M177" s="9"/>
    </row>
    <row r="178">
      <c r="B178" s="11"/>
      <c r="D178" s="11"/>
      <c r="E178" s="11"/>
      <c r="F178" s="11"/>
      <c r="I178" s="11"/>
      <c r="M178" s="9"/>
    </row>
    <row r="179">
      <c r="B179" s="11"/>
      <c r="D179" s="11"/>
      <c r="E179" s="11"/>
      <c r="F179" s="11"/>
      <c r="I179" s="11"/>
      <c r="M179" s="9"/>
    </row>
    <row r="180">
      <c r="B180" s="11"/>
      <c r="D180" s="11"/>
      <c r="E180" s="11"/>
      <c r="F180" s="11"/>
      <c r="I180" s="11"/>
      <c r="M180" s="9"/>
    </row>
    <row r="181">
      <c r="B181" s="11"/>
      <c r="D181" s="11"/>
      <c r="E181" s="11"/>
      <c r="F181" s="11"/>
      <c r="I181" s="11"/>
      <c r="M181" s="9"/>
    </row>
    <row r="182">
      <c r="B182" s="11"/>
      <c r="D182" s="11"/>
      <c r="E182" s="11"/>
      <c r="F182" s="11"/>
      <c r="I182" s="11"/>
      <c r="M182" s="9"/>
    </row>
    <row r="183">
      <c r="B183" s="11"/>
      <c r="D183" s="11"/>
      <c r="E183" s="11"/>
      <c r="F183" s="11"/>
      <c r="I183" s="11"/>
      <c r="M183" s="9"/>
    </row>
    <row r="184">
      <c r="B184" s="11"/>
      <c r="D184" s="11"/>
      <c r="E184" s="11"/>
      <c r="F184" s="11"/>
      <c r="I184" s="11"/>
      <c r="M184" s="9"/>
    </row>
    <row r="185">
      <c r="B185" s="11"/>
      <c r="D185" s="11"/>
      <c r="E185" s="11"/>
      <c r="F185" s="11"/>
      <c r="I185" s="11"/>
      <c r="M185" s="9"/>
    </row>
    <row r="186">
      <c r="B186" s="11"/>
      <c r="D186" s="11"/>
      <c r="E186" s="11"/>
      <c r="F186" s="11"/>
      <c r="I186" s="11"/>
      <c r="M186" s="9"/>
    </row>
    <row r="187">
      <c r="B187" s="11"/>
      <c r="D187" s="11"/>
      <c r="E187" s="11"/>
      <c r="F187" s="11"/>
      <c r="I187" s="11"/>
      <c r="M187" s="9"/>
    </row>
    <row r="188">
      <c r="B188" s="11"/>
      <c r="D188" s="11"/>
      <c r="E188" s="11"/>
      <c r="F188" s="11"/>
      <c r="I188" s="11"/>
      <c r="M188" s="9"/>
    </row>
    <row r="189">
      <c r="B189" s="11"/>
      <c r="D189" s="11"/>
      <c r="E189" s="11"/>
      <c r="F189" s="11"/>
      <c r="I189" s="11"/>
      <c r="M189" s="9"/>
    </row>
    <row r="190">
      <c r="B190" s="11"/>
      <c r="D190" s="11"/>
      <c r="E190" s="11"/>
      <c r="F190" s="11"/>
      <c r="I190" s="11"/>
      <c r="M190" s="9"/>
    </row>
    <row r="191">
      <c r="B191" s="11"/>
      <c r="D191" s="11"/>
      <c r="E191" s="11"/>
      <c r="F191" s="11"/>
      <c r="I191" s="11"/>
      <c r="M191" s="9"/>
    </row>
    <row r="192">
      <c r="B192" s="11"/>
      <c r="D192" s="11"/>
      <c r="E192" s="11"/>
      <c r="F192" s="11"/>
      <c r="I192" s="11"/>
      <c r="M192" s="9"/>
    </row>
    <row r="193">
      <c r="B193" s="11"/>
      <c r="D193" s="11"/>
      <c r="E193" s="11"/>
      <c r="F193" s="11"/>
      <c r="I193" s="11"/>
      <c r="M193" s="9"/>
    </row>
    <row r="194">
      <c r="B194" s="11"/>
      <c r="D194" s="11"/>
      <c r="E194" s="11"/>
      <c r="F194" s="11"/>
      <c r="I194" s="11"/>
      <c r="M194" s="9"/>
    </row>
    <row r="195">
      <c r="B195" s="11"/>
      <c r="D195" s="11"/>
      <c r="E195" s="11"/>
      <c r="F195" s="11"/>
      <c r="I195" s="11"/>
      <c r="M195" s="9"/>
    </row>
    <row r="196">
      <c r="B196" s="11"/>
      <c r="D196" s="11"/>
      <c r="E196" s="11"/>
      <c r="F196" s="11"/>
      <c r="I196" s="11"/>
      <c r="M196" s="9"/>
    </row>
    <row r="197">
      <c r="B197" s="11"/>
      <c r="D197" s="11"/>
      <c r="E197" s="11"/>
      <c r="F197" s="11"/>
      <c r="I197" s="11"/>
      <c r="M197" s="9"/>
    </row>
    <row r="198">
      <c r="B198" s="11"/>
      <c r="D198" s="11"/>
      <c r="E198" s="11"/>
      <c r="F198" s="11"/>
      <c r="I198" s="11"/>
      <c r="M198" s="9"/>
    </row>
    <row r="199">
      <c r="B199" s="11"/>
      <c r="D199" s="11"/>
      <c r="E199" s="11"/>
      <c r="F199" s="11"/>
      <c r="I199" s="11"/>
      <c r="M199" s="9"/>
    </row>
    <row r="200">
      <c r="B200" s="11"/>
      <c r="D200" s="11"/>
      <c r="E200" s="11"/>
      <c r="F200" s="11"/>
      <c r="I200" s="11"/>
      <c r="M200" s="9"/>
    </row>
    <row r="201">
      <c r="B201" s="11"/>
      <c r="D201" s="11"/>
      <c r="E201" s="11"/>
      <c r="F201" s="11"/>
      <c r="I201" s="11"/>
      <c r="M201" s="9"/>
    </row>
    <row r="202">
      <c r="B202" s="11"/>
      <c r="D202" s="11"/>
      <c r="E202" s="11"/>
      <c r="F202" s="11"/>
      <c r="I202" s="11"/>
      <c r="M202" s="9"/>
    </row>
    <row r="203">
      <c r="B203" s="11"/>
      <c r="D203" s="11"/>
      <c r="E203" s="11"/>
      <c r="F203" s="11"/>
      <c r="I203" s="11"/>
      <c r="M203" s="9"/>
    </row>
    <row r="204">
      <c r="B204" s="11"/>
      <c r="D204" s="11"/>
      <c r="E204" s="11"/>
      <c r="F204" s="11"/>
      <c r="I204" s="11"/>
      <c r="M204" s="9"/>
    </row>
    <row r="205">
      <c r="B205" s="11"/>
      <c r="D205" s="11"/>
      <c r="E205" s="11"/>
      <c r="F205" s="11"/>
      <c r="I205" s="11"/>
      <c r="M205" s="9"/>
    </row>
    <row r="206">
      <c r="B206" s="11"/>
      <c r="D206" s="11"/>
      <c r="E206" s="11"/>
      <c r="F206" s="11"/>
      <c r="I206" s="11"/>
      <c r="M206" s="9"/>
    </row>
    <row r="207">
      <c r="B207" s="11"/>
      <c r="D207" s="11"/>
      <c r="E207" s="11"/>
      <c r="F207" s="11"/>
      <c r="I207" s="11"/>
      <c r="M207" s="9"/>
    </row>
    <row r="208">
      <c r="B208" s="11"/>
      <c r="D208" s="11"/>
      <c r="E208" s="11"/>
      <c r="F208" s="11"/>
      <c r="I208" s="11"/>
      <c r="M208" s="9"/>
    </row>
    <row r="209">
      <c r="B209" s="11"/>
      <c r="D209" s="11"/>
      <c r="E209" s="11"/>
      <c r="F209" s="11"/>
      <c r="I209" s="11"/>
      <c r="M209" s="9"/>
    </row>
    <row r="210">
      <c r="B210" s="11"/>
      <c r="D210" s="11"/>
      <c r="E210" s="11"/>
      <c r="F210" s="11"/>
      <c r="I210" s="11"/>
      <c r="M210" s="9"/>
    </row>
    <row r="211">
      <c r="B211" s="11"/>
      <c r="D211" s="11"/>
      <c r="E211" s="11"/>
      <c r="F211" s="11"/>
      <c r="I211" s="11"/>
      <c r="M211" s="9"/>
    </row>
    <row r="212">
      <c r="B212" s="11"/>
      <c r="D212" s="11"/>
      <c r="E212" s="11"/>
      <c r="F212" s="11"/>
      <c r="I212" s="11"/>
      <c r="M212" s="9"/>
    </row>
    <row r="213">
      <c r="B213" s="11"/>
      <c r="D213" s="11"/>
      <c r="E213" s="11"/>
      <c r="F213" s="11"/>
      <c r="I213" s="11"/>
      <c r="M213" s="9"/>
    </row>
    <row r="214">
      <c r="B214" s="11"/>
      <c r="D214" s="11"/>
      <c r="E214" s="11"/>
      <c r="F214" s="11"/>
      <c r="I214" s="11"/>
      <c r="M214" s="9"/>
    </row>
    <row r="215">
      <c r="B215" s="11"/>
      <c r="D215" s="11"/>
      <c r="E215" s="11"/>
      <c r="F215" s="11"/>
      <c r="I215" s="11"/>
      <c r="M215" s="9"/>
    </row>
    <row r="216">
      <c r="B216" s="11"/>
      <c r="D216" s="11"/>
      <c r="E216" s="11"/>
      <c r="F216" s="11"/>
      <c r="I216" s="11"/>
      <c r="M216" s="9"/>
    </row>
    <row r="217">
      <c r="B217" s="11"/>
      <c r="D217" s="11"/>
      <c r="E217" s="11"/>
      <c r="F217" s="11"/>
      <c r="I217" s="11"/>
      <c r="M217" s="9"/>
    </row>
    <row r="218">
      <c r="B218" s="11"/>
      <c r="D218" s="11"/>
      <c r="E218" s="11"/>
      <c r="F218" s="11"/>
      <c r="I218" s="11"/>
      <c r="M218" s="9"/>
    </row>
    <row r="219">
      <c r="B219" s="11"/>
      <c r="D219" s="11"/>
      <c r="E219" s="11"/>
      <c r="F219" s="11"/>
      <c r="I219" s="11"/>
      <c r="M219" s="9"/>
    </row>
    <row r="220">
      <c r="B220" s="11"/>
      <c r="D220" s="11"/>
      <c r="E220" s="11"/>
      <c r="F220" s="11"/>
      <c r="I220" s="11"/>
      <c r="M220" s="9"/>
    </row>
    <row r="221">
      <c r="B221" s="11"/>
      <c r="D221" s="11"/>
      <c r="E221" s="11"/>
      <c r="F221" s="11"/>
      <c r="I221" s="11"/>
      <c r="M221" s="9"/>
    </row>
    <row r="222">
      <c r="B222" s="11"/>
      <c r="D222" s="11"/>
      <c r="E222" s="11"/>
      <c r="F222" s="11"/>
      <c r="I222" s="11"/>
      <c r="M222" s="9"/>
    </row>
    <row r="223">
      <c r="B223" s="11"/>
      <c r="D223" s="11"/>
      <c r="E223" s="11"/>
      <c r="F223" s="11"/>
      <c r="I223" s="11"/>
      <c r="M223" s="9"/>
    </row>
    <row r="224">
      <c r="B224" s="11"/>
      <c r="D224" s="11"/>
      <c r="E224" s="11"/>
      <c r="F224" s="11"/>
      <c r="I224" s="11"/>
      <c r="M224" s="9"/>
    </row>
    <row r="225">
      <c r="B225" s="11"/>
      <c r="D225" s="11"/>
      <c r="E225" s="11"/>
      <c r="F225" s="11"/>
      <c r="I225" s="11"/>
      <c r="M225" s="9"/>
    </row>
    <row r="226">
      <c r="B226" s="11"/>
      <c r="D226" s="11"/>
      <c r="E226" s="11"/>
      <c r="F226" s="11"/>
      <c r="I226" s="11"/>
      <c r="M226" s="9"/>
    </row>
    <row r="227">
      <c r="B227" s="11"/>
      <c r="D227" s="11"/>
      <c r="E227" s="11"/>
      <c r="F227" s="11"/>
      <c r="I227" s="11"/>
      <c r="M227" s="9"/>
    </row>
    <row r="228">
      <c r="B228" s="11"/>
      <c r="D228" s="11"/>
      <c r="E228" s="11"/>
      <c r="F228" s="11"/>
      <c r="I228" s="11"/>
      <c r="M228" s="9"/>
    </row>
    <row r="229">
      <c r="B229" s="11"/>
      <c r="D229" s="11"/>
      <c r="E229" s="11"/>
      <c r="F229" s="11"/>
      <c r="I229" s="11"/>
      <c r="M229" s="9"/>
    </row>
    <row r="230">
      <c r="B230" s="11"/>
      <c r="D230" s="11"/>
      <c r="E230" s="11"/>
      <c r="F230" s="11"/>
      <c r="I230" s="11"/>
      <c r="M230" s="9"/>
    </row>
    <row r="231">
      <c r="B231" s="11"/>
      <c r="D231" s="11"/>
      <c r="E231" s="11"/>
      <c r="F231" s="11"/>
      <c r="I231" s="11"/>
      <c r="M231" s="9"/>
    </row>
    <row r="232">
      <c r="B232" s="11"/>
      <c r="D232" s="11"/>
      <c r="E232" s="11"/>
      <c r="F232" s="11"/>
      <c r="I232" s="11"/>
      <c r="M232" s="9"/>
    </row>
    <row r="233">
      <c r="B233" s="11"/>
      <c r="D233" s="11"/>
      <c r="E233" s="11"/>
      <c r="F233" s="11"/>
      <c r="I233" s="11"/>
      <c r="M233" s="9"/>
    </row>
    <row r="234">
      <c r="B234" s="11"/>
      <c r="D234" s="11"/>
      <c r="E234" s="11"/>
      <c r="F234" s="11"/>
      <c r="I234" s="11"/>
      <c r="M234" s="9"/>
    </row>
    <row r="235">
      <c r="B235" s="11"/>
      <c r="D235" s="11"/>
      <c r="E235" s="11"/>
      <c r="F235" s="11"/>
      <c r="I235" s="11"/>
      <c r="M235" s="9"/>
    </row>
    <row r="236">
      <c r="B236" s="11"/>
      <c r="D236" s="11"/>
      <c r="E236" s="11"/>
      <c r="F236" s="11"/>
      <c r="I236" s="11"/>
      <c r="M236" s="9"/>
    </row>
    <row r="237">
      <c r="B237" s="11"/>
      <c r="D237" s="11"/>
      <c r="E237" s="11"/>
      <c r="F237" s="11"/>
      <c r="I237" s="11"/>
      <c r="M237" s="9"/>
    </row>
    <row r="238">
      <c r="B238" s="11"/>
      <c r="D238" s="11"/>
      <c r="E238" s="11"/>
      <c r="F238" s="11"/>
      <c r="I238" s="11"/>
      <c r="M238" s="9"/>
    </row>
    <row r="239">
      <c r="B239" s="11"/>
      <c r="D239" s="11"/>
      <c r="E239" s="11"/>
      <c r="F239" s="11"/>
      <c r="I239" s="11"/>
      <c r="M239" s="9"/>
    </row>
    <row r="240">
      <c r="B240" s="11"/>
      <c r="D240" s="11"/>
      <c r="E240" s="11"/>
      <c r="F240" s="11"/>
      <c r="I240" s="11"/>
      <c r="M240" s="9"/>
    </row>
    <row r="241">
      <c r="B241" s="11"/>
      <c r="D241" s="11"/>
      <c r="E241" s="11"/>
      <c r="F241" s="11"/>
      <c r="I241" s="11"/>
      <c r="M241" s="9"/>
    </row>
    <row r="242">
      <c r="B242" s="11"/>
      <c r="D242" s="11"/>
      <c r="E242" s="11"/>
      <c r="F242" s="11"/>
      <c r="I242" s="11"/>
      <c r="M242" s="9"/>
    </row>
    <row r="243">
      <c r="B243" s="11"/>
      <c r="D243" s="11"/>
      <c r="E243" s="11"/>
      <c r="F243" s="11"/>
      <c r="I243" s="11"/>
      <c r="M243" s="9"/>
    </row>
    <row r="244">
      <c r="B244" s="11"/>
      <c r="D244" s="11"/>
      <c r="E244" s="11"/>
      <c r="F244" s="11"/>
      <c r="I244" s="11"/>
      <c r="M244" s="9"/>
    </row>
    <row r="245">
      <c r="B245" s="11"/>
      <c r="D245" s="11"/>
      <c r="E245" s="11"/>
      <c r="F245" s="11"/>
      <c r="I245" s="11"/>
      <c r="M245" s="9"/>
    </row>
    <row r="246">
      <c r="B246" s="11"/>
      <c r="D246" s="11"/>
      <c r="E246" s="11"/>
      <c r="F246" s="11"/>
      <c r="I246" s="11"/>
      <c r="M246" s="9"/>
    </row>
    <row r="247">
      <c r="B247" s="11"/>
      <c r="D247" s="11"/>
      <c r="E247" s="11"/>
      <c r="F247" s="11"/>
      <c r="I247" s="11"/>
      <c r="M247" s="9"/>
    </row>
    <row r="248">
      <c r="B248" s="11"/>
      <c r="D248" s="11"/>
      <c r="E248" s="11"/>
      <c r="F248" s="11"/>
      <c r="I248" s="11"/>
      <c r="M248" s="9"/>
    </row>
    <row r="249">
      <c r="B249" s="11"/>
      <c r="D249" s="11"/>
      <c r="E249" s="11"/>
      <c r="F249" s="11"/>
      <c r="I249" s="11"/>
      <c r="M249" s="9"/>
    </row>
    <row r="250">
      <c r="B250" s="11"/>
      <c r="D250" s="11"/>
      <c r="E250" s="11"/>
      <c r="F250" s="11"/>
      <c r="I250" s="11"/>
      <c r="M250" s="9"/>
    </row>
    <row r="251">
      <c r="B251" s="11"/>
      <c r="D251" s="11"/>
      <c r="E251" s="11"/>
      <c r="F251" s="11"/>
      <c r="I251" s="11"/>
      <c r="M251" s="9"/>
    </row>
    <row r="252">
      <c r="B252" s="11"/>
      <c r="D252" s="11"/>
      <c r="E252" s="11"/>
      <c r="F252" s="11"/>
      <c r="I252" s="11"/>
      <c r="M252" s="9"/>
    </row>
    <row r="253">
      <c r="B253" s="11"/>
      <c r="D253" s="11"/>
      <c r="E253" s="11"/>
      <c r="F253" s="11"/>
      <c r="I253" s="11"/>
      <c r="M253" s="9"/>
    </row>
    <row r="254">
      <c r="B254" s="11"/>
      <c r="D254" s="11"/>
      <c r="E254" s="11"/>
      <c r="F254" s="11"/>
      <c r="I254" s="11"/>
      <c r="M254" s="9"/>
    </row>
    <row r="255">
      <c r="B255" s="11"/>
      <c r="D255" s="11"/>
      <c r="E255" s="11"/>
      <c r="F255" s="11"/>
      <c r="I255" s="11"/>
      <c r="M255" s="9"/>
    </row>
    <row r="256">
      <c r="B256" s="11"/>
      <c r="D256" s="11"/>
      <c r="E256" s="11"/>
      <c r="F256" s="11"/>
      <c r="I256" s="11"/>
      <c r="M256" s="9"/>
    </row>
    <row r="257">
      <c r="B257" s="11"/>
      <c r="D257" s="11"/>
      <c r="E257" s="11"/>
      <c r="F257" s="11"/>
      <c r="I257" s="11"/>
      <c r="M257" s="9"/>
    </row>
    <row r="258">
      <c r="B258" s="11"/>
      <c r="D258" s="11"/>
      <c r="E258" s="11"/>
      <c r="F258" s="11"/>
      <c r="I258" s="11"/>
      <c r="M258" s="9"/>
    </row>
    <row r="259">
      <c r="B259" s="11"/>
      <c r="D259" s="11"/>
      <c r="E259" s="11"/>
      <c r="F259" s="11"/>
      <c r="I259" s="11"/>
      <c r="M259" s="9"/>
    </row>
    <row r="260">
      <c r="B260" s="11"/>
      <c r="D260" s="11"/>
      <c r="E260" s="11"/>
      <c r="F260" s="11"/>
      <c r="I260" s="11"/>
      <c r="M260" s="9"/>
    </row>
    <row r="261">
      <c r="B261" s="11"/>
      <c r="D261" s="11"/>
      <c r="E261" s="11"/>
      <c r="F261" s="11"/>
      <c r="I261" s="11"/>
      <c r="M261" s="9"/>
    </row>
    <row r="262">
      <c r="B262" s="11"/>
      <c r="D262" s="11"/>
      <c r="E262" s="11"/>
      <c r="F262" s="11"/>
      <c r="I262" s="11"/>
      <c r="M262" s="9"/>
    </row>
    <row r="263">
      <c r="B263" s="11"/>
      <c r="D263" s="11"/>
      <c r="E263" s="11"/>
      <c r="F263" s="11"/>
      <c r="I263" s="11"/>
      <c r="M263" s="9"/>
    </row>
    <row r="264">
      <c r="B264" s="11"/>
      <c r="D264" s="11"/>
      <c r="E264" s="11"/>
      <c r="F264" s="11"/>
      <c r="I264" s="11"/>
      <c r="M264" s="9"/>
    </row>
    <row r="265">
      <c r="B265" s="11"/>
      <c r="D265" s="11"/>
      <c r="E265" s="11"/>
      <c r="F265" s="11"/>
      <c r="I265" s="11"/>
      <c r="M265" s="9"/>
    </row>
    <row r="266">
      <c r="B266" s="11"/>
      <c r="D266" s="11"/>
      <c r="E266" s="11"/>
      <c r="F266" s="11"/>
      <c r="I266" s="11"/>
      <c r="M266" s="9"/>
    </row>
    <row r="267">
      <c r="B267" s="11"/>
      <c r="D267" s="11"/>
      <c r="E267" s="11"/>
      <c r="F267" s="11"/>
      <c r="I267" s="11"/>
      <c r="M267" s="9"/>
    </row>
    <row r="268">
      <c r="B268" s="11"/>
      <c r="D268" s="11"/>
      <c r="E268" s="11"/>
      <c r="F268" s="11"/>
      <c r="I268" s="11"/>
      <c r="M268" s="9"/>
    </row>
    <row r="269">
      <c r="B269" s="11"/>
      <c r="D269" s="11"/>
      <c r="E269" s="11"/>
      <c r="F269" s="11"/>
      <c r="I269" s="11"/>
      <c r="M269" s="9"/>
    </row>
    <row r="270">
      <c r="B270" s="11"/>
      <c r="D270" s="11"/>
      <c r="E270" s="11"/>
      <c r="F270" s="11"/>
      <c r="I270" s="11"/>
      <c r="M270" s="9"/>
    </row>
    <row r="271">
      <c r="B271" s="11"/>
      <c r="D271" s="11"/>
      <c r="E271" s="11"/>
      <c r="F271" s="11"/>
      <c r="I271" s="11"/>
      <c r="M271" s="9"/>
    </row>
    <row r="272">
      <c r="B272" s="11"/>
      <c r="D272" s="11"/>
      <c r="E272" s="11"/>
      <c r="F272" s="11"/>
      <c r="I272" s="11"/>
      <c r="M272" s="9"/>
    </row>
    <row r="273">
      <c r="B273" s="11"/>
      <c r="D273" s="11"/>
      <c r="E273" s="11"/>
      <c r="F273" s="11"/>
      <c r="I273" s="11"/>
      <c r="M273" s="9"/>
    </row>
    <row r="274">
      <c r="B274" s="11"/>
      <c r="D274" s="11"/>
      <c r="E274" s="11"/>
      <c r="F274" s="11"/>
      <c r="I274" s="11"/>
      <c r="M274" s="9"/>
    </row>
    <row r="275">
      <c r="B275" s="11"/>
      <c r="D275" s="11"/>
      <c r="E275" s="11"/>
      <c r="F275" s="11"/>
      <c r="I275" s="11"/>
      <c r="M275" s="9"/>
    </row>
    <row r="276">
      <c r="B276" s="11"/>
      <c r="D276" s="11"/>
      <c r="E276" s="11"/>
      <c r="F276" s="11"/>
      <c r="I276" s="11"/>
      <c r="M276" s="9"/>
    </row>
    <row r="277">
      <c r="B277" s="11"/>
      <c r="D277" s="11"/>
      <c r="E277" s="11"/>
      <c r="F277" s="11"/>
      <c r="I277" s="11"/>
      <c r="M277" s="9"/>
    </row>
    <row r="278">
      <c r="B278" s="11"/>
      <c r="D278" s="11"/>
      <c r="E278" s="11"/>
      <c r="F278" s="11"/>
      <c r="I278" s="11"/>
      <c r="M278" s="9"/>
    </row>
    <row r="279">
      <c r="B279" s="11"/>
      <c r="D279" s="11"/>
      <c r="E279" s="11"/>
      <c r="F279" s="11"/>
      <c r="I279" s="11"/>
      <c r="M279" s="9"/>
    </row>
    <row r="280">
      <c r="B280" s="11"/>
      <c r="D280" s="11"/>
      <c r="E280" s="11"/>
      <c r="F280" s="11"/>
      <c r="I280" s="11"/>
      <c r="M280" s="9"/>
    </row>
    <row r="281">
      <c r="B281" s="11"/>
      <c r="D281" s="11"/>
      <c r="E281" s="11"/>
      <c r="F281" s="11"/>
      <c r="I281" s="11"/>
      <c r="M281" s="9"/>
    </row>
    <row r="282">
      <c r="B282" s="11"/>
      <c r="D282" s="11"/>
      <c r="E282" s="11"/>
      <c r="F282" s="11"/>
      <c r="I282" s="11"/>
      <c r="M282" s="9"/>
    </row>
    <row r="283">
      <c r="B283" s="11"/>
      <c r="D283" s="11"/>
      <c r="E283" s="11"/>
      <c r="F283" s="11"/>
      <c r="I283" s="11"/>
      <c r="M283" s="9"/>
    </row>
    <row r="284">
      <c r="B284" s="11"/>
      <c r="D284" s="11"/>
      <c r="E284" s="11"/>
      <c r="F284" s="11"/>
      <c r="I284" s="11"/>
      <c r="M284" s="9"/>
    </row>
    <row r="285">
      <c r="B285" s="11"/>
      <c r="D285" s="11"/>
      <c r="E285" s="11"/>
      <c r="F285" s="11"/>
      <c r="I285" s="11"/>
      <c r="M285" s="9"/>
    </row>
    <row r="286">
      <c r="B286" s="11"/>
      <c r="D286" s="11"/>
      <c r="E286" s="11"/>
      <c r="F286" s="11"/>
      <c r="I286" s="11"/>
      <c r="M286" s="9"/>
    </row>
    <row r="287">
      <c r="B287" s="11"/>
      <c r="D287" s="11"/>
      <c r="E287" s="11"/>
      <c r="F287" s="11"/>
      <c r="I287" s="11"/>
      <c r="M287" s="9"/>
    </row>
    <row r="288">
      <c r="B288" s="11"/>
      <c r="D288" s="11"/>
      <c r="E288" s="11"/>
      <c r="F288" s="11"/>
      <c r="I288" s="11"/>
      <c r="M288" s="9"/>
    </row>
    <row r="289">
      <c r="B289" s="11"/>
      <c r="D289" s="11"/>
      <c r="E289" s="11"/>
      <c r="F289" s="11"/>
      <c r="I289" s="11"/>
      <c r="M289" s="9"/>
    </row>
    <row r="290">
      <c r="B290" s="11"/>
      <c r="D290" s="11"/>
      <c r="E290" s="11"/>
      <c r="F290" s="11"/>
      <c r="I290" s="11"/>
      <c r="M290" s="9"/>
    </row>
    <row r="291">
      <c r="B291" s="11"/>
      <c r="D291" s="11"/>
      <c r="E291" s="11"/>
      <c r="F291" s="11"/>
      <c r="I291" s="11"/>
      <c r="M291" s="9"/>
    </row>
    <row r="292">
      <c r="B292" s="11"/>
      <c r="D292" s="11"/>
      <c r="E292" s="11"/>
      <c r="F292" s="11"/>
      <c r="I292" s="11"/>
      <c r="M292" s="9"/>
    </row>
    <row r="293">
      <c r="B293" s="11"/>
      <c r="D293" s="11"/>
      <c r="E293" s="11"/>
      <c r="F293" s="11"/>
      <c r="I293" s="11"/>
      <c r="M293" s="9"/>
    </row>
    <row r="294">
      <c r="B294" s="11"/>
      <c r="D294" s="11"/>
      <c r="E294" s="11"/>
      <c r="F294" s="11"/>
      <c r="I294" s="11"/>
      <c r="M294" s="9"/>
    </row>
    <row r="295">
      <c r="B295" s="11"/>
      <c r="D295" s="11"/>
      <c r="E295" s="11"/>
      <c r="F295" s="11"/>
      <c r="I295" s="11"/>
      <c r="M295" s="9"/>
    </row>
    <row r="296">
      <c r="B296" s="11"/>
      <c r="D296" s="11"/>
      <c r="E296" s="11"/>
      <c r="F296" s="11"/>
      <c r="I296" s="11"/>
      <c r="M296" s="9"/>
    </row>
    <row r="297">
      <c r="B297" s="11"/>
      <c r="D297" s="11"/>
      <c r="E297" s="11"/>
      <c r="F297" s="11"/>
      <c r="I297" s="11"/>
      <c r="M297" s="9"/>
    </row>
    <row r="298">
      <c r="B298" s="11"/>
      <c r="D298" s="11"/>
      <c r="E298" s="11"/>
      <c r="F298" s="11"/>
      <c r="I298" s="11"/>
      <c r="M298" s="9"/>
    </row>
    <row r="299">
      <c r="B299" s="11"/>
      <c r="D299" s="11"/>
      <c r="E299" s="11"/>
      <c r="F299" s="11"/>
      <c r="I299" s="11"/>
      <c r="M299" s="9"/>
    </row>
    <row r="300">
      <c r="B300" s="11"/>
      <c r="D300" s="11"/>
      <c r="E300" s="11"/>
      <c r="F300" s="11"/>
      <c r="I300" s="11"/>
      <c r="M300" s="9"/>
    </row>
    <row r="301">
      <c r="B301" s="11"/>
      <c r="D301" s="11"/>
      <c r="E301" s="11"/>
      <c r="F301" s="11"/>
      <c r="I301" s="11"/>
      <c r="M301" s="9"/>
    </row>
    <row r="302">
      <c r="B302" s="11"/>
      <c r="D302" s="11"/>
      <c r="E302" s="11"/>
      <c r="F302" s="11"/>
      <c r="I302" s="11"/>
      <c r="M302" s="9"/>
    </row>
    <row r="303">
      <c r="B303" s="11"/>
      <c r="D303" s="11"/>
      <c r="E303" s="11"/>
      <c r="F303" s="11"/>
      <c r="I303" s="11"/>
      <c r="M303" s="9"/>
    </row>
    <row r="304">
      <c r="B304" s="11"/>
      <c r="D304" s="11"/>
      <c r="E304" s="11"/>
      <c r="F304" s="11"/>
      <c r="I304" s="11"/>
      <c r="M304" s="9"/>
    </row>
    <row r="305">
      <c r="B305" s="11"/>
      <c r="D305" s="11"/>
      <c r="E305" s="11"/>
      <c r="F305" s="11"/>
      <c r="I305" s="11"/>
      <c r="M305" s="9"/>
    </row>
    <row r="306">
      <c r="B306" s="11"/>
      <c r="D306" s="11"/>
      <c r="E306" s="11"/>
      <c r="F306" s="11"/>
      <c r="I306" s="11"/>
      <c r="M306" s="9"/>
    </row>
    <row r="307">
      <c r="B307" s="11"/>
      <c r="D307" s="11"/>
      <c r="E307" s="11"/>
      <c r="F307" s="11"/>
      <c r="I307" s="11"/>
      <c r="M307" s="9"/>
    </row>
    <row r="308">
      <c r="B308" s="11"/>
      <c r="D308" s="11"/>
      <c r="E308" s="11"/>
      <c r="F308" s="11"/>
      <c r="I308" s="11"/>
      <c r="M308" s="9"/>
    </row>
    <row r="309">
      <c r="B309" s="11"/>
      <c r="D309" s="11"/>
      <c r="E309" s="11"/>
      <c r="F309" s="11"/>
      <c r="I309" s="11"/>
      <c r="M309" s="9"/>
    </row>
    <row r="310">
      <c r="B310" s="11"/>
      <c r="D310" s="11"/>
      <c r="E310" s="11"/>
      <c r="F310" s="11"/>
      <c r="I310" s="11"/>
      <c r="M310" s="9"/>
    </row>
    <row r="311">
      <c r="B311" s="11"/>
      <c r="D311" s="11"/>
      <c r="E311" s="11"/>
      <c r="F311" s="11"/>
      <c r="I311" s="11"/>
      <c r="M311" s="9"/>
    </row>
    <row r="312">
      <c r="B312" s="11"/>
      <c r="D312" s="11"/>
      <c r="E312" s="11"/>
      <c r="F312" s="11"/>
      <c r="I312" s="11"/>
      <c r="M312" s="9"/>
    </row>
    <row r="313">
      <c r="B313" s="11"/>
      <c r="D313" s="11"/>
      <c r="E313" s="11"/>
      <c r="F313" s="11"/>
      <c r="I313" s="11"/>
      <c r="M313" s="9"/>
    </row>
    <row r="314">
      <c r="B314" s="11"/>
      <c r="D314" s="11"/>
      <c r="E314" s="11"/>
      <c r="F314" s="11"/>
      <c r="I314" s="11"/>
      <c r="M314" s="9"/>
    </row>
    <row r="315">
      <c r="B315" s="11"/>
      <c r="D315" s="11"/>
      <c r="E315" s="11"/>
      <c r="F315" s="11"/>
      <c r="I315" s="11"/>
      <c r="M315" s="9"/>
    </row>
    <row r="316">
      <c r="B316" s="11"/>
      <c r="D316" s="11"/>
      <c r="E316" s="11"/>
      <c r="F316" s="11"/>
      <c r="I316" s="11"/>
      <c r="M316" s="9"/>
    </row>
    <row r="317">
      <c r="B317" s="11"/>
      <c r="D317" s="11"/>
      <c r="E317" s="11"/>
      <c r="F317" s="11"/>
      <c r="I317" s="11"/>
      <c r="M317" s="9"/>
    </row>
    <row r="318">
      <c r="B318" s="11"/>
      <c r="D318" s="11"/>
      <c r="E318" s="11"/>
      <c r="F318" s="11"/>
      <c r="I318" s="11"/>
      <c r="M318" s="9"/>
    </row>
    <row r="319">
      <c r="B319" s="11"/>
      <c r="D319" s="11"/>
      <c r="E319" s="11"/>
      <c r="F319" s="11"/>
      <c r="I319" s="11"/>
      <c r="M319" s="9"/>
    </row>
    <row r="320">
      <c r="B320" s="11"/>
      <c r="D320" s="11"/>
      <c r="E320" s="11"/>
      <c r="F320" s="11"/>
      <c r="I320" s="11"/>
      <c r="M320" s="9"/>
    </row>
    <row r="321">
      <c r="B321" s="11"/>
      <c r="D321" s="11"/>
      <c r="E321" s="11"/>
      <c r="F321" s="11"/>
      <c r="I321" s="11"/>
      <c r="M321" s="9"/>
    </row>
    <row r="322">
      <c r="B322" s="11"/>
      <c r="D322" s="11"/>
      <c r="E322" s="11"/>
      <c r="F322" s="11"/>
      <c r="I322" s="11"/>
      <c r="M322" s="9"/>
    </row>
    <row r="323">
      <c r="B323" s="11"/>
      <c r="D323" s="11"/>
      <c r="E323" s="11"/>
      <c r="F323" s="11"/>
      <c r="I323" s="11"/>
      <c r="M323" s="9"/>
    </row>
    <row r="324">
      <c r="B324" s="11"/>
      <c r="D324" s="11"/>
      <c r="E324" s="11"/>
      <c r="F324" s="11"/>
      <c r="I324" s="11"/>
      <c r="M324" s="9"/>
    </row>
    <row r="325">
      <c r="B325" s="11"/>
      <c r="D325" s="11"/>
      <c r="E325" s="11"/>
      <c r="F325" s="11"/>
      <c r="I325" s="11"/>
      <c r="M325" s="9"/>
    </row>
    <row r="326">
      <c r="B326" s="11"/>
      <c r="D326" s="11"/>
      <c r="E326" s="11"/>
      <c r="F326" s="11"/>
      <c r="I326" s="11"/>
      <c r="M326" s="9"/>
    </row>
    <row r="327">
      <c r="B327" s="11"/>
      <c r="D327" s="11"/>
      <c r="E327" s="11"/>
      <c r="F327" s="11"/>
      <c r="I327" s="11"/>
      <c r="M327" s="9"/>
    </row>
    <row r="328">
      <c r="B328" s="11"/>
      <c r="D328" s="11"/>
      <c r="E328" s="11"/>
      <c r="F328" s="11"/>
      <c r="I328" s="11"/>
      <c r="M328" s="9"/>
    </row>
    <row r="329">
      <c r="B329" s="11"/>
      <c r="D329" s="11"/>
      <c r="E329" s="11"/>
      <c r="F329" s="11"/>
      <c r="I329" s="11"/>
      <c r="M329" s="9"/>
    </row>
    <row r="330">
      <c r="B330" s="11"/>
      <c r="D330" s="11"/>
      <c r="E330" s="11"/>
      <c r="F330" s="11"/>
      <c r="I330" s="11"/>
      <c r="M330" s="9"/>
    </row>
    <row r="331">
      <c r="B331" s="11"/>
      <c r="D331" s="11"/>
      <c r="E331" s="11"/>
      <c r="F331" s="11"/>
      <c r="I331" s="11"/>
      <c r="M331" s="9"/>
    </row>
    <row r="332">
      <c r="B332" s="11"/>
      <c r="D332" s="11"/>
      <c r="E332" s="11"/>
      <c r="F332" s="11"/>
      <c r="I332" s="11"/>
      <c r="M332" s="9"/>
    </row>
    <row r="333">
      <c r="B333" s="11"/>
      <c r="D333" s="11"/>
      <c r="E333" s="11"/>
      <c r="F333" s="11"/>
      <c r="I333" s="11"/>
      <c r="M333" s="9"/>
    </row>
    <row r="334">
      <c r="B334" s="11"/>
      <c r="D334" s="11"/>
      <c r="E334" s="11"/>
      <c r="F334" s="11"/>
      <c r="I334" s="11"/>
      <c r="M334" s="9"/>
    </row>
    <row r="335">
      <c r="B335" s="11"/>
      <c r="D335" s="11"/>
      <c r="E335" s="11"/>
      <c r="F335" s="11"/>
      <c r="I335" s="11"/>
      <c r="M335" s="9"/>
    </row>
    <row r="336">
      <c r="B336" s="11"/>
      <c r="D336" s="11"/>
      <c r="E336" s="11"/>
      <c r="F336" s="11"/>
      <c r="I336" s="11"/>
      <c r="M336" s="9"/>
    </row>
    <row r="337">
      <c r="B337" s="11"/>
      <c r="D337" s="11"/>
      <c r="E337" s="11"/>
      <c r="F337" s="11"/>
      <c r="I337" s="11"/>
      <c r="M337" s="9"/>
    </row>
    <row r="338">
      <c r="B338" s="11"/>
      <c r="D338" s="11"/>
      <c r="E338" s="11"/>
      <c r="F338" s="11"/>
      <c r="I338" s="11"/>
      <c r="M338" s="9"/>
    </row>
    <row r="339">
      <c r="B339" s="11"/>
      <c r="D339" s="11"/>
      <c r="E339" s="11"/>
      <c r="F339" s="11"/>
      <c r="I339" s="11"/>
      <c r="M339" s="9"/>
    </row>
    <row r="340">
      <c r="B340" s="11"/>
      <c r="D340" s="11"/>
      <c r="E340" s="11"/>
      <c r="F340" s="11"/>
      <c r="I340" s="11"/>
      <c r="M340" s="9"/>
    </row>
    <row r="341">
      <c r="B341" s="11"/>
      <c r="D341" s="11"/>
      <c r="E341" s="11"/>
      <c r="F341" s="11"/>
      <c r="I341" s="11"/>
      <c r="M341" s="9"/>
    </row>
    <row r="342">
      <c r="B342" s="11"/>
      <c r="D342" s="11"/>
      <c r="E342" s="11"/>
      <c r="F342" s="11"/>
      <c r="I342" s="11"/>
      <c r="M342" s="9"/>
    </row>
    <row r="343">
      <c r="B343" s="11"/>
      <c r="D343" s="11"/>
      <c r="E343" s="11"/>
      <c r="F343" s="11"/>
      <c r="I343" s="11"/>
      <c r="M343" s="9"/>
    </row>
    <row r="344">
      <c r="B344" s="11"/>
      <c r="D344" s="11"/>
      <c r="E344" s="11"/>
      <c r="F344" s="11"/>
      <c r="I344" s="11"/>
      <c r="M344" s="9"/>
    </row>
    <row r="345">
      <c r="B345" s="11"/>
      <c r="D345" s="11"/>
      <c r="E345" s="11"/>
      <c r="F345" s="11"/>
      <c r="I345" s="11"/>
      <c r="M345" s="9"/>
    </row>
    <row r="346">
      <c r="B346" s="11"/>
      <c r="D346" s="11"/>
      <c r="E346" s="11"/>
      <c r="F346" s="11"/>
      <c r="I346" s="11"/>
      <c r="M346" s="9"/>
    </row>
    <row r="347">
      <c r="B347" s="11"/>
      <c r="D347" s="11"/>
      <c r="E347" s="11"/>
      <c r="F347" s="11"/>
      <c r="I347" s="11"/>
      <c r="M347" s="9"/>
    </row>
    <row r="348">
      <c r="B348" s="11"/>
      <c r="D348" s="11"/>
      <c r="E348" s="11"/>
      <c r="F348" s="11"/>
      <c r="I348" s="11"/>
      <c r="M348" s="9"/>
    </row>
    <row r="349">
      <c r="B349" s="11"/>
      <c r="D349" s="11"/>
      <c r="E349" s="11"/>
      <c r="F349" s="11"/>
      <c r="I349" s="11"/>
      <c r="M349" s="9"/>
    </row>
    <row r="350">
      <c r="B350" s="11"/>
      <c r="D350" s="11"/>
      <c r="E350" s="11"/>
      <c r="F350" s="11"/>
      <c r="I350" s="11"/>
      <c r="M350" s="9"/>
    </row>
    <row r="351">
      <c r="B351" s="11"/>
      <c r="D351" s="11"/>
      <c r="E351" s="11"/>
      <c r="F351" s="11"/>
      <c r="I351" s="11"/>
      <c r="M351" s="9"/>
    </row>
    <row r="352">
      <c r="B352" s="11"/>
      <c r="D352" s="11"/>
      <c r="E352" s="11"/>
      <c r="F352" s="11"/>
      <c r="I352" s="11"/>
      <c r="M352" s="9"/>
    </row>
    <row r="353">
      <c r="B353" s="11"/>
      <c r="D353" s="11"/>
      <c r="E353" s="11"/>
      <c r="F353" s="11"/>
      <c r="I353" s="11"/>
      <c r="M353" s="9"/>
    </row>
    <row r="354">
      <c r="B354" s="11"/>
      <c r="D354" s="11"/>
      <c r="E354" s="11"/>
      <c r="F354" s="11"/>
      <c r="I354" s="11"/>
      <c r="M354" s="9"/>
    </row>
    <row r="355">
      <c r="B355" s="11"/>
      <c r="D355" s="11"/>
      <c r="E355" s="11"/>
      <c r="F355" s="11"/>
      <c r="I355" s="11"/>
      <c r="M355" s="9"/>
    </row>
    <row r="356">
      <c r="B356" s="11"/>
      <c r="D356" s="11"/>
      <c r="E356" s="11"/>
      <c r="F356" s="11"/>
      <c r="I356" s="11"/>
      <c r="M356" s="9"/>
    </row>
    <row r="357">
      <c r="B357" s="11"/>
      <c r="D357" s="11"/>
      <c r="E357" s="11"/>
      <c r="F357" s="11"/>
      <c r="I357" s="11"/>
      <c r="M357" s="9"/>
    </row>
    <row r="358">
      <c r="B358" s="11"/>
      <c r="D358" s="11"/>
      <c r="E358" s="11"/>
      <c r="F358" s="11"/>
      <c r="I358" s="11"/>
      <c r="M358" s="9"/>
    </row>
    <row r="359">
      <c r="B359" s="11"/>
      <c r="D359" s="11"/>
      <c r="E359" s="11"/>
      <c r="F359" s="11"/>
      <c r="I359" s="11"/>
      <c r="M359" s="9"/>
    </row>
    <row r="360">
      <c r="B360" s="11"/>
      <c r="D360" s="11"/>
      <c r="E360" s="11"/>
      <c r="F360" s="11"/>
      <c r="I360" s="11"/>
      <c r="M360" s="9"/>
    </row>
    <row r="361">
      <c r="B361" s="11"/>
      <c r="D361" s="11"/>
      <c r="E361" s="11"/>
      <c r="F361" s="11"/>
      <c r="I361" s="11"/>
      <c r="M361" s="9"/>
    </row>
    <row r="362">
      <c r="B362" s="11"/>
      <c r="D362" s="11"/>
      <c r="E362" s="11"/>
      <c r="F362" s="11"/>
      <c r="I362" s="11"/>
      <c r="M362" s="9"/>
    </row>
    <row r="363">
      <c r="B363" s="11"/>
      <c r="D363" s="11"/>
      <c r="E363" s="11"/>
      <c r="F363" s="11"/>
      <c r="I363" s="11"/>
      <c r="M363" s="9"/>
    </row>
    <row r="364">
      <c r="B364" s="11"/>
      <c r="D364" s="11"/>
      <c r="E364" s="11"/>
      <c r="F364" s="11"/>
      <c r="I364" s="11"/>
      <c r="M364" s="9"/>
    </row>
    <row r="365">
      <c r="B365" s="11"/>
      <c r="D365" s="11"/>
      <c r="E365" s="11"/>
      <c r="F365" s="11"/>
      <c r="I365" s="11"/>
      <c r="M365" s="9"/>
    </row>
    <row r="366">
      <c r="B366" s="11"/>
      <c r="D366" s="11"/>
      <c r="E366" s="11"/>
      <c r="F366" s="11"/>
      <c r="I366" s="11"/>
      <c r="M366" s="9"/>
    </row>
    <row r="367">
      <c r="B367" s="11"/>
      <c r="D367" s="11"/>
      <c r="E367" s="11"/>
      <c r="F367" s="11"/>
      <c r="I367" s="11"/>
      <c r="M367" s="9"/>
    </row>
    <row r="368">
      <c r="B368" s="11"/>
      <c r="D368" s="11"/>
      <c r="E368" s="11"/>
      <c r="F368" s="11"/>
      <c r="I368" s="11"/>
      <c r="M368" s="9"/>
    </row>
    <row r="369">
      <c r="B369" s="11"/>
      <c r="D369" s="11"/>
      <c r="E369" s="11"/>
      <c r="F369" s="11"/>
      <c r="I369" s="11"/>
      <c r="M369" s="9"/>
    </row>
    <row r="370">
      <c r="B370" s="11"/>
      <c r="D370" s="11"/>
      <c r="E370" s="11"/>
      <c r="F370" s="11"/>
      <c r="I370" s="11"/>
      <c r="M370" s="9"/>
    </row>
    <row r="371">
      <c r="B371" s="11"/>
      <c r="D371" s="11"/>
      <c r="E371" s="11"/>
      <c r="F371" s="11"/>
      <c r="I371" s="11"/>
      <c r="M371" s="9"/>
    </row>
    <row r="372">
      <c r="B372" s="11"/>
      <c r="D372" s="11"/>
      <c r="E372" s="11"/>
      <c r="F372" s="11"/>
      <c r="I372" s="11"/>
      <c r="M372" s="9"/>
    </row>
    <row r="373">
      <c r="B373" s="11"/>
      <c r="D373" s="11"/>
      <c r="E373" s="11"/>
      <c r="F373" s="11"/>
      <c r="I373" s="11"/>
      <c r="M373" s="9"/>
    </row>
    <row r="374">
      <c r="B374" s="11"/>
      <c r="D374" s="11"/>
      <c r="E374" s="11"/>
      <c r="F374" s="11"/>
      <c r="I374" s="11"/>
      <c r="M374" s="9"/>
    </row>
    <row r="375">
      <c r="B375" s="11"/>
      <c r="D375" s="11"/>
      <c r="E375" s="11"/>
      <c r="F375" s="11"/>
      <c r="I375" s="11"/>
      <c r="M375" s="9"/>
    </row>
    <row r="376">
      <c r="B376" s="11"/>
      <c r="D376" s="11"/>
      <c r="E376" s="11"/>
      <c r="F376" s="11"/>
      <c r="I376" s="11"/>
      <c r="M376" s="9"/>
    </row>
    <row r="377">
      <c r="B377" s="11"/>
      <c r="D377" s="11"/>
      <c r="E377" s="11"/>
      <c r="F377" s="11"/>
      <c r="I377" s="11"/>
      <c r="M377" s="9"/>
    </row>
    <row r="378">
      <c r="B378" s="11"/>
      <c r="D378" s="11"/>
      <c r="E378" s="11"/>
      <c r="F378" s="11"/>
      <c r="I378" s="11"/>
      <c r="M378" s="9"/>
    </row>
    <row r="379">
      <c r="B379" s="11"/>
      <c r="D379" s="11"/>
      <c r="E379" s="11"/>
      <c r="F379" s="11"/>
      <c r="I379" s="11"/>
      <c r="M379" s="9"/>
    </row>
    <row r="380">
      <c r="B380" s="11"/>
      <c r="D380" s="11"/>
      <c r="E380" s="11"/>
      <c r="F380" s="11"/>
      <c r="I380" s="11"/>
      <c r="M380" s="9"/>
    </row>
    <row r="381">
      <c r="B381" s="11"/>
      <c r="D381" s="11"/>
      <c r="E381" s="11"/>
      <c r="F381" s="11"/>
      <c r="I381" s="11"/>
      <c r="M381" s="9"/>
    </row>
    <row r="382">
      <c r="B382" s="11"/>
      <c r="D382" s="11"/>
      <c r="E382" s="11"/>
      <c r="F382" s="11"/>
      <c r="I382" s="11"/>
      <c r="M382" s="9"/>
    </row>
    <row r="383">
      <c r="B383" s="11"/>
      <c r="D383" s="11"/>
      <c r="E383" s="11"/>
      <c r="F383" s="11"/>
      <c r="I383" s="11"/>
      <c r="M383" s="9"/>
    </row>
    <row r="384">
      <c r="B384" s="11"/>
      <c r="D384" s="11"/>
      <c r="E384" s="11"/>
      <c r="F384" s="11"/>
      <c r="I384" s="11"/>
      <c r="M384" s="9"/>
    </row>
    <row r="385">
      <c r="B385" s="11"/>
      <c r="D385" s="11"/>
      <c r="E385" s="11"/>
      <c r="F385" s="11"/>
      <c r="I385" s="11"/>
      <c r="M385" s="9"/>
    </row>
    <row r="386">
      <c r="B386" s="11"/>
      <c r="D386" s="11"/>
      <c r="E386" s="11"/>
      <c r="F386" s="11"/>
      <c r="I386" s="11"/>
      <c r="M386" s="9"/>
    </row>
    <row r="387">
      <c r="B387" s="11"/>
      <c r="D387" s="11"/>
      <c r="E387" s="11"/>
      <c r="F387" s="11"/>
      <c r="I387" s="11"/>
      <c r="M387" s="9"/>
    </row>
    <row r="388">
      <c r="B388" s="11"/>
      <c r="D388" s="11"/>
      <c r="E388" s="11"/>
      <c r="F388" s="11"/>
      <c r="I388" s="11"/>
      <c r="M388" s="9"/>
    </row>
    <row r="389">
      <c r="B389" s="11"/>
      <c r="D389" s="11"/>
      <c r="E389" s="11"/>
      <c r="F389" s="11"/>
      <c r="I389" s="11"/>
      <c r="M389" s="9"/>
    </row>
    <row r="390">
      <c r="B390" s="11"/>
      <c r="D390" s="11"/>
      <c r="E390" s="11"/>
      <c r="F390" s="11"/>
      <c r="I390" s="11"/>
      <c r="M390" s="9"/>
    </row>
    <row r="391">
      <c r="B391" s="11"/>
      <c r="D391" s="11"/>
      <c r="E391" s="11"/>
      <c r="F391" s="11"/>
      <c r="I391" s="11"/>
      <c r="M391" s="9"/>
    </row>
    <row r="392">
      <c r="B392" s="11"/>
      <c r="D392" s="11"/>
      <c r="E392" s="11"/>
      <c r="F392" s="11"/>
      <c r="I392" s="11"/>
      <c r="M392" s="9"/>
    </row>
    <row r="393">
      <c r="B393" s="11"/>
      <c r="D393" s="11"/>
      <c r="E393" s="11"/>
      <c r="F393" s="11"/>
      <c r="I393" s="11"/>
      <c r="M393" s="9"/>
    </row>
    <row r="394">
      <c r="B394" s="11"/>
      <c r="D394" s="11"/>
      <c r="E394" s="11"/>
      <c r="F394" s="11"/>
      <c r="I394" s="11"/>
      <c r="M394" s="9"/>
    </row>
    <row r="395">
      <c r="B395" s="11"/>
      <c r="D395" s="11"/>
      <c r="E395" s="11"/>
      <c r="F395" s="11"/>
      <c r="I395" s="11"/>
      <c r="M395" s="9"/>
    </row>
    <row r="396">
      <c r="B396" s="11"/>
      <c r="D396" s="11"/>
      <c r="E396" s="11"/>
      <c r="F396" s="11"/>
      <c r="I396" s="11"/>
      <c r="M396" s="9"/>
    </row>
    <row r="397">
      <c r="B397" s="11"/>
      <c r="D397" s="11"/>
      <c r="E397" s="11"/>
      <c r="F397" s="11"/>
      <c r="I397" s="11"/>
      <c r="M397" s="9"/>
    </row>
    <row r="398">
      <c r="B398" s="11"/>
      <c r="D398" s="11"/>
      <c r="E398" s="11"/>
      <c r="F398" s="11"/>
      <c r="I398" s="11"/>
      <c r="M398" s="9"/>
    </row>
    <row r="399">
      <c r="B399" s="11"/>
      <c r="D399" s="11"/>
      <c r="E399" s="11"/>
      <c r="F399" s="11"/>
      <c r="I399" s="11"/>
      <c r="M399" s="9"/>
    </row>
    <row r="400">
      <c r="B400" s="11"/>
      <c r="D400" s="11"/>
      <c r="E400" s="11"/>
      <c r="F400" s="11"/>
      <c r="I400" s="11"/>
      <c r="M400" s="9"/>
    </row>
    <row r="401">
      <c r="B401" s="11"/>
      <c r="D401" s="11"/>
      <c r="E401" s="11"/>
      <c r="F401" s="11"/>
      <c r="I401" s="11"/>
      <c r="M401" s="9"/>
    </row>
    <row r="402">
      <c r="B402" s="11"/>
      <c r="D402" s="11"/>
      <c r="E402" s="11"/>
      <c r="F402" s="11"/>
      <c r="I402" s="11"/>
      <c r="M402" s="9"/>
    </row>
    <row r="403">
      <c r="B403" s="11"/>
      <c r="D403" s="11"/>
      <c r="E403" s="11"/>
      <c r="F403" s="11"/>
      <c r="I403" s="11"/>
      <c r="M403" s="9"/>
    </row>
    <row r="404">
      <c r="B404" s="11"/>
      <c r="D404" s="11"/>
      <c r="E404" s="11"/>
      <c r="F404" s="11"/>
      <c r="I404" s="11"/>
      <c r="M404" s="9"/>
    </row>
    <row r="405">
      <c r="B405" s="11"/>
      <c r="D405" s="11"/>
      <c r="E405" s="11"/>
      <c r="F405" s="11"/>
      <c r="I405" s="11"/>
      <c r="M405" s="9"/>
    </row>
    <row r="406">
      <c r="B406" s="11"/>
      <c r="D406" s="11"/>
      <c r="E406" s="11"/>
      <c r="F406" s="11"/>
      <c r="I406" s="11"/>
      <c r="M406" s="9"/>
    </row>
    <row r="407">
      <c r="B407" s="11"/>
      <c r="D407" s="11"/>
      <c r="E407" s="11"/>
      <c r="F407" s="11"/>
      <c r="I407" s="11"/>
      <c r="M407" s="9"/>
    </row>
    <row r="408">
      <c r="B408" s="11"/>
      <c r="D408" s="11"/>
      <c r="E408" s="11"/>
      <c r="F408" s="11"/>
      <c r="I408" s="11"/>
      <c r="M408" s="9"/>
    </row>
    <row r="409">
      <c r="B409" s="11"/>
      <c r="D409" s="11"/>
      <c r="E409" s="11"/>
      <c r="F409" s="11"/>
      <c r="I409" s="11"/>
      <c r="M409" s="9"/>
    </row>
    <row r="410">
      <c r="B410" s="11"/>
      <c r="D410" s="11"/>
      <c r="E410" s="11"/>
      <c r="F410" s="11"/>
      <c r="I410" s="11"/>
      <c r="M410" s="9"/>
    </row>
    <row r="411">
      <c r="B411" s="11"/>
      <c r="D411" s="11"/>
      <c r="E411" s="11"/>
      <c r="F411" s="11"/>
      <c r="I411" s="11"/>
      <c r="M411" s="9"/>
    </row>
    <row r="412">
      <c r="B412" s="11"/>
      <c r="D412" s="11"/>
      <c r="E412" s="11"/>
      <c r="F412" s="11"/>
      <c r="I412" s="11"/>
      <c r="M412" s="9"/>
    </row>
    <row r="413">
      <c r="B413" s="11"/>
      <c r="D413" s="11"/>
      <c r="E413" s="11"/>
      <c r="F413" s="11"/>
      <c r="I413" s="11"/>
      <c r="M413" s="9"/>
    </row>
    <row r="414">
      <c r="B414" s="11"/>
      <c r="D414" s="11"/>
      <c r="E414" s="11"/>
      <c r="F414" s="11"/>
      <c r="I414" s="11"/>
      <c r="M414" s="9"/>
    </row>
    <row r="415">
      <c r="B415" s="11"/>
      <c r="D415" s="11"/>
      <c r="E415" s="11"/>
      <c r="F415" s="11"/>
      <c r="I415" s="11"/>
      <c r="M415" s="9"/>
    </row>
    <row r="416">
      <c r="B416" s="11"/>
      <c r="D416" s="11"/>
      <c r="E416" s="11"/>
      <c r="F416" s="11"/>
      <c r="I416" s="11"/>
      <c r="M416" s="9"/>
    </row>
    <row r="417">
      <c r="B417" s="11"/>
      <c r="D417" s="11"/>
      <c r="E417" s="11"/>
      <c r="F417" s="11"/>
      <c r="I417" s="11"/>
      <c r="M417" s="9"/>
    </row>
    <row r="418">
      <c r="B418" s="11"/>
      <c r="D418" s="11"/>
      <c r="E418" s="11"/>
      <c r="F418" s="11"/>
      <c r="I418" s="11"/>
      <c r="M418" s="9"/>
    </row>
    <row r="419">
      <c r="B419" s="11"/>
      <c r="D419" s="11"/>
      <c r="E419" s="11"/>
      <c r="F419" s="11"/>
      <c r="I419" s="11"/>
      <c r="M419" s="9"/>
    </row>
    <row r="420">
      <c r="B420" s="11"/>
      <c r="D420" s="11"/>
      <c r="E420" s="11"/>
      <c r="F420" s="11"/>
      <c r="I420" s="11"/>
      <c r="M420" s="9"/>
    </row>
    <row r="421">
      <c r="B421" s="11"/>
      <c r="D421" s="11"/>
      <c r="E421" s="11"/>
      <c r="F421" s="11"/>
      <c r="I421" s="11"/>
      <c r="M421" s="9"/>
    </row>
    <row r="422">
      <c r="B422" s="11"/>
      <c r="D422" s="11"/>
      <c r="E422" s="11"/>
      <c r="F422" s="11"/>
      <c r="I422" s="11"/>
      <c r="M422" s="9"/>
    </row>
    <row r="423">
      <c r="B423" s="11"/>
      <c r="D423" s="11"/>
      <c r="E423" s="11"/>
      <c r="F423" s="11"/>
      <c r="I423" s="11"/>
      <c r="M423" s="9"/>
    </row>
    <row r="424">
      <c r="B424" s="11"/>
      <c r="D424" s="11"/>
      <c r="E424" s="11"/>
      <c r="F424" s="11"/>
      <c r="I424" s="11"/>
      <c r="M424" s="9"/>
    </row>
    <row r="425">
      <c r="B425" s="11"/>
      <c r="D425" s="11"/>
      <c r="E425" s="11"/>
      <c r="F425" s="11"/>
      <c r="I425" s="11"/>
      <c r="M425" s="9"/>
    </row>
    <row r="426">
      <c r="B426" s="11"/>
      <c r="D426" s="11"/>
      <c r="E426" s="11"/>
      <c r="F426" s="11"/>
      <c r="I426" s="11"/>
      <c r="M426" s="9"/>
    </row>
    <row r="427">
      <c r="B427" s="11"/>
      <c r="D427" s="11"/>
      <c r="E427" s="11"/>
      <c r="F427" s="11"/>
      <c r="I427" s="11"/>
      <c r="M427" s="9"/>
    </row>
    <row r="428">
      <c r="B428" s="11"/>
      <c r="D428" s="11"/>
      <c r="E428" s="11"/>
      <c r="F428" s="11"/>
      <c r="I428" s="11"/>
      <c r="M428" s="9"/>
    </row>
    <row r="429">
      <c r="B429" s="11"/>
      <c r="D429" s="11"/>
      <c r="E429" s="11"/>
      <c r="F429" s="11"/>
      <c r="I429" s="11"/>
      <c r="M429" s="9"/>
    </row>
    <row r="430">
      <c r="B430" s="11"/>
      <c r="D430" s="11"/>
      <c r="E430" s="11"/>
      <c r="F430" s="11"/>
      <c r="I430" s="11"/>
      <c r="M430" s="9"/>
    </row>
    <row r="431">
      <c r="B431" s="11"/>
      <c r="D431" s="11"/>
      <c r="E431" s="11"/>
      <c r="F431" s="11"/>
      <c r="I431" s="11"/>
      <c r="M431" s="9"/>
    </row>
    <row r="432">
      <c r="B432" s="11"/>
      <c r="D432" s="11"/>
      <c r="E432" s="11"/>
      <c r="F432" s="11"/>
      <c r="I432" s="11"/>
      <c r="M432" s="9"/>
    </row>
    <row r="433">
      <c r="B433" s="11"/>
      <c r="D433" s="11"/>
      <c r="E433" s="11"/>
      <c r="F433" s="11"/>
      <c r="I433" s="11"/>
      <c r="M433" s="9"/>
    </row>
    <row r="434">
      <c r="B434" s="11"/>
      <c r="D434" s="11"/>
      <c r="E434" s="11"/>
      <c r="F434" s="11"/>
      <c r="I434" s="11"/>
      <c r="M434" s="9"/>
    </row>
    <row r="435">
      <c r="B435" s="11"/>
      <c r="D435" s="11"/>
      <c r="E435" s="11"/>
      <c r="F435" s="11"/>
      <c r="I435" s="11"/>
      <c r="M435" s="9"/>
    </row>
    <row r="436">
      <c r="B436" s="11"/>
      <c r="D436" s="11"/>
      <c r="E436" s="11"/>
      <c r="F436" s="11"/>
      <c r="I436" s="11"/>
      <c r="M436" s="9"/>
    </row>
    <row r="437">
      <c r="B437" s="11"/>
      <c r="D437" s="11"/>
      <c r="E437" s="11"/>
      <c r="F437" s="11"/>
      <c r="I437" s="11"/>
      <c r="M437" s="9"/>
    </row>
    <row r="438">
      <c r="B438" s="11"/>
      <c r="D438" s="11"/>
      <c r="E438" s="11"/>
      <c r="F438" s="11"/>
      <c r="I438" s="11"/>
      <c r="M438" s="9"/>
    </row>
    <row r="439">
      <c r="B439" s="11"/>
      <c r="D439" s="11"/>
      <c r="E439" s="11"/>
      <c r="F439" s="11"/>
      <c r="I439" s="11"/>
      <c r="M439" s="9"/>
    </row>
    <row r="440">
      <c r="B440" s="11"/>
      <c r="D440" s="11"/>
      <c r="E440" s="11"/>
      <c r="F440" s="11"/>
      <c r="I440" s="11"/>
      <c r="M440" s="9"/>
    </row>
    <row r="441">
      <c r="B441" s="11"/>
      <c r="D441" s="11"/>
      <c r="E441" s="11"/>
      <c r="F441" s="11"/>
      <c r="I441" s="11"/>
      <c r="M441" s="9"/>
    </row>
    <row r="442">
      <c r="B442" s="11"/>
      <c r="D442" s="11"/>
      <c r="E442" s="11"/>
      <c r="F442" s="11"/>
      <c r="I442" s="11"/>
      <c r="M442" s="9"/>
    </row>
    <row r="443">
      <c r="B443" s="11"/>
      <c r="D443" s="11"/>
      <c r="E443" s="11"/>
      <c r="F443" s="11"/>
      <c r="I443" s="11"/>
      <c r="M443" s="9"/>
    </row>
    <row r="444">
      <c r="B444" s="11"/>
      <c r="D444" s="11"/>
      <c r="E444" s="11"/>
      <c r="F444" s="11"/>
      <c r="I444" s="11"/>
      <c r="M444" s="9"/>
    </row>
    <row r="445">
      <c r="B445" s="11"/>
      <c r="D445" s="11"/>
      <c r="E445" s="11"/>
      <c r="F445" s="11"/>
      <c r="I445" s="11"/>
      <c r="M445" s="9"/>
    </row>
    <row r="446">
      <c r="B446" s="11"/>
      <c r="D446" s="11"/>
      <c r="E446" s="11"/>
      <c r="F446" s="11"/>
      <c r="I446" s="11"/>
      <c r="M446" s="9"/>
    </row>
    <row r="447">
      <c r="B447" s="11"/>
      <c r="D447" s="11"/>
      <c r="E447" s="11"/>
      <c r="F447" s="11"/>
      <c r="I447" s="11"/>
      <c r="M447" s="9"/>
    </row>
    <row r="448">
      <c r="B448" s="11"/>
      <c r="D448" s="11"/>
      <c r="E448" s="11"/>
      <c r="F448" s="11"/>
      <c r="I448" s="11"/>
      <c r="M448" s="9"/>
    </row>
    <row r="449">
      <c r="B449" s="11"/>
      <c r="D449" s="11"/>
      <c r="E449" s="11"/>
      <c r="F449" s="11"/>
      <c r="I449" s="11"/>
      <c r="M449" s="9"/>
    </row>
    <row r="450">
      <c r="B450" s="11"/>
      <c r="D450" s="11"/>
      <c r="E450" s="11"/>
      <c r="F450" s="11"/>
      <c r="I450" s="11"/>
      <c r="M450" s="9"/>
    </row>
    <row r="451">
      <c r="B451" s="11"/>
      <c r="D451" s="11"/>
      <c r="E451" s="11"/>
      <c r="F451" s="11"/>
      <c r="I451" s="11"/>
      <c r="M451" s="9"/>
    </row>
    <row r="452">
      <c r="B452" s="11"/>
      <c r="D452" s="11"/>
      <c r="E452" s="11"/>
      <c r="F452" s="11"/>
      <c r="I452" s="11"/>
      <c r="M452" s="9"/>
    </row>
    <row r="453">
      <c r="B453" s="11"/>
      <c r="D453" s="11"/>
      <c r="E453" s="11"/>
      <c r="F453" s="11"/>
      <c r="I453" s="11"/>
      <c r="M453" s="9"/>
    </row>
    <row r="454">
      <c r="B454" s="11"/>
      <c r="D454" s="11"/>
      <c r="E454" s="11"/>
      <c r="F454" s="11"/>
      <c r="I454" s="11"/>
      <c r="M454" s="9"/>
    </row>
    <row r="455">
      <c r="B455" s="11"/>
      <c r="D455" s="11"/>
      <c r="E455" s="11"/>
      <c r="F455" s="11"/>
      <c r="I455" s="11"/>
      <c r="M455" s="9"/>
    </row>
    <row r="456">
      <c r="B456" s="11"/>
      <c r="D456" s="11"/>
      <c r="E456" s="11"/>
      <c r="F456" s="11"/>
      <c r="I456" s="11"/>
      <c r="M456" s="9"/>
    </row>
    <row r="457">
      <c r="B457" s="11"/>
      <c r="D457" s="11"/>
      <c r="E457" s="11"/>
      <c r="F457" s="11"/>
      <c r="I457" s="11"/>
      <c r="M457" s="9"/>
    </row>
    <row r="458">
      <c r="B458" s="11"/>
      <c r="D458" s="11"/>
      <c r="E458" s="11"/>
      <c r="F458" s="11"/>
      <c r="I458" s="11"/>
      <c r="M458" s="9"/>
    </row>
    <row r="459">
      <c r="B459" s="11"/>
      <c r="D459" s="11"/>
      <c r="E459" s="11"/>
      <c r="F459" s="11"/>
      <c r="I459" s="11"/>
      <c r="M459" s="9"/>
    </row>
    <row r="460">
      <c r="B460" s="11"/>
      <c r="D460" s="11"/>
      <c r="E460" s="11"/>
      <c r="F460" s="11"/>
      <c r="I460" s="11"/>
      <c r="M460" s="9"/>
    </row>
    <row r="461">
      <c r="B461" s="11"/>
      <c r="D461" s="11"/>
      <c r="E461" s="11"/>
      <c r="F461" s="11"/>
      <c r="I461" s="11"/>
      <c r="M461" s="9"/>
    </row>
    <row r="462">
      <c r="B462" s="11"/>
      <c r="D462" s="11"/>
      <c r="E462" s="11"/>
      <c r="F462" s="11"/>
      <c r="I462" s="11"/>
      <c r="M462" s="9"/>
    </row>
    <row r="463">
      <c r="B463" s="11"/>
      <c r="D463" s="11"/>
      <c r="E463" s="11"/>
      <c r="F463" s="11"/>
      <c r="I463" s="11"/>
      <c r="M463" s="9"/>
    </row>
    <row r="464">
      <c r="B464" s="11"/>
      <c r="D464" s="11"/>
      <c r="E464" s="11"/>
      <c r="F464" s="11"/>
      <c r="I464" s="11"/>
      <c r="M464" s="9"/>
    </row>
    <row r="465">
      <c r="B465" s="11"/>
      <c r="D465" s="11"/>
      <c r="E465" s="11"/>
      <c r="F465" s="11"/>
      <c r="I465" s="11"/>
      <c r="M465" s="9"/>
    </row>
    <row r="466">
      <c r="B466" s="11"/>
      <c r="D466" s="11"/>
      <c r="E466" s="11"/>
      <c r="F466" s="11"/>
      <c r="I466" s="11"/>
      <c r="M466" s="9"/>
    </row>
    <row r="467">
      <c r="B467" s="11"/>
      <c r="D467" s="11"/>
      <c r="E467" s="11"/>
      <c r="F467" s="11"/>
      <c r="I467" s="11"/>
      <c r="M467" s="9"/>
    </row>
    <row r="468">
      <c r="B468" s="11"/>
      <c r="D468" s="11"/>
      <c r="E468" s="11"/>
      <c r="F468" s="11"/>
      <c r="I468" s="11"/>
      <c r="M468" s="9"/>
    </row>
    <row r="469">
      <c r="B469" s="11"/>
      <c r="D469" s="11"/>
      <c r="E469" s="11"/>
      <c r="F469" s="11"/>
      <c r="I469" s="11"/>
      <c r="M469" s="9"/>
    </row>
    <row r="470">
      <c r="B470" s="11"/>
      <c r="D470" s="11"/>
      <c r="E470" s="11"/>
      <c r="F470" s="11"/>
      <c r="I470" s="11"/>
      <c r="M470" s="9"/>
    </row>
    <row r="471">
      <c r="B471" s="11"/>
      <c r="D471" s="11"/>
      <c r="E471" s="11"/>
      <c r="F471" s="11"/>
      <c r="I471" s="11"/>
      <c r="M471" s="9"/>
    </row>
    <row r="472">
      <c r="B472" s="11"/>
      <c r="D472" s="11"/>
      <c r="E472" s="11"/>
      <c r="F472" s="11"/>
      <c r="I472" s="11"/>
      <c r="M472" s="9"/>
    </row>
    <row r="473">
      <c r="B473" s="11"/>
      <c r="D473" s="11"/>
      <c r="E473" s="11"/>
      <c r="F473" s="11"/>
      <c r="I473" s="11"/>
      <c r="M473" s="9"/>
    </row>
    <row r="474">
      <c r="B474" s="11"/>
      <c r="D474" s="11"/>
      <c r="E474" s="11"/>
      <c r="F474" s="11"/>
      <c r="I474" s="11"/>
      <c r="M474" s="9"/>
    </row>
    <row r="475">
      <c r="B475" s="11"/>
      <c r="D475" s="11"/>
      <c r="E475" s="11"/>
      <c r="F475" s="11"/>
      <c r="I475" s="11"/>
      <c r="M475" s="9"/>
    </row>
    <row r="476">
      <c r="B476" s="11"/>
      <c r="D476" s="11"/>
      <c r="E476" s="11"/>
      <c r="F476" s="11"/>
      <c r="I476" s="11"/>
      <c r="M476" s="9"/>
    </row>
    <row r="477">
      <c r="B477" s="11"/>
      <c r="D477" s="11"/>
      <c r="E477" s="11"/>
      <c r="F477" s="11"/>
      <c r="I477" s="11"/>
      <c r="M477" s="9"/>
    </row>
    <row r="478">
      <c r="B478" s="11"/>
      <c r="D478" s="11"/>
      <c r="E478" s="11"/>
      <c r="F478" s="11"/>
      <c r="I478" s="11"/>
      <c r="M478" s="9"/>
    </row>
    <row r="479">
      <c r="B479" s="11"/>
      <c r="D479" s="11"/>
      <c r="E479" s="11"/>
      <c r="F479" s="11"/>
      <c r="I479" s="11"/>
      <c r="M479" s="9"/>
    </row>
    <row r="480">
      <c r="B480" s="11"/>
      <c r="D480" s="11"/>
      <c r="E480" s="11"/>
      <c r="F480" s="11"/>
      <c r="I480" s="11"/>
      <c r="M480" s="9"/>
    </row>
    <row r="481">
      <c r="B481" s="11"/>
      <c r="D481" s="11"/>
      <c r="E481" s="11"/>
      <c r="F481" s="11"/>
      <c r="I481" s="11"/>
      <c r="M481" s="9"/>
    </row>
    <row r="482">
      <c r="B482" s="11"/>
      <c r="D482" s="11"/>
      <c r="E482" s="11"/>
      <c r="F482" s="11"/>
      <c r="I482" s="11"/>
      <c r="M482" s="9"/>
    </row>
    <row r="483">
      <c r="B483" s="11"/>
      <c r="D483" s="11"/>
      <c r="E483" s="11"/>
      <c r="F483" s="11"/>
      <c r="I483" s="11"/>
      <c r="M483" s="9"/>
    </row>
    <row r="484">
      <c r="B484" s="11"/>
      <c r="D484" s="11"/>
      <c r="E484" s="11"/>
      <c r="F484" s="11"/>
      <c r="I484" s="11"/>
      <c r="M484" s="9"/>
    </row>
    <row r="485">
      <c r="B485" s="11"/>
      <c r="D485" s="11"/>
      <c r="E485" s="11"/>
      <c r="F485" s="11"/>
      <c r="I485" s="11"/>
      <c r="M485" s="9"/>
    </row>
    <row r="486">
      <c r="B486" s="11"/>
      <c r="D486" s="11"/>
      <c r="E486" s="11"/>
      <c r="F486" s="11"/>
      <c r="I486" s="11"/>
      <c r="M486" s="9"/>
    </row>
    <row r="487">
      <c r="B487" s="11"/>
      <c r="D487" s="11"/>
      <c r="E487" s="11"/>
      <c r="F487" s="11"/>
      <c r="I487" s="11"/>
      <c r="M487" s="9"/>
    </row>
    <row r="488">
      <c r="B488" s="11"/>
      <c r="D488" s="11"/>
      <c r="E488" s="11"/>
      <c r="F488" s="11"/>
      <c r="I488" s="11"/>
      <c r="M488" s="9"/>
    </row>
    <row r="489">
      <c r="B489" s="11"/>
      <c r="D489" s="11"/>
      <c r="E489" s="11"/>
      <c r="F489" s="11"/>
      <c r="I489" s="11"/>
      <c r="M489" s="9"/>
    </row>
    <row r="490">
      <c r="B490" s="11"/>
      <c r="D490" s="11"/>
      <c r="E490" s="11"/>
      <c r="F490" s="11"/>
      <c r="I490" s="11"/>
      <c r="M490" s="9"/>
    </row>
    <row r="491">
      <c r="B491" s="11"/>
      <c r="D491" s="11"/>
      <c r="E491" s="11"/>
      <c r="F491" s="11"/>
      <c r="I491" s="11"/>
      <c r="M491" s="9"/>
    </row>
    <row r="492">
      <c r="B492" s="11"/>
      <c r="D492" s="11"/>
      <c r="E492" s="11"/>
      <c r="F492" s="11"/>
      <c r="I492" s="11"/>
      <c r="M492" s="9"/>
    </row>
    <row r="493">
      <c r="B493" s="11"/>
      <c r="D493" s="11"/>
      <c r="E493" s="11"/>
      <c r="F493" s="11"/>
      <c r="I493" s="11"/>
      <c r="M493" s="9"/>
    </row>
    <row r="494">
      <c r="B494" s="11"/>
      <c r="D494" s="11"/>
      <c r="E494" s="11"/>
      <c r="F494" s="11"/>
      <c r="I494" s="11"/>
      <c r="M494" s="9"/>
    </row>
    <row r="495">
      <c r="B495" s="11"/>
      <c r="D495" s="11"/>
      <c r="E495" s="11"/>
      <c r="F495" s="11"/>
      <c r="I495" s="11"/>
      <c r="M495" s="9"/>
    </row>
    <row r="496">
      <c r="B496" s="11"/>
      <c r="D496" s="11"/>
      <c r="E496" s="11"/>
      <c r="F496" s="11"/>
      <c r="I496" s="11"/>
      <c r="M496" s="9"/>
    </row>
    <row r="497">
      <c r="B497" s="11"/>
      <c r="D497" s="11"/>
      <c r="E497" s="11"/>
      <c r="F497" s="11"/>
      <c r="I497" s="11"/>
      <c r="M497" s="9"/>
    </row>
    <row r="498">
      <c r="B498" s="11"/>
      <c r="D498" s="11"/>
      <c r="E498" s="11"/>
      <c r="F498" s="11"/>
      <c r="I498" s="11"/>
      <c r="M498" s="9"/>
    </row>
    <row r="499">
      <c r="B499" s="11"/>
      <c r="D499" s="11"/>
      <c r="E499" s="11"/>
      <c r="F499" s="11"/>
      <c r="I499" s="11"/>
      <c r="M499" s="9"/>
    </row>
    <row r="500">
      <c r="B500" s="11"/>
      <c r="D500" s="11"/>
      <c r="E500" s="11"/>
      <c r="F500" s="11"/>
      <c r="I500" s="11"/>
      <c r="M500" s="9"/>
    </row>
    <row r="501">
      <c r="B501" s="11"/>
      <c r="D501" s="11"/>
      <c r="E501" s="11"/>
      <c r="F501" s="11"/>
      <c r="I501" s="11"/>
      <c r="M501" s="9"/>
    </row>
    <row r="502">
      <c r="B502" s="11"/>
      <c r="D502" s="11"/>
      <c r="E502" s="11"/>
      <c r="F502" s="11"/>
      <c r="I502" s="11"/>
      <c r="M502" s="9"/>
    </row>
    <row r="503">
      <c r="B503" s="11"/>
      <c r="D503" s="11"/>
      <c r="E503" s="11"/>
      <c r="F503" s="11"/>
      <c r="I503" s="11"/>
      <c r="M503" s="9"/>
    </row>
    <row r="504">
      <c r="B504" s="11"/>
      <c r="D504" s="11"/>
      <c r="E504" s="11"/>
      <c r="F504" s="11"/>
      <c r="I504" s="11"/>
      <c r="M504" s="9"/>
    </row>
    <row r="505">
      <c r="B505" s="11"/>
      <c r="D505" s="11"/>
      <c r="E505" s="11"/>
      <c r="F505" s="11"/>
      <c r="I505" s="11"/>
      <c r="M505" s="9"/>
    </row>
    <row r="506">
      <c r="B506" s="11"/>
      <c r="D506" s="11"/>
      <c r="E506" s="11"/>
      <c r="F506" s="11"/>
      <c r="I506" s="11"/>
      <c r="M506" s="9"/>
    </row>
    <row r="507">
      <c r="B507" s="11"/>
      <c r="D507" s="11"/>
      <c r="E507" s="11"/>
      <c r="F507" s="11"/>
      <c r="I507" s="11"/>
      <c r="M507" s="9"/>
    </row>
    <row r="508">
      <c r="B508" s="11"/>
      <c r="D508" s="11"/>
      <c r="E508" s="11"/>
      <c r="F508" s="11"/>
      <c r="I508" s="11"/>
      <c r="M508" s="9"/>
    </row>
    <row r="509">
      <c r="B509" s="11"/>
      <c r="D509" s="11"/>
      <c r="E509" s="11"/>
      <c r="F509" s="11"/>
      <c r="I509" s="11"/>
      <c r="M509" s="9"/>
    </row>
    <row r="510">
      <c r="B510" s="11"/>
      <c r="D510" s="11"/>
      <c r="E510" s="11"/>
      <c r="F510" s="11"/>
      <c r="I510" s="11"/>
      <c r="M510" s="9"/>
    </row>
    <row r="511">
      <c r="B511" s="11"/>
      <c r="D511" s="11"/>
      <c r="E511" s="11"/>
      <c r="F511" s="11"/>
      <c r="I511" s="11"/>
      <c r="M511" s="9"/>
    </row>
    <row r="512">
      <c r="B512" s="11"/>
      <c r="D512" s="11"/>
      <c r="E512" s="11"/>
      <c r="F512" s="11"/>
      <c r="I512" s="11"/>
      <c r="M512" s="9"/>
    </row>
    <row r="513">
      <c r="B513" s="11"/>
      <c r="D513" s="11"/>
      <c r="E513" s="11"/>
      <c r="F513" s="11"/>
      <c r="I513" s="11"/>
      <c r="M513" s="9"/>
    </row>
    <row r="514">
      <c r="B514" s="11"/>
      <c r="D514" s="11"/>
      <c r="E514" s="11"/>
      <c r="F514" s="11"/>
      <c r="I514" s="11"/>
      <c r="M514" s="9"/>
    </row>
    <row r="515">
      <c r="B515" s="11"/>
      <c r="D515" s="11"/>
      <c r="E515" s="11"/>
      <c r="F515" s="11"/>
      <c r="I515" s="11"/>
      <c r="M515" s="9"/>
    </row>
    <row r="516">
      <c r="B516" s="11"/>
      <c r="D516" s="11"/>
      <c r="E516" s="11"/>
      <c r="F516" s="11"/>
      <c r="I516" s="11"/>
      <c r="M516" s="9"/>
    </row>
    <row r="517">
      <c r="B517" s="11"/>
      <c r="D517" s="11"/>
      <c r="E517" s="11"/>
      <c r="F517" s="11"/>
      <c r="I517" s="11"/>
      <c r="M517" s="9"/>
    </row>
    <row r="518">
      <c r="B518" s="11"/>
      <c r="D518" s="11"/>
      <c r="E518" s="11"/>
      <c r="F518" s="11"/>
      <c r="I518" s="11"/>
      <c r="M518" s="9"/>
    </row>
    <row r="519">
      <c r="B519" s="11"/>
      <c r="D519" s="11"/>
      <c r="E519" s="11"/>
      <c r="F519" s="11"/>
      <c r="I519" s="11"/>
      <c r="M519" s="9"/>
    </row>
    <row r="520">
      <c r="B520" s="11"/>
      <c r="D520" s="11"/>
      <c r="E520" s="11"/>
      <c r="F520" s="11"/>
      <c r="I520" s="11"/>
      <c r="M520" s="9"/>
    </row>
    <row r="521">
      <c r="B521" s="11"/>
      <c r="D521" s="11"/>
      <c r="E521" s="11"/>
      <c r="F521" s="11"/>
      <c r="I521" s="11"/>
      <c r="M521" s="9"/>
    </row>
    <row r="522">
      <c r="B522" s="11"/>
      <c r="D522" s="11"/>
      <c r="E522" s="11"/>
      <c r="F522" s="11"/>
      <c r="I522" s="11"/>
      <c r="M522" s="9"/>
    </row>
    <row r="523">
      <c r="B523" s="11"/>
      <c r="D523" s="11"/>
      <c r="E523" s="11"/>
      <c r="F523" s="11"/>
      <c r="I523" s="11"/>
      <c r="M523" s="9"/>
    </row>
    <row r="524">
      <c r="B524" s="11"/>
      <c r="D524" s="11"/>
      <c r="E524" s="11"/>
      <c r="F524" s="11"/>
      <c r="I524" s="11"/>
      <c r="M524" s="9"/>
    </row>
    <row r="525">
      <c r="B525" s="11"/>
      <c r="D525" s="11"/>
      <c r="E525" s="11"/>
      <c r="F525" s="11"/>
      <c r="I525" s="11"/>
      <c r="M525" s="9"/>
    </row>
    <row r="526">
      <c r="B526" s="11"/>
      <c r="D526" s="11"/>
      <c r="E526" s="11"/>
      <c r="F526" s="11"/>
      <c r="I526" s="11"/>
      <c r="M526" s="9"/>
    </row>
    <row r="527">
      <c r="B527" s="11"/>
      <c r="D527" s="11"/>
      <c r="E527" s="11"/>
      <c r="F527" s="11"/>
      <c r="I527" s="11"/>
      <c r="M527" s="9"/>
    </row>
    <row r="528">
      <c r="B528" s="11"/>
      <c r="D528" s="11"/>
      <c r="E528" s="11"/>
      <c r="F528" s="11"/>
      <c r="I528" s="11"/>
      <c r="M528" s="9"/>
    </row>
    <row r="529">
      <c r="B529" s="11"/>
      <c r="D529" s="11"/>
      <c r="E529" s="11"/>
      <c r="F529" s="11"/>
      <c r="I529" s="11"/>
      <c r="M529" s="9"/>
    </row>
    <row r="530">
      <c r="B530" s="11"/>
      <c r="D530" s="11"/>
      <c r="E530" s="11"/>
      <c r="F530" s="11"/>
      <c r="I530" s="11"/>
      <c r="M530" s="9"/>
    </row>
    <row r="531">
      <c r="B531" s="11"/>
      <c r="D531" s="11"/>
      <c r="E531" s="11"/>
      <c r="F531" s="11"/>
      <c r="I531" s="11"/>
      <c r="M531" s="9"/>
    </row>
    <row r="532">
      <c r="B532" s="11"/>
      <c r="D532" s="11"/>
      <c r="E532" s="11"/>
      <c r="F532" s="11"/>
      <c r="I532" s="11"/>
      <c r="M532" s="9"/>
    </row>
    <row r="533">
      <c r="B533" s="11"/>
      <c r="D533" s="11"/>
      <c r="E533" s="11"/>
      <c r="F533" s="11"/>
      <c r="I533" s="11"/>
      <c r="M533" s="9"/>
    </row>
    <row r="534">
      <c r="B534" s="11"/>
      <c r="D534" s="11"/>
      <c r="E534" s="11"/>
      <c r="F534" s="11"/>
      <c r="I534" s="11"/>
      <c r="M534" s="9"/>
    </row>
    <row r="535">
      <c r="B535" s="11"/>
      <c r="D535" s="11"/>
      <c r="E535" s="11"/>
      <c r="F535" s="11"/>
      <c r="I535" s="11"/>
      <c r="M535" s="9"/>
    </row>
    <row r="536">
      <c r="B536" s="11"/>
      <c r="D536" s="11"/>
      <c r="E536" s="11"/>
      <c r="F536" s="11"/>
      <c r="I536" s="11"/>
      <c r="M536" s="9"/>
    </row>
    <row r="537">
      <c r="B537" s="11"/>
      <c r="D537" s="11"/>
      <c r="E537" s="11"/>
      <c r="F537" s="11"/>
      <c r="I537" s="11"/>
      <c r="M537" s="9"/>
    </row>
    <row r="538">
      <c r="B538" s="11"/>
      <c r="D538" s="11"/>
      <c r="E538" s="11"/>
      <c r="F538" s="11"/>
      <c r="I538" s="11"/>
      <c r="M538" s="9"/>
    </row>
    <row r="539">
      <c r="B539" s="11"/>
      <c r="D539" s="11"/>
      <c r="E539" s="11"/>
      <c r="F539" s="11"/>
      <c r="I539" s="11"/>
      <c r="M539" s="9"/>
    </row>
    <row r="540">
      <c r="B540" s="11"/>
      <c r="D540" s="11"/>
      <c r="E540" s="11"/>
      <c r="F540" s="11"/>
      <c r="I540" s="11"/>
      <c r="M540" s="9"/>
    </row>
    <row r="541">
      <c r="B541" s="11"/>
      <c r="D541" s="11"/>
      <c r="E541" s="11"/>
      <c r="F541" s="11"/>
      <c r="I541" s="11"/>
      <c r="M541" s="9"/>
    </row>
    <row r="542">
      <c r="B542" s="11"/>
      <c r="D542" s="11"/>
      <c r="E542" s="11"/>
      <c r="F542" s="11"/>
      <c r="I542" s="11"/>
      <c r="M542" s="9"/>
    </row>
    <row r="543">
      <c r="B543" s="11"/>
      <c r="D543" s="11"/>
      <c r="E543" s="11"/>
      <c r="F543" s="11"/>
      <c r="I543" s="11"/>
      <c r="M543" s="9"/>
    </row>
    <row r="544">
      <c r="B544" s="11"/>
      <c r="D544" s="11"/>
      <c r="E544" s="11"/>
      <c r="F544" s="11"/>
      <c r="I544" s="11"/>
      <c r="M544" s="9"/>
    </row>
    <row r="545">
      <c r="B545" s="11"/>
      <c r="D545" s="11"/>
      <c r="E545" s="11"/>
      <c r="F545" s="11"/>
      <c r="I545" s="11"/>
      <c r="M545" s="9"/>
    </row>
    <row r="546">
      <c r="B546" s="11"/>
      <c r="D546" s="11"/>
      <c r="E546" s="11"/>
      <c r="F546" s="11"/>
      <c r="I546" s="11"/>
      <c r="M546" s="9"/>
    </row>
    <row r="547">
      <c r="B547" s="11"/>
      <c r="D547" s="11"/>
      <c r="E547" s="11"/>
      <c r="F547" s="11"/>
      <c r="I547" s="11"/>
      <c r="M547" s="9"/>
    </row>
    <row r="548">
      <c r="B548" s="11"/>
      <c r="D548" s="11"/>
      <c r="E548" s="11"/>
      <c r="F548" s="11"/>
      <c r="I548" s="11"/>
      <c r="M548" s="9"/>
    </row>
    <row r="549">
      <c r="B549" s="11"/>
      <c r="D549" s="11"/>
      <c r="E549" s="11"/>
      <c r="F549" s="11"/>
      <c r="I549" s="11"/>
      <c r="M549" s="9"/>
    </row>
    <row r="550">
      <c r="B550" s="11"/>
      <c r="D550" s="11"/>
      <c r="E550" s="11"/>
      <c r="F550" s="11"/>
      <c r="I550" s="11"/>
      <c r="M550" s="9"/>
    </row>
    <row r="551">
      <c r="B551" s="11"/>
      <c r="D551" s="11"/>
      <c r="E551" s="11"/>
      <c r="F551" s="11"/>
      <c r="I551" s="11"/>
      <c r="M551" s="9"/>
    </row>
    <row r="552">
      <c r="B552" s="11"/>
      <c r="D552" s="11"/>
      <c r="E552" s="11"/>
      <c r="F552" s="11"/>
      <c r="I552" s="11"/>
      <c r="M552" s="9"/>
    </row>
    <row r="553">
      <c r="B553" s="11"/>
      <c r="D553" s="11"/>
      <c r="E553" s="11"/>
      <c r="F553" s="11"/>
      <c r="I553" s="11"/>
      <c r="M553" s="9"/>
    </row>
    <row r="554">
      <c r="B554" s="11"/>
      <c r="D554" s="11"/>
      <c r="E554" s="11"/>
      <c r="F554" s="11"/>
      <c r="I554" s="11"/>
      <c r="M554" s="9"/>
    </row>
    <row r="555">
      <c r="B555" s="11"/>
      <c r="D555" s="11"/>
      <c r="E555" s="11"/>
      <c r="F555" s="11"/>
      <c r="I555" s="11"/>
      <c r="M555" s="9"/>
    </row>
    <row r="556">
      <c r="B556" s="11"/>
      <c r="D556" s="11"/>
      <c r="E556" s="11"/>
      <c r="F556" s="11"/>
      <c r="I556" s="11"/>
      <c r="M556" s="9"/>
    </row>
    <row r="557">
      <c r="B557" s="11"/>
      <c r="D557" s="11"/>
      <c r="E557" s="11"/>
      <c r="F557" s="11"/>
      <c r="I557" s="11"/>
      <c r="M557" s="9"/>
    </row>
    <row r="558">
      <c r="B558" s="11"/>
      <c r="D558" s="11"/>
      <c r="E558" s="11"/>
      <c r="F558" s="11"/>
      <c r="I558" s="11"/>
      <c r="M558" s="9"/>
    </row>
    <row r="559">
      <c r="B559" s="11"/>
      <c r="D559" s="11"/>
      <c r="E559" s="11"/>
      <c r="F559" s="11"/>
      <c r="I559" s="11"/>
      <c r="M559" s="9"/>
    </row>
    <row r="560">
      <c r="B560" s="11"/>
      <c r="D560" s="11"/>
      <c r="E560" s="11"/>
      <c r="F560" s="11"/>
      <c r="I560" s="11"/>
      <c r="M560" s="9"/>
    </row>
    <row r="561">
      <c r="B561" s="11"/>
      <c r="D561" s="11"/>
      <c r="E561" s="11"/>
      <c r="F561" s="11"/>
      <c r="I561" s="11"/>
      <c r="M561" s="9"/>
    </row>
    <row r="562">
      <c r="B562" s="11"/>
      <c r="D562" s="11"/>
      <c r="E562" s="11"/>
      <c r="F562" s="11"/>
      <c r="I562" s="11"/>
      <c r="M562" s="9"/>
    </row>
    <row r="563">
      <c r="B563" s="11"/>
      <c r="D563" s="11"/>
      <c r="E563" s="11"/>
      <c r="F563" s="11"/>
      <c r="I563" s="11"/>
      <c r="M563" s="9"/>
    </row>
    <row r="564">
      <c r="B564" s="11"/>
      <c r="D564" s="11"/>
      <c r="E564" s="11"/>
      <c r="F564" s="11"/>
      <c r="I564" s="11"/>
      <c r="M564" s="9"/>
    </row>
    <row r="565">
      <c r="B565" s="11"/>
      <c r="D565" s="11"/>
      <c r="E565" s="11"/>
      <c r="F565" s="11"/>
      <c r="I565" s="11"/>
      <c r="M565" s="9"/>
    </row>
    <row r="566">
      <c r="B566" s="11"/>
      <c r="D566" s="11"/>
      <c r="E566" s="11"/>
      <c r="F566" s="11"/>
      <c r="I566" s="11"/>
      <c r="M566" s="9"/>
    </row>
    <row r="567">
      <c r="B567" s="11"/>
      <c r="D567" s="11"/>
      <c r="E567" s="11"/>
      <c r="F567" s="11"/>
      <c r="I567" s="11"/>
      <c r="M567" s="9"/>
    </row>
    <row r="568">
      <c r="B568" s="11"/>
      <c r="D568" s="11"/>
      <c r="E568" s="11"/>
      <c r="F568" s="11"/>
      <c r="I568" s="11"/>
      <c r="M568" s="9"/>
    </row>
    <row r="569">
      <c r="B569" s="11"/>
      <c r="D569" s="11"/>
      <c r="E569" s="11"/>
      <c r="F569" s="11"/>
      <c r="I569" s="11"/>
      <c r="M569" s="9"/>
    </row>
    <row r="570">
      <c r="B570" s="11"/>
      <c r="D570" s="11"/>
      <c r="E570" s="11"/>
      <c r="F570" s="11"/>
      <c r="I570" s="11"/>
      <c r="M570" s="9"/>
    </row>
    <row r="571">
      <c r="B571" s="11"/>
      <c r="D571" s="11"/>
      <c r="E571" s="11"/>
      <c r="F571" s="11"/>
      <c r="I571" s="11"/>
      <c r="M571" s="9"/>
    </row>
    <row r="572">
      <c r="B572" s="11"/>
      <c r="D572" s="11"/>
      <c r="E572" s="11"/>
      <c r="F572" s="11"/>
      <c r="I572" s="11"/>
      <c r="M572" s="9"/>
    </row>
    <row r="573">
      <c r="B573" s="11"/>
      <c r="D573" s="11"/>
      <c r="E573" s="11"/>
      <c r="F573" s="11"/>
      <c r="I573" s="11"/>
      <c r="M573" s="9"/>
    </row>
    <row r="574">
      <c r="B574" s="11"/>
      <c r="D574" s="11"/>
      <c r="E574" s="11"/>
      <c r="F574" s="11"/>
      <c r="I574" s="11"/>
      <c r="M574" s="9"/>
    </row>
    <row r="575">
      <c r="B575" s="11"/>
      <c r="D575" s="11"/>
      <c r="E575" s="11"/>
      <c r="F575" s="11"/>
      <c r="I575" s="11"/>
      <c r="M575" s="9"/>
    </row>
    <row r="576">
      <c r="B576" s="11"/>
      <c r="D576" s="11"/>
      <c r="E576" s="11"/>
      <c r="F576" s="11"/>
      <c r="I576" s="11"/>
      <c r="M576" s="9"/>
    </row>
    <row r="577">
      <c r="B577" s="11"/>
      <c r="D577" s="11"/>
      <c r="E577" s="11"/>
      <c r="F577" s="11"/>
      <c r="I577" s="11"/>
      <c r="M577" s="9"/>
    </row>
    <row r="578">
      <c r="B578" s="11"/>
      <c r="D578" s="11"/>
      <c r="E578" s="11"/>
      <c r="F578" s="11"/>
      <c r="I578" s="11"/>
      <c r="M578" s="9"/>
    </row>
    <row r="579">
      <c r="B579" s="11"/>
      <c r="D579" s="11"/>
      <c r="E579" s="11"/>
      <c r="F579" s="11"/>
      <c r="I579" s="11"/>
      <c r="M579" s="9"/>
    </row>
    <row r="580">
      <c r="B580" s="11"/>
      <c r="D580" s="11"/>
      <c r="E580" s="11"/>
      <c r="F580" s="11"/>
      <c r="I580" s="11"/>
      <c r="M580" s="9"/>
    </row>
    <row r="581">
      <c r="B581" s="11"/>
      <c r="D581" s="11"/>
      <c r="E581" s="11"/>
      <c r="F581" s="11"/>
      <c r="I581" s="11"/>
      <c r="M581" s="9"/>
    </row>
    <row r="582">
      <c r="B582" s="11"/>
      <c r="D582" s="11"/>
      <c r="E582" s="11"/>
      <c r="F582" s="11"/>
      <c r="I582" s="11"/>
      <c r="M582" s="9"/>
    </row>
    <row r="583">
      <c r="B583" s="11"/>
      <c r="D583" s="11"/>
      <c r="E583" s="11"/>
      <c r="F583" s="11"/>
      <c r="I583" s="11"/>
      <c r="M583" s="9"/>
    </row>
    <row r="584">
      <c r="B584" s="11"/>
      <c r="D584" s="11"/>
      <c r="E584" s="11"/>
      <c r="F584" s="11"/>
      <c r="I584" s="11"/>
      <c r="M584" s="9"/>
    </row>
    <row r="585">
      <c r="B585" s="11"/>
      <c r="D585" s="11"/>
      <c r="E585" s="11"/>
      <c r="F585" s="11"/>
      <c r="I585" s="11"/>
      <c r="M585" s="9"/>
    </row>
    <row r="586">
      <c r="B586" s="11"/>
      <c r="D586" s="11"/>
      <c r="E586" s="11"/>
      <c r="F586" s="11"/>
      <c r="I586" s="11"/>
      <c r="M586" s="9"/>
    </row>
    <row r="587">
      <c r="B587" s="11"/>
      <c r="D587" s="11"/>
      <c r="E587" s="11"/>
      <c r="F587" s="11"/>
      <c r="I587" s="11"/>
      <c r="M587" s="9"/>
    </row>
    <row r="588">
      <c r="B588" s="11"/>
      <c r="D588" s="11"/>
      <c r="E588" s="11"/>
      <c r="F588" s="11"/>
      <c r="I588" s="11"/>
      <c r="M588" s="9"/>
    </row>
    <row r="589">
      <c r="B589" s="11"/>
      <c r="D589" s="11"/>
      <c r="E589" s="11"/>
      <c r="F589" s="11"/>
      <c r="I589" s="11"/>
      <c r="M589" s="9"/>
    </row>
    <row r="590">
      <c r="B590" s="11"/>
      <c r="D590" s="11"/>
      <c r="E590" s="11"/>
      <c r="F590" s="11"/>
      <c r="I590" s="11"/>
      <c r="M590" s="9"/>
    </row>
    <row r="591">
      <c r="B591" s="11"/>
      <c r="D591" s="11"/>
      <c r="E591" s="11"/>
      <c r="F591" s="11"/>
      <c r="I591" s="11"/>
      <c r="M591" s="9"/>
    </row>
    <row r="592">
      <c r="B592" s="11"/>
      <c r="D592" s="11"/>
      <c r="E592" s="11"/>
      <c r="F592" s="11"/>
      <c r="I592" s="11"/>
      <c r="M592" s="9"/>
    </row>
    <row r="593">
      <c r="B593" s="11"/>
      <c r="D593" s="11"/>
      <c r="E593" s="11"/>
      <c r="F593" s="11"/>
      <c r="I593" s="11"/>
      <c r="M593" s="9"/>
    </row>
    <row r="594">
      <c r="B594" s="11"/>
      <c r="D594" s="11"/>
      <c r="E594" s="11"/>
      <c r="F594" s="11"/>
      <c r="I594" s="11"/>
      <c r="M594" s="9"/>
    </row>
    <row r="595">
      <c r="B595" s="11"/>
      <c r="D595" s="11"/>
      <c r="E595" s="11"/>
      <c r="F595" s="11"/>
      <c r="I595" s="11"/>
      <c r="M595" s="9"/>
    </row>
    <row r="596">
      <c r="B596" s="11"/>
      <c r="D596" s="11"/>
      <c r="E596" s="11"/>
      <c r="F596" s="11"/>
      <c r="I596" s="11"/>
      <c r="M596" s="9"/>
    </row>
    <row r="597">
      <c r="B597" s="11"/>
      <c r="D597" s="11"/>
      <c r="E597" s="11"/>
      <c r="F597" s="11"/>
      <c r="I597" s="11"/>
      <c r="M597" s="9"/>
    </row>
    <row r="598">
      <c r="B598" s="11"/>
      <c r="D598" s="11"/>
      <c r="E598" s="11"/>
      <c r="F598" s="11"/>
      <c r="I598" s="11"/>
      <c r="M598" s="9"/>
    </row>
    <row r="599">
      <c r="B599" s="11"/>
      <c r="D599" s="11"/>
      <c r="E599" s="11"/>
      <c r="F599" s="11"/>
      <c r="I599" s="11"/>
      <c r="M599" s="9"/>
    </row>
    <row r="600">
      <c r="B600" s="11"/>
      <c r="D600" s="11"/>
      <c r="E600" s="11"/>
      <c r="F600" s="11"/>
      <c r="I600" s="11"/>
      <c r="M600" s="9"/>
    </row>
    <row r="601">
      <c r="B601" s="11"/>
      <c r="D601" s="11"/>
      <c r="E601" s="11"/>
      <c r="F601" s="11"/>
      <c r="I601" s="11"/>
      <c r="M601" s="9"/>
    </row>
    <row r="602">
      <c r="B602" s="11"/>
      <c r="D602" s="11"/>
      <c r="E602" s="11"/>
      <c r="F602" s="11"/>
      <c r="I602" s="11"/>
      <c r="M602" s="9"/>
    </row>
    <row r="603">
      <c r="B603" s="11"/>
      <c r="D603" s="11"/>
      <c r="E603" s="11"/>
      <c r="F603" s="11"/>
      <c r="I603" s="11"/>
      <c r="M603" s="9"/>
    </row>
    <row r="604">
      <c r="B604" s="11"/>
      <c r="D604" s="11"/>
      <c r="E604" s="11"/>
      <c r="F604" s="11"/>
      <c r="I604" s="11"/>
      <c r="M604" s="9"/>
    </row>
    <row r="605">
      <c r="B605" s="11"/>
      <c r="D605" s="11"/>
      <c r="E605" s="11"/>
      <c r="F605" s="11"/>
      <c r="I605" s="11"/>
      <c r="M605" s="9"/>
    </row>
    <row r="606">
      <c r="B606" s="11"/>
      <c r="D606" s="11"/>
      <c r="E606" s="11"/>
      <c r="F606" s="11"/>
      <c r="I606" s="11"/>
      <c r="M606" s="9"/>
    </row>
    <row r="607">
      <c r="B607" s="11"/>
      <c r="D607" s="11"/>
      <c r="E607" s="11"/>
      <c r="F607" s="11"/>
      <c r="I607" s="11"/>
      <c r="M607" s="9"/>
    </row>
    <row r="608">
      <c r="B608" s="11"/>
      <c r="D608" s="11"/>
      <c r="E608" s="11"/>
      <c r="F608" s="11"/>
      <c r="I608" s="11"/>
      <c r="M608" s="9"/>
    </row>
    <row r="609">
      <c r="B609" s="11"/>
      <c r="D609" s="11"/>
      <c r="E609" s="11"/>
      <c r="F609" s="11"/>
      <c r="I609" s="11"/>
      <c r="M609" s="9"/>
    </row>
    <row r="610">
      <c r="B610" s="11"/>
      <c r="D610" s="11"/>
      <c r="E610" s="11"/>
      <c r="F610" s="11"/>
      <c r="I610" s="11"/>
      <c r="M610" s="9"/>
    </row>
    <row r="611">
      <c r="B611" s="11"/>
      <c r="D611" s="11"/>
      <c r="E611" s="11"/>
      <c r="F611" s="11"/>
      <c r="I611" s="11"/>
      <c r="M611" s="9"/>
    </row>
    <row r="612">
      <c r="B612" s="11"/>
      <c r="D612" s="11"/>
      <c r="E612" s="11"/>
      <c r="F612" s="11"/>
      <c r="I612" s="11"/>
      <c r="M612" s="9"/>
    </row>
    <row r="613">
      <c r="B613" s="11"/>
      <c r="D613" s="11"/>
      <c r="E613" s="11"/>
      <c r="F613" s="11"/>
      <c r="I613" s="11"/>
      <c r="M613" s="9"/>
    </row>
    <row r="614">
      <c r="B614" s="11"/>
      <c r="D614" s="11"/>
      <c r="E614" s="11"/>
      <c r="F614" s="11"/>
      <c r="I614" s="11"/>
      <c r="M614" s="9"/>
    </row>
    <row r="615">
      <c r="B615" s="11"/>
      <c r="D615" s="11"/>
      <c r="E615" s="11"/>
      <c r="F615" s="11"/>
      <c r="I615" s="11"/>
      <c r="M615" s="9"/>
    </row>
    <row r="616">
      <c r="B616" s="11"/>
      <c r="D616" s="11"/>
      <c r="E616" s="11"/>
      <c r="F616" s="11"/>
      <c r="I616" s="11"/>
      <c r="M616" s="9"/>
    </row>
    <row r="617">
      <c r="B617" s="11"/>
      <c r="D617" s="11"/>
      <c r="E617" s="11"/>
      <c r="F617" s="11"/>
      <c r="I617" s="11"/>
      <c r="M617" s="9"/>
    </row>
    <row r="618">
      <c r="B618" s="11"/>
      <c r="D618" s="11"/>
      <c r="E618" s="11"/>
      <c r="F618" s="11"/>
      <c r="I618" s="11"/>
      <c r="M618" s="9"/>
    </row>
    <row r="619">
      <c r="B619" s="11"/>
      <c r="D619" s="11"/>
      <c r="E619" s="11"/>
      <c r="F619" s="11"/>
      <c r="I619" s="11"/>
      <c r="M619" s="9"/>
    </row>
    <row r="620">
      <c r="B620" s="11"/>
      <c r="D620" s="11"/>
      <c r="E620" s="11"/>
      <c r="F620" s="11"/>
      <c r="I620" s="11"/>
      <c r="M620" s="9"/>
    </row>
    <row r="621">
      <c r="B621" s="11"/>
      <c r="D621" s="11"/>
      <c r="E621" s="11"/>
      <c r="F621" s="11"/>
      <c r="I621" s="11"/>
      <c r="M621" s="9"/>
    </row>
    <row r="622">
      <c r="B622" s="11"/>
      <c r="D622" s="11"/>
      <c r="E622" s="11"/>
      <c r="F622" s="11"/>
      <c r="I622" s="11"/>
      <c r="M622" s="9"/>
    </row>
    <row r="623">
      <c r="B623" s="11"/>
      <c r="D623" s="11"/>
      <c r="E623" s="11"/>
      <c r="F623" s="11"/>
      <c r="I623" s="11"/>
      <c r="M623" s="9"/>
    </row>
    <row r="624">
      <c r="B624" s="11"/>
      <c r="D624" s="11"/>
      <c r="E624" s="11"/>
      <c r="F624" s="11"/>
      <c r="I624" s="11"/>
      <c r="M624" s="9"/>
    </row>
    <row r="625">
      <c r="B625" s="11"/>
      <c r="D625" s="11"/>
      <c r="E625" s="11"/>
      <c r="F625" s="11"/>
      <c r="I625" s="11"/>
      <c r="M625" s="9"/>
    </row>
    <row r="626">
      <c r="B626" s="11"/>
      <c r="D626" s="11"/>
      <c r="E626" s="11"/>
      <c r="F626" s="11"/>
      <c r="I626" s="11"/>
      <c r="M626" s="9"/>
    </row>
    <row r="627">
      <c r="B627" s="11"/>
      <c r="D627" s="11"/>
      <c r="E627" s="11"/>
      <c r="F627" s="11"/>
      <c r="I627" s="11"/>
      <c r="M627" s="9"/>
    </row>
    <row r="628">
      <c r="B628" s="11"/>
      <c r="D628" s="11"/>
      <c r="E628" s="11"/>
      <c r="F628" s="11"/>
      <c r="I628" s="11"/>
      <c r="M628" s="9"/>
    </row>
    <row r="629">
      <c r="B629" s="11"/>
      <c r="D629" s="11"/>
      <c r="E629" s="11"/>
      <c r="F629" s="11"/>
      <c r="I629" s="11"/>
      <c r="M629" s="9"/>
    </row>
    <row r="630">
      <c r="B630" s="11"/>
      <c r="D630" s="11"/>
      <c r="E630" s="11"/>
      <c r="F630" s="11"/>
      <c r="I630" s="11"/>
      <c r="M630" s="9"/>
    </row>
    <row r="631">
      <c r="B631" s="11"/>
      <c r="D631" s="11"/>
      <c r="E631" s="11"/>
      <c r="F631" s="11"/>
      <c r="I631" s="11"/>
      <c r="M631" s="9"/>
    </row>
    <row r="632">
      <c r="B632" s="11"/>
      <c r="D632" s="11"/>
      <c r="E632" s="11"/>
      <c r="F632" s="11"/>
      <c r="I632" s="11"/>
      <c r="M632" s="9"/>
    </row>
    <row r="633">
      <c r="B633" s="11"/>
      <c r="D633" s="11"/>
      <c r="E633" s="11"/>
      <c r="F633" s="11"/>
      <c r="I633" s="11"/>
      <c r="M633" s="9"/>
    </row>
    <row r="634">
      <c r="B634" s="11"/>
      <c r="D634" s="11"/>
      <c r="E634" s="11"/>
      <c r="F634" s="11"/>
      <c r="I634" s="11"/>
      <c r="M634" s="9"/>
    </row>
    <row r="635">
      <c r="B635" s="11"/>
      <c r="D635" s="11"/>
      <c r="E635" s="11"/>
      <c r="F635" s="11"/>
      <c r="I635" s="11"/>
      <c r="M635" s="9"/>
    </row>
    <row r="636">
      <c r="B636" s="11"/>
      <c r="D636" s="11"/>
      <c r="E636" s="11"/>
      <c r="F636" s="11"/>
      <c r="I636" s="11"/>
      <c r="M636" s="9"/>
    </row>
    <row r="637">
      <c r="B637" s="11"/>
      <c r="D637" s="11"/>
      <c r="E637" s="11"/>
      <c r="F637" s="11"/>
      <c r="I637" s="11"/>
      <c r="M637" s="9"/>
    </row>
    <row r="638">
      <c r="B638" s="11"/>
      <c r="D638" s="11"/>
      <c r="E638" s="11"/>
      <c r="F638" s="11"/>
      <c r="I638" s="11"/>
      <c r="M638" s="9"/>
    </row>
    <row r="639">
      <c r="B639" s="11"/>
      <c r="D639" s="11"/>
      <c r="E639" s="11"/>
      <c r="F639" s="11"/>
      <c r="I639" s="11"/>
      <c r="M639" s="9"/>
    </row>
    <row r="640">
      <c r="B640" s="11"/>
      <c r="D640" s="11"/>
      <c r="E640" s="11"/>
      <c r="F640" s="11"/>
      <c r="I640" s="11"/>
      <c r="M640" s="9"/>
    </row>
    <row r="641">
      <c r="B641" s="11"/>
      <c r="D641" s="11"/>
      <c r="E641" s="11"/>
      <c r="F641" s="11"/>
      <c r="I641" s="11"/>
      <c r="M641" s="9"/>
    </row>
    <row r="642">
      <c r="B642" s="11"/>
      <c r="D642" s="11"/>
      <c r="E642" s="11"/>
      <c r="F642" s="11"/>
      <c r="I642" s="11"/>
      <c r="M642" s="9"/>
    </row>
    <row r="643">
      <c r="B643" s="11"/>
      <c r="D643" s="11"/>
      <c r="E643" s="11"/>
      <c r="F643" s="11"/>
      <c r="I643" s="11"/>
      <c r="M643" s="9"/>
    </row>
    <row r="644">
      <c r="B644" s="11"/>
      <c r="D644" s="11"/>
      <c r="E644" s="11"/>
      <c r="F644" s="11"/>
      <c r="I644" s="11"/>
      <c r="M644" s="9"/>
    </row>
    <row r="645">
      <c r="B645" s="11"/>
      <c r="D645" s="11"/>
      <c r="E645" s="11"/>
      <c r="F645" s="11"/>
      <c r="I645" s="11"/>
      <c r="M645" s="9"/>
    </row>
    <row r="646">
      <c r="B646" s="11"/>
      <c r="D646" s="11"/>
      <c r="E646" s="11"/>
      <c r="F646" s="11"/>
      <c r="I646" s="11"/>
      <c r="M646" s="9"/>
    </row>
    <row r="647">
      <c r="B647" s="11"/>
      <c r="D647" s="11"/>
      <c r="E647" s="11"/>
      <c r="F647" s="11"/>
      <c r="I647" s="11"/>
      <c r="M647" s="9"/>
    </row>
    <row r="648">
      <c r="B648" s="11"/>
      <c r="D648" s="11"/>
      <c r="E648" s="11"/>
      <c r="F648" s="11"/>
      <c r="I648" s="11"/>
      <c r="M648" s="9"/>
    </row>
    <row r="649">
      <c r="B649" s="11"/>
      <c r="D649" s="11"/>
      <c r="E649" s="11"/>
      <c r="F649" s="11"/>
      <c r="I649" s="11"/>
      <c r="M649" s="9"/>
    </row>
    <row r="650">
      <c r="B650" s="11"/>
      <c r="D650" s="11"/>
      <c r="E650" s="11"/>
      <c r="F650" s="11"/>
      <c r="I650" s="11"/>
      <c r="M650" s="9"/>
    </row>
    <row r="651">
      <c r="B651" s="11"/>
      <c r="D651" s="11"/>
      <c r="E651" s="11"/>
      <c r="F651" s="11"/>
      <c r="I651" s="11"/>
      <c r="M651" s="9"/>
    </row>
    <row r="652">
      <c r="B652" s="11"/>
      <c r="D652" s="11"/>
      <c r="E652" s="11"/>
      <c r="F652" s="11"/>
      <c r="I652" s="11"/>
      <c r="M652" s="9"/>
    </row>
    <row r="653">
      <c r="B653" s="11"/>
      <c r="D653" s="11"/>
      <c r="E653" s="11"/>
      <c r="F653" s="11"/>
      <c r="I653" s="11"/>
      <c r="M653" s="9"/>
    </row>
    <row r="654">
      <c r="B654" s="11"/>
      <c r="D654" s="11"/>
      <c r="E654" s="11"/>
      <c r="F654" s="11"/>
      <c r="I654" s="11"/>
      <c r="M654" s="9"/>
    </row>
    <row r="655">
      <c r="B655" s="11"/>
      <c r="D655" s="11"/>
      <c r="E655" s="11"/>
      <c r="F655" s="11"/>
      <c r="I655" s="11"/>
      <c r="M655" s="9"/>
    </row>
    <row r="656">
      <c r="B656" s="11"/>
      <c r="D656" s="11"/>
      <c r="E656" s="11"/>
      <c r="F656" s="11"/>
      <c r="I656" s="11"/>
      <c r="M656" s="9"/>
    </row>
    <row r="657">
      <c r="B657" s="11"/>
      <c r="D657" s="11"/>
      <c r="E657" s="11"/>
      <c r="F657" s="11"/>
      <c r="I657" s="11"/>
      <c r="M657" s="9"/>
    </row>
    <row r="658">
      <c r="B658" s="11"/>
      <c r="D658" s="11"/>
      <c r="E658" s="11"/>
      <c r="F658" s="11"/>
      <c r="I658" s="11"/>
      <c r="M658" s="9"/>
    </row>
    <row r="659">
      <c r="B659" s="11"/>
      <c r="D659" s="11"/>
      <c r="E659" s="11"/>
      <c r="F659" s="11"/>
      <c r="I659" s="11"/>
      <c r="M659" s="9"/>
    </row>
    <row r="660">
      <c r="B660" s="11"/>
      <c r="D660" s="11"/>
      <c r="E660" s="11"/>
      <c r="F660" s="11"/>
      <c r="I660" s="11"/>
      <c r="M660" s="9"/>
    </row>
    <row r="661">
      <c r="B661" s="11"/>
      <c r="D661" s="11"/>
      <c r="E661" s="11"/>
      <c r="F661" s="11"/>
      <c r="I661" s="11"/>
      <c r="M661" s="9"/>
    </row>
    <row r="662">
      <c r="B662" s="11"/>
      <c r="D662" s="11"/>
      <c r="E662" s="11"/>
      <c r="F662" s="11"/>
      <c r="I662" s="11"/>
      <c r="M662" s="9"/>
    </row>
    <row r="663">
      <c r="B663" s="11"/>
      <c r="D663" s="11"/>
      <c r="E663" s="11"/>
      <c r="F663" s="11"/>
      <c r="I663" s="11"/>
      <c r="M663" s="9"/>
    </row>
    <row r="664">
      <c r="B664" s="11"/>
      <c r="D664" s="11"/>
      <c r="E664" s="11"/>
      <c r="F664" s="11"/>
      <c r="I664" s="11"/>
      <c r="M664" s="9"/>
    </row>
    <row r="665">
      <c r="B665" s="11"/>
      <c r="D665" s="11"/>
      <c r="E665" s="11"/>
      <c r="F665" s="11"/>
      <c r="I665" s="11"/>
      <c r="M665" s="9"/>
    </row>
    <row r="666">
      <c r="B666" s="11"/>
      <c r="D666" s="11"/>
      <c r="E666" s="11"/>
      <c r="F666" s="11"/>
      <c r="I666" s="11"/>
      <c r="M666" s="9"/>
    </row>
    <row r="667">
      <c r="B667" s="11"/>
      <c r="D667" s="11"/>
      <c r="E667" s="11"/>
      <c r="F667" s="11"/>
      <c r="I667" s="11"/>
      <c r="M667" s="9"/>
    </row>
    <row r="668">
      <c r="B668" s="11"/>
      <c r="D668" s="11"/>
      <c r="E668" s="11"/>
      <c r="F668" s="11"/>
      <c r="I668" s="11"/>
      <c r="M668" s="9"/>
    </row>
    <row r="669">
      <c r="B669" s="11"/>
      <c r="D669" s="11"/>
      <c r="E669" s="11"/>
      <c r="F669" s="11"/>
      <c r="I669" s="11"/>
      <c r="M669" s="9"/>
    </row>
    <row r="670">
      <c r="B670" s="11"/>
      <c r="D670" s="11"/>
      <c r="E670" s="11"/>
      <c r="F670" s="11"/>
      <c r="I670" s="11"/>
      <c r="M670" s="9"/>
    </row>
    <row r="671">
      <c r="B671" s="11"/>
      <c r="D671" s="11"/>
      <c r="E671" s="11"/>
      <c r="F671" s="11"/>
      <c r="I671" s="11"/>
      <c r="M671" s="9"/>
    </row>
    <row r="672">
      <c r="B672" s="11"/>
      <c r="D672" s="11"/>
      <c r="E672" s="11"/>
      <c r="F672" s="11"/>
      <c r="I672" s="11"/>
      <c r="M672" s="9"/>
    </row>
    <row r="673">
      <c r="B673" s="11"/>
      <c r="D673" s="11"/>
      <c r="E673" s="11"/>
      <c r="F673" s="11"/>
      <c r="I673" s="11"/>
      <c r="M673" s="9"/>
    </row>
    <row r="674">
      <c r="B674" s="11"/>
      <c r="D674" s="11"/>
      <c r="E674" s="11"/>
      <c r="F674" s="11"/>
      <c r="I674" s="11"/>
      <c r="M674" s="9"/>
    </row>
    <row r="675">
      <c r="B675" s="11"/>
      <c r="D675" s="11"/>
      <c r="E675" s="11"/>
      <c r="F675" s="11"/>
      <c r="I675" s="11"/>
      <c r="M675" s="9"/>
    </row>
    <row r="676">
      <c r="B676" s="11"/>
      <c r="D676" s="11"/>
      <c r="E676" s="11"/>
      <c r="F676" s="11"/>
      <c r="I676" s="11"/>
      <c r="M676" s="9"/>
    </row>
    <row r="677">
      <c r="B677" s="11"/>
      <c r="D677" s="11"/>
      <c r="E677" s="11"/>
      <c r="F677" s="11"/>
      <c r="I677" s="11"/>
      <c r="M677" s="9"/>
    </row>
    <row r="678">
      <c r="B678" s="11"/>
      <c r="D678" s="11"/>
      <c r="E678" s="11"/>
      <c r="F678" s="11"/>
      <c r="I678" s="11"/>
      <c r="M678" s="9"/>
    </row>
    <row r="679">
      <c r="B679" s="11"/>
      <c r="D679" s="11"/>
      <c r="E679" s="11"/>
      <c r="F679" s="11"/>
      <c r="I679" s="11"/>
      <c r="M679" s="9"/>
    </row>
    <row r="680">
      <c r="B680" s="11"/>
      <c r="D680" s="11"/>
      <c r="E680" s="11"/>
      <c r="F680" s="11"/>
      <c r="I680" s="11"/>
      <c r="M680" s="9"/>
    </row>
    <row r="681">
      <c r="B681" s="11"/>
      <c r="D681" s="11"/>
      <c r="E681" s="11"/>
      <c r="F681" s="11"/>
      <c r="I681" s="11"/>
      <c r="M681" s="9"/>
    </row>
    <row r="682">
      <c r="B682" s="11"/>
      <c r="D682" s="11"/>
      <c r="E682" s="11"/>
      <c r="F682" s="11"/>
      <c r="I682" s="11"/>
      <c r="M682" s="9"/>
    </row>
    <row r="683">
      <c r="B683" s="11"/>
      <c r="D683" s="11"/>
      <c r="E683" s="11"/>
      <c r="F683" s="11"/>
      <c r="I683" s="11"/>
      <c r="M683" s="9"/>
    </row>
    <row r="684">
      <c r="B684" s="11"/>
      <c r="D684" s="11"/>
      <c r="E684" s="11"/>
      <c r="F684" s="11"/>
      <c r="I684" s="11"/>
      <c r="M684" s="9"/>
    </row>
    <row r="685">
      <c r="B685" s="11"/>
      <c r="D685" s="11"/>
      <c r="E685" s="11"/>
      <c r="F685" s="11"/>
      <c r="I685" s="11"/>
      <c r="M685" s="9"/>
    </row>
    <row r="686">
      <c r="B686" s="11"/>
      <c r="D686" s="11"/>
      <c r="E686" s="11"/>
      <c r="F686" s="11"/>
      <c r="I686" s="11"/>
      <c r="M686" s="9"/>
    </row>
    <row r="687">
      <c r="B687" s="11"/>
      <c r="D687" s="11"/>
      <c r="E687" s="11"/>
      <c r="F687" s="11"/>
      <c r="I687" s="11"/>
      <c r="M687" s="9"/>
    </row>
    <row r="688">
      <c r="B688" s="11"/>
      <c r="D688" s="11"/>
      <c r="E688" s="11"/>
      <c r="F688" s="11"/>
      <c r="I688" s="11"/>
      <c r="M688" s="9"/>
    </row>
    <row r="689">
      <c r="B689" s="11"/>
      <c r="D689" s="11"/>
      <c r="E689" s="11"/>
      <c r="F689" s="11"/>
      <c r="I689" s="11"/>
      <c r="M689" s="9"/>
    </row>
    <row r="690">
      <c r="B690" s="11"/>
      <c r="D690" s="11"/>
      <c r="E690" s="11"/>
      <c r="F690" s="11"/>
      <c r="I690" s="11"/>
      <c r="M690" s="9"/>
    </row>
    <row r="691">
      <c r="B691" s="11"/>
      <c r="D691" s="11"/>
      <c r="E691" s="11"/>
      <c r="F691" s="11"/>
      <c r="I691" s="11"/>
      <c r="M691" s="9"/>
    </row>
    <row r="692">
      <c r="B692" s="11"/>
      <c r="D692" s="11"/>
      <c r="E692" s="11"/>
      <c r="F692" s="11"/>
      <c r="I692" s="11"/>
      <c r="M692" s="9"/>
    </row>
    <row r="693">
      <c r="B693" s="11"/>
      <c r="D693" s="11"/>
      <c r="E693" s="11"/>
      <c r="F693" s="11"/>
      <c r="I693" s="11"/>
      <c r="M693" s="9"/>
    </row>
    <row r="694">
      <c r="B694" s="11"/>
      <c r="D694" s="11"/>
      <c r="E694" s="11"/>
      <c r="F694" s="11"/>
      <c r="I694" s="11"/>
      <c r="M694" s="9"/>
    </row>
    <row r="695">
      <c r="B695" s="11"/>
      <c r="D695" s="11"/>
      <c r="E695" s="11"/>
      <c r="F695" s="11"/>
      <c r="I695" s="11"/>
      <c r="M695" s="9"/>
    </row>
    <row r="696">
      <c r="B696" s="11"/>
      <c r="D696" s="11"/>
      <c r="E696" s="11"/>
      <c r="F696" s="11"/>
      <c r="I696" s="11"/>
      <c r="M696" s="9"/>
    </row>
    <row r="697">
      <c r="B697" s="11"/>
      <c r="D697" s="11"/>
      <c r="E697" s="11"/>
      <c r="F697" s="11"/>
      <c r="I697" s="11"/>
      <c r="M697" s="9"/>
    </row>
    <row r="698">
      <c r="B698" s="11"/>
      <c r="D698" s="11"/>
      <c r="E698" s="11"/>
      <c r="F698" s="11"/>
      <c r="I698" s="11"/>
      <c r="M698" s="9"/>
    </row>
    <row r="699">
      <c r="B699" s="11"/>
      <c r="D699" s="11"/>
      <c r="E699" s="11"/>
      <c r="F699" s="11"/>
      <c r="I699" s="11"/>
      <c r="M699" s="9"/>
    </row>
    <row r="700">
      <c r="B700" s="11"/>
      <c r="D700" s="11"/>
      <c r="E700" s="11"/>
      <c r="F700" s="11"/>
      <c r="I700" s="11"/>
      <c r="M700" s="9"/>
    </row>
    <row r="701">
      <c r="B701" s="11"/>
      <c r="D701" s="11"/>
      <c r="E701" s="11"/>
      <c r="F701" s="11"/>
      <c r="I701" s="11"/>
      <c r="M701" s="9"/>
    </row>
    <row r="702">
      <c r="B702" s="11"/>
      <c r="D702" s="11"/>
      <c r="E702" s="11"/>
      <c r="F702" s="11"/>
      <c r="I702" s="11"/>
      <c r="M702" s="9"/>
    </row>
    <row r="703">
      <c r="B703" s="11"/>
      <c r="D703" s="11"/>
      <c r="E703" s="11"/>
      <c r="F703" s="11"/>
      <c r="I703" s="11"/>
      <c r="M703" s="9"/>
    </row>
    <row r="704">
      <c r="B704" s="11"/>
      <c r="D704" s="11"/>
      <c r="E704" s="11"/>
      <c r="F704" s="11"/>
      <c r="I704" s="11"/>
      <c r="M704" s="9"/>
    </row>
    <row r="705">
      <c r="B705" s="11"/>
      <c r="D705" s="11"/>
      <c r="E705" s="11"/>
      <c r="F705" s="11"/>
      <c r="I705" s="11"/>
      <c r="M705" s="9"/>
    </row>
    <row r="706">
      <c r="B706" s="11"/>
      <c r="D706" s="11"/>
      <c r="E706" s="11"/>
      <c r="F706" s="11"/>
      <c r="I706" s="11"/>
      <c r="M706" s="9"/>
    </row>
    <row r="707">
      <c r="B707" s="11"/>
      <c r="D707" s="11"/>
      <c r="E707" s="11"/>
      <c r="F707" s="11"/>
      <c r="I707" s="11"/>
      <c r="M707" s="9"/>
    </row>
    <row r="708">
      <c r="B708" s="11"/>
      <c r="D708" s="11"/>
      <c r="E708" s="11"/>
      <c r="F708" s="11"/>
      <c r="I708" s="11"/>
      <c r="M708" s="9"/>
    </row>
    <row r="709">
      <c r="B709" s="11"/>
      <c r="D709" s="11"/>
      <c r="E709" s="11"/>
      <c r="F709" s="11"/>
      <c r="I709" s="11"/>
      <c r="M709" s="9"/>
    </row>
    <row r="710">
      <c r="B710" s="11"/>
      <c r="D710" s="11"/>
      <c r="E710" s="11"/>
      <c r="F710" s="11"/>
      <c r="I710" s="11"/>
      <c r="M710" s="9"/>
    </row>
    <row r="711">
      <c r="B711" s="11"/>
      <c r="D711" s="11"/>
      <c r="E711" s="11"/>
      <c r="F711" s="11"/>
      <c r="I711" s="11"/>
      <c r="M711" s="9"/>
    </row>
    <row r="712">
      <c r="B712" s="11"/>
      <c r="D712" s="11"/>
      <c r="E712" s="11"/>
      <c r="F712" s="11"/>
      <c r="I712" s="11"/>
      <c r="M712" s="9"/>
    </row>
    <row r="713">
      <c r="B713" s="11"/>
      <c r="D713" s="11"/>
      <c r="E713" s="11"/>
      <c r="F713" s="11"/>
      <c r="I713" s="11"/>
      <c r="M713" s="9"/>
    </row>
    <row r="714">
      <c r="B714" s="11"/>
      <c r="D714" s="11"/>
      <c r="E714" s="11"/>
      <c r="F714" s="11"/>
      <c r="I714" s="11"/>
      <c r="M714" s="9"/>
    </row>
    <row r="715">
      <c r="B715" s="11"/>
      <c r="D715" s="11"/>
      <c r="E715" s="11"/>
      <c r="F715" s="11"/>
      <c r="I715" s="11"/>
      <c r="M715" s="9"/>
    </row>
    <row r="716">
      <c r="B716" s="11"/>
      <c r="D716" s="11"/>
      <c r="E716" s="11"/>
      <c r="F716" s="11"/>
      <c r="I716" s="11"/>
      <c r="M716" s="9"/>
    </row>
    <row r="717">
      <c r="B717" s="11"/>
      <c r="D717" s="11"/>
      <c r="E717" s="11"/>
      <c r="F717" s="11"/>
      <c r="I717" s="11"/>
      <c r="M717" s="9"/>
    </row>
    <row r="718">
      <c r="B718" s="11"/>
      <c r="D718" s="11"/>
      <c r="E718" s="11"/>
      <c r="F718" s="11"/>
      <c r="I718" s="11"/>
      <c r="M718" s="9"/>
    </row>
    <row r="719">
      <c r="B719" s="11"/>
      <c r="D719" s="11"/>
      <c r="E719" s="11"/>
      <c r="F719" s="11"/>
      <c r="I719" s="11"/>
      <c r="M719" s="9"/>
    </row>
    <row r="720">
      <c r="B720" s="11"/>
      <c r="D720" s="11"/>
      <c r="E720" s="11"/>
      <c r="F720" s="11"/>
      <c r="I720" s="11"/>
      <c r="M720" s="9"/>
    </row>
    <row r="721">
      <c r="B721" s="11"/>
      <c r="D721" s="11"/>
      <c r="E721" s="11"/>
      <c r="F721" s="11"/>
      <c r="I721" s="11"/>
      <c r="M721" s="9"/>
    </row>
    <row r="722">
      <c r="B722" s="11"/>
      <c r="D722" s="11"/>
      <c r="E722" s="11"/>
      <c r="F722" s="11"/>
      <c r="I722" s="11"/>
      <c r="M722" s="9"/>
    </row>
    <row r="723">
      <c r="B723" s="11"/>
      <c r="D723" s="11"/>
      <c r="E723" s="11"/>
      <c r="F723" s="11"/>
      <c r="I723" s="11"/>
      <c r="M723" s="9"/>
    </row>
    <row r="724">
      <c r="B724" s="11"/>
      <c r="D724" s="11"/>
      <c r="E724" s="11"/>
      <c r="F724" s="11"/>
      <c r="I724" s="11"/>
      <c r="M724" s="9"/>
    </row>
    <row r="725">
      <c r="B725" s="11"/>
      <c r="D725" s="11"/>
      <c r="E725" s="11"/>
      <c r="F725" s="11"/>
      <c r="I725" s="11"/>
      <c r="M725" s="9"/>
    </row>
    <row r="726">
      <c r="B726" s="11"/>
      <c r="D726" s="11"/>
      <c r="E726" s="11"/>
      <c r="F726" s="11"/>
      <c r="I726" s="11"/>
      <c r="M726" s="9"/>
    </row>
    <row r="727">
      <c r="B727" s="11"/>
      <c r="D727" s="11"/>
      <c r="E727" s="11"/>
      <c r="F727" s="11"/>
      <c r="I727" s="11"/>
      <c r="M727" s="9"/>
    </row>
    <row r="728">
      <c r="B728" s="11"/>
      <c r="D728" s="11"/>
      <c r="E728" s="11"/>
      <c r="F728" s="11"/>
      <c r="I728" s="11"/>
      <c r="M728" s="9"/>
    </row>
    <row r="729">
      <c r="B729" s="11"/>
      <c r="D729" s="11"/>
      <c r="E729" s="11"/>
      <c r="F729" s="11"/>
      <c r="I729" s="11"/>
      <c r="M729" s="9"/>
    </row>
    <row r="730">
      <c r="B730" s="11"/>
      <c r="D730" s="11"/>
      <c r="E730" s="11"/>
      <c r="F730" s="11"/>
      <c r="I730" s="11"/>
      <c r="M730" s="9"/>
    </row>
    <row r="731">
      <c r="B731" s="11"/>
      <c r="D731" s="11"/>
      <c r="E731" s="11"/>
      <c r="F731" s="11"/>
      <c r="I731" s="11"/>
      <c r="M731" s="9"/>
    </row>
    <row r="732">
      <c r="B732" s="11"/>
      <c r="D732" s="11"/>
      <c r="E732" s="11"/>
      <c r="F732" s="11"/>
      <c r="I732" s="11"/>
      <c r="M732" s="9"/>
    </row>
    <row r="733">
      <c r="B733" s="11"/>
      <c r="D733" s="11"/>
      <c r="E733" s="11"/>
      <c r="F733" s="11"/>
      <c r="I733" s="11"/>
      <c r="M733" s="9"/>
    </row>
    <row r="734">
      <c r="B734" s="11"/>
      <c r="D734" s="11"/>
      <c r="E734" s="11"/>
      <c r="F734" s="11"/>
      <c r="I734" s="11"/>
      <c r="M734" s="9"/>
    </row>
    <row r="735">
      <c r="B735" s="11"/>
      <c r="D735" s="11"/>
      <c r="E735" s="11"/>
      <c r="F735" s="11"/>
      <c r="I735" s="11"/>
      <c r="M735" s="9"/>
    </row>
    <row r="736">
      <c r="B736" s="11"/>
      <c r="D736" s="11"/>
      <c r="E736" s="11"/>
      <c r="F736" s="11"/>
      <c r="I736" s="11"/>
      <c r="M736" s="9"/>
    </row>
    <row r="737">
      <c r="B737" s="11"/>
      <c r="D737" s="11"/>
      <c r="E737" s="11"/>
      <c r="F737" s="11"/>
      <c r="I737" s="11"/>
      <c r="M737" s="9"/>
    </row>
    <row r="738">
      <c r="B738" s="11"/>
      <c r="D738" s="11"/>
      <c r="E738" s="11"/>
      <c r="F738" s="11"/>
      <c r="I738" s="11"/>
      <c r="M738" s="9"/>
    </row>
    <row r="739">
      <c r="B739" s="11"/>
      <c r="D739" s="11"/>
      <c r="E739" s="11"/>
      <c r="F739" s="11"/>
      <c r="I739" s="11"/>
      <c r="M739" s="9"/>
    </row>
    <row r="740">
      <c r="B740" s="11"/>
      <c r="D740" s="11"/>
      <c r="E740" s="11"/>
      <c r="F740" s="11"/>
      <c r="I740" s="11"/>
      <c r="M740" s="9"/>
    </row>
    <row r="741">
      <c r="B741" s="11"/>
      <c r="D741" s="11"/>
      <c r="E741" s="11"/>
      <c r="F741" s="11"/>
      <c r="I741" s="11"/>
      <c r="M741" s="9"/>
    </row>
    <row r="742">
      <c r="B742" s="11"/>
      <c r="D742" s="11"/>
      <c r="E742" s="11"/>
      <c r="F742" s="11"/>
      <c r="I742" s="11"/>
      <c r="M742" s="9"/>
    </row>
    <row r="743">
      <c r="B743" s="11"/>
      <c r="D743" s="11"/>
      <c r="E743" s="11"/>
      <c r="F743" s="11"/>
      <c r="I743" s="11"/>
      <c r="M743" s="9"/>
    </row>
    <row r="744">
      <c r="B744" s="11"/>
      <c r="D744" s="11"/>
      <c r="E744" s="11"/>
      <c r="F744" s="11"/>
      <c r="I744" s="11"/>
      <c r="M744" s="9"/>
    </row>
    <row r="745">
      <c r="B745" s="11"/>
      <c r="D745" s="11"/>
      <c r="E745" s="11"/>
      <c r="F745" s="11"/>
      <c r="I745" s="11"/>
      <c r="M745" s="9"/>
    </row>
    <row r="746">
      <c r="B746" s="11"/>
      <c r="D746" s="11"/>
      <c r="E746" s="11"/>
      <c r="F746" s="11"/>
      <c r="I746" s="11"/>
      <c r="M746" s="9"/>
    </row>
    <row r="747">
      <c r="B747" s="11"/>
      <c r="D747" s="11"/>
      <c r="E747" s="11"/>
      <c r="F747" s="11"/>
      <c r="I747" s="11"/>
      <c r="M747" s="9"/>
    </row>
    <row r="748">
      <c r="B748" s="11"/>
      <c r="D748" s="11"/>
      <c r="E748" s="11"/>
      <c r="F748" s="11"/>
      <c r="I748" s="11"/>
      <c r="M748" s="9"/>
    </row>
    <row r="749">
      <c r="B749" s="11"/>
      <c r="D749" s="11"/>
      <c r="E749" s="11"/>
      <c r="F749" s="11"/>
      <c r="I749" s="11"/>
      <c r="M749" s="9"/>
    </row>
    <row r="750">
      <c r="B750" s="11"/>
      <c r="D750" s="11"/>
      <c r="E750" s="11"/>
      <c r="F750" s="11"/>
      <c r="I750" s="11"/>
      <c r="M750" s="9"/>
    </row>
    <row r="751">
      <c r="B751" s="11"/>
      <c r="D751" s="11"/>
      <c r="E751" s="11"/>
      <c r="F751" s="11"/>
      <c r="I751" s="11"/>
      <c r="M751" s="9"/>
    </row>
    <row r="752">
      <c r="B752" s="11"/>
      <c r="D752" s="11"/>
      <c r="E752" s="11"/>
      <c r="F752" s="11"/>
      <c r="I752" s="11"/>
      <c r="M752" s="9"/>
    </row>
    <row r="753">
      <c r="B753" s="11"/>
      <c r="D753" s="11"/>
      <c r="E753" s="11"/>
      <c r="F753" s="11"/>
      <c r="I753" s="11"/>
      <c r="M753" s="9"/>
    </row>
    <row r="754">
      <c r="B754" s="11"/>
      <c r="D754" s="11"/>
      <c r="E754" s="11"/>
      <c r="F754" s="11"/>
      <c r="I754" s="11"/>
      <c r="M754" s="9"/>
    </row>
    <row r="755">
      <c r="B755" s="11"/>
      <c r="D755" s="11"/>
      <c r="E755" s="11"/>
      <c r="F755" s="11"/>
      <c r="I755" s="11"/>
      <c r="M755" s="9"/>
    </row>
    <row r="756">
      <c r="B756" s="11"/>
      <c r="D756" s="11"/>
      <c r="E756" s="11"/>
      <c r="F756" s="11"/>
      <c r="I756" s="11"/>
      <c r="M756" s="9"/>
    </row>
    <row r="757">
      <c r="B757" s="11"/>
      <c r="D757" s="11"/>
      <c r="E757" s="11"/>
      <c r="F757" s="11"/>
      <c r="I757" s="11"/>
      <c r="M757" s="9"/>
    </row>
    <row r="758">
      <c r="B758" s="11"/>
      <c r="D758" s="11"/>
      <c r="E758" s="11"/>
      <c r="F758" s="11"/>
      <c r="I758" s="11"/>
      <c r="M758" s="9"/>
    </row>
    <row r="759">
      <c r="B759" s="11"/>
      <c r="D759" s="11"/>
      <c r="E759" s="11"/>
      <c r="F759" s="11"/>
      <c r="I759" s="11"/>
      <c r="M759" s="9"/>
    </row>
    <row r="760">
      <c r="B760" s="11"/>
      <c r="D760" s="11"/>
      <c r="E760" s="11"/>
      <c r="F760" s="11"/>
      <c r="I760" s="11"/>
      <c r="M760" s="9"/>
    </row>
    <row r="761">
      <c r="B761" s="11"/>
      <c r="D761" s="11"/>
      <c r="E761" s="11"/>
      <c r="F761" s="11"/>
      <c r="I761" s="11"/>
      <c r="M761" s="9"/>
    </row>
    <row r="762">
      <c r="B762" s="11"/>
      <c r="D762" s="11"/>
      <c r="E762" s="11"/>
      <c r="F762" s="11"/>
      <c r="I762" s="11"/>
      <c r="M762" s="9"/>
    </row>
    <row r="763">
      <c r="B763" s="11"/>
      <c r="D763" s="11"/>
      <c r="E763" s="11"/>
      <c r="F763" s="11"/>
      <c r="I763" s="11"/>
      <c r="M763" s="9"/>
    </row>
    <row r="764">
      <c r="B764" s="11"/>
      <c r="D764" s="11"/>
      <c r="E764" s="11"/>
      <c r="F764" s="11"/>
      <c r="I764" s="11"/>
      <c r="M764" s="9"/>
    </row>
    <row r="765">
      <c r="B765" s="11"/>
      <c r="D765" s="11"/>
      <c r="E765" s="11"/>
      <c r="F765" s="11"/>
      <c r="I765" s="11"/>
      <c r="M765" s="9"/>
    </row>
    <row r="766">
      <c r="B766" s="11"/>
      <c r="D766" s="11"/>
      <c r="E766" s="11"/>
      <c r="F766" s="11"/>
      <c r="I766" s="11"/>
      <c r="M766" s="9"/>
    </row>
    <row r="767">
      <c r="B767" s="11"/>
      <c r="D767" s="11"/>
      <c r="E767" s="11"/>
      <c r="F767" s="11"/>
      <c r="I767" s="11"/>
      <c r="M767" s="9"/>
    </row>
    <row r="768">
      <c r="B768" s="11"/>
      <c r="D768" s="11"/>
      <c r="E768" s="11"/>
      <c r="F768" s="11"/>
      <c r="I768" s="11"/>
      <c r="M768" s="9"/>
    </row>
    <row r="769">
      <c r="B769" s="11"/>
      <c r="D769" s="11"/>
      <c r="E769" s="11"/>
      <c r="F769" s="11"/>
      <c r="I769" s="11"/>
      <c r="M769" s="9"/>
    </row>
    <row r="770">
      <c r="B770" s="11"/>
      <c r="D770" s="11"/>
      <c r="E770" s="11"/>
      <c r="F770" s="11"/>
      <c r="I770" s="11"/>
      <c r="M770" s="9"/>
    </row>
    <row r="771">
      <c r="B771" s="11"/>
      <c r="D771" s="11"/>
      <c r="E771" s="11"/>
      <c r="F771" s="11"/>
      <c r="I771" s="11"/>
      <c r="M771" s="9"/>
    </row>
    <row r="772">
      <c r="B772" s="11"/>
      <c r="D772" s="11"/>
      <c r="E772" s="11"/>
      <c r="F772" s="11"/>
      <c r="I772" s="11"/>
      <c r="M772" s="9"/>
    </row>
    <row r="773">
      <c r="B773" s="11"/>
      <c r="D773" s="11"/>
      <c r="E773" s="11"/>
      <c r="F773" s="11"/>
      <c r="I773" s="11"/>
      <c r="M773" s="9"/>
    </row>
    <row r="774">
      <c r="B774" s="11"/>
      <c r="D774" s="11"/>
      <c r="E774" s="11"/>
      <c r="F774" s="11"/>
      <c r="I774" s="11"/>
      <c r="M774" s="9"/>
    </row>
    <row r="775">
      <c r="B775" s="11"/>
      <c r="D775" s="11"/>
      <c r="E775" s="11"/>
      <c r="F775" s="11"/>
      <c r="I775" s="11"/>
      <c r="M775" s="9"/>
    </row>
    <row r="776">
      <c r="B776" s="11"/>
      <c r="D776" s="11"/>
      <c r="E776" s="11"/>
      <c r="F776" s="11"/>
      <c r="I776" s="11"/>
      <c r="M776" s="9"/>
    </row>
    <row r="777">
      <c r="B777" s="11"/>
      <c r="D777" s="11"/>
      <c r="E777" s="11"/>
      <c r="F777" s="11"/>
      <c r="I777" s="11"/>
      <c r="M777" s="9"/>
    </row>
    <row r="778">
      <c r="B778" s="11"/>
      <c r="D778" s="11"/>
      <c r="E778" s="11"/>
      <c r="F778" s="11"/>
      <c r="I778" s="11"/>
      <c r="M778" s="9"/>
    </row>
    <row r="779">
      <c r="B779" s="11"/>
      <c r="D779" s="11"/>
      <c r="E779" s="11"/>
      <c r="F779" s="11"/>
      <c r="I779" s="11"/>
      <c r="M779" s="9"/>
    </row>
    <row r="780">
      <c r="B780" s="11"/>
      <c r="D780" s="11"/>
      <c r="E780" s="11"/>
      <c r="F780" s="11"/>
      <c r="I780" s="11"/>
      <c r="M780" s="9"/>
    </row>
    <row r="781">
      <c r="B781" s="11"/>
      <c r="D781" s="11"/>
      <c r="E781" s="11"/>
      <c r="F781" s="11"/>
      <c r="I781" s="11"/>
      <c r="M781" s="9"/>
    </row>
    <row r="782">
      <c r="B782" s="11"/>
      <c r="D782" s="11"/>
      <c r="E782" s="11"/>
      <c r="F782" s="11"/>
      <c r="I782" s="11"/>
      <c r="M782" s="9"/>
    </row>
    <row r="783">
      <c r="B783" s="11"/>
      <c r="D783" s="11"/>
      <c r="E783" s="11"/>
      <c r="F783" s="11"/>
      <c r="I783" s="11"/>
      <c r="M783" s="9"/>
    </row>
    <row r="784">
      <c r="B784" s="11"/>
      <c r="D784" s="11"/>
      <c r="E784" s="11"/>
      <c r="F784" s="11"/>
      <c r="I784" s="11"/>
      <c r="M784" s="9"/>
    </row>
    <row r="785">
      <c r="B785" s="11"/>
      <c r="D785" s="11"/>
      <c r="E785" s="11"/>
      <c r="F785" s="11"/>
      <c r="I785" s="11"/>
      <c r="M785" s="9"/>
    </row>
    <row r="786">
      <c r="B786" s="11"/>
      <c r="D786" s="11"/>
      <c r="E786" s="11"/>
      <c r="F786" s="11"/>
      <c r="I786" s="11"/>
      <c r="M786" s="9"/>
    </row>
    <row r="787">
      <c r="B787" s="11"/>
      <c r="D787" s="11"/>
      <c r="E787" s="11"/>
      <c r="F787" s="11"/>
      <c r="I787" s="11"/>
      <c r="M787" s="9"/>
    </row>
    <row r="788">
      <c r="B788" s="11"/>
      <c r="D788" s="11"/>
      <c r="E788" s="11"/>
      <c r="F788" s="11"/>
      <c r="I788" s="11"/>
      <c r="M788" s="9"/>
    </row>
    <row r="789">
      <c r="B789" s="11"/>
      <c r="D789" s="11"/>
      <c r="E789" s="11"/>
      <c r="F789" s="11"/>
      <c r="I789" s="11"/>
      <c r="M789" s="9"/>
    </row>
    <row r="790">
      <c r="B790" s="11"/>
      <c r="D790" s="11"/>
      <c r="E790" s="11"/>
      <c r="F790" s="11"/>
      <c r="I790" s="11"/>
      <c r="M790" s="9"/>
    </row>
    <row r="791">
      <c r="B791" s="11"/>
      <c r="D791" s="11"/>
      <c r="E791" s="11"/>
      <c r="F791" s="11"/>
      <c r="I791" s="11"/>
      <c r="M791" s="9"/>
    </row>
    <row r="792">
      <c r="B792" s="11"/>
      <c r="D792" s="11"/>
      <c r="E792" s="11"/>
      <c r="F792" s="11"/>
      <c r="I792" s="11"/>
      <c r="M792" s="9"/>
    </row>
    <row r="793">
      <c r="B793" s="11"/>
      <c r="D793" s="11"/>
      <c r="E793" s="11"/>
      <c r="F793" s="11"/>
      <c r="I793" s="11"/>
      <c r="M793" s="9"/>
    </row>
    <row r="794">
      <c r="B794" s="11"/>
      <c r="D794" s="11"/>
      <c r="E794" s="11"/>
      <c r="F794" s="11"/>
      <c r="I794" s="11"/>
      <c r="M794" s="9"/>
    </row>
    <row r="795">
      <c r="B795" s="11"/>
      <c r="D795" s="11"/>
      <c r="E795" s="11"/>
      <c r="F795" s="11"/>
      <c r="I795" s="11"/>
      <c r="M795" s="9"/>
    </row>
    <row r="796">
      <c r="B796" s="11"/>
      <c r="D796" s="11"/>
      <c r="E796" s="11"/>
      <c r="F796" s="11"/>
      <c r="I796" s="11"/>
      <c r="M796" s="9"/>
    </row>
    <row r="797">
      <c r="B797" s="11"/>
      <c r="D797" s="11"/>
      <c r="E797" s="11"/>
      <c r="F797" s="11"/>
      <c r="I797" s="11"/>
      <c r="M797" s="9"/>
    </row>
    <row r="798">
      <c r="B798" s="11"/>
      <c r="D798" s="11"/>
      <c r="E798" s="11"/>
      <c r="F798" s="11"/>
      <c r="I798" s="11"/>
      <c r="M798" s="9"/>
    </row>
    <row r="799">
      <c r="B799" s="11"/>
      <c r="D799" s="11"/>
      <c r="E799" s="11"/>
      <c r="F799" s="11"/>
      <c r="I799" s="11"/>
      <c r="M799" s="9"/>
    </row>
    <row r="800">
      <c r="B800" s="11"/>
      <c r="D800" s="11"/>
      <c r="E800" s="11"/>
      <c r="F800" s="11"/>
      <c r="I800" s="11"/>
      <c r="M800" s="9"/>
    </row>
    <row r="801">
      <c r="B801" s="11"/>
      <c r="D801" s="11"/>
      <c r="E801" s="11"/>
      <c r="F801" s="11"/>
      <c r="I801" s="11"/>
      <c r="M801" s="9"/>
    </row>
    <row r="802">
      <c r="B802" s="11"/>
      <c r="D802" s="11"/>
      <c r="E802" s="11"/>
      <c r="F802" s="11"/>
      <c r="I802" s="11"/>
      <c r="M802" s="9"/>
    </row>
    <row r="803">
      <c r="B803" s="11"/>
      <c r="D803" s="11"/>
      <c r="E803" s="11"/>
      <c r="F803" s="11"/>
      <c r="I803" s="11"/>
      <c r="M803" s="9"/>
    </row>
    <row r="804">
      <c r="B804" s="11"/>
      <c r="D804" s="11"/>
      <c r="E804" s="11"/>
      <c r="F804" s="11"/>
      <c r="I804" s="11"/>
      <c r="M804" s="9"/>
    </row>
    <row r="805">
      <c r="B805" s="11"/>
      <c r="D805" s="11"/>
      <c r="E805" s="11"/>
      <c r="F805" s="11"/>
      <c r="I805" s="11"/>
      <c r="M805" s="9"/>
    </row>
    <row r="806">
      <c r="B806" s="11"/>
      <c r="D806" s="11"/>
      <c r="E806" s="11"/>
      <c r="F806" s="11"/>
      <c r="I806" s="11"/>
      <c r="M806" s="9"/>
    </row>
    <row r="807">
      <c r="B807" s="11"/>
      <c r="D807" s="11"/>
      <c r="E807" s="11"/>
      <c r="F807" s="11"/>
      <c r="I807" s="11"/>
      <c r="M807" s="9"/>
    </row>
    <row r="808">
      <c r="B808" s="11"/>
      <c r="D808" s="11"/>
      <c r="E808" s="11"/>
      <c r="F808" s="11"/>
      <c r="I808" s="11"/>
      <c r="M808" s="9"/>
    </row>
    <row r="809">
      <c r="B809" s="11"/>
      <c r="D809" s="11"/>
      <c r="E809" s="11"/>
      <c r="F809" s="11"/>
      <c r="I809" s="11"/>
      <c r="M809" s="9"/>
    </row>
    <row r="810">
      <c r="B810" s="11"/>
      <c r="D810" s="11"/>
      <c r="E810" s="11"/>
      <c r="F810" s="11"/>
      <c r="I810" s="11"/>
      <c r="M810" s="9"/>
    </row>
    <row r="811">
      <c r="B811" s="11"/>
      <c r="D811" s="11"/>
      <c r="E811" s="11"/>
      <c r="F811" s="11"/>
      <c r="I811" s="11"/>
      <c r="M811" s="9"/>
    </row>
    <row r="812">
      <c r="B812" s="11"/>
      <c r="D812" s="11"/>
      <c r="E812" s="11"/>
      <c r="F812" s="11"/>
      <c r="I812" s="11"/>
      <c r="M812" s="9"/>
    </row>
    <row r="813">
      <c r="B813" s="11"/>
      <c r="D813" s="11"/>
      <c r="E813" s="11"/>
      <c r="F813" s="11"/>
      <c r="I813" s="11"/>
      <c r="M813" s="9"/>
    </row>
    <row r="814">
      <c r="B814" s="11"/>
      <c r="D814" s="11"/>
      <c r="E814" s="11"/>
      <c r="F814" s="11"/>
      <c r="I814" s="11"/>
      <c r="M814" s="9"/>
    </row>
    <row r="815">
      <c r="B815" s="11"/>
      <c r="D815" s="11"/>
      <c r="E815" s="11"/>
      <c r="F815" s="11"/>
      <c r="I815" s="11"/>
      <c r="M815" s="9"/>
    </row>
    <row r="816">
      <c r="B816" s="11"/>
      <c r="D816" s="11"/>
      <c r="E816" s="11"/>
      <c r="F816" s="11"/>
      <c r="I816" s="11"/>
      <c r="M816" s="9"/>
    </row>
    <row r="817">
      <c r="B817" s="11"/>
      <c r="D817" s="11"/>
      <c r="E817" s="11"/>
      <c r="F817" s="11"/>
      <c r="I817" s="11"/>
      <c r="M817" s="9"/>
    </row>
    <row r="818">
      <c r="B818" s="11"/>
      <c r="D818" s="11"/>
      <c r="E818" s="11"/>
      <c r="F818" s="11"/>
      <c r="I818" s="11"/>
      <c r="M818" s="9"/>
    </row>
    <row r="819">
      <c r="B819" s="11"/>
      <c r="D819" s="11"/>
      <c r="E819" s="11"/>
      <c r="F819" s="11"/>
      <c r="I819" s="11"/>
      <c r="M819" s="9"/>
    </row>
    <row r="820">
      <c r="B820" s="11"/>
      <c r="D820" s="11"/>
      <c r="E820" s="11"/>
      <c r="F820" s="11"/>
      <c r="I820" s="11"/>
      <c r="M820" s="9"/>
    </row>
    <row r="821">
      <c r="B821" s="11"/>
      <c r="D821" s="11"/>
      <c r="E821" s="11"/>
      <c r="F821" s="11"/>
      <c r="I821" s="11"/>
      <c r="M821" s="9"/>
    </row>
    <row r="822">
      <c r="B822" s="11"/>
      <c r="D822" s="11"/>
      <c r="E822" s="11"/>
      <c r="F822" s="11"/>
      <c r="I822" s="11"/>
      <c r="M822" s="9"/>
    </row>
    <row r="823">
      <c r="B823" s="11"/>
      <c r="D823" s="11"/>
      <c r="E823" s="11"/>
      <c r="F823" s="11"/>
      <c r="I823" s="11"/>
      <c r="M823" s="9"/>
    </row>
    <row r="824">
      <c r="B824" s="11"/>
      <c r="D824" s="11"/>
      <c r="E824" s="11"/>
      <c r="F824" s="11"/>
      <c r="I824" s="11"/>
      <c r="M824" s="9"/>
    </row>
    <row r="825">
      <c r="B825" s="11"/>
      <c r="D825" s="11"/>
      <c r="E825" s="11"/>
      <c r="F825" s="11"/>
      <c r="I825" s="11"/>
      <c r="M825" s="9"/>
    </row>
    <row r="826">
      <c r="B826" s="11"/>
      <c r="D826" s="11"/>
      <c r="E826" s="11"/>
      <c r="F826" s="11"/>
      <c r="I826" s="11"/>
      <c r="M826" s="9"/>
    </row>
    <row r="827">
      <c r="B827" s="11"/>
      <c r="D827" s="11"/>
      <c r="E827" s="11"/>
      <c r="F827" s="11"/>
      <c r="I827" s="11"/>
      <c r="M827" s="9"/>
    </row>
    <row r="828">
      <c r="B828" s="11"/>
      <c r="D828" s="11"/>
      <c r="E828" s="11"/>
      <c r="F828" s="11"/>
      <c r="I828" s="11"/>
      <c r="M828" s="9"/>
    </row>
    <row r="829">
      <c r="B829" s="11"/>
      <c r="D829" s="11"/>
      <c r="E829" s="11"/>
      <c r="F829" s="11"/>
      <c r="I829" s="11"/>
      <c r="M829" s="9"/>
    </row>
    <row r="830">
      <c r="B830" s="11"/>
      <c r="D830" s="11"/>
      <c r="E830" s="11"/>
      <c r="F830" s="11"/>
      <c r="I830" s="11"/>
      <c r="M830" s="9"/>
    </row>
    <row r="831">
      <c r="B831" s="11"/>
      <c r="D831" s="11"/>
      <c r="E831" s="11"/>
      <c r="F831" s="11"/>
      <c r="I831" s="11"/>
      <c r="M831" s="9"/>
    </row>
    <row r="832">
      <c r="B832" s="11"/>
      <c r="D832" s="11"/>
      <c r="E832" s="11"/>
      <c r="F832" s="11"/>
      <c r="I832" s="11"/>
      <c r="M832" s="9"/>
    </row>
    <row r="833">
      <c r="B833" s="11"/>
      <c r="D833" s="11"/>
      <c r="E833" s="11"/>
      <c r="F833" s="11"/>
      <c r="I833" s="11"/>
      <c r="M833" s="9"/>
    </row>
    <row r="834">
      <c r="B834" s="11"/>
      <c r="D834" s="11"/>
      <c r="E834" s="11"/>
      <c r="F834" s="11"/>
      <c r="I834" s="11"/>
      <c r="M834" s="9"/>
    </row>
    <row r="835">
      <c r="B835" s="11"/>
      <c r="D835" s="11"/>
      <c r="E835" s="11"/>
      <c r="F835" s="11"/>
      <c r="I835" s="11"/>
      <c r="M835" s="9"/>
    </row>
    <row r="836">
      <c r="B836" s="11"/>
      <c r="D836" s="11"/>
      <c r="E836" s="11"/>
      <c r="F836" s="11"/>
      <c r="I836" s="11"/>
      <c r="M836" s="9"/>
    </row>
    <row r="837">
      <c r="B837" s="11"/>
      <c r="D837" s="11"/>
      <c r="E837" s="11"/>
      <c r="F837" s="11"/>
      <c r="I837" s="11"/>
      <c r="M837" s="9"/>
    </row>
    <row r="838">
      <c r="B838" s="11"/>
      <c r="D838" s="11"/>
      <c r="E838" s="11"/>
      <c r="F838" s="11"/>
      <c r="I838" s="11"/>
      <c r="M838" s="9"/>
    </row>
    <row r="839">
      <c r="B839" s="11"/>
      <c r="D839" s="11"/>
      <c r="E839" s="11"/>
      <c r="F839" s="11"/>
      <c r="I839" s="11"/>
      <c r="M839" s="9"/>
    </row>
    <row r="840">
      <c r="B840" s="11"/>
      <c r="D840" s="11"/>
      <c r="E840" s="11"/>
      <c r="F840" s="11"/>
      <c r="I840" s="11"/>
      <c r="M840" s="9"/>
    </row>
    <row r="841">
      <c r="B841" s="11"/>
      <c r="D841" s="11"/>
      <c r="E841" s="11"/>
      <c r="F841" s="11"/>
      <c r="I841" s="11"/>
      <c r="M841" s="9"/>
    </row>
    <row r="842">
      <c r="B842" s="11"/>
      <c r="D842" s="11"/>
      <c r="E842" s="11"/>
      <c r="F842" s="11"/>
      <c r="I842" s="11"/>
      <c r="M842" s="9"/>
    </row>
    <row r="843">
      <c r="B843" s="11"/>
      <c r="D843" s="11"/>
      <c r="E843" s="11"/>
      <c r="F843" s="11"/>
      <c r="I843" s="11"/>
      <c r="M843" s="9"/>
    </row>
    <row r="844">
      <c r="B844" s="11"/>
      <c r="D844" s="11"/>
      <c r="E844" s="11"/>
      <c r="F844" s="11"/>
      <c r="I844" s="11"/>
      <c r="M844" s="9"/>
    </row>
    <row r="845">
      <c r="B845" s="11"/>
      <c r="D845" s="11"/>
      <c r="E845" s="11"/>
      <c r="F845" s="11"/>
      <c r="I845" s="11"/>
      <c r="M845" s="9"/>
    </row>
    <row r="846">
      <c r="B846" s="11"/>
      <c r="D846" s="11"/>
      <c r="E846" s="11"/>
      <c r="F846" s="11"/>
      <c r="I846" s="11"/>
      <c r="M846" s="9"/>
    </row>
    <row r="847">
      <c r="B847" s="11"/>
      <c r="D847" s="11"/>
      <c r="E847" s="11"/>
      <c r="F847" s="11"/>
      <c r="I847" s="11"/>
      <c r="M847" s="9"/>
    </row>
    <row r="848">
      <c r="B848" s="11"/>
      <c r="D848" s="11"/>
      <c r="E848" s="11"/>
      <c r="F848" s="11"/>
      <c r="I848" s="11"/>
      <c r="M848" s="9"/>
    </row>
    <row r="849">
      <c r="B849" s="11"/>
      <c r="D849" s="11"/>
      <c r="E849" s="11"/>
      <c r="F849" s="11"/>
      <c r="I849" s="11"/>
      <c r="M849" s="9"/>
    </row>
    <row r="850">
      <c r="B850" s="11"/>
      <c r="D850" s="11"/>
      <c r="E850" s="11"/>
      <c r="F850" s="11"/>
      <c r="I850" s="11"/>
      <c r="M850" s="9"/>
    </row>
    <row r="851">
      <c r="B851" s="11"/>
      <c r="D851" s="11"/>
      <c r="E851" s="11"/>
      <c r="F851" s="11"/>
      <c r="I851" s="11"/>
      <c r="M851" s="9"/>
    </row>
    <row r="852">
      <c r="B852" s="11"/>
      <c r="D852" s="11"/>
      <c r="E852" s="11"/>
      <c r="F852" s="11"/>
      <c r="I852" s="11"/>
      <c r="M852" s="9"/>
    </row>
    <row r="853">
      <c r="B853" s="11"/>
      <c r="D853" s="11"/>
      <c r="E853" s="11"/>
      <c r="F853" s="11"/>
      <c r="I853" s="11"/>
      <c r="M853" s="9"/>
    </row>
    <row r="854">
      <c r="B854" s="11"/>
      <c r="D854" s="11"/>
      <c r="E854" s="11"/>
      <c r="F854" s="11"/>
      <c r="I854" s="11"/>
      <c r="M854" s="9"/>
    </row>
    <row r="855">
      <c r="B855" s="11"/>
      <c r="D855" s="11"/>
      <c r="E855" s="11"/>
      <c r="F855" s="11"/>
      <c r="I855" s="11"/>
      <c r="M855" s="9"/>
    </row>
    <row r="856">
      <c r="B856" s="11"/>
      <c r="D856" s="11"/>
      <c r="E856" s="11"/>
      <c r="F856" s="11"/>
      <c r="I856" s="11"/>
      <c r="M856" s="9"/>
    </row>
    <row r="857">
      <c r="B857" s="11"/>
      <c r="D857" s="11"/>
      <c r="E857" s="11"/>
      <c r="F857" s="11"/>
      <c r="I857" s="11"/>
      <c r="M857" s="9"/>
    </row>
    <row r="858">
      <c r="B858" s="11"/>
      <c r="D858" s="11"/>
      <c r="E858" s="11"/>
      <c r="F858" s="11"/>
      <c r="I858" s="11"/>
      <c r="M858" s="9"/>
    </row>
    <row r="859">
      <c r="B859" s="11"/>
      <c r="D859" s="11"/>
      <c r="E859" s="11"/>
      <c r="F859" s="11"/>
      <c r="I859" s="11"/>
      <c r="M859" s="9"/>
    </row>
    <row r="860">
      <c r="B860" s="11"/>
      <c r="D860" s="11"/>
      <c r="E860" s="11"/>
      <c r="F860" s="11"/>
      <c r="I860" s="11"/>
      <c r="M860" s="9"/>
    </row>
    <row r="861">
      <c r="B861" s="11"/>
      <c r="D861" s="11"/>
      <c r="E861" s="11"/>
      <c r="F861" s="11"/>
      <c r="I861" s="11"/>
      <c r="M861" s="9"/>
    </row>
    <row r="862">
      <c r="B862" s="11"/>
      <c r="D862" s="11"/>
      <c r="E862" s="11"/>
      <c r="F862" s="11"/>
      <c r="I862" s="11"/>
      <c r="M862" s="9"/>
    </row>
    <row r="863">
      <c r="B863" s="11"/>
      <c r="D863" s="11"/>
      <c r="E863" s="11"/>
      <c r="F863" s="11"/>
      <c r="I863" s="11"/>
      <c r="M863" s="9"/>
    </row>
    <row r="864">
      <c r="B864" s="11"/>
      <c r="D864" s="11"/>
      <c r="E864" s="11"/>
      <c r="F864" s="11"/>
      <c r="I864" s="11"/>
      <c r="M864" s="9"/>
    </row>
    <row r="865">
      <c r="B865" s="11"/>
      <c r="D865" s="11"/>
      <c r="E865" s="11"/>
      <c r="F865" s="11"/>
      <c r="I865" s="11"/>
      <c r="M865" s="9"/>
    </row>
    <row r="866">
      <c r="B866" s="11"/>
      <c r="D866" s="11"/>
      <c r="E866" s="11"/>
      <c r="F866" s="11"/>
      <c r="I866" s="11"/>
      <c r="M866" s="9"/>
    </row>
    <row r="867">
      <c r="B867" s="11"/>
      <c r="D867" s="11"/>
      <c r="E867" s="11"/>
      <c r="F867" s="11"/>
      <c r="I867" s="11"/>
      <c r="M867" s="9"/>
    </row>
    <row r="868">
      <c r="B868" s="11"/>
      <c r="D868" s="11"/>
      <c r="E868" s="11"/>
      <c r="F868" s="11"/>
      <c r="I868" s="11"/>
      <c r="M868" s="9"/>
    </row>
    <row r="869">
      <c r="B869" s="11"/>
      <c r="D869" s="11"/>
      <c r="E869" s="11"/>
      <c r="F869" s="11"/>
      <c r="I869" s="11"/>
      <c r="M869" s="9"/>
    </row>
    <row r="870">
      <c r="B870" s="11"/>
      <c r="D870" s="11"/>
      <c r="E870" s="11"/>
      <c r="F870" s="11"/>
      <c r="I870" s="11"/>
      <c r="M870" s="9"/>
    </row>
    <row r="871">
      <c r="B871" s="11"/>
      <c r="D871" s="11"/>
      <c r="E871" s="11"/>
      <c r="F871" s="11"/>
      <c r="I871" s="11"/>
      <c r="M871" s="9"/>
    </row>
    <row r="872">
      <c r="B872" s="11"/>
      <c r="D872" s="11"/>
      <c r="E872" s="11"/>
      <c r="F872" s="11"/>
      <c r="I872" s="11"/>
      <c r="M872" s="9"/>
    </row>
    <row r="873">
      <c r="B873" s="11"/>
      <c r="D873" s="11"/>
      <c r="E873" s="11"/>
      <c r="F873" s="11"/>
      <c r="I873" s="11"/>
      <c r="M873" s="9"/>
    </row>
    <row r="874">
      <c r="B874" s="11"/>
      <c r="D874" s="11"/>
      <c r="E874" s="11"/>
      <c r="F874" s="11"/>
      <c r="I874" s="11"/>
      <c r="M874" s="9"/>
    </row>
    <row r="875">
      <c r="B875" s="11"/>
      <c r="D875" s="11"/>
      <c r="E875" s="11"/>
      <c r="F875" s="11"/>
      <c r="I875" s="11"/>
      <c r="M875" s="9"/>
    </row>
    <row r="876">
      <c r="B876" s="11"/>
      <c r="D876" s="11"/>
      <c r="E876" s="11"/>
      <c r="F876" s="11"/>
      <c r="I876" s="11"/>
      <c r="M876" s="9"/>
    </row>
    <row r="877">
      <c r="B877" s="11"/>
      <c r="D877" s="11"/>
      <c r="E877" s="11"/>
      <c r="F877" s="11"/>
      <c r="I877" s="11"/>
      <c r="M877" s="9"/>
    </row>
    <row r="878">
      <c r="B878" s="11"/>
      <c r="D878" s="11"/>
      <c r="E878" s="11"/>
      <c r="F878" s="11"/>
      <c r="I878" s="11"/>
      <c r="M878" s="9"/>
    </row>
    <row r="879">
      <c r="B879" s="11"/>
      <c r="D879" s="11"/>
      <c r="E879" s="11"/>
      <c r="F879" s="11"/>
      <c r="I879" s="11"/>
      <c r="M879" s="9"/>
    </row>
    <row r="880">
      <c r="B880" s="11"/>
      <c r="D880" s="11"/>
      <c r="E880" s="11"/>
      <c r="F880" s="11"/>
      <c r="I880" s="11"/>
      <c r="M880" s="9"/>
    </row>
    <row r="881">
      <c r="B881" s="11"/>
      <c r="D881" s="11"/>
      <c r="E881" s="11"/>
      <c r="F881" s="11"/>
      <c r="I881" s="11"/>
      <c r="M881" s="9"/>
    </row>
    <row r="882">
      <c r="B882" s="11"/>
      <c r="D882" s="11"/>
      <c r="E882" s="11"/>
      <c r="F882" s="11"/>
      <c r="I882" s="11"/>
      <c r="M882" s="9"/>
    </row>
    <row r="883">
      <c r="B883" s="11"/>
      <c r="D883" s="11"/>
      <c r="E883" s="11"/>
      <c r="F883" s="11"/>
      <c r="I883" s="11"/>
      <c r="M883" s="9"/>
    </row>
    <row r="884">
      <c r="B884" s="11"/>
      <c r="D884" s="11"/>
      <c r="E884" s="11"/>
      <c r="F884" s="11"/>
      <c r="I884" s="11"/>
      <c r="M884" s="9"/>
    </row>
    <row r="885">
      <c r="B885" s="11"/>
      <c r="D885" s="11"/>
      <c r="E885" s="11"/>
      <c r="F885" s="11"/>
      <c r="I885" s="11"/>
      <c r="M885" s="9"/>
    </row>
    <row r="886">
      <c r="B886" s="11"/>
      <c r="D886" s="11"/>
      <c r="E886" s="11"/>
      <c r="F886" s="11"/>
      <c r="I886" s="11"/>
      <c r="M886" s="9"/>
    </row>
    <row r="887">
      <c r="B887" s="11"/>
      <c r="D887" s="11"/>
      <c r="E887" s="11"/>
      <c r="F887" s="11"/>
      <c r="I887" s="11"/>
      <c r="M887" s="9"/>
    </row>
    <row r="888">
      <c r="B888" s="11"/>
      <c r="D888" s="11"/>
      <c r="E888" s="11"/>
      <c r="F888" s="11"/>
      <c r="I888" s="11"/>
      <c r="M888" s="9"/>
    </row>
    <row r="889">
      <c r="B889" s="11"/>
      <c r="D889" s="11"/>
      <c r="E889" s="11"/>
      <c r="F889" s="11"/>
      <c r="I889" s="11"/>
      <c r="M889" s="9"/>
    </row>
    <row r="890">
      <c r="B890" s="11"/>
      <c r="D890" s="11"/>
      <c r="E890" s="11"/>
      <c r="F890" s="11"/>
      <c r="I890" s="11"/>
      <c r="M890" s="9"/>
    </row>
    <row r="891">
      <c r="B891" s="11"/>
      <c r="D891" s="11"/>
      <c r="E891" s="11"/>
      <c r="F891" s="11"/>
      <c r="I891" s="11"/>
      <c r="M891" s="9"/>
    </row>
    <row r="892">
      <c r="B892" s="11"/>
      <c r="D892" s="11"/>
      <c r="E892" s="11"/>
      <c r="F892" s="11"/>
      <c r="I892" s="11"/>
      <c r="M892" s="9"/>
    </row>
    <row r="893">
      <c r="B893" s="11"/>
      <c r="D893" s="11"/>
      <c r="E893" s="11"/>
      <c r="F893" s="11"/>
      <c r="I893" s="11"/>
      <c r="M893" s="9"/>
    </row>
    <row r="894">
      <c r="B894" s="11"/>
      <c r="D894" s="11"/>
      <c r="E894" s="11"/>
      <c r="F894" s="11"/>
      <c r="I894" s="11"/>
      <c r="M894" s="9"/>
    </row>
    <row r="895">
      <c r="B895" s="11"/>
      <c r="D895" s="11"/>
      <c r="E895" s="11"/>
      <c r="F895" s="11"/>
      <c r="I895" s="11"/>
      <c r="M895" s="9"/>
    </row>
    <row r="896">
      <c r="B896" s="11"/>
      <c r="D896" s="11"/>
      <c r="E896" s="11"/>
      <c r="F896" s="11"/>
      <c r="I896" s="11"/>
      <c r="M896" s="9"/>
    </row>
    <row r="897">
      <c r="B897" s="11"/>
      <c r="D897" s="11"/>
      <c r="E897" s="11"/>
      <c r="F897" s="11"/>
      <c r="I897" s="11"/>
      <c r="M897" s="9"/>
    </row>
    <row r="898">
      <c r="B898" s="11"/>
      <c r="D898" s="11"/>
      <c r="E898" s="11"/>
      <c r="F898" s="11"/>
      <c r="I898" s="11"/>
      <c r="M898" s="9"/>
    </row>
    <row r="899">
      <c r="B899" s="11"/>
      <c r="D899" s="11"/>
      <c r="E899" s="11"/>
      <c r="F899" s="11"/>
      <c r="I899" s="11"/>
      <c r="M899" s="9"/>
    </row>
    <row r="900">
      <c r="B900" s="11"/>
      <c r="D900" s="11"/>
      <c r="E900" s="11"/>
      <c r="F900" s="11"/>
      <c r="I900" s="11"/>
      <c r="M900" s="9"/>
    </row>
    <row r="901">
      <c r="B901" s="11"/>
      <c r="D901" s="11"/>
      <c r="E901" s="11"/>
      <c r="F901" s="11"/>
      <c r="I901" s="11"/>
      <c r="M901" s="9"/>
    </row>
    <row r="902">
      <c r="B902" s="11"/>
      <c r="D902" s="11"/>
      <c r="E902" s="11"/>
      <c r="F902" s="11"/>
      <c r="I902" s="11"/>
      <c r="M902" s="9"/>
    </row>
    <row r="903">
      <c r="B903" s="11"/>
      <c r="D903" s="11"/>
      <c r="E903" s="11"/>
      <c r="F903" s="11"/>
      <c r="I903" s="11"/>
      <c r="M903" s="9"/>
    </row>
    <row r="904">
      <c r="B904" s="11"/>
      <c r="D904" s="11"/>
      <c r="E904" s="11"/>
      <c r="F904" s="11"/>
      <c r="I904" s="11"/>
      <c r="M904" s="9"/>
    </row>
    <row r="905">
      <c r="B905" s="11"/>
      <c r="D905" s="11"/>
      <c r="E905" s="11"/>
      <c r="F905" s="11"/>
      <c r="I905" s="11"/>
      <c r="M905" s="9"/>
    </row>
    <row r="906">
      <c r="B906" s="11"/>
      <c r="D906" s="11"/>
      <c r="E906" s="11"/>
      <c r="F906" s="11"/>
      <c r="I906" s="11"/>
      <c r="M906" s="9"/>
    </row>
    <row r="907">
      <c r="B907" s="11"/>
      <c r="D907" s="11"/>
      <c r="E907" s="11"/>
      <c r="F907" s="11"/>
      <c r="I907" s="11"/>
      <c r="M907" s="9"/>
    </row>
    <row r="908">
      <c r="B908" s="11"/>
      <c r="D908" s="11"/>
      <c r="E908" s="11"/>
      <c r="F908" s="11"/>
      <c r="I908" s="11"/>
      <c r="M908" s="9"/>
    </row>
    <row r="909">
      <c r="B909" s="11"/>
      <c r="D909" s="11"/>
      <c r="E909" s="11"/>
      <c r="F909" s="11"/>
      <c r="I909" s="11"/>
      <c r="M909" s="9"/>
    </row>
    <row r="910">
      <c r="B910" s="11"/>
      <c r="D910" s="11"/>
      <c r="E910" s="11"/>
      <c r="F910" s="11"/>
      <c r="I910" s="11"/>
      <c r="M910" s="9"/>
    </row>
    <row r="911">
      <c r="B911" s="11"/>
      <c r="D911" s="11"/>
      <c r="E911" s="11"/>
      <c r="F911" s="11"/>
      <c r="I911" s="11"/>
      <c r="M911" s="9"/>
    </row>
    <row r="912">
      <c r="B912" s="11"/>
      <c r="D912" s="11"/>
      <c r="E912" s="11"/>
      <c r="F912" s="11"/>
      <c r="I912" s="11"/>
      <c r="M912" s="9"/>
    </row>
    <row r="913">
      <c r="B913" s="11"/>
      <c r="D913" s="11"/>
      <c r="E913" s="11"/>
      <c r="F913" s="11"/>
      <c r="I913" s="11"/>
      <c r="M913" s="9"/>
    </row>
    <row r="914">
      <c r="B914" s="11"/>
      <c r="D914" s="11"/>
      <c r="E914" s="11"/>
      <c r="F914" s="11"/>
      <c r="I914" s="11"/>
      <c r="M914" s="9"/>
    </row>
    <row r="915">
      <c r="B915" s="11"/>
      <c r="D915" s="11"/>
      <c r="E915" s="11"/>
      <c r="F915" s="11"/>
      <c r="I915" s="11"/>
      <c r="M915" s="9"/>
    </row>
    <row r="916">
      <c r="B916" s="11"/>
      <c r="D916" s="11"/>
      <c r="E916" s="11"/>
      <c r="F916" s="11"/>
      <c r="I916" s="11"/>
      <c r="M916" s="9"/>
    </row>
    <row r="917">
      <c r="B917" s="11"/>
      <c r="D917" s="11"/>
      <c r="E917" s="11"/>
      <c r="F917" s="11"/>
      <c r="I917" s="11"/>
      <c r="M917" s="9"/>
    </row>
    <row r="918">
      <c r="B918" s="11"/>
      <c r="D918" s="11"/>
      <c r="E918" s="11"/>
      <c r="F918" s="11"/>
      <c r="I918" s="11"/>
      <c r="M918" s="9"/>
    </row>
    <row r="919">
      <c r="B919" s="11"/>
      <c r="D919" s="11"/>
      <c r="E919" s="11"/>
      <c r="F919" s="11"/>
      <c r="I919" s="11"/>
      <c r="M919" s="9"/>
    </row>
    <row r="920">
      <c r="B920" s="11"/>
      <c r="D920" s="11"/>
      <c r="E920" s="11"/>
      <c r="F920" s="11"/>
      <c r="I920" s="11"/>
      <c r="M920" s="9"/>
    </row>
    <row r="921">
      <c r="B921" s="11"/>
      <c r="D921" s="11"/>
      <c r="E921" s="11"/>
      <c r="F921" s="11"/>
      <c r="I921" s="11"/>
      <c r="M921" s="9"/>
    </row>
    <row r="922">
      <c r="B922" s="11"/>
      <c r="D922" s="11"/>
      <c r="E922" s="11"/>
      <c r="F922" s="11"/>
      <c r="I922" s="11"/>
      <c r="M922" s="9"/>
    </row>
    <row r="923">
      <c r="B923" s="11"/>
      <c r="D923" s="11"/>
      <c r="E923" s="11"/>
      <c r="F923" s="11"/>
      <c r="I923" s="11"/>
      <c r="M923" s="9"/>
    </row>
    <row r="924">
      <c r="B924" s="11"/>
      <c r="D924" s="11"/>
      <c r="E924" s="11"/>
      <c r="F924" s="11"/>
      <c r="I924" s="11"/>
      <c r="M924" s="9"/>
    </row>
    <row r="925">
      <c r="B925" s="11"/>
      <c r="D925" s="11"/>
      <c r="E925" s="11"/>
      <c r="F925" s="11"/>
      <c r="I925" s="11"/>
      <c r="M925" s="9"/>
    </row>
    <row r="926">
      <c r="B926" s="11"/>
      <c r="D926" s="11"/>
      <c r="E926" s="11"/>
      <c r="F926" s="11"/>
      <c r="I926" s="11"/>
      <c r="M926" s="9"/>
    </row>
    <row r="927">
      <c r="B927" s="11"/>
      <c r="D927" s="11"/>
      <c r="E927" s="11"/>
      <c r="F927" s="11"/>
      <c r="I927" s="11"/>
      <c r="M927" s="9"/>
    </row>
    <row r="928">
      <c r="B928" s="11"/>
      <c r="D928" s="11"/>
      <c r="E928" s="11"/>
      <c r="F928" s="11"/>
      <c r="I928" s="11"/>
      <c r="M928" s="9"/>
    </row>
    <row r="929">
      <c r="B929" s="11"/>
      <c r="D929" s="11"/>
      <c r="E929" s="11"/>
      <c r="F929" s="11"/>
      <c r="I929" s="11"/>
      <c r="M929" s="9"/>
    </row>
    <row r="930">
      <c r="B930" s="11"/>
      <c r="D930" s="11"/>
      <c r="E930" s="11"/>
      <c r="F930" s="11"/>
      <c r="I930" s="11"/>
      <c r="M930" s="9"/>
    </row>
    <row r="931">
      <c r="B931" s="11"/>
      <c r="D931" s="11"/>
      <c r="E931" s="11"/>
      <c r="F931" s="11"/>
      <c r="I931" s="11"/>
      <c r="M931" s="9"/>
    </row>
    <row r="932">
      <c r="B932" s="11"/>
      <c r="D932" s="11"/>
      <c r="E932" s="11"/>
      <c r="F932" s="11"/>
      <c r="I932" s="11"/>
      <c r="M932" s="9"/>
    </row>
    <row r="933">
      <c r="B933" s="11"/>
      <c r="D933" s="11"/>
      <c r="E933" s="11"/>
      <c r="F933" s="11"/>
      <c r="I933" s="11"/>
      <c r="M933" s="9"/>
    </row>
    <row r="934">
      <c r="B934" s="11"/>
      <c r="D934" s="11"/>
      <c r="E934" s="11"/>
      <c r="F934" s="11"/>
      <c r="I934" s="11"/>
      <c r="M934" s="9"/>
    </row>
    <row r="935">
      <c r="B935" s="11"/>
      <c r="D935" s="11"/>
      <c r="E935" s="11"/>
      <c r="F935" s="11"/>
      <c r="I935" s="11"/>
      <c r="M935" s="9"/>
    </row>
    <row r="936">
      <c r="B936" s="11"/>
      <c r="D936" s="11"/>
      <c r="E936" s="11"/>
      <c r="F936" s="11"/>
      <c r="I936" s="11"/>
      <c r="M936" s="9"/>
    </row>
    <row r="937">
      <c r="B937" s="11"/>
      <c r="D937" s="11"/>
      <c r="E937" s="11"/>
      <c r="F937" s="11"/>
      <c r="I937" s="11"/>
      <c r="M937" s="9"/>
    </row>
    <row r="938">
      <c r="B938" s="11"/>
      <c r="D938" s="11"/>
      <c r="E938" s="11"/>
      <c r="F938" s="11"/>
      <c r="I938" s="11"/>
      <c r="M938" s="9"/>
    </row>
    <row r="939">
      <c r="B939" s="11"/>
      <c r="D939" s="11"/>
      <c r="E939" s="11"/>
      <c r="F939" s="11"/>
      <c r="I939" s="11"/>
      <c r="M939" s="9"/>
    </row>
    <row r="940">
      <c r="B940" s="11"/>
      <c r="D940" s="11"/>
      <c r="E940" s="11"/>
      <c r="F940" s="11"/>
      <c r="I940" s="11"/>
      <c r="M940" s="9"/>
    </row>
    <row r="941">
      <c r="B941" s="11"/>
      <c r="D941" s="11"/>
      <c r="E941" s="11"/>
      <c r="F941" s="11"/>
      <c r="I941" s="11"/>
      <c r="M941" s="9"/>
    </row>
    <row r="942">
      <c r="B942" s="11"/>
      <c r="D942" s="11"/>
      <c r="E942" s="11"/>
      <c r="F942" s="11"/>
      <c r="I942" s="11"/>
      <c r="M942" s="9"/>
    </row>
    <row r="943">
      <c r="B943" s="11"/>
      <c r="D943" s="11"/>
      <c r="E943" s="11"/>
      <c r="F943" s="11"/>
      <c r="I943" s="11"/>
      <c r="M943" s="9"/>
    </row>
    <row r="944">
      <c r="B944" s="11"/>
      <c r="D944" s="11"/>
      <c r="E944" s="11"/>
      <c r="F944" s="11"/>
      <c r="I944" s="11"/>
      <c r="M944" s="9"/>
    </row>
    <row r="945">
      <c r="B945" s="11"/>
      <c r="D945" s="11"/>
      <c r="E945" s="11"/>
      <c r="F945" s="11"/>
      <c r="I945" s="11"/>
      <c r="M945" s="9"/>
    </row>
    <row r="946">
      <c r="B946" s="11"/>
      <c r="D946" s="11"/>
      <c r="E946" s="11"/>
      <c r="F946" s="11"/>
      <c r="I946" s="11"/>
      <c r="M946" s="9"/>
    </row>
    <row r="947">
      <c r="B947" s="11"/>
      <c r="D947" s="11"/>
      <c r="E947" s="11"/>
      <c r="F947" s="11"/>
      <c r="I947" s="11"/>
      <c r="M947" s="9"/>
    </row>
    <row r="948">
      <c r="B948" s="11"/>
      <c r="D948" s="11"/>
      <c r="E948" s="11"/>
      <c r="F948" s="11"/>
      <c r="I948" s="11"/>
      <c r="M948" s="9"/>
    </row>
    <row r="949">
      <c r="B949" s="11"/>
      <c r="D949" s="11"/>
      <c r="E949" s="11"/>
      <c r="F949" s="11"/>
      <c r="I949" s="11"/>
      <c r="M949" s="9"/>
    </row>
    <row r="950">
      <c r="B950" s="11"/>
      <c r="D950" s="11"/>
      <c r="E950" s="11"/>
      <c r="F950" s="11"/>
      <c r="I950" s="11"/>
      <c r="M950" s="9"/>
    </row>
    <row r="951">
      <c r="B951" s="11"/>
      <c r="D951" s="11"/>
      <c r="E951" s="11"/>
      <c r="F951" s="11"/>
      <c r="I951" s="11"/>
      <c r="M951" s="9"/>
    </row>
    <row r="952">
      <c r="B952" s="11"/>
      <c r="D952" s="11"/>
      <c r="E952" s="11"/>
      <c r="F952" s="11"/>
      <c r="I952" s="11"/>
      <c r="M952" s="9"/>
    </row>
    <row r="953">
      <c r="B953" s="11"/>
      <c r="D953" s="11"/>
      <c r="E953" s="11"/>
      <c r="F953" s="11"/>
      <c r="I953" s="11"/>
      <c r="M953" s="9"/>
    </row>
    <row r="954">
      <c r="B954" s="11"/>
      <c r="D954" s="11"/>
      <c r="E954" s="11"/>
      <c r="F954" s="11"/>
      <c r="I954" s="11"/>
      <c r="M954" s="9"/>
    </row>
    <row r="955">
      <c r="B955" s="11"/>
      <c r="D955" s="11"/>
      <c r="E955" s="11"/>
      <c r="F955" s="11"/>
      <c r="I955" s="11"/>
      <c r="M955" s="9"/>
    </row>
    <row r="956">
      <c r="B956" s="11"/>
      <c r="D956" s="11"/>
      <c r="E956" s="11"/>
      <c r="F956" s="11"/>
      <c r="I956" s="11"/>
      <c r="M956" s="9"/>
    </row>
    <row r="957">
      <c r="B957" s="11"/>
      <c r="D957" s="11"/>
      <c r="E957" s="11"/>
      <c r="F957" s="11"/>
      <c r="I957" s="11"/>
      <c r="M957" s="9"/>
    </row>
    <row r="958">
      <c r="B958" s="11"/>
      <c r="D958" s="11"/>
      <c r="E958" s="11"/>
      <c r="F958" s="11"/>
      <c r="I958" s="11"/>
      <c r="M958" s="9"/>
    </row>
    <row r="959">
      <c r="B959" s="11"/>
      <c r="D959" s="11"/>
      <c r="E959" s="11"/>
      <c r="F959" s="11"/>
      <c r="I959" s="11"/>
      <c r="M959" s="9"/>
    </row>
    <row r="960">
      <c r="B960" s="11"/>
      <c r="D960" s="11"/>
      <c r="E960" s="11"/>
      <c r="F960" s="11"/>
      <c r="I960" s="11"/>
      <c r="M960" s="9"/>
    </row>
    <row r="961">
      <c r="B961" s="11"/>
      <c r="D961" s="11"/>
      <c r="E961" s="11"/>
      <c r="F961" s="11"/>
      <c r="I961" s="11"/>
      <c r="M961" s="9"/>
    </row>
    <row r="962">
      <c r="B962" s="11"/>
      <c r="D962" s="11"/>
      <c r="E962" s="11"/>
      <c r="F962" s="11"/>
      <c r="I962" s="11"/>
      <c r="M962" s="9"/>
    </row>
    <row r="963">
      <c r="B963" s="11"/>
      <c r="D963" s="11"/>
      <c r="E963" s="11"/>
      <c r="F963" s="11"/>
      <c r="I963" s="11"/>
      <c r="M963" s="9"/>
    </row>
    <row r="964">
      <c r="B964" s="11"/>
      <c r="D964" s="11"/>
      <c r="E964" s="11"/>
      <c r="F964" s="11"/>
      <c r="I964" s="11"/>
      <c r="M964" s="9"/>
    </row>
    <row r="965">
      <c r="B965" s="11"/>
      <c r="D965" s="11"/>
      <c r="E965" s="11"/>
      <c r="F965" s="11"/>
      <c r="I965" s="11"/>
      <c r="M965" s="9"/>
    </row>
    <row r="966">
      <c r="B966" s="11"/>
      <c r="D966" s="11"/>
      <c r="E966" s="11"/>
      <c r="F966" s="11"/>
      <c r="I966" s="11"/>
      <c r="M966" s="9"/>
    </row>
    <row r="967">
      <c r="B967" s="11"/>
      <c r="D967" s="11"/>
      <c r="E967" s="11"/>
      <c r="F967" s="11"/>
      <c r="I967" s="11"/>
      <c r="M967" s="9"/>
    </row>
    <row r="968">
      <c r="B968" s="11"/>
      <c r="D968" s="11"/>
      <c r="E968" s="11"/>
      <c r="F968" s="11"/>
      <c r="I968" s="11"/>
      <c r="M968" s="9"/>
    </row>
    <row r="969">
      <c r="B969" s="11"/>
      <c r="D969" s="11"/>
      <c r="E969" s="11"/>
      <c r="F969" s="11"/>
      <c r="I969" s="11"/>
      <c r="M969" s="9"/>
    </row>
    <row r="970">
      <c r="B970" s="11"/>
      <c r="D970" s="11"/>
      <c r="E970" s="11"/>
      <c r="F970" s="11"/>
      <c r="I970" s="11"/>
      <c r="M970" s="9"/>
    </row>
    <row r="971">
      <c r="B971" s="11"/>
      <c r="D971" s="11"/>
      <c r="E971" s="11"/>
      <c r="F971" s="11"/>
      <c r="I971" s="11"/>
      <c r="M971" s="9"/>
    </row>
    <row r="972">
      <c r="B972" s="11"/>
      <c r="D972" s="11"/>
      <c r="E972" s="11"/>
      <c r="F972" s="11"/>
      <c r="I972" s="11"/>
      <c r="M972" s="9"/>
    </row>
    <row r="973">
      <c r="B973" s="11"/>
      <c r="D973" s="11"/>
      <c r="E973" s="11"/>
      <c r="F973" s="11"/>
      <c r="I973" s="11"/>
      <c r="M973" s="9"/>
    </row>
    <row r="974">
      <c r="B974" s="11"/>
      <c r="D974" s="11"/>
      <c r="E974" s="11"/>
      <c r="F974" s="11"/>
      <c r="I974" s="11"/>
      <c r="M974" s="9"/>
    </row>
    <row r="975">
      <c r="B975" s="11"/>
      <c r="D975" s="11"/>
      <c r="E975" s="11"/>
      <c r="F975" s="11"/>
      <c r="I975" s="11"/>
      <c r="M975" s="9"/>
    </row>
    <row r="976">
      <c r="B976" s="11"/>
      <c r="D976" s="11"/>
      <c r="E976" s="11"/>
      <c r="F976" s="11"/>
      <c r="I976" s="11"/>
      <c r="M976" s="9"/>
    </row>
    <row r="977">
      <c r="B977" s="11"/>
      <c r="D977" s="11"/>
      <c r="E977" s="11"/>
      <c r="F977" s="11"/>
      <c r="I977" s="11"/>
      <c r="M977" s="9"/>
    </row>
    <row r="978">
      <c r="B978" s="11"/>
      <c r="D978" s="11"/>
      <c r="E978" s="11"/>
      <c r="F978" s="11"/>
      <c r="I978" s="11"/>
      <c r="M978" s="9"/>
    </row>
    <row r="979">
      <c r="B979" s="11"/>
      <c r="D979" s="11"/>
      <c r="E979" s="11"/>
      <c r="F979" s="11"/>
      <c r="I979" s="11"/>
      <c r="M979" s="9"/>
    </row>
    <row r="980">
      <c r="B980" s="11"/>
      <c r="D980" s="11"/>
      <c r="E980" s="11"/>
      <c r="F980" s="11"/>
      <c r="I980" s="11"/>
      <c r="M980" s="9"/>
    </row>
    <row r="981">
      <c r="B981" s="11"/>
      <c r="D981" s="11"/>
      <c r="E981" s="11"/>
      <c r="F981" s="11"/>
      <c r="I981" s="11"/>
      <c r="M981" s="9"/>
    </row>
    <row r="982">
      <c r="B982" s="11"/>
      <c r="D982" s="11"/>
      <c r="E982" s="11"/>
      <c r="F982" s="11"/>
      <c r="I982" s="11"/>
      <c r="M982" s="9"/>
    </row>
    <row r="983">
      <c r="B983" s="11"/>
      <c r="D983" s="11"/>
      <c r="E983" s="11"/>
      <c r="F983" s="11"/>
      <c r="I983" s="11"/>
      <c r="M983" s="9"/>
    </row>
    <row r="984">
      <c r="B984" s="11"/>
      <c r="D984" s="11"/>
      <c r="E984" s="11"/>
      <c r="F984" s="11"/>
      <c r="I984" s="11"/>
      <c r="M984" s="9"/>
    </row>
    <row r="985">
      <c r="B985" s="11"/>
      <c r="D985" s="11"/>
      <c r="E985" s="11"/>
      <c r="F985" s="11"/>
      <c r="I985" s="11"/>
      <c r="M985" s="9"/>
    </row>
    <row r="986">
      <c r="B986" s="11"/>
      <c r="D986" s="11"/>
      <c r="E986" s="11"/>
      <c r="F986" s="11"/>
      <c r="I986" s="11"/>
      <c r="M986" s="9"/>
    </row>
    <row r="987">
      <c r="B987" s="11"/>
      <c r="D987" s="11"/>
      <c r="E987" s="11"/>
      <c r="F987" s="11"/>
      <c r="I987" s="11"/>
      <c r="M987" s="9"/>
    </row>
    <row r="988">
      <c r="B988" s="11"/>
      <c r="D988" s="11"/>
      <c r="E988" s="11"/>
      <c r="F988" s="11"/>
      <c r="I988" s="11"/>
      <c r="M988" s="9"/>
    </row>
    <row r="989">
      <c r="B989" s="11"/>
      <c r="D989" s="11"/>
      <c r="E989" s="11"/>
      <c r="F989" s="11"/>
      <c r="I989" s="11"/>
      <c r="M989" s="9"/>
    </row>
    <row r="990">
      <c r="B990" s="11"/>
      <c r="D990" s="11"/>
      <c r="E990" s="11"/>
      <c r="F990" s="11"/>
      <c r="I990" s="11"/>
      <c r="M990" s="9"/>
    </row>
    <row r="991">
      <c r="B991" s="11"/>
      <c r="D991" s="11"/>
      <c r="E991" s="11"/>
      <c r="F991" s="11"/>
      <c r="I991" s="11"/>
      <c r="M991" s="9"/>
    </row>
    <row r="992">
      <c r="B992" s="11"/>
      <c r="D992" s="11"/>
      <c r="E992" s="11"/>
      <c r="F992" s="11"/>
      <c r="I992" s="11"/>
      <c r="M992" s="9"/>
    </row>
    <row r="993">
      <c r="B993" s="11"/>
      <c r="D993" s="11"/>
      <c r="E993" s="11"/>
      <c r="F993" s="11"/>
      <c r="I993" s="11"/>
      <c r="M993" s="9"/>
    </row>
    <row r="994">
      <c r="B994" s="11"/>
      <c r="D994" s="11"/>
      <c r="E994" s="11"/>
      <c r="F994" s="11"/>
      <c r="I994" s="11"/>
      <c r="M994" s="9"/>
    </row>
    <row r="995">
      <c r="B995" s="11"/>
      <c r="D995" s="11"/>
      <c r="E995" s="11"/>
      <c r="F995" s="11"/>
      <c r="I995" s="11"/>
      <c r="M995" s="9"/>
    </row>
    <row r="996">
      <c r="B996" s="11"/>
      <c r="D996" s="11"/>
      <c r="E996" s="11"/>
      <c r="F996" s="11"/>
      <c r="I996" s="11"/>
      <c r="M996" s="9"/>
    </row>
    <row r="997">
      <c r="B997" s="11"/>
      <c r="D997" s="11"/>
      <c r="E997" s="11"/>
      <c r="F997" s="11"/>
      <c r="I997" s="11"/>
      <c r="M997" s="9"/>
    </row>
    <row r="998">
      <c r="B998" s="11"/>
      <c r="D998" s="11"/>
      <c r="E998" s="11"/>
      <c r="F998" s="11"/>
      <c r="I998" s="11"/>
      <c r="M998" s="9"/>
    </row>
    <row r="999">
      <c r="B999" s="11"/>
      <c r="D999" s="11"/>
      <c r="E999" s="11"/>
      <c r="F999" s="11"/>
      <c r="I999" s="11"/>
      <c r="M999" s="9"/>
    </row>
    <row r="1000">
      <c r="B1000" s="11"/>
      <c r="D1000" s="11"/>
      <c r="E1000" s="11"/>
      <c r="F1000" s="11"/>
      <c r="I1000" s="11"/>
      <c r="M1000" s="9"/>
    </row>
    <row r="1001">
      <c r="B1001" s="11"/>
      <c r="D1001" s="11"/>
      <c r="E1001" s="11"/>
      <c r="F1001" s="11"/>
      <c r="I1001" s="11"/>
      <c r="M1001" s="9"/>
    </row>
  </sheetData>
  <drawing r:id="rId1"/>
</worksheet>
</file>