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Model Template" sheetId="1" r:id="rId4"/>
    <sheet state="visible" name="Sheet1" sheetId="2" r:id="rId5"/>
    <sheet state="visible" name="Analysis Report from ASP" sheetId="3" r:id="rId6"/>
    <sheet state="visible" name="Another Model" sheetId="4" r:id="rId7"/>
    <sheet state="hidden" name="1 shift - leveled_Revised" sheetId="5" r:id="rId8"/>
    <sheet state="hidden" name="LP (2)" sheetId="6" r:id="rId9"/>
    <sheet state="hidden" name="1 shift - leveled" sheetId="7" r:id="rId10"/>
    <sheet state="hidden" name="2-tier leveled" sheetId="8" r:id="rId11"/>
    <sheet state="hidden" name="LP" sheetId="9" r:id="rId12"/>
    <sheet state="hidden" name="LPDiffStart" sheetId="10" r:id="rId13"/>
    <sheet state="hidden" name="LP2" sheetId="11" r:id="rId14"/>
  </sheets>
  <externalReferences>
    <externalReference r:id="rId15"/>
  </externalReferences>
  <definedNames>
    <definedName localSheetId="9" name="solver_rhs3">LPDiffStart!$H$10:$H$21</definedName>
    <definedName localSheetId="9" name="solver_opt">LPDiffStart!$K$31</definedName>
    <definedName localSheetId="6" name="solver_opt">'1 shift - leveled'!$M$16</definedName>
    <definedName localSheetId="0" name="solver_rhs1">'Base Model Template'!$B$14</definedName>
    <definedName localSheetId="10" name="solver_rhs4">'LP2'!$H$10:$H$33</definedName>
    <definedName localSheetId="10" name="solver_rhs3">'LP2'!$G$10:$G$33</definedName>
    <definedName localSheetId="0" name="solver_rhs4">'Base Model Template'!$C$39:$N$39</definedName>
    <definedName localSheetId="0" name="solver_lhs4">'Base Model Template'!$C$38:$N$38</definedName>
    <definedName localSheetId="3" name="solver_lhs1">'Another Model'!$C$17:$N$17</definedName>
    <definedName localSheetId="5" name="solver_lhs3">'LP (2)'!$J$10:$J$21</definedName>
    <definedName localSheetId="8" name="solver_rhs2">LP!$H$10:$H$21</definedName>
    <definedName localSheetId="8" name="solver_lhs3">LP!$J$10:$J$21</definedName>
    <definedName localSheetId="9" name="solver_lhs2">LPDiffStart!$F$10:$F$21</definedName>
    <definedName localSheetId="3" name="solver_rhs5">'Another Model'!$O$16</definedName>
    <definedName localSheetId="3" name="solver_lhs2">'Another Model'!$C$17:$N$21</definedName>
    <definedName localSheetId="3" name="solver_opt">'Another Model'!$O$44</definedName>
    <definedName localSheetId="8" name="solver_opt">LP!$K$31</definedName>
    <definedName localSheetId="7" name="solver_lhs1">#REF!</definedName>
    <definedName localSheetId="0" name="solver_opt">'Base Model Template'!$O$48</definedName>
    <definedName localSheetId="9" name="solver_lhs4">LPDiffStart!$J$10:$J$21</definedName>
    <definedName localSheetId="8" name="solver_lhs5">LP!$F$10:$F$21</definedName>
    <definedName localSheetId="0" name="solver_lhs3">'Base Model Template'!$C$36:$N$38</definedName>
    <definedName localSheetId="3" name="solver_rhs1">'Another Model'!$C$27:$N$27</definedName>
    <definedName localSheetId="0" name="solver_lhs1">'Base Model Template'!$C$26:$N$26</definedName>
    <definedName localSheetId="3" name="solver_lhs3">'Another Model'!$C$18:$N$18</definedName>
    <definedName localSheetId="5" name="solver_lhs5">'LP (2)'!$F$10:$F$21</definedName>
    <definedName localSheetId="10" name="solver_lhs1">'LP2'!$I$10:$J$33</definedName>
    <definedName localSheetId="5" name="solver_lhs2">'LP (2)'!$I$10:$I$21</definedName>
    <definedName localSheetId="5" name="solver_opt">'LP (2)'!$K$31</definedName>
    <definedName localSheetId="9" name="solver_rhs2">LPDiffStart!$G$10:$G$21</definedName>
    <definedName localSheetId="9" name="solver_lhs3">LPDiffStart!$I$10:$I$21</definedName>
    <definedName localSheetId="8" name="solver_lhs4">LP!$J$10:$J$21</definedName>
    <definedName localSheetId="5" name="solver_lhs1">'LP (2)'!$F$10:$F$21</definedName>
    <definedName localSheetId="10" name="solver_lhs3">'LP2'!$F$10:$F$33</definedName>
    <definedName localSheetId="8" name="solver_lhs1">LP!$F$10:$F$21</definedName>
    <definedName localSheetId="10" name="solver_opt">'LP2'!$K$43</definedName>
    <definedName localSheetId="3" name="solver_lhs5">'Another Model'!$P$17</definedName>
    <definedName localSheetId="7" name="solver_opt">'2-tier leveled'!$L$14</definedName>
    <definedName localSheetId="3" name="solver_lhs4">'Another Model'!$C$25:$N$25</definedName>
    <definedName localSheetId="5" name="solver_rhs2">'LP (2)'!$H$10:$H$21</definedName>
    <definedName localSheetId="0" name="solver_lhs2">'Base Model Template'!$C$29:$N$29</definedName>
    <definedName localSheetId="3" name="solver_adj">'Another Model'!$C$17:$N$21</definedName>
    <definedName localSheetId="8" name="solver_lhs2">LP!$I$10:$I$21</definedName>
    <definedName localSheetId="8" name="solver_rhs1">LP!$G$10:$G$21</definedName>
    <definedName localSheetId="10" name="solver_lhs4">'LP2'!$I$10:$I$33</definedName>
    <definedName localSheetId="3" name="solver_rhs3">'Another Model'!$C$26:$N$26</definedName>
    <definedName localSheetId="9" name="solver_lhs1">LPDiffStart!$D$10:$F$21</definedName>
    <definedName localSheetId="5" name="solver_lhs4">'LP (2)'!$J$10:$J$21</definedName>
    <definedName localSheetId="10" name="solver_lhs2">'LP2'!$D$10:$F$33</definedName>
    <definedName localSheetId="0" name="solver_adj">'Base Model Template'!$C$36:$N$38</definedName>
    <definedName localSheetId="5" name="solver_rhs1">'LP (2)'!$G$10:$G$21</definedName>
  </definedNames>
  <calcPr/>
  <extLst>
    <ext uri="GoogleSheetsCustomDataVersion1">
      <go:sheetsCustomData xmlns:go="http://customooxmlschemas.google.com/" r:id="rId16" roundtripDataSignature="AMtx7mivJ4j+fdO7z+4gRmed/9mgRxxpzQ=="/>
    </ext>
  </extLst>
</workbook>
</file>

<file path=xl/sharedStrings.xml><?xml version="1.0" encoding="utf-8"?>
<sst xmlns="http://schemas.openxmlformats.org/spreadsheetml/2006/main" count="262" uniqueCount="96">
  <si>
    <t>Group 24</t>
  </si>
  <si>
    <t>Tiago Cunha</t>
  </si>
  <si>
    <t>Daniel Hult</t>
  </si>
  <si>
    <t>Saif Ali Khan</t>
  </si>
  <si>
    <t>Aseem Mahajan</t>
  </si>
  <si>
    <t>Holding cost (mo)</t>
  </si>
  <si>
    <t>Salary (mo)</t>
  </si>
  <si>
    <t>Hire</t>
  </si>
  <si>
    <t>Layoff</t>
  </si>
  <si>
    <t>Overtime (mo)</t>
  </si>
  <si>
    <t>Plant Capacty</t>
  </si>
  <si>
    <t>Production/employee</t>
  </si>
  <si>
    <t>Production</t>
  </si>
  <si>
    <t>Demand</t>
  </si>
  <si>
    <t>Regular Production</t>
  </si>
  <si>
    <t>Overtime Production</t>
  </si>
  <si>
    <t>Total Production</t>
  </si>
  <si>
    <t>Cum. Demand</t>
  </si>
  <si>
    <t>Cum. Production</t>
  </si>
  <si>
    <t>Inventory</t>
  </si>
  <si>
    <t>Labor</t>
  </si>
  <si>
    <t>#Workers</t>
  </si>
  <si>
    <t>Hirings</t>
  </si>
  <si>
    <t>Layoffs</t>
  </si>
  <si>
    <t>Overtime</t>
  </si>
  <si>
    <t>CDOL Limits</t>
  </si>
  <si>
    <t>Accounting</t>
  </si>
  <si>
    <t>Total</t>
  </si>
  <si>
    <t>Hiring Cost</t>
  </si>
  <si>
    <t>Layoff Costs</t>
  </si>
  <si>
    <t>Inventory holding costs</t>
  </si>
  <si>
    <t>Labour -Regular</t>
  </si>
  <si>
    <t>Labour -Overtime</t>
  </si>
  <si>
    <t>Total Cost</t>
  </si>
  <si>
    <t>CDOL Limit</t>
  </si>
  <si>
    <t>$C$29</t>
  </si>
  <si>
    <t>$D$29</t>
  </si>
  <si>
    <t>$E$29</t>
  </si>
  <si>
    <t>$F$29</t>
  </si>
  <si>
    <t>$G$29</t>
  </si>
  <si>
    <t>$H$29</t>
  </si>
  <si>
    <t>$I$29</t>
  </si>
  <si>
    <t>$J$29</t>
  </si>
  <si>
    <t>$K$29</t>
  </si>
  <si>
    <t>$L$29</t>
  </si>
  <si>
    <t>$M$29</t>
  </si>
  <si>
    <t>$N$29</t>
  </si>
  <si>
    <t>$C$30</t>
  </si>
  <si>
    <t>$D$30</t>
  </si>
  <si>
    <t>$E$30</t>
  </si>
  <si>
    <t>$F$30</t>
  </si>
  <si>
    <t>$G$30</t>
  </si>
  <si>
    <t>$H$30</t>
  </si>
  <si>
    <t>$I$30</t>
  </si>
  <si>
    <t>$J$30</t>
  </si>
  <si>
    <t>$K$30</t>
  </si>
  <si>
    <t>$L$30</t>
  </si>
  <si>
    <t>$M$30</t>
  </si>
  <si>
    <t>$N$30</t>
  </si>
  <si>
    <t>$C$31</t>
  </si>
  <si>
    <t>$D$31</t>
  </si>
  <si>
    <t>$E$31</t>
  </si>
  <si>
    <t>$F$31</t>
  </si>
  <si>
    <t>$G$31</t>
  </si>
  <si>
    <t>$H$31</t>
  </si>
  <si>
    <t>$I$31</t>
  </si>
  <si>
    <t>$J$31</t>
  </si>
  <si>
    <t>$K$31</t>
  </si>
  <si>
    <t>$L$31</t>
  </si>
  <si>
    <t>$M$31</t>
  </si>
  <si>
    <t>$N$31</t>
  </si>
  <si>
    <t>Overall Cost</t>
  </si>
  <si>
    <t>Inventory from Dec</t>
  </si>
  <si>
    <t>OT Capacity</t>
  </si>
  <si>
    <t>Regular Capacity</t>
  </si>
  <si>
    <t>10% Workers</t>
  </si>
  <si>
    <t>Level Strategy</t>
  </si>
  <si>
    <t>Demand expressed in terms of number of employees</t>
  </si>
  <si>
    <t>Employees</t>
  </si>
  <si>
    <t>Notice that aggregate production curve is above the aggregate demand curve (on the right graph) if and only if no stockouts occur.</t>
  </si>
  <si>
    <t>employees =</t>
  </si>
  <si>
    <t>units/employee/month</t>
  </si>
  <si>
    <t>minimum</t>
  </si>
  <si>
    <t>maximum</t>
  </si>
  <si>
    <t>maximum overtime</t>
  </si>
  <si>
    <t>Demand 2009</t>
  </si>
  <si>
    <t>Max Overtime</t>
  </si>
  <si>
    <t>Max Production</t>
  </si>
  <si>
    <t xml:space="preserve"> </t>
  </si>
  <si>
    <t>Cumulative Production</t>
  </si>
  <si>
    <t>Cumulative Demand</t>
  </si>
  <si>
    <t>Totals</t>
  </si>
  <si>
    <t>Two-tier Strategy</t>
  </si>
  <si>
    <t>&lt;-- part-year shift (Mar-Jul)</t>
  </si>
  <si>
    <t xml:space="preserve">&lt;-- whole-year shift </t>
  </si>
  <si>
    <t>Prod/employee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</si>
</sst>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_);_(&quot;$&quot;* \(#,##0\);_(&quot;$&quot;* &quot;-&quot;??_);_(@_)"/>
    <numFmt numFmtId="165" formatCode="mmm"/>
    <numFmt numFmtId="166" formatCode="_(* #,##0_);_(* \(#,##0\);_(* &quot;-&quot;??_);_(@_)"/>
    <numFmt numFmtId="167" formatCode="&quot;$&quot;#,##0"/>
    <numFmt numFmtId="168" formatCode="_(&quot;$&quot;* #,##0.00_);_(&quot;$&quot;* \(#,##0.00\);_(&quot;$&quot;* &quot;-&quot;??_);_(@_)"/>
    <numFmt numFmtId="169" formatCode="[$$-409]#,##0.00"/>
    <numFmt numFmtId="170" formatCode="0.0"/>
    <numFmt numFmtId="171" formatCode="mmmmm"/>
    <numFmt numFmtId="172" formatCode="_(* #,##0.0_);_(* \(#,##0.0\);_(* &quot;-&quot;??_);_(@_)"/>
  </numFmts>
  <fonts count="12">
    <font>
      <sz val="10.0"/>
      <color rgb="FF000000"/>
      <name val="Arial"/>
    </font>
    <font>
      <b/>
      <sz val="20.0"/>
      <color theme="1"/>
      <name val="Arial"/>
    </font>
    <font>
      <sz val="12.0"/>
      <color rgb="FF191919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12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808080"/>
      </top>
      <bottom style="medium">
        <color rgb="FF808080"/>
      </bottom>
    </border>
    <border>
      <top style="thin">
        <color rgb="FF808080"/>
      </top>
    </border>
    <border>
      <left/>
      <right/>
      <top style="thin">
        <color rgb="FF808080"/>
      </top>
      <bottom/>
    </border>
    <border>
      <top style="thin">
        <color rgb="FF808080"/>
      </top>
      <bottom style="medium">
        <color rgb="FF808080"/>
      </bottom>
    </border>
    <border>
      <left/>
      <right/>
      <top/>
      <bottom/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left"/>
    </xf>
    <xf borderId="1" fillId="2" fontId="5" numFmtId="164" xfId="0" applyAlignment="1" applyBorder="1" applyFont="1" applyNumberFormat="1">
      <alignment horizontal="left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5" numFmtId="0" xfId="0" applyFont="1"/>
    <xf borderId="1" fillId="0" fontId="5" numFmtId="0" xfId="0" applyBorder="1" applyFont="1"/>
    <xf borderId="1" fillId="3" fontId="5" numFmtId="0" xfId="0" applyBorder="1" applyFill="1" applyFont="1"/>
    <xf borderId="1" fillId="0" fontId="6" numFmtId="165" xfId="0" applyBorder="1" applyFont="1" applyNumberFormat="1"/>
    <xf borderId="1" fillId="0" fontId="5" numFmtId="0" xfId="0" applyAlignment="1" applyBorder="1" applyFont="1">
      <alignment horizontal="left" shrinkToFit="0" wrapText="1"/>
    </xf>
    <xf borderId="1" fillId="3" fontId="5" numFmtId="3" xfId="0" applyBorder="1" applyFont="1" applyNumberFormat="1"/>
    <xf borderId="1" fillId="4" fontId="5" numFmtId="3" xfId="0" applyBorder="1" applyFill="1" applyFont="1" applyNumberFormat="1"/>
    <xf borderId="1" fillId="0" fontId="5" numFmtId="0" xfId="0" applyAlignment="1" applyBorder="1" applyFont="1">
      <alignment shrinkToFit="0" wrapText="1"/>
    </xf>
    <xf borderId="1" fillId="0" fontId="5" numFmtId="3" xfId="0" applyBorder="1" applyFont="1" applyNumberFormat="1"/>
    <xf borderId="1" fillId="2" fontId="5" numFmtId="3" xfId="0" applyBorder="1" applyFont="1" applyNumberFormat="1"/>
    <xf borderId="0" fillId="0" fontId="4" numFmtId="0" xfId="0" applyAlignment="1" applyFont="1">
      <alignment horizontal="left" shrinkToFit="0" wrapText="1"/>
    </xf>
    <xf borderId="1" fillId="2" fontId="5" numFmtId="0" xfId="0" applyBorder="1" applyFont="1"/>
    <xf borderId="0" fillId="0" fontId="5" numFmtId="0" xfId="0" applyAlignment="1" applyFont="1">
      <alignment horizontal="left" shrinkToFit="0" wrapText="1"/>
    </xf>
    <xf borderId="0" fillId="0" fontId="5" numFmtId="9" xfId="0" applyFont="1" applyNumberFormat="1"/>
    <xf borderId="0" fillId="0" fontId="5" numFmtId="166" xfId="0" applyFont="1" applyNumberFormat="1"/>
    <xf borderId="0" fillId="0" fontId="5" numFmtId="38" xfId="0" applyFont="1" applyNumberFormat="1"/>
    <xf borderId="1" fillId="0" fontId="5" numFmtId="167" xfId="0" applyBorder="1" applyFont="1" applyNumberFormat="1"/>
    <xf borderId="1" fillId="0" fontId="6" numFmtId="3" xfId="0" applyBorder="1" applyFont="1" applyNumberFormat="1"/>
    <xf borderId="0" fillId="0" fontId="5" numFmtId="167" xfId="0" applyFont="1" applyNumberFormat="1"/>
    <xf borderId="1" fillId="0" fontId="5" numFmtId="167" xfId="0" applyAlignment="1" applyBorder="1" applyFont="1" applyNumberFormat="1">
      <alignment horizontal="left" shrinkToFit="0" wrapText="1"/>
    </xf>
    <xf borderId="1" fillId="0" fontId="5" numFmtId="167" xfId="0" applyAlignment="1" applyBorder="1" applyFont="1" applyNumberFormat="1">
      <alignment shrinkToFit="0" wrapText="1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Font="1"/>
    <xf borderId="2" fillId="0" fontId="4" numFmtId="0" xfId="0" applyAlignment="1" applyBorder="1" applyFont="1">
      <alignment horizontal="left"/>
    </xf>
    <xf borderId="3" fillId="0" fontId="5" numFmtId="9" xfId="0" applyBorder="1" applyFont="1" applyNumberFormat="1"/>
    <xf borderId="3" fillId="0" fontId="5" numFmtId="0" xfId="0" applyBorder="1" applyFont="1"/>
    <xf borderId="3" fillId="0" fontId="5" numFmtId="3" xfId="0" applyBorder="1" applyFont="1" applyNumberFormat="1"/>
    <xf borderId="3" fillId="0" fontId="5" numFmtId="167" xfId="0" applyBorder="1" applyFont="1" applyNumberFormat="1"/>
    <xf borderId="4" fillId="2" fontId="4" numFmtId="167" xfId="0" applyBorder="1" applyFont="1" applyNumberFormat="1"/>
    <xf borderId="5" fillId="0" fontId="5" numFmtId="9" xfId="0" applyBorder="1" applyFont="1" applyNumberFormat="1"/>
    <xf borderId="5" fillId="0" fontId="5" numFmtId="0" xfId="0" applyBorder="1" applyFont="1"/>
    <xf borderId="5" fillId="0" fontId="5" numFmtId="3" xfId="0" applyBorder="1" applyFont="1" applyNumberFormat="1"/>
    <xf borderId="5" fillId="0" fontId="5" numFmtId="167" xfId="0" applyBorder="1" applyFont="1" applyNumberForma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1" fillId="2" fontId="10" numFmtId="0" xfId="0" applyAlignment="1" applyBorder="1" applyFont="1">
      <alignment horizontal="center"/>
    </xf>
    <xf borderId="1" fillId="2" fontId="10" numFmtId="164" xfId="0" applyAlignment="1" applyBorder="1" applyFont="1" applyNumberFormat="1">
      <alignment horizontal="center"/>
    </xf>
    <xf borderId="0" fillId="0" fontId="10" numFmtId="164" xfId="0" applyAlignment="1" applyFont="1" applyNumberFormat="1">
      <alignment horizontal="center"/>
    </xf>
    <xf borderId="1" fillId="0" fontId="10" numFmtId="0" xfId="0" applyAlignment="1" applyBorder="1" applyFont="1">
      <alignment horizontal="center"/>
    </xf>
    <xf borderId="1" fillId="3" fontId="10" numFmtId="0" xfId="0" applyAlignment="1" applyBorder="1" applyFon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 shrinkToFit="0" wrapText="1"/>
    </xf>
    <xf borderId="1" fillId="3" fontId="10" numFmtId="3" xfId="0" applyAlignment="1" applyBorder="1" applyFont="1" applyNumberFormat="1">
      <alignment horizontal="center"/>
    </xf>
    <xf borderId="0" fillId="0" fontId="10" numFmtId="3" xfId="0" applyAlignment="1" applyFont="1" applyNumberFormat="1">
      <alignment horizontal="center"/>
    </xf>
    <xf borderId="1" fillId="4" fontId="10" numFmtId="3" xfId="0" applyAlignment="1" applyBorder="1" applyFont="1" applyNumberFormat="1">
      <alignment horizontal="center"/>
    </xf>
    <xf borderId="1" fillId="5" fontId="10" numFmtId="3" xfId="0" applyAlignment="1" applyBorder="1" applyFill="1" applyFont="1" applyNumberFormat="1">
      <alignment horizontal="center"/>
    </xf>
    <xf borderId="1" fillId="0" fontId="10" numFmtId="3" xfId="0" applyAlignment="1" applyBorder="1" applyFont="1" applyNumberFormat="1">
      <alignment horizontal="center"/>
    </xf>
    <xf borderId="0" fillId="0" fontId="9" numFmtId="0" xfId="0" applyAlignment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0" fontId="10" numFmtId="38" xfId="0" applyAlignment="1" applyFont="1" applyNumberFormat="1">
      <alignment horizontal="center"/>
    </xf>
    <xf borderId="1" fillId="0" fontId="10" numFmtId="167" xfId="0" applyAlignment="1" applyBorder="1" applyFont="1" applyNumberFormat="1">
      <alignment horizontal="center"/>
    </xf>
    <xf borderId="1" fillId="0" fontId="11" numFmtId="3" xfId="0" applyAlignment="1" applyBorder="1" applyFont="1" applyNumberFormat="1">
      <alignment horizontal="center"/>
    </xf>
    <xf borderId="0" fillId="0" fontId="10" numFmtId="167" xfId="0" applyAlignment="1" applyFont="1" applyNumberFormat="1">
      <alignment horizontal="center"/>
    </xf>
    <xf borderId="1" fillId="0" fontId="10" numFmtId="167" xfId="0" applyAlignment="1" applyBorder="1" applyFont="1" applyNumberFormat="1">
      <alignment horizontal="center" shrinkToFit="0" wrapText="1"/>
    </xf>
    <xf borderId="1" fillId="0" fontId="10" numFmtId="168" xfId="0" applyAlignment="1" applyBorder="1" applyFont="1" applyNumberFormat="1">
      <alignment horizontal="center"/>
    </xf>
    <xf borderId="0" fillId="0" fontId="10" numFmtId="168" xfId="0" applyAlignment="1" applyFont="1" applyNumberFormat="1">
      <alignment horizontal="center"/>
    </xf>
    <xf borderId="0" fillId="0" fontId="9" numFmtId="167" xfId="0" applyAlignment="1" applyFont="1" applyNumberFormat="1">
      <alignment horizontal="center"/>
    </xf>
    <xf borderId="6" fillId="6" fontId="10" numFmtId="169" xfId="0" applyAlignment="1" applyBorder="1" applyFill="1" applyFont="1" applyNumberFormat="1">
      <alignment horizontal="center"/>
    </xf>
    <xf borderId="1" fillId="4" fontId="5" numFmtId="0" xfId="0" applyBorder="1" applyFont="1"/>
    <xf borderId="1" fillId="7" fontId="5" numFmtId="0" xfId="0" applyBorder="1" applyFill="1" applyFont="1"/>
    <xf borderId="1" fillId="7" fontId="5" numFmtId="3" xfId="0" applyBorder="1" applyFont="1" applyNumberFormat="1"/>
    <xf borderId="1" fillId="7" fontId="5" numFmtId="38" xfId="0" applyBorder="1" applyFont="1" applyNumberFormat="1"/>
    <xf borderId="0" fillId="0" fontId="5" numFmtId="170" xfId="0" applyFont="1" applyNumberFormat="1"/>
    <xf borderId="6" fillId="8" fontId="5" numFmtId="0" xfId="0" applyBorder="1" applyFill="1" applyFont="1"/>
    <xf borderId="6" fillId="8" fontId="5" numFmtId="9" xfId="0" applyBorder="1" applyFont="1" applyNumberFormat="1"/>
    <xf borderId="7" fillId="0" fontId="6" numFmtId="0" xfId="0" applyAlignment="1" applyBorder="1" applyFont="1">
      <alignment horizontal="center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3" xfId="0" applyFont="1" applyNumberFormat="1"/>
    <xf borderId="6" fillId="8" fontId="5" numFmtId="166" xfId="0" applyBorder="1" applyFont="1" applyNumberFormat="1"/>
    <xf borderId="0" fillId="0" fontId="5" numFmtId="171" xfId="0" applyAlignment="1" applyFont="1" applyNumberFormat="1">
      <alignment horizontal="center"/>
    </xf>
    <xf borderId="7" fillId="0" fontId="5" numFmtId="166" xfId="0" applyBorder="1" applyFont="1" applyNumberFormat="1"/>
    <xf borderId="7" fillId="0" fontId="5" numFmtId="0" xfId="0" applyBorder="1" applyFont="1"/>
    <xf borderId="7" fillId="0" fontId="5" numFmtId="1" xfId="0" applyBorder="1" applyFont="1" applyNumberFormat="1"/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5" numFmtId="172" xfId="0" applyFont="1" applyNumberFormat="1"/>
    <xf borderId="8" fillId="0" fontId="5" numFmtId="166" xfId="0" applyBorder="1" applyFont="1" applyNumberFormat="1"/>
    <xf borderId="9" fillId="0" fontId="5" numFmtId="166" xfId="0" applyBorder="1" applyFont="1" applyNumberFormat="1"/>
    <xf borderId="9" fillId="0" fontId="5" numFmtId="0" xfId="0" applyBorder="1" applyFont="1"/>
    <xf borderId="10" fillId="0" fontId="5" numFmtId="166" xfId="0" applyBorder="1" applyFont="1" applyNumberFormat="1"/>
    <xf borderId="11" fillId="0" fontId="5" numFmtId="166" xfId="0" applyBorder="1" applyFont="1" applyNumberFormat="1"/>
    <xf borderId="6" fillId="4" fontId="5" numFmtId="0" xfId="0" applyBorder="1" applyFont="1"/>
    <xf borderId="12" fillId="0" fontId="5" numFmtId="0" xfId="0" applyBorder="1" applyFont="1"/>
    <xf borderId="7" fillId="0" fontId="5" numFmtId="0" xfId="0" applyAlignment="1" applyBorder="1" applyFont="1">
      <alignment horizontal="left" shrinkToFit="0" wrapText="1"/>
    </xf>
    <xf borderId="7" fillId="0" fontId="5" numFmtId="0" xfId="0" applyAlignment="1" applyBorder="1" applyFont="1">
      <alignment shrinkToFit="0" wrapText="1"/>
    </xf>
    <xf borderId="13" fillId="0" fontId="5" numFmtId="0" xfId="0" applyAlignment="1" applyBorder="1" applyFont="1">
      <alignment horizontal="left" shrinkToFit="0" wrapText="1"/>
    </xf>
    <xf borderId="14" fillId="0" fontId="5" numFmtId="0" xfId="0" applyBorder="1" applyFont="1"/>
    <xf borderId="1" fillId="3" fontId="5" numFmtId="38" xfId="0" applyBorder="1" applyFont="1" applyNumberFormat="1"/>
    <xf borderId="15" fillId="7" fontId="5" numFmtId="3" xfId="0" applyBorder="1" applyFont="1" applyNumberFormat="1"/>
    <xf borderId="0" fillId="0" fontId="5" numFmtId="0" xfId="0" applyAlignment="1" applyFont="1">
      <alignment shrinkToFit="0" wrapText="1"/>
    </xf>
    <xf borderId="0" fillId="0" fontId="6" numFmtId="165" xfId="0" applyFont="1" applyNumberFormat="1"/>
    <xf borderId="6" fillId="8" fontId="5" numFmtId="172" xfId="0" applyBorder="1" applyFont="1" applyNumberFormat="1"/>
    <xf borderId="0" fillId="0" fontId="6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Demand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Template'!$B$23:$N$23</c:f>
              <c:numCache/>
            </c:numRef>
          </c:val>
          <c:smooth val="0"/>
        </c:ser>
        <c:ser>
          <c:idx val="1"/>
          <c:order val="1"/>
          <c:tx>
            <c:v>Regular Production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Template'!$B$24:$N$24</c:f>
              <c:numCache/>
            </c:numRef>
          </c:val>
          <c:smooth val="0"/>
        </c:ser>
        <c:ser>
          <c:idx val="2"/>
          <c:order val="2"/>
          <c:tx>
            <c:v>Overtime Production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Template'!$B$25:$N$25</c:f>
              <c:numCache/>
            </c:numRef>
          </c:val>
          <c:smooth val="0"/>
        </c:ser>
        <c:ser>
          <c:idx val="3"/>
          <c:order val="3"/>
          <c:tx>
            <c:v>Total Production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Template'!$B$26:$N$26</c:f>
              <c:numCache/>
            </c:numRef>
          </c:val>
          <c:smooth val="0"/>
        </c:ser>
        <c:axId val="466613848"/>
        <c:axId val="1326082081"/>
      </c:lineChart>
      <c:catAx>
        <c:axId val="46661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6082081"/>
      </c:catAx>
      <c:valAx>
        <c:axId val="132608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Production 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66138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77673806870044"/>
          <c:y val="0.07303370786516854"/>
          <c:w val="0.8408560821241303"/>
          <c:h val="0.8033707865168539"/>
        </c:manualLayout>
      </c:layout>
      <c:lineChart>
        <c:ser>
          <c:idx val="0"/>
          <c:order val="0"/>
          <c:tx>
            <c:v>Cum. 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'2-tier leveled'!$C$10:$C$21</c:f>
            </c:strRef>
          </c:cat>
          <c:val>
            <c:numRef>
              <c:f>'2-tier leveled'!$G$10:$G$21</c:f>
              <c:numCache/>
            </c:numRef>
          </c:val>
          <c:smooth val="0"/>
        </c:ser>
        <c:ser>
          <c:idx val="1"/>
          <c:order val="1"/>
          <c:tx>
            <c:v>Cum. 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'2-tier leveled'!$C$10:$C$21</c:f>
            </c:strRef>
          </c:cat>
          <c:val>
            <c:numRef>
              <c:f>'2-tier leveled'!$H$10:$H$21</c:f>
              <c:numCache/>
            </c:numRef>
          </c:val>
          <c:smooth val="0"/>
        </c:ser>
        <c:axId val="1068979668"/>
        <c:axId val="1992815082"/>
      </c:lineChart>
      <c:catAx>
        <c:axId val="1068979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992815082"/>
      </c:catAx>
      <c:valAx>
        <c:axId val="19928150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068979668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16389573631087087"/>
          <c:y val="0.10955056179775281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876777251184834"/>
          <c:y val="0.06403948588492664"/>
          <c:w val="0.7819905213270142"/>
          <c:h val="0.8251241450557856"/>
        </c:manualLayout>
      </c:layout>
      <c:lineChart>
        <c:ser>
          <c:idx val="0"/>
          <c:order val="0"/>
          <c:tx>
            <c:v>Cumulative Production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LP!$M$10:$M$21</c:f>
            </c:strRef>
          </c:cat>
          <c:val>
            <c:numRef>
              <c:f>LP!$N$10:$N$22</c:f>
              <c:numCache/>
            </c:numRef>
          </c:val>
          <c:smooth val="0"/>
        </c:ser>
        <c:ser>
          <c:idx val="1"/>
          <c:order val="1"/>
          <c:tx>
            <c:v>Cumulative Demand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LP!$M$10:$M$21</c:f>
            </c:strRef>
          </c:cat>
          <c:val>
            <c:numRef>
              <c:f>LP!$O$10:$O$22</c:f>
              <c:numCache/>
            </c:numRef>
          </c:val>
          <c:smooth val="0"/>
        </c:ser>
        <c:axId val="85970817"/>
        <c:axId val="142550847"/>
      </c:lineChart>
      <c:catAx>
        <c:axId val="85970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mm" sourceLinked="0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42550847"/>
      </c:catAx>
      <c:valAx>
        <c:axId val="142550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85970817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3104265402843602"/>
          <c:y val="0.03448279491379367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876777251184843"/>
          <c:y val="0.06403948588492668"/>
          <c:w val="0.7819905213270142"/>
          <c:h val="0.8251241450557857"/>
        </c:manualLayout>
      </c:layout>
      <c:lineChart>
        <c:ser>
          <c:idx val="0"/>
          <c:order val="0"/>
          <c:tx>
            <c:v>Cumulative Production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LPDiffStart!$N$10:$N$22</c:f>
              <c:numCache/>
            </c:numRef>
          </c:val>
          <c:smooth val="0"/>
        </c:ser>
        <c:ser>
          <c:idx val="1"/>
          <c:order val="1"/>
          <c:tx>
            <c:v>Cumulative Demand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LPDiffStart!$O$10:$O$22</c:f>
              <c:numCache/>
            </c:numRef>
          </c:val>
          <c:smooth val="0"/>
        </c:ser>
        <c:axId val="730981780"/>
        <c:axId val="1668788482"/>
      </c:lineChart>
      <c:catAx>
        <c:axId val="73098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mm" sourceLinked="0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668788482"/>
      </c:catAx>
      <c:valAx>
        <c:axId val="1668788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730981780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31042659990081883"/>
          <c:y val="0.034482889158086005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876777251184843"/>
          <c:y val="0.06403948588492668"/>
          <c:w val="0.7819905213270142"/>
          <c:h val="0.8251241450557857"/>
        </c:manualLayout>
      </c:layout>
      <c:lineChart>
        <c:ser>
          <c:idx val="0"/>
          <c:order val="0"/>
          <c:tx>
            <c:v>Cumulative Production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'LP2'!$N$10:$N$34</c:f>
              <c:numCache/>
            </c:numRef>
          </c:val>
          <c:smooth val="0"/>
        </c:ser>
        <c:ser>
          <c:idx val="1"/>
          <c:order val="1"/>
          <c:tx>
            <c:v>Cumulative Demand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'LP2'!$O$10:$O$34</c:f>
              <c:numCache/>
            </c:numRef>
          </c:val>
          <c:smooth val="0"/>
        </c:ser>
        <c:axId val="731068545"/>
        <c:axId val="1264614945"/>
      </c:lineChart>
      <c:catAx>
        <c:axId val="731068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mm" sourceLinked="0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264614945"/>
      </c:catAx>
      <c:valAx>
        <c:axId val="126461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731068545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31042649687550783"/>
          <c:y val="0.034482770298873935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Cumulative Demand Vs Cumulative Production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Cum. Demand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Template'!$B$27:$N$27</c:f>
              <c:numCache/>
            </c:numRef>
          </c:val>
          <c:smooth val="0"/>
        </c:ser>
        <c:ser>
          <c:idx val="1"/>
          <c:order val="1"/>
          <c:tx>
            <c:v>Cum. Production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'Base Model Template'!$B$22:$N$22</c:f>
            </c:strRef>
          </c:cat>
          <c:val>
            <c:numRef>
              <c:f>'Base Model Template'!$B$28:$N$28</c:f>
              <c:numCache/>
            </c:numRef>
          </c:val>
          <c:smooth val="0"/>
        </c:ser>
        <c:axId val="492599684"/>
        <c:axId val="2044825833"/>
      </c:lineChart>
      <c:catAx>
        <c:axId val="492599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4825833"/>
      </c:catAx>
      <c:valAx>
        <c:axId val="204482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25996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CDOL limits vs Overall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Overall Cost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'Analysis Report from ASP'!$A$30:$A$54</c:f>
            </c:numRef>
          </c:xVal>
          <c:yVal>
            <c:numRef>
              <c:f>'Analysis Report from ASP'!$B$30:$B$54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54172"/>
        <c:axId val="1934416039"/>
      </c:scatterChart>
      <c:valAx>
        <c:axId val="1127854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4416039"/>
      </c:valAx>
      <c:valAx>
        <c:axId val="193441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785417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36185064028559"/>
          <c:y val="0.08417536095118158"/>
          <c:w val="0.8457457791537399"/>
          <c:h val="0.7777803351889178"/>
        </c:manualLayout>
      </c:layout>
      <c:lineChart>
        <c:ser>
          <c:idx val="0"/>
          <c:order val="0"/>
          <c:tx>
            <c:v>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leveled_Revised'!$D$9:$O$9</c:f>
            </c:strRef>
          </c:cat>
          <c:val>
            <c:numRef>
              <c:f>'1 shift - leveled_Revised'!$D$10:$O$10</c:f>
              <c:numCache/>
            </c:numRef>
          </c:val>
          <c:smooth val="0"/>
        </c:ser>
        <c:ser>
          <c:idx val="1"/>
          <c:order val="1"/>
          <c:tx>
            <c:v>Regular 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leveled_Revised'!$D$9:$O$9</c:f>
            </c:strRef>
          </c:cat>
          <c:val>
            <c:numRef>
              <c:f>'1 shift - leveled_Revised'!$D$11:$O$11</c:f>
              <c:numCache/>
            </c:numRef>
          </c:val>
          <c:smooth val="0"/>
        </c:ser>
        <c:axId val="440144463"/>
        <c:axId val="1010321452"/>
      </c:lineChart>
      <c:catAx>
        <c:axId val="44014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010321452"/>
      </c:catAx>
      <c:valAx>
        <c:axId val="1010321452"/>
        <c:scaling>
          <c:orientation val="minMax"/>
          <c:max val="15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440144463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18617068738827908"/>
          <c:y val="0.030303030303030304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26530612244898"/>
          <c:y val="0.08305661313949131"/>
          <c:w val="0.8290816326530612"/>
          <c:h val="0.7807321635112183"/>
        </c:manualLayout>
      </c:layout>
      <c:lineChart>
        <c:ser>
          <c:idx val="0"/>
          <c:order val="0"/>
          <c:tx>
            <c:v>Cum. 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leveled_Revised'!$C$9:$O$9</c:f>
            </c:strRef>
          </c:cat>
          <c:val>
            <c:numRef>
              <c:f>'1 shift - leveled_Revised'!$C$13:$O$13</c:f>
              <c:numCache/>
            </c:numRef>
          </c:val>
          <c:smooth val="0"/>
        </c:ser>
        <c:ser>
          <c:idx val="1"/>
          <c:order val="1"/>
          <c:tx>
            <c:v>Cum. 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leveled_Revised'!$C$9:$O$9</c:f>
            </c:strRef>
          </c:cat>
          <c:val>
            <c:numRef>
              <c:f>'1 shift - leveled_Revised'!$C$14:$O$14</c:f>
              <c:numCache/>
            </c:numRef>
          </c:val>
          <c:smooth val="0"/>
        </c:ser>
        <c:axId val="992978699"/>
        <c:axId val="669073763"/>
      </c:lineChart>
      <c:catAx>
        <c:axId val="992978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669073763"/>
      </c:catAx>
      <c:valAx>
        <c:axId val="669073763"/>
        <c:scaling>
          <c:orientation val="minMax"/>
          <c:max val="120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992978699"/>
      </c:valAx>
      <c:spPr>
        <a:solidFill>
          <a:srgbClr val="C0C0C0"/>
        </a:solidFill>
      </c:spPr>
    </c:plotArea>
    <c:legend>
      <c:legendPos val="r"/>
      <c:legendEntry>
        <c:idx val="0"/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</c:legendEntry>
      <c:layout>
        <c:manualLayout>
          <c:xMode val="edge"/>
          <c:yMode val="edge"/>
          <c:x val="0.23214289319604278"/>
          <c:y val="0.059800664451827246"/>
        </c:manualLayout>
      </c:layout>
      <c:overlay val="0"/>
      <c:txPr>
        <a:bodyPr/>
        <a:lstStyle/>
        <a:p>
          <a:pPr lvl="0">
            <a:defRPr b="0" i="0" sz="4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876777251184834"/>
          <c:y val="0.06403948588492664"/>
          <c:w val="0.7819905213270142"/>
          <c:h val="0.8251241450557856"/>
        </c:manualLayout>
      </c:layout>
      <c:lineChart>
        <c:ser>
          <c:idx val="0"/>
          <c:order val="0"/>
          <c:tx>
            <c:v>Cumulative Production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'LP (2)'!$M$10:$M$21</c:f>
            </c:strRef>
          </c:cat>
          <c:val>
            <c:numRef>
              <c:f>'LP (2)'!$N$10:$N$22</c:f>
              <c:numCache/>
            </c:numRef>
          </c:val>
          <c:smooth val="0"/>
        </c:ser>
        <c:ser>
          <c:idx val="1"/>
          <c:order val="1"/>
          <c:tx>
            <c:v>Cumulative Demand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'LP (2)'!$M$10:$M$21</c:f>
            </c:strRef>
          </c:cat>
          <c:val>
            <c:numRef>
              <c:f>'LP (2)'!$O$10:$O$22</c:f>
              <c:numCache/>
            </c:numRef>
          </c:val>
          <c:smooth val="0"/>
        </c:ser>
        <c:axId val="271138391"/>
        <c:axId val="974531173"/>
      </c:lineChart>
      <c:catAx>
        <c:axId val="271138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mmmm" sourceLinked="0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974531173"/>
      </c:catAx>
      <c:valAx>
        <c:axId val="974531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71138391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3104265402843602"/>
          <c:y val="0.03448279491379367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436185064028559"/>
          <c:y val="0.08417536095118158"/>
          <c:w val="0.8457457791537399"/>
          <c:h val="0.7777803351889178"/>
        </c:manualLayout>
      </c:layout>
      <c:lineChart>
        <c:ser>
          <c:idx val="0"/>
          <c:order val="0"/>
          <c:tx>
            <c:v>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leveled'!$B$9:$B$20</c:f>
            </c:strRef>
          </c:cat>
          <c:val>
            <c:numRef>
              <c:f>'1 shift - leveled'!$C$9:$C$20</c:f>
              <c:numCache/>
            </c:numRef>
          </c:val>
          <c:smooth val="0"/>
        </c:ser>
        <c:ser>
          <c:idx val="1"/>
          <c:order val="1"/>
          <c:tx>
            <c:v>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leveled'!$B$9:$B$20</c:f>
            </c:strRef>
          </c:cat>
          <c:val>
            <c:numRef>
              <c:f>'1 shift - leveled'!$D$9:$D$20</c:f>
              <c:numCache/>
            </c:numRef>
          </c:val>
          <c:smooth val="0"/>
        </c:ser>
        <c:axId val="647750514"/>
        <c:axId val="874373292"/>
      </c:lineChart>
      <c:catAx>
        <c:axId val="647750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874373292"/>
      </c:catAx>
      <c:valAx>
        <c:axId val="874373292"/>
        <c:scaling>
          <c:orientation val="minMax"/>
          <c:max val="15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647750514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18617073550737664"/>
          <c:y val="0.030303030303030304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26530612244898"/>
          <c:y val="0.08305661313949131"/>
          <c:w val="0.8290816326530612"/>
          <c:h val="0.7807321635112183"/>
        </c:manualLayout>
      </c:layout>
      <c:lineChart>
        <c:ser>
          <c:idx val="0"/>
          <c:order val="0"/>
          <c:tx>
            <c:v>Cum. 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leveled'!$B$9:$B$20</c:f>
            </c:strRef>
          </c:cat>
          <c:val>
            <c:numRef>
              <c:f>'1 shift - leveled'!$F$9:$F$20</c:f>
              <c:numCache/>
            </c:numRef>
          </c:val>
          <c:smooth val="0"/>
        </c:ser>
        <c:ser>
          <c:idx val="1"/>
          <c:order val="1"/>
          <c:tx>
            <c:v>Cum. 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'1 shift - leveled'!$B$9:$B$20</c:f>
            </c:strRef>
          </c:cat>
          <c:val>
            <c:numRef>
              <c:f>'1 shift - leveled'!$G$9:$G$20</c:f>
              <c:numCache/>
            </c:numRef>
          </c:val>
          <c:smooth val="0"/>
        </c:ser>
        <c:axId val="1660589838"/>
        <c:axId val="1553256087"/>
      </c:lineChart>
      <c:catAx>
        <c:axId val="166058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553256087"/>
      </c:catAx>
      <c:valAx>
        <c:axId val="1553256087"/>
        <c:scaling>
          <c:orientation val="minMax"/>
          <c:max val="120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660589838"/>
      </c:valAx>
      <c:spPr>
        <a:solidFill>
          <a:srgbClr val="C0C0C0"/>
        </a:solidFill>
      </c:spPr>
    </c:plotArea>
    <c:legend>
      <c:legendPos val="r"/>
      <c:legendEntry>
        <c:idx val="0"/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0" i="0" sz="600">
                <a:solidFill>
                  <a:srgbClr val="000000"/>
                </a:solidFill>
                <a:latin typeface="Arial"/>
              </a:defRPr>
            </a:pPr>
          </a:p>
        </c:txPr>
      </c:legendEntry>
      <c:layout>
        <c:manualLayout>
          <c:xMode val="edge"/>
          <c:yMode val="edge"/>
          <c:x val="0.23214285714285715"/>
          <c:y val="0.059800664451827246"/>
        </c:manualLayout>
      </c:layout>
      <c:overlay val="0"/>
      <c:txPr>
        <a:bodyPr/>
        <a:lstStyle/>
        <a:p>
          <a:pPr lvl="0">
            <a:defRPr b="0" i="0" sz="4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886075949367088"/>
          <c:y val="0.0708215297450425"/>
          <c:w val="0.8658227848101265"/>
          <c:h val="0.8130311614730878"/>
        </c:manualLayout>
      </c:layout>
      <c:lineChart>
        <c:ser>
          <c:idx val="0"/>
          <c:order val="0"/>
          <c:tx>
            <c:v>Demand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'2-tier leveled'!$C$10:$C$21</c:f>
            </c:strRef>
          </c:cat>
          <c:val>
            <c:numRef>
              <c:f>'2-tier leveled'!$D$10:$D$21</c:f>
              <c:numCache/>
            </c:numRef>
          </c:val>
          <c:smooth val="0"/>
        </c:ser>
        <c:ser>
          <c:idx val="1"/>
          <c:order val="1"/>
          <c:tx>
            <c:v>Production</c:v>
          </c:tx>
          <c:spPr>
            <a:ln cmpd="sng" w="1905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'2-tier leveled'!$C$10:$C$21</c:f>
            </c:strRef>
          </c:cat>
          <c:val>
            <c:numRef>
              <c:f>'2-tier leveled'!$E$10:$E$21</c:f>
              <c:numCache/>
            </c:numRef>
          </c:val>
          <c:smooth val="0"/>
        </c:ser>
        <c:axId val="506500835"/>
        <c:axId val="416722117"/>
      </c:lineChart>
      <c:catAx>
        <c:axId val="506500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416722117"/>
      </c:catAx>
      <c:valAx>
        <c:axId val="4167221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506500835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13164556962025317"/>
          <c:y val="0.09348441926345609"/>
        </c:manualLayout>
      </c:layout>
      <c:overlay val="0"/>
      <c:txPr>
        <a:bodyPr/>
        <a:lstStyle/>
        <a:p>
          <a:pPr lvl="0">
            <a:defRPr b="0" i="0" sz="6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47625</xdr:colOff>
      <xdr:row>14</xdr:row>
      <xdr:rowOff>85725</xdr:rowOff>
    </xdr:from>
    <xdr:ext cx="4114800" cy="2705100"/>
    <xdr:graphicFrame>
      <xdr:nvGraphicFramePr>
        <xdr:cNvPr id="4281100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981075</xdr:colOff>
      <xdr:row>34</xdr:row>
      <xdr:rowOff>133350</xdr:rowOff>
    </xdr:from>
    <xdr:ext cx="3705225" cy="2705100"/>
    <xdr:graphicFrame>
      <xdr:nvGraphicFramePr>
        <xdr:cNvPr id="15971763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238125</xdr:colOff>
      <xdr:row>5</xdr:row>
      <xdr:rowOff>3429000</xdr:rowOff>
    </xdr:from>
    <xdr:ext cx="3990975" cy="10496550"/>
    <xdr:graphicFrame>
      <xdr:nvGraphicFramePr>
        <xdr:cNvPr id="1118865230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3</xdr:row>
      <xdr:rowOff>8001000</xdr:rowOff>
    </xdr:from>
    <xdr:ext cx="4876800" cy="12439650"/>
    <xdr:graphicFrame>
      <xdr:nvGraphicFramePr>
        <xdr:cNvPr id="58297739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30</xdr:row>
      <xdr:rowOff>95250</xdr:rowOff>
    </xdr:from>
    <xdr:ext cx="5343525" cy="2743200"/>
    <xdr:graphicFrame>
      <xdr:nvGraphicFramePr>
        <xdr:cNvPr id="5816075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57150</xdr:rowOff>
    </xdr:from>
    <xdr:ext cx="5076825" cy="2828925"/>
    <xdr:graphicFrame>
      <xdr:nvGraphicFramePr>
        <xdr:cNvPr id="86872852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22</xdr:row>
      <xdr:rowOff>47625</xdr:rowOff>
    </xdr:from>
    <xdr:ext cx="3962400" cy="2867025"/>
    <xdr:graphicFrame>
      <xdr:nvGraphicFramePr>
        <xdr:cNvPr id="213185091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3</xdr:row>
      <xdr:rowOff>12649200</xdr:rowOff>
    </xdr:from>
    <xdr:ext cx="4019550" cy="0"/>
    <xdr:graphicFrame>
      <xdr:nvGraphicFramePr>
        <xdr:cNvPr id="116554875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57150</xdr:rowOff>
    </xdr:from>
    <xdr:ext cx="4171950" cy="2828925"/>
    <xdr:graphicFrame>
      <xdr:nvGraphicFramePr>
        <xdr:cNvPr id="75005146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514350</xdr:colOff>
      <xdr:row>22</xdr:row>
      <xdr:rowOff>47625</xdr:rowOff>
    </xdr:from>
    <xdr:ext cx="4229100" cy="2867025"/>
    <xdr:graphicFrame>
      <xdr:nvGraphicFramePr>
        <xdr:cNvPr id="1926965316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22</xdr:row>
      <xdr:rowOff>85725</xdr:rowOff>
    </xdr:from>
    <xdr:ext cx="3762375" cy="3362325"/>
    <xdr:graphicFrame>
      <xdr:nvGraphicFramePr>
        <xdr:cNvPr id="214494078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219075</xdr:colOff>
      <xdr:row>22</xdr:row>
      <xdr:rowOff>104775</xdr:rowOff>
    </xdr:from>
    <xdr:ext cx="4267200" cy="3390900"/>
    <xdr:graphicFrame>
      <xdr:nvGraphicFramePr>
        <xdr:cNvPr id="88135238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3</xdr:row>
      <xdr:rowOff>12649200</xdr:rowOff>
    </xdr:from>
    <xdr:ext cx="4019550" cy="0"/>
    <xdr:graphicFrame>
      <xdr:nvGraphicFramePr>
        <xdr:cNvPr id="180295711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aifalik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se Model Template"/>
      <sheetName val="1 shift - leveled_Revised"/>
      <sheetName val="LP (2)"/>
      <sheetName val="1 shift - leveled"/>
      <sheetName val="2-tier leveled"/>
      <sheetName val="LP"/>
      <sheetName val="LPDiffStart"/>
      <sheetName val="L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7.71"/>
    <col customWidth="1" min="3" max="14" width="10.71"/>
    <col customWidth="1" min="15" max="15" width="11.43"/>
    <col customWidth="1" min="16" max="26" width="8.71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3" t="s">
        <v>2</v>
      </c>
    </row>
    <row r="4" ht="12.75" customHeight="1">
      <c r="A4" s="3" t="s">
        <v>3</v>
      </c>
    </row>
    <row r="5" ht="12.75" customHeight="1">
      <c r="A5" s="3" t="s">
        <v>4</v>
      </c>
    </row>
    <row r="6" ht="12.75" customHeight="1"/>
    <row r="7" ht="12.75" customHeight="1"/>
    <row r="8" ht="12.75" customHeight="1">
      <c r="A8" s="4"/>
    </row>
    <row r="9" ht="12.75" customHeight="1">
      <c r="A9" s="5" t="s">
        <v>5</v>
      </c>
      <c r="B9" s="6">
        <v>8.0</v>
      </c>
      <c r="D9" s="7"/>
    </row>
    <row r="10" ht="12.75" customHeight="1">
      <c r="A10" s="5" t="s">
        <v>6</v>
      </c>
      <c r="B10" s="6">
        <v>2400.0</v>
      </c>
      <c r="D10" s="7"/>
    </row>
    <row r="11" ht="12.75" customHeight="1">
      <c r="A11" s="5" t="s">
        <v>7</v>
      </c>
      <c r="B11" s="6">
        <v>1800.0</v>
      </c>
      <c r="D11" s="7"/>
    </row>
    <row r="12" ht="12.75" customHeight="1">
      <c r="A12" s="5" t="s">
        <v>8</v>
      </c>
      <c r="B12" s="6">
        <v>1200.0</v>
      </c>
      <c r="D12" s="7"/>
      <c r="E12" s="7"/>
      <c r="F12" s="8"/>
    </row>
    <row r="13" ht="12.75" customHeight="1">
      <c r="A13" s="5" t="s">
        <v>9</v>
      </c>
      <c r="B13" s="6">
        <v>3300.0</v>
      </c>
      <c r="D13" s="7"/>
      <c r="E13" s="7"/>
      <c r="F13" s="8"/>
    </row>
    <row r="14" ht="12.75" customHeight="1">
      <c r="A14" s="5" t="s">
        <v>10</v>
      </c>
      <c r="B14" s="5">
        <v>13000.0</v>
      </c>
      <c r="D14" s="7"/>
      <c r="E14" s="7"/>
      <c r="F14" s="8"/>
    </row>
    <row r="15" ht="12.75" customHeight="1">
      <c r="D15" s="7"/>
      <c r="E15" s="7"/>
      <c r="F15" s="8"/>
    </row>
    <row r="16" ht="12.75" customHeight="1">
      <c r="A16" s="9"/>
      <c r="B16" s="9"/>
      <c r="D16" s="7"/>
    </row>
    <row r="17" ht="12.75" customHeight="1">
      <c r="A17" s="10" t="s">
        <v>11</v>
      </c>
      <c r="B17" s="11">
        <v>40.0</v>
      </c>
      <c r="D17" s="7"/>
    </row>
    <row r="18" ht="12.75" customHeight="1">
      <c r="A18" s="9"/>
      <c r="B18" s="9"/>
      <c r="D18" s="7"/>
    </row>
    <row r="19" ht="12.75" customHeight="1">
      <c r="A19" s="9"/>
      <c r="B19" s="9"/>
      <c r="D19" s="7"/>
    </row>
    <row r="20" ht="12.75" customHeight="1"/>
    <row r="21" ht="12.75" customHeight="1">
      <c r="A21" s="4" t="s">
        <v>12</v>
      </c>
    </row>
    <row r="22" ht="12.75" customHeight="1">
      <c r="A22" s="10"/>
      <c r="B22" s="10"/>
      <c r="C22" s="12">
        <f t="shared" ref="C22:N22" si="1">B22+30</f>
        <v>30</v>
      </c>
      <c r="D22" s="12">
        <f t="shared" si="1"/>
        <v>60</v>
      </c>
      <c r="E22" s="12">
        <f t="shared" si="1"/>
        <v>90</v>
      </c>
      <c r="F22" s="12">
        <f t="shared" si="1"/>
        <v>120</v>
      </c>
      <c r="G22" s="12">
        <f t="shared" si="1"/>
        <v>150</v>
      </c>
      <c r="H22" s="12">
        <f t="shared" si="1"/>
        <v>180</v>
      </c>
      <c r="I22" s="12">
        <f t="shared" si="1"/>
        <v>210</v>
      </c>
      <c r="J22" s="12">
        <f t="shared" si="1"/>
        <v>240</v>
      </c>
      <c r="K22" s="12">
        <f t="shared" si="1"/>
        <v>270</v>
      </c>
      <c r="L22" s="12">
        <f t="shared" si="1"/>
        <v>300</v>
      </c>
      <c r="M22" s="12">
        <f t="shared" si="1"/>
        <v>330</v>
      </c>
      <c r="N22" s="12">
        <f t="shared" si="1"/>
        <v>360</v>
      </c>
    </row>
    <row r="23" ht="12.75" customHeight="1">
      <c r="A23" s="13" t="s">
        <v>13</v>
      </c>
      <c r="B23" s="10"/>
      <c r="C23" s="14">
        <v>4400.0</v>
      </c>
      <c r="D23" s="14">
        <v>4400.0</v>
      </c>
      <c r="E23" s="14">
        <v>6000.0</v>
      </c>
      <c r="F23" s="14">
        <v>8000.0</v>
      </c>
      <c r="G23" s="14">
        <v>6600.0</v>
      </c>
      <c r="H23" s="14">
        <v>11800.0</v>
      </c>
      <c r="I23" s="14">
        <v>13000.0</v>
      </c>
      <c r="J23" s="14">
        <v>11200.0</v>
      </c>
      <c r="K23" s="14">
        <v>10800.0</v>
      </c>
      <c r="L23" s="14">
        <v>7600.0</v>
      </c>
      <c r="M23" s="14">
        <v>6000.0</v>
      </c>
      <c r="N23" s="14">
        <v>5600.0</v>
      </c>
    </row>
    <row r="24" ht="12.75" customHeight="1">
      <c r="A24" s="13" t="s">
        <v>14</v>
      </c>
      <c r="B24" s="10"/>
      <c r="C24" s="15">
        <f t="shared" ref="C24:N24" si="2">C35*$B$17</f>
        <v>5840</v>
      </c>
      <c r="D24" s="15">
        <f t="shared" si="2"/>
        <v>5840</v>
      </c>
      <c r="E24" s="15">
        <f t="shared" si="2"/>
        <v>5840</v>
      </c>
      <c r="F24" s="15">
        <f t="shared" si="2"/>
        <v>5840</v>
      </c>
      <c r="G24" s="15">
        <f t="shared" si="2"/>
        <v>10200</v>
      </c>
      <c r="H24" s="15">
        <f t="shared" si="2"/>
        <v>10200</v>
      </c>
      <c r="I24" s="15">
        <f t="shared" si="2"/>
        <v>10200</v>
      </c>
      <c r="J24" s="15">
        <f t="shared" si="2"/>
        <v>10200</v>
      </c>
      <c r="K24" s="15">
        <f t="shared" si="2"/>
        <v>10200</v>
      </c>
      <c r="L24" s="15">
        <f t="shared" si="2"/>
        <v>7600</v>
      </c>
      <c r="M24" s="15">
        <f t="shared" si="2"/>
        <v>6000</v>
      </c>
      <c r="N24" s="15">
        <f t="shared" si="2"/>
        <v>5600</v>
      </c>
    </row>
    <row r="25" ht="12.75" customHeight="1">
      <c r="A25" s="16" t="s">
        <v>15</v>
      </c>
      <c r="B25" s="10"/>
      <c r="C25" s="15">
        <f t="shared" ref="C25:N25" si="3">C38*$B$17</f>
        <v>0</v>
      </c>
      <c r="D25" s="15">
        <f t="shared" si="3"/>
        <v>0</v>
      </c>
      <c r="E25" s="15">
        <f t="shared" si="3"/>
        <v>0</v>
      </c>
      <c r="F25" s="15">
        <f t="shared" si="3"/>
        <v>0</v>
      </c>
      <c r="G25" s="15">
        <f t="shared" si="3"/>
        <v>0</v>
      </c>
      <c r="H25" s="15">
        <f t="shared" si="3"/>
        <v>0</v>
      </c>
      <c r="I25" s="15">
        <f t="shared" si="3"/>
        <v>0</v>
      </c>
      <c r="J25" s="15">
        <f t="shared" si="3"/>
        <v>1000</v>
      </c>
      <c r="K25" s="15">
        <f t="shared" si="3"/>
        <v>600</v>
      </c>
      <c r="L25" s="15">
        <f t="shared" si="3"/>
        <v>0</v>
      </c>
      <c r="M25" s="15">
        <f t="shared" si="3"/>
        <v>0</v>
      </c>
      <c r="N25" s="15">
        <f t="shared" si="3"/>
        <v>0</v>
      </c>
    </row>
    <row r="26" ht="12.75" customHeight="1">
      <c r="A26" s="16" t="s">
        <v>16</v>
      </c>
      <c r="B26" s="10"/>
      <c r="C26" s="15">
        <f t="shared" ref="C26:N26" si="4">C24+C25</f>
        <v>5840</v>
      </c>
      <c r="D26" s="15">
        <f t="shared" si="4"/>
        <v>5840</v>
      </c>
      <c r="E26" s="15">
        <f t="shared" si="4"/>
        <v>5840</v>
      </c>
      <c r="F26" s="15">
        <f t="shared" si="4"/>
        <v>5840</v>
      </c>
      <c r="G26" s="15">
        <f t="shared" si="4"/>
        <v>10200</v>
      </c>
      <c r="H26" s="15">
        <f t="shared" si="4"/>
        <v>10200</v>
      </c>
      <c r="I26" s="15">
        <f t="shared" si="4"/>
        <v>10200</v>
      </c>
      <c r="J26" s="15">
        <f t="shared" si="4"/>
        <v>11200</v>
      </c>
      <c r="K26" s="15">
        <f t="shared" si="4"/>
        <v>10800</v>
      </c>
      <c r="L26" s="15">
        <f t="shared" si="4"/>
        <v>7600</v>
      </c>
      <c r="M26" s="15">
        <f t="shared" si="4"/>
        <v>6000</v>
      </c>
      <c r="N26" s="15">
        <f t="shared" si="4"/>
        <v>5600</v>
      </c>
    </row>
    <row r="27" ht="12.75" customHeight="1">
      <c r="A27" s="13" t="s">
        <v>17</v>
      </c>
      <c r="B27" s="10"/>
      <c r="C27" s="17">
        <f t="shared" ref="C27:N27" si="5">B27+C23</f>
        <v>4400</v>
      </c>
      <c r="D27" s="17">
        <f t="shared" si="5"/>
        <v>8800</v>
      </c>
      <c r="E27" s="17">
        <f t="shared" si="5"/>
        <v>14800</v>
      </c>
      <c r="F27" s="17">
        <f t="shared" si="5"/>
        <v>22800</v>
      </c>
      <c r="G27" s="17">
        <f t="shared" si="5"/>
        <v>29400</v>
      </c>
      <c r="H27" s="17">
        <f t="shared" si="5"/>
        <v>41200</v>
      </c>
      <c r="I27" s="17">
        <f t="shared" si="5"/>
        <v>54200</v>
      </c>
      <c r="J27" s="17">
        <f t="shared" si="5"/>
        <v>65400</v>
      </c>
      <c r="K27" s="17">
        <f t="shared" si="5"/>
        <v>76200</v>
      </c>
      <c r="L27" s="17">
        <f t="shared" si="5"/>
        <v>83800</v>
      </c>
      <c r="M27" s="17">
        <f t="shared" si="5"/>
        <v>89800</v>
      </c>
      <c r="N27" s="17">
        <f t="shared" si="5"/>
        <v>95400</v>
      </c>
    </row>
    <row r="28" ht="12.75" customHeight="1">
      <c r="A28" s="13" t="s">
        <v>18</v>
      </c>
      <c r="B28" s="10"/>
      <c r="C28" s="17">
        <f>C24+C25</f>
        <v>5840</v>
      </c>
      <c r="D28" s="17">
        <f t="shared" ref="D28:N28" si="6">C28+SUM(D24:D25)</f>
        <v>11680</v>
      </c>
      <c r="E28" s="17">
        <f t="shared" si="6"/>
        <v>17520</v>
      </c>
      <c r="F28" s="17">
        <f t="shared" si="6"/>
        <v>23360</v>
      </c>
      <c r="G28" s="17">
        <f t="shared" si="6"/>
        <v>33560</v>
      </c>
      <c r="H28" s="17">
        <f t="shared" si="6"/>
        <v>43760</v>
      </c>
      <c r="I28" s="17">
        <f t="shared" si="6"/>
        <v>53960</v>
      </c>
      <c r="J28" s="17">
        <f t="shared" si="6"/>
        <v>65160</v>
      </c>
      <c r="K28" s="17">
        <f t="shared" si="6"/>
        <v>75960</v>
      </c>
      <c r="L28" s="17">
        <f t="shared" si="6"/>
        <v>83560</v>
      </c>
      <c r="M28" s="17">
        <f t="shared" si="6"/>
        <v>89560</v>
      </c>
      <c r="N28" s="17">
        <f t="shared" si="6"/>
        <v>95160</v>
      </c>
    </row>
    <row r="29" ht="12.75" customHeight="1">
      <c r="A29" s="13" t="s">
        <v>19</v>
      </c>
      <c r="B29" s="10">
        <v>240.0</v>
      </c>
      <c r="C29" s="18">
        <f t="shared" ref="C29:N29" si="7">$B$29+C28-C27</f>
        <v>1680</v>
      </c>
      <c r="D29" s="18">
        <f t="shared" si="7"/>
        <v>3120</v>
      </c>
      <c r="E29" s="18">
        <f t="shared" si="7"/>
        <v>2960</v>
      </c>
      <c r="F29" s="18">
        <f t="shared" si="7"/>
        <v>800</v>
      </c>
      <c r="G29" s="18">
        <f t="shared" si="7"/>
        <v>4400</v>
      </c>
      <c r="H29" s="18">
        <f t="shared" si="7"/>
        <v>2800</v>
      </c>
      <c r="I29" s="18">
        <f t="shared" si="7"/>
        <v>0</v>
      </c>
      <c r="J29" s="18">
        <f t="shared" si="7"/>
        <v>0</v>
      </c>
      <c r="K29" s="18">
        <f t="shared" si="7"/>
        <v>0</v>
      </c>
      <c r="L29" s="18">
        <f t="shared" si="7"/>
        <v>0</v>
      </c>
      <c r="M29" s="18">
        <f t="shared" si="7"/>
        <v>0</v>
      </c>
      <c r="N29" s="18">
        <f t="shared" si="7"/>
        <v>0</v>
      </c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ht="12.75" customHeight="1"/>
    <row r="33" ht="12.75" customHeight="1">
      <c r="A33" s="19" t="s">
        <v>20</v>
      </c>
    </row>
    <row r="34" ht="12.75" customHeight="1">
      <c r="A34" s="10"/>
      <c r="B34" s="10"/>
      <c r="C34" s="12">
        <f t="shared" ref="C34:N34" si="8">B34+30</f>
        <v>30</v>
      </c>
      <c r="D34" s="12">
        <f t="shared" si="8"/>
        <v>60</v>
      </c>
      <c r="E34" s="12">
        <f t="shared" si="8"/>
        <v>90</v>
      </c>
      <c r="F34" s="12">
        <f t="shared" si="8"/>
        <v>120</v>
      </c>
      <c r="G34" s="12">
        <f t="shared" si="8"/>
        <v>150</v>
      </c>
      <c r="H34" s="12">
        <f t="shared" si="8"/>
        <v>180</v>
      </c>
      <c r="I34" s="12">
        <f t="shared" si="8"/>
        <v>210</v>
      </c>
      <c r="J34" s="12">
        <f t="shared" si="8"/>
        <v>240</v>
      </c>
      <c r="K34" s="12">
        <f t="shared" si="8"/>
        <v>270</v>
      </c>
      <c r="L34" s="12">
        <f t="shared" si="8"/>
        <v>300</v>
      </c>
      <c r="M34" s="12">
        <f t="shared" si="8"/>
        <v>330</v>
      </c>
      <c r="N34" s="12">
        <f t="shared" si="8"/>
        <v>360</v>
      </c>
    </row>
    <row r="35" ht="12.75" customHeight="1">
      <c r="A35" s="13" t="s">
        <v>21</v>
      </c>
      <c r="B35" s="10">
        <v>160.0</v>
      </c>
      <c r="C35" s="17">
        <f t="shared" ref="C35:N35" si="9">B35+C36-C37</f>
        <v>146</v>
      </c>
      <c r="D35" s="17">
        <f t="shared" si="9"/>
        <v>146</v>
      </c>
      <c r="E35" s="17">
        <f t="shared" si="9"/>
        <v>146</v>
      </c>
      <c r="F35" s="17">
        <f t="shared" si="9"/>
        <v>146</v>
      </c>
      <c r="G35" s="17">
        <f t="shared" si="9"/>
        <v>255</v>
      </c>
      <c r="H35" s="17">
        <f t="shared" si="9"/>
        <v>255</v>
      </c>
      <c r="I35" s="17">
        <f t="shared" si="9"/>
        <v>255</v>
      </c>
      <c r="J35" s="17">
        <f t="shared" si="9"/>
        <v>255</v>
      </c>
      <c r="K35" s="17">
        <f t="shared" si="9"/>
        <v>255</v>
      </c>
      <c r="L35" s="17">
        <f t="shared" si="9"/>
        <v>190</v>
      </c>
      <c r="M35" s="17">
        <f t="shared" si="9"/>
        <v>150</v>
      </c>
      <c r="N35" s="17">
        <f t="shared" si="9"/>
        <v>140</v>
      </c>
    </row>
    <row r="36" ht="12.75" customHeight="1">
      <c r="A36" s="13" t="s">
        <v>22</v>
      </c>
      <c r="B36" s="10"/>
      <c r="C36" s="20">
        <v>0.0</v>
      </c>
      <c r="D36" s="20">
        <v>0.0</v>
      </c>
      <c r="E36" s="20">
        <v>0.0</v>
      </c>
      <c r="F36" s="20">
        <v>0.0</v>
      </c>
      <c r="G36" s="20">
        <v>109.0</v>
      </c>
      <c r="H36" s="20">
        <v>0.0</v>
      </c>
      <c r="I36" s="20">
        <v>0.0</v>
      </c>
      <c r="J36" s="20">
        <v>0.0</v>
      </c>
      <c r="K36" s="20">
        <v>0.0</v>
      </c>
      <c r="L36" s="20">
        <v>0.0</v>
      </c>
      <c r="M36" s="20">
        <v>0.0</v>
      </c>
      <c r="N36" s="20">
        <v>0.0</v>
      </c>
    </row>
    <row r="37" ht="12.75" customHeight="1">
      <c r="A37" s="16" t="s">
        <v>23</v>
      </c>
      <c r="B37" s="10"/>
      <c r="C37" s="20">
        <v>14.0</v>
      </c>
      <c r="D37" s="20">
        <v>0.0</v>
      </c>
      <c r="E37" s="20">
        <v>0.0</v>
      </c>
      <c r="F37" s="20">
        <v>0.0</v>
      </c>
      <c r="G37" s="20">
        <v>0.0</v>
      </c>
      <c r="H37" s="20">
        <v>0.0</v>
      </c>
      <c r="I37" s="20">
        <v>0.0</v>
      </c>
      <c r="J37" s="20">
        <v>0.0</v>
      </c>
      <c r="K37" s="20">
        <v>0.0</v>
      </c>
      <c r="L37" s="20">
        <v>65.0</v>
      </c>
      <c r="M37" s="20">
        <v>40.0</v>
      </c>
      <c r="N37" s="20">
        <v>10.0</v>
      </c>
    </row>
    <row r="38" ht="12.75" customHeight="1">
      <c r="A38" s="13" t="s">
        <v>24</v>
      </c>
      <c r="B38" s="10"/>
      <c r="C38" s="18">
        <v>0.0</v>
      </c>
      <c r="D38" s="18">
        <v>0.0</v>
      </c>
      <c r="E38" s="18">
        <v>0.0</v>
      </c>
      <c r="F38" s="18">
        <v>0.0</v>
      </c>
      <c r="G38" s="18">
        <v>0.0</v>
      </c>
      <c r="H38" s="18">
        <v>0.0</v>
      </c>
      <c r="I38" s="18">
        <v>0.0</v>
      </c>
      <c r="J38" s="18">
        <v>25.0</v>
      </c>
      <c r="K38" s="18">
        <v>15.0</v>
      </c>
      <c r="L38" s="18">
        <v>0.0</v>
      </c>
      <c r="M38" s="18">
        <v>0.0</v>
      </c>
      <c r="N38" s="18">
        <v>0.0</v>
      </c>
    </row>
    <row r="39" ht="12.75" customHeight="1">
      <c r="A39" s="21" t="s">
        <v>25</v>
      </c>
      <c r="B39" s="22">
        <v>0.1</v>
      </c>
      <c r="C39" s="23">
        <f t="shared" ref="C39:N39" si="10">$B$39*C35</f>
        <v>14.6</v>
      </c>
      <c r="D39" s="23">
        <f t="shared" si="10"/>
        <v>14.6</v>
      </c>
      <c r="E39" s="23">
        <f t="shared" si="10"/>
        <v>14.6</v>
      </c>
      <c r="F39" s="23">
        <f t="shared" si="10"/>
        <v>14.6</v>
      </c>
      <c r="G39" s="23">
        <f t="shared" si="10"/>
        <v>25.5</v>
      </c>
      <c r="H39" s="23">
        <f t="shared" si="10"/>
        <v>25.5</v>
      </c>
      <c r="I39" s="23">
        <f t="shared" si="10"/>
        <v>25.5</v>
      </c>
      <c r="J39" s="23">
        <f t="shared" si="10"/>
        <v>25.5</v>
      </c>
      <c r="K39" s="23">
        <f t="shared" si="10"/>
        <v>25.5</v>
      </c>
      <c r="L39" s="23">
        <f t="shared" si="10"/>
        <v>19</v>
      </c>
      <c r="M39" s="23">
        <f t="shared" si="10"/>
        <v>15</v>
      </c>
      <c r="N39" s="23">
        <f t="shared" si="10"/>
        <v>14</v>
      </c>
    </row>
    <row r="40" ht="12.75" customHeight="1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ht="12.75" customHeight="1">
      <c r="A41" s="19" t="s">
        <v>26</v>
      </c>
    </row>
    <row r="42" ht="12.75" customHeight="1">
      <c r="A42" s="25"/>
      <c r="B42" s="25"/>
      <c r="C42" s="26">
        <f t="shared" ref="C42:N42" si="11">B42+30</f>
        <v>30</v>
      </c>
      <c r="D42" s="26">
        <f t="shared" si="11"/>
        <v>60</v>
      </c>
      <c r="E42" s="26">
        <f t="shared" si="11"/>
        <v>90</v>
      </c>
      <c r="F42" s="26">
        <f t="shared" si="11"/>
        <v>120</v>
      </c>
      <c r="G42" s="26">
        <f t="shared" si="11"/>
        <v>150</v>
      </c>
      <c r="H42" s="26">
        <f t="shared" si="11"/>
        <v>180</v>
      </c>
      <c r="I42" s="26">
        <f t="shared" si="11"/>
        <v>210</v>
      </c>
      <c r="J42" s="26">
        <f t="shared" si="11"/>
        <v>240</v>
      </c>
      <c r="K42" s="26">
        <f t="shared" si="11"/>
        <v>270</v>
      </c>
      <c r="L42" s="26">
        <f t="shared" si="11"/>
        <v>300</v>
      </c>
      <c r="M42" s="26">
        <f t="shared" si="11"/>
        <v>330</v>
      </c>
      <c r="N42" s="26">
        <f t="shared" si="11"/>
        <v>360</v>
      </c>
      <c r="O42" s="27" t="s">
        <v>27</v>
      </c>
    </row>
    <row r="43" ht="12.75" customHeight="1">
      <c r="A43" s="28" t="s">
        <v>28</v>
      </c>
      <c r="B43" s="25"/>
      <c r="C43" s="17">
        <f t="shared" ref="C43:N43" si="12">C36*$B$11</f>
        <v>0</v>
      </c>
      <c r="D43" s="17">
        <f t="shared" si="12"/>
        <v>0</v>
      </c>
      <c r="E43" s="17">
        <f t="shared" si="12"/>
        <v>0</v>
      </c>
      <c r="F43" s="17">
        <f t="shared" si="12"/>
        <v>0</v>
      </c>
      <c r="G43" s="17">
        <f t="shared" si="12"/>
        <v>196200</v>
      </c>
      <c r="H43" s="17">
        <f t="shared" si="12"/>
        <v>0</v>
      </c>
      <c r="I43" s="17">
        <f t="shared" si="12"/>
        <v>0</v>
      </c>
      <c r="J43" s="17">
        <f t="shared" si="12"/>
        <v>0</v>
      </c>
      <c r="K43" s="17">
        <f t="shared" si="12"/>
        <v>0</v>
      </c>
      <c r="L43" s="17">
        <f t="shared" si="12"/>
        <v>0</v>
      </c>
      <c r="M43" s="17">
        <f t="shared" si="12"/>
        <v>0</v>
      </c>
      <c r="N43" s="17">
        <f t="shared" si="12"/>
        <v>0</v>
      </c>
      <c r="O43" s="27">
        <f t="shared" ref="O43:O46" si="14">SUM(C43:N43)</f>
        <v>196200</v>
      </c>
    </row>
    <row r="44" ht="12.75" customHeight="1">
      <c r="A44" s="28" t="s">
        <v>29</v>
      </c>
      <c r="B44" s="25"/>
      <c r="C44" s="17">
        <f t="shared" ref="C44:N44" si="13">C37*$B$12</f>
        <v>16800</v>
      </c>
      <c r="D44" s="17">
        <f t="shared" si="13"/>
        <v>0</v>
      </c>
      <c r="E44" s="17">
        <f t="shared" si="13"/>
        <v>0</v>
      </c>
      <c r="F44" s="17">
        <f t="shared" si="13"/>
        <v>0</v>
      </c>
      <c r="G44" s="17">
        <f t="shared" si="13"/>
        <v>0</v>
      </c>
      <c r="H44" s="17">
        <f t="shared" si="13"/>
        <v>0</v>
      </c>
      <c r="I44" s="17">
        <f t="shared" si="13"/>
        <v>0</v>
      </c>
      <c r="J44" s="17">
        <f t="shared" si="13"/>
        <v>0</v>
      </c>
      <c r="K44" s="17">
        <f t="shared" si="13"/>
        <v>0</v>
      </c>
      <c r="L44" s="17">
        <f t="shared" si="13"/>
        <v>78000</v>
      </c>
      <c r="M44" s="17">
        <f t="shared" si="13"/>
        <v>48000</v>
      </c>
      <c r="N44" s="17">
        <f t="shared" si="13"/>
        <v>12000</v>
      </c>
      <c r="O44" s="27">
        <f t="shared" si="14"/>
        <v>154800</v>
      </c>
    </row>
    <row r="45" ht="12.75" customHeight="1">
      <c r="A45" s="29" t="s">
        <v>30</v>
      </c>
      <c r="B45" s="25"/>
      <c r="C45" s="17">
        <f t="shared" ref="C45:N45" si="15">C29*$B$9</f>
        <v>13440</v>
      </c>
      <c r="D45" s="17">
        <f t="shared" si="15"/>
        <v>24960</v>
      </c>
      <c r="E45" s="17">
        <f t="shared" si="15"/>
        <v>23680</v>
      </c>
      <c r="F45" s="17">
        <f t="shared" si="15"/>
        <v>6400</v>
      </c>
      <c r="G45" s="17">
        <f t="shared" si="15"/>
        <v>35200</v>
      </c>
      <c r="H45" s="17">
        <f t="shared" si="15"/>
        <v>22400</v>
      </c>
      <c r="I45" s="17">
        <f t="shared" si="15"/>
        <v>0</v>
      </c>
      <c r="J45" s="17">
        <f t="shared" si="15"/>
        <v>0</v>
      </c>
      <c r="K45" s="17">
        <f t="shared" si="15"/>
        <v>0</v>
      </c>
      <c r="L45" s="17">
        <f t="shared" si="15"/>
        <v>0</v>
      </c>
      <c r="M45" s="17">
        <f t="shared" si="15"/>
        <v>0</v>
      </c>
      <c r="N45" s="17">
        <f t="shared" si="15"/>
        <v>0</v>
      </c>
      <c r="O45" s="27">
        <f t="shared" si="14"/>
        <v>126080</v>
      </c>
    </row>
    <row r="46" ht="12.75" customHeight="1">
      <c r="A46" s="28" t="s">
        <v>31</v>
      </c>
      <c r="B46" s="25"/>
      <c r="C46" s="17">
        <f t="shared" ref="C46:N46" si="16">C35*$B$10</f>
        <v>350400</v>
      </c>
      <c r="D46" s="17">
        <f t="shared" si="16"/>
        <v>350400</v>
      </c>
      <c r="E46" s="17">
        <f t="shared" si="16"/>
        <v>350400</v>
      </c>
      <c r="F46" s="17">
        <f t="shared" si="16"/>
        <v>350400</v>
      </c>
      <c r="G46" s="17">
        <f t="shared" si="16"/>
        <v>612000</v>
      </c>
      <c r="H46" s="17">
        <f t="shared" si="16"/>
        <v>612000</v>
      </c>
      <c r="I46" s="17">
        <f t="shared" si="16"/>
        <v>612000</v>
      </c>
      <c r="J46" s="17">
        <f t="shared" si="16"/>
        <v>612000</v>
      </c>
      <c r="K46" s="17">
        <f t="shared" si="16"/>
        <v>612000</v>
      </c>
      <c r="L46" s="17">
        <f t="shared" si="16"/>
        <v>456000</v>
      </c>
      <c r="M46" s="17">
        <f t="shared" si="16"/>
        <v>360000</v>
      </c>
      <c r="N46" s="17">
        <f t="shared" si="16"/>
        <v>336000</v>
      </c>
      <c r="O46" s="27">
        <f t="shared" si="14"/>
        <v>5613600</v>
      </c>
    </row>
    <row r="47" ht="12.75" customHeight="1">
      <c r="A47" s="28" t="s">
        <v>32</v>
      </c>
      <c r="B47" s="25"/>
      <c r="C47" s="17">
        <f t="shared" ref="C47:N47" si="17">C38*$B$13</f>
        <v>0</v>
      </c>
      <c r="D47" s="17">
        <f t="shared" si="17"/>
        <v>0</v>
      </c>
      <c r="E47" s="17">
        <f t="shared" si="17"/>
        <v>0</v>
      </c>
      <c r="F47" s="17">
        <f t="shared" si="17"/>
        <v>0</v>
      </c>
      <c r="G47" s="17">
        <f t="shared" si="17"/>
        <v>0</v>
      </c>
      <c r="H47" s="17">
        <f t="shared" si="17"/>
        <v>0</v>
      </c>
      <c r="I47" s="17">
        <f t="shared" si="17"/>
        <v>0</v>
      </c>
      <c r="J47" s="17">
        <f t="shared" si="17"/>
        <v>82500</v>
      </c>
      <c r="K47" s="17">
        <f t="shared" si="17"/>
        <v>49500</v>
      </c>
      <c r="L47" s="17">
        <f t="shared" si="17"/>
        <v>0</v>
      </c>
      <c r="M47" s="17">
        <f t="shared" si="17"/>
        <v>0</v>
      </c>
      <c r="N47" s="17">
        <f t="shared" si="17"/>
        <v>0</v>
      </c>
      <c r="O47" s="27">
        <f>SUM(B47:N47)</f>
        <v>132000</v>
      </c>
    </row>
    <row r="48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 t="s">
        <v>33</v>
      </c>
      <c r="O48" s="27">
        <f>SUM(O43:O47)</f>
        <v>6222680</v>
      </c>
    </row>
    <row r="49" ht="12.75" customHeight="1"/>
    <row r="50" ht="12.75" customHeight="1"/>
    <row r="51" ht="12.75" customHeight="1"/>
    <row r="52" ht="12.75" customHeight="1"/>
    <row r="53" ht="12.75" customHeight="1">
      <c r="O53" s="27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71"/>
    <col customWidth="1" min="3" max="3" width="12.14"/>
    <col customWidth="1" min="4" max="7" width="8.71"/>
    <col customWidth="1" min="8" max="8" width="9.71"/>
    <col customWidth="1" min="9" max="9" width="10.43"/>
    <col customWidth="1" min="10" max="10" width="8.71"/>
    <col customWidth="1" min="11" max="11" width="13.14"/>
    <col customWidth="1" min="12" max="26" width="8.71"/>
  </cols>
  <sheetData>
    <row r="1" ht="12.75" customHeight="1">
      <c r="A1" s="4" t="s">
        <v>77</v>
      </c>
    </row>
    <row r="2" ht="12.75" customHeight="1"/>
    <row r="3" ht="12.75" customHeight="1">
      <c r="D3" s="31">
        <v>160.0</v>
      </c>
      <c r="E3" s="31" t="s">
        <v>80</v>
      </c>
      <c r="F3" s="71">
        <v>40.0</v>
      </c>
      <c r="G3" s="9" t="s">
        <v>81</v>
      </c>
    </row>
    <row r="4" ht="12.75" customHeight="1">
      <c r="D4" s="72">
        <v>10.0</v>
      </c>
      <c r="E4" s="31" t="s">
        <v>80</v>
      </c>
      <c r="F4" s="31" t="s">
        <v>82</v>
      </c>
    </row>
    <row r="5" ht="12.75" customHeight="1">
      <c r="D5" s="72">
        <v>300.0</v>
      </c>
      <c r="E5" s="31" t="s">
        <v>80</v>
      </c>
      <c r="F5" s="31" t="s">
        <v>83</v>
      </c>
    </row>
    <row r="6" ht="12.75" customHeight="1">
      <c r="C6" s="22"/>
      <c r="D6" s="73">
        <v>1.0</v>
      </c>
      <c r="E6" s="31" t="s">
        <v>84</v>
      </c>
    </row>
    <row r="7" ht="12.75" customHeight="1"/>
    <row r="8" ht="12.75" customHeight="1">
      <c r="A8" s="74"/>
      <c r="B8" s="75" t="s">
        <v>85</v>
      </c>
      <c r="C8" s="75" t="s">
        <v>78</v>
      </c>
      <c r="D8" s="75" t="s">
        <v>7</v>
      </c>
      <c r="E8" s="75" t="s">
        <v>8</v>
      </c>
      <c r="F8" s="75" t="s">
        <v>24</v>
      </c>
      <c r="G8" s="75" t="s">
        <v>86</v>
      </c>
      <c r="H8" s="75" t="s">
        <v>87</v>
      </c>
      <c r="I8" s="75" t="s">
        <v>12</v>
      </c>
      <c r="J8" s="75" t="s">
        <v>19</v>
      </c>
      <c r="L8" s="31" t="s">
        <v>88</v>
      </c>
      <c r="N8" s="76" t="s">
        <v>89</v>
      </c>
      <c r="O8" s="76" t="s">
        <v>90</v>
      </c>
      <c r="P8" s="31" t="s">
        <v>88</v>
      </c>
    </row>
    <row r="9" ht="12.75" customHeight="1">
      <c r="A9" s="104">
        <v>39948.0</v>
      </c>
      <c r="B9" s="9"/>
      <c r="C9" s="9"/>
      <c r="D9" s="9"/>
      <c r="E9" s="9"/>
      <c r="F9" s="9"/>
      <c r="G9" s="9"/>
      <c r="H9" s="9"/>
      <c r="I9" s="9"/>
      <c r="J9" s="23">
        <v>240.0</v>
      </c>
      <c r="L9" s="31" t="s">
        <v>88</v>
      </c>
      <c r="P9" s="31" t="s">
        <v>88</v>
      </c>
    </row>
    <row r="10" ht="12.75" customHeight="1">
      <c r="A10" s="78">
        <f t="shared" ref="A10:A21" si="1">A9+30</f>
        <v>39978</v>
      </c>
      <c r="B10" s="79">
        <v>11800.0</v>
      </c>
      <c r="C10" s="23">
        <f>D3+D10-E10</f>
        <v>270</v>
      </c>
      <c r="D10" s="80">
        <v>109.99999999999984</v>
      </c>
      <c r="E10" s="80">
        <v>0.0</v>
      </c>
      <c r="F10" s="80">
        <v>19.000000000000092</v>
      </c>
      <c r="G10" s="23">
        <f t="shared" ref="G10:G21" si="2">C10*$D$6</f>
        <v>270</v>
      </c>
      <c r="H10" s="23">
        <f t="shared" ref="H10:H21" si="3">$F$3*(C10+F10)</f>
        <v>11560</v>
      </c>
      <c r="I10" s="80">
        <v>11559.999999999996</v>
      </c>
      <c r="J10" s="23">
        <f t="shared" ref="J10:J21" si="4">J9+I10-B10</f>
        <v>0</v>
      </c>
      <c r="M10" s="81">
        <v>611.0</v>
      </c>
      <c r="N10" s="23">
        <f t="shared" ref="N10:N21" si="5">I10+N9</f>
        <v>11560</v>
      </c>
      <c r="O10" s="23">
        <f t="shared" ref="O10:O21" si="6">B10+O9</f>
        <v>11800</v>
      </c>
    </row>
    <row r="11" ht="12.75" customHeight="1">
      <c r="A11" s="78">
        <f t="shared" si="1"/>
        <v>40008</v>
      </c>
      <c r="B11" s="79">
        <v>13000.0</v>
      </c>
      <c r="C11" s="23">
        <f t="shared" ref="C11:C21" si="7">C10+D11-E11</f>
        <v>270</v>
      </c>
      <c r="D11" s="80">
        <v>0.0</v>
      </c>
      <c r="E11" s="80">
        <v>0.0</v>
      </c>
      <c r="F11" s="80">
        <v>55.00000000000018</v>
      </c>
      <c r="G11" s="23">
        <f t="shared" si="2"/>
        <v>270</v>
      </c>
      <c r="H11" s="23">
        <f t="shared" si="3"/>
        <v>13000</v>
      </c>
      <c r="I11" s="80">
        <v>13000.0</v>
      </c>
      <c r="J11" s="23">
        <f t="shared" si="4"/>
        <v>0</v>
      </c>
      <c r="M11" s="81">
        <f t="shared" ref="M11:M21" si="8">M10+31</f>
        <v>642</v>
      </c>
      <c r="N11" s="23">
        <f t="shared" si="5"/>
        <v>24560</v>
      </c>
      <c r="O11" s="23">
        <f t="shared" si="6"/>
        <v>24800</v>
      </c>
    </row>
    <row r="12" ht="12.75" customHeight="1">
      <c r="A12" s="78">
        <f t="shared" si="1"/>
        <v>40038</v>
      </c>
      <c r="B12" s="79">
        <v>11200.0</v>
      </c>
      <c r="C12" s="23">
        <f t="shared" si="7"/>
        <v>270</v>
      </c>
      <c r="D12" s="80">
        <v>0.0</v>
      </c>
      <c r="E12" s="80">
        <v>0.0</v>
      </c>
      <c r="F12" s="80">
        <v>10.0</v>
      </c>
      <c r="G12" s="23">
        <f t="shared" si="2"/>
        <v>270</v>
      </c>
      <c r="H12" s="23">
        <f t="shared" si="3"/>
        <v>11200</v>
      </c>
      <c r="I12" s="80">
        <v>11200.0</v>
      </c>
      <c r="J12" s="23">
        <f t="shared" si="4"/>
        <v>0</v>
      </c>
      <c r="M12" s="81">
        <f t="shared" si="8"/>
        <v>673</v>
      </c>
      <c r="N12" s="23">
        <f t="shared" si="5"/>
        <v>35760</v>
      </c>
      <c r="O12" s="23">
        <f t="shared" si="6"/>
        <v>36000</v>
      </c>
    </row>
    <row r="13" ht="12.75" customHeight="1">
      <c r="A13" s="78">
        <f t="shared" si="1"/>
        <v>40068</v>
      </c>
      <c r="B13" s="79">
        <v>10800.0</v>
      </c>
      <c r="C13" s="23">
        <f t="shared" si="7"/>
        <v>270</v>
      </c>
      <c r="D13" s="80">
        <v>0.0</v>
      </c>
      <c r="E13" s="80">
        <v>0.0</v>
      </c>
      <c r="F13" s="80">
        <v>0.0</v>
      </c>
      <c r="G13" s="23">
        <f t="shared" si="2"/>
        <v>270</v>
      </c>
      <c r="H13" s="23">
        <f t="shared" si="3"/>
        <v>10800</v>
      </c>
      <c r="I13" s="80">
        <v>10800.0</v>
      </c>
      <c r="J13" s="23">
        <f t="shared" si="4"/>
        <v>0</v>
      </c>
      <c r="M13" s="81">
        <f t="shared" si="8"/>
        <v>704</v>
      </c>
      <c r="N13" s="23">
        <f t="shared" si="5"/>
        <v>46560</v>
      </c>
      <c r="O13" s="23">
        <f t="shared" si="6"/>
        <v>46800</v>
      </c>
    </row>
    <row r="14" ht="12.75" customHeight="1">
      <c r="A14" s="78">
        <f t="shared" si="1"/>
        <v>40098</v>
      </c>
      <c r="B14" s="79">
        <v>7600.0</v>
      </c>
      <c r="C14" s="23">
        <f t="shared" si="7"/>
        <v>190</v>
      </c>
      <c r="D14" s="80">
        <v>0.0</v>
      </c>
      <c r="E14" s="80">
        <v>80.0</v>
      </c>
      <c r="F14" s="80">
        <v>0.0</v>
      </c>
      <c r="G14" s="23">
        <f t="shared" si="2"/>
        <v>190</v>
      </c>
      <c r="H14" s="23">
        <f t="shared" si="3"/>
        <v>7600</v>
      </c>
      <c r="I14" s="80">
        <v>7600.0</v>
      </c>
      <c r="J14" s="23">
        <f t="shared" si="4"/>
        <v>0</v>
      </c>
      <c r="M14" s="81">
        <f t="shared" si="8"/>
        <v>735</v>
      </c>
      <c r="N14" s="23">
        <f t="shared" si="5"/>
        <v>54160</v>
      </c>
      <c r="O14" s="23">
        <f t="shared" si="6"/>
        <v>54400</v>
      </c>
    </row>
    <row r="15" ht="12.75" customHeight="1">
      <c r="A15" s="78">
        <f t="shared" si="1"/>
        <v>40128</v>
      </c>
      <c r="B15" s="79">
        <v>6000.0</v>
      </c>
      <c r="C15" s="23">
        <f t="shared" si="7"/>
        <v>150</v>
      </c>
      <c r="D15" s="80">
        <v>0.0</v>
      </c>
      <c r="E15" s="80">
        <v>40.0</v>
      </c>
      <c r="F15" s="80">
        <v>0.0</v>
      </c>
      <c r="G15" s="23">
        <f t="shared" si="2"/>
        <v>150</v>
      </c>
      <c r="H15" s="23">
        <f t="shared" si="3"/>
        <v>6000</v>
      </c>
      <c r="I15" s="80">
        <v>6000.0</v>
      </c>
      <c r="J15" s="23">
        <f t="shared" si="4"/>
        <v>0</v>
      </c>
      <c r="M15" s="81">
        <f t="shared" si="8"/>
        <v>766</v>
      </c>
      <c r="N15" s="23">
        <f t="shared" si="5"/>
        <v>60160</v>
      </c>
      <c r="O15" s="23">
        <f t="shared" si="6"/>
        <v>60400</v>
      </c>
    </row>
    <row r="16" ht="12.75" customHeight="1">
      <c r="A16" s="78">
        <f t="shared" si="1"/>
        <v>40158</v>
      </c>
      <c r="B16" s="79">
        <v>5600.0</v>
      </c>
      <c r="C16" s="23">
        <f t="shared" si="7"/>
        <v>145.8333333</v>
      </c>
      <c r="D16" s="80">
        <v>0.0</v>
      </c>
      <c r="E16" s="80">
        <v>4.166666666666437</v>
      </c>
      <c r="F16" s="80">
        <v>0.0</v>
      </c>
      <c r="G16" s="23">
        <f t="shared" si="2"/>
        <v>145.8333333</v>
      </c>
      <c r="H16" s="23">
        <f t="shared" si="3"/>
        <v>5833.333333</v>
      </c>
      <c r="I16" s="80">
        <v>5833.333333333336</v>
      </c>
      <c r="J16" s="23">
        <f t="shared" si="4"/>
        <v>233.3333333</v>
      </c>
      <c r="M16" s="81">
        <f t="shared" si="8"/>
        <v>797</v>
      </c>
      <c r="N16" s="23">
        <f t="shared" si="5"/>
        <v>65993.33333</v>
      </c>
      <c r="O16" s="23">
        <f t="shared" si="6"/>
        <v>66000</v>
      </c>
    </row>
    <row r="17" ht="12.75" customHeight="1">
      <c r="A17" s="78">
        <f t="shared" si="1"/>
        <v>40188</v>
      </c>
      <c r="B17" s="79">
        <v>4400.0</v>
      </c>
      <c r="C17" s="23">
        <f t="shared" si="7"/>
        <v>145.8333333</v>
      </c>
      <c r="D17" s="80">
        <v>0.0</v>
      </c>
      <c r="E17" s="80">
        <v>0.0</v>
      </c>
      <c r="F17" s="80">
        <v>0.0</v>
      </c>
      <c r="G17" s="23">
        <f t="shared" si="2"/>
        <v>145.8333333</v>
      </c>
      <c r="H17" s="23">
        <f t="shared" si="3"/>
        <v>5833.333333</v>
      </c>
      <c r="I17" s="80">
        <v>5833.3333333333285</v>
      </c>
      <c r="J17" s="23">
        <f t="shared" si="4"/>
        <v>1666.666667</v>
      </c>
      <c r="M17" s="81">
        <f t="shared" si="8"/>
        <v>828</v>
      </c>
      <c r="N17" s="23">
        <f t="shared" si="5"/>
        <v>71826.66667</v>
      </c>
      <c r="O17" s="23">
        <f t="shared" si="6"/>
        <v>70400</v>
      </c>
    </row>
    <row r="18" ht="12.75" customHeight="1">
      <c r="A18" s="78">
        <f t="shared" si="1"/>
        <v>40218</v>
      </c>
      <c r="B18" s="79">
        <v>4400.0</v>
      </c>
      <c r="C18" s="23">
        <f t="shared" si="7"/>
        <v>145.8333333</v>
      </c>
      <c r="D18" s="80">
        <v>0.0</v>
      </c>
      <c r="E18" s="80">
        <v>0.0</v>
      </c>
      <c r="F18" s="80">
        <v>0.0</v>
      </c>
      <c r="G18" s="23">
        <f t="shared" si="2"/>
        <v>145.8333333</v>
      </c>
      <c r="H18" s="23">
        <f t="shared" si="3"/>
        <v>5833.333333</v>
      </c>
      <c r="I18" s="80">
        <v>5833.3333333333285</v>
      </c>
      <c r="J18" s="23">
        <f t="shared" si="4"/>
        <v>3100</v>
      </c>
      <c r="M18" s="81">
        <f t="shared" si="8"/>
        <v>859</v>
      </c>
      <c r="N18" s="23">
        <f t="shared" si="5"/>
        <v>77660</v>
      </c>
      <c r="O18" s="23">
        <f t="shared" si="6"/>
        <v>74800</v>
      </c>
    </row>
    <row r="19" ht="12.75" customHeight="1">
      <c r="A19" s="78">
        <f t="shared" si="1"/>
        <v>40248</v>
      </c>
      <c r="B19" s="79">
        <v>6000.0</v>
      </c>
      <c r="C19" s="23">
        <f t="shared" si="7"/>
        <v>145.8333333</v>
      </c>
      <c r="D19" s="80">
        <v>0.0</v>
      </c>
      <c r="E19" s="80">
        <v>0.0</v>
      </c>
      <c r="F19" s="80">
        <v>0.0</v>
      </c>
      <c r="G19" s="23">
        <f t="shared" si="2"/>
        <v>145.8333333</v>
      </c>
      <c r="H19" s="23">
        <f t="shared" si="3"/>
        <v>5833.333333</v>
      </c>
      <c r="I19" s="80">
        <v>5833.333333333336</v>
      </c>
      <c r="J19" s="23">
        <f t="shared" si="4"/>
        <v>2933.333333</v>
      </c>
      <c r="M19" s="81">
        <f t="shared" si="8"/>
        <v>890</v>
      </c>
      <c r="N19" s="23">
        <f t="shared" si="5"/>
        <v>83493.33333</v>
      </c>
      <c r="O19" s="23">
        <f t="shared" si="6"/>
        <v>80800</v>
      </c>
    </row>
    <row r="20" ht="12.75" customHeight="1">
      <c r="A20" s="78">
        <f t="shared" si="1"/>
        <v>40278</v>
      </c>
      <c r="B20" s="79">
        <v>8000.0</v>
      </c>
      <c r="C20" s="23">
        <f t="shared" si="7"/>
        <v>145.8333333</v>
      </c>
      <c r="D20" s="80">
        <v>0.0</v>
      </c>
      <c r="E20" s="80">
        <v>0.0</v>
      </c>
      <c r="F20" s="80">
        <v>0.0</v>
      </c>
      <c r="G20" s="23">
        <f t="shared" si="2"/>
        <v>145.8333333</v>
      </c>
      <c r="H20" s="23">
        <f t="shared" si="3"/>
        <v>5833.333333</v>
      </c>
      <c r="I20" s="80">
        <v>5833.333333333336</v>
      </c>
      <c r="J20" s="23">
        <f t="shared" si="4"/>
        <v>766.6666667</v>
      </c>
      <c r="M20" s="81">
        <f t="shared" si="8"/>
        <v>921</v>
      </c>
      <c r="N20" s="23">
        <f t="shared" si="5"/>
        <v>89326.66667</v>
      </c>
      <c r="O20" s="23">
        <f t="shared" si="6"/>
        <v>88800</v>
      </c>
    </row>
    <row r="21" ht="12.75" customHeight="1">
      <c r="A21" s="78">
        <f t="shared" si="1"/>
        <v>40308</v>
      </c>
      <c r="B21" s="79">
        <v>6600.0</v>
      </c>
      <c r="C21" s="23">
        <f t="shared" si="7"/>
        <v>145.8333333</v>
      </c>
      <c r="D21" s="80">
        <v>0.0</v>
      </c>
      <c r="E21" s="80">
        <v>0.0</v>
      </c>
      <c r="F21" s="80">
        <v>0.0</v>
      </c>
      <c r="G21" s="23">
        <f t="shared" si="2"/>
        <v>145.8333333</v>
      </c>
      <c r="H21" s="23">
        <f t="shared" si="3"/>
        <v>5833.333333</v>
      </c>
      <c r="I21" s="80">
        <v>5833.333333333336</v>
      </c>
      <c r="J21" s="23">
        <f t="shared" si="4"/>
        <v>0</v>
      </c>
      <c r="M21" s="81">
        <f t="shared" si="8"/>
        <v>952</v>
      </c>
      <c r="N21" s="23">
        <f t="shared" si="5"/>
        <v>95160</v>
      </c>
      <c r="O21" s="23">
        <f t="shared" si="6"/>
        <v>95400</v>
      </c>
    </row>
    <row r="22" ht="12.75" customHeight="1">
      <c r="A22" s="76" t="s">
        <v>27</v>
      </c>
      <c r="B22" s="82">
        <f t="shared" ref="B22:F22" si="9">SUM(B10:B21)</f>
        <v>95400</v>
      </c>
      <c r="C22" s="82">
        <f t="shared" si="9"/>
        <v>2295</v>
      </c>
      <c r="D22" s="82">
        <f t="shared" si="9"/>
        <v>110</v>
      </c>
      <c r="E22" s="82">
        <f t="shared" si="9"/>
        <v>124.1666667</v>
      </c>
      <c r="F22" s="82">
        <f t="shared" si="9"/>
        <v>84</v>
      </c>
      <c r="G22" s="83"/>
      <c r="H22" s="83"/>
      <c r="I22" s="84"/>
      <c r="J22" s="82">
        <f>SUM(J10:J21)</f>
        <v>8700</v>
      </c>
      <c r="N22" s="23"/>
      <c r="O22" s="23"/>
    </row>
    <row r="23" ht="12.75" customHeight="1"/>
    <row r="24" ht="12.75" customHeight="1">
      <c r="B24" s="85" t="s">
        <v>5</v>
      </c>
      <c r="C24" s="86">
        <v>8.0</v>
      </c>
      <c r="D24" s="87"/>
    </row>
    <row r="25" ht="12.75" customHeight="1">
      <c r="B25" s="85" t="s">
        <v>6</v>
      </c>
      <c r="C25" s="86">
        <v>2400.0</v>
      </c>
      <c r="D25" s="23"/>
    </row>
    <row r="26" ht="12.75" customHeight="1">
      <c r="B26" s="85" t="s">
        <v>7</v>
      </c>
      <c r="C26" s="86">
        <v>1800.0</v>
      </c>
    </row>
    <row r="27" ht="12.75" customHeight="1">
      <c r="B27" s="85" t="s">
        <v>8</v>
      </c>
      <c r="C27" s="86">
        <v>1200.0</v>
      </c>
    </row>
    <row r="28" ht="12.75" customHeight="1">
      <c r="B28" s="85" t="s">
        <v>9</v>
      </c>
      <c r="C28" s="86">
        <v>3300.0</v>
      </c>
    </row>
    <row r="29" ht="12.75" customHeight="1">
      <c r="B29" s="85"/>
    </row>
    <row r="30" ht="12.75" customHeight="1">
      <c r="B30" s="85" t="s">
        <v>91</v>
      </c>
      <c r="C30" s="88">
        <f>C22*C25</f>
        <v>5508000</v>
      </c>
      <c r="D30" s="89">
        <f>C26*D22</f>
        <v>198000</v>
      </c>
      <c r="E30" s="90">
        <f>E22*C27</f>
        <v>149000</v>
      </c>
      <c r="F30" s="89">
        <f>F22*C28</f>
        <v>277200</v>
      </c>
      <c r="G30" s="90"/>
      <c r="H30" s="90"/>
      <c r="I30" s="90"/>
      <c r="J30" s="91">
        <f>J22*C24</f>
        <v>69600</v>
      </c>
    </row>
    <row r="31" ht="12.75" customHeight="1">
      <c r="K31" s="92">
        <f>J30+C30+D30+E30+F30</f>
        <v>6201800</v>
      </c>
    </row>
    <row r="32" ht="12.75" customHeight="1"/>
    <row r="33" ht="12.75" customHeight="1">
      <c r="M33" s="79"/>
    </row>
    <row r="34" ht="12.75" customHeight="1">
      <c r="K34" s="23"/>
      <c r="M34" s="79"/>
    </row>
    <row r="35" ht="12.75" customHeight="1">
      <c r="M35" s="79"/>
    </row>
    <row r="36" ht="12.75" customHeight="1">
      <c r="M36" s="79"/>
    </row>
    <row r="37" ht="12.75" customHeight="1">
      <c r="M37" s="79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9" width="8.71"/>
    <col customWidth="1" min="10" max="10" width="11.14"/>
    <col customWidth="1" min="11" max="11" width="12.43"/>
    <col customWidth="1" min="12" max="26" width="8.71"/>
  </cols>
  <sheetData>
    <row r="1" ht="12.75" customHeight="1">
      <c r="A1" s="4" t="s">
        <v>77</v>
      </c>
    </row>
    <row r="2" ht="12.75" customHeight="1"/>
    <row r="3" ht="12.75" customHeight="1">
      <c r="D3" s="31">
        <v>160.0</v>
      </c>
      <c r="E3" s="31" t="s">
        <v>80</v>
      </c>
      <c r="F3" s="71">
        <v>40.0</v>
      </c>
      <c r="G3" s="9" t="s">
        <v>81</v>
      </c>
    </row>
    <row r="4" ht="12.75" customHeight="1">
      <c r="D4" s="72">
        <v>10.0</v>
      </c>
      <c r="E4" s="31" t="s">
        <v>80</v>
      </c>
      <c r="F4" s="31" t="s">
        <v>82</v>
      </c>
    </row>
    <row r="5" ht="12.75" customHeight="1">
      <c r="D5" s="72">
        <v>300.0</v>
      </c>
      <c r="E5" s="31" t="s">
        <v>80</v>
      </c>
      <c r="F5" s="31" t="s">
        <v>83</v>
      </c>
    </row>
    <row r="6" ht="12.75" customHeight="1">
      <c r="C6" s="22"/>
      <c r="D6" s="73">
        <v>1.0</v>
      </c>
      <c r="E6" s="31" t="s">
        <v>84</v>
      </c>
    </row>
    <row r="7" ht="12.75" customHeight="1"/>
    <row r="8" ht="12.75" customHeight="1">
      <c r="A8" s="74"/>
      <c r="B8" s="75" t="s">
        <v>85</v>
      </c>
      <c r="C8" s="75" t="s">
        <v>78</v>
      </c>
      <c r="D8" s="75" t="s">
        <v>7</v>
      </c>
      <c r="E8" s="75" t="s">
        <v>8</v>
      </c>
      <c r="F8" s="75" t="s">
        <v>24</v>
      </c>
      <c r="G8" s="75" t="s">
        <v>86</v>
      </c>
      <c r="H8" s="75" t="s">
        <v>87</v>
      </c>
      <c r="I8" s="75" t="s">
        <v>12</v>
      </c>
      <c r="J8" s="75" t="s">
        <v>19</v>
      </c>
      <c r="L8" s="31" t="s">
        <v>88</v>
      </c>
      <c r="N8" s="76" t="s">
        <v>89</v>
      </c>
      <c r="O8" s="76" t="s">
        <v>90</v>
      </c>
      <c r="P8" s="31" t="s">
        <v>88</v>
      </c>
    </row>
    <row r="9" ht="12.75" customHeight="1">
      <c r="A9" s="77"/>
      <c r="B9" s="9"/>
      <c r="C9" s="9"/>
      <c r="D9" s="9"/>
      <c r="E9" s="9"/>
      <c r="F9" s="9"/>
      <c r="G9" s="9"/>
      <c r="H9" s="9"/>
      <c r="I9" s="9"/>
      <c r="J9" s="23">
        <v>240.0</v>
      </c>
      <c r="L9" s="31" t="s">
        <v>88</v>
      </c>
      <c r="P9" s="31" t="s">
        <v>88</v>
      </c>
    </row>
    <row r="10" ht="12.75" customHeight="1">
      <c r="A10" s="78">
        <f t="shared" ref="A10:A33" si="1">A9+30</f>
        <v>30</v>
      </c>
      <c r="B10" s="79">
        <v>4400.0</v>
      </c>
      <c r="C10" s="23">
        <f>D3+D10-E10</f>
        <v>160</v>
      </c>
      <c r="D10" s="80">
        <v>0.0</v>
      </c>
      <c r="E10" s="80">
        <v>0.0</v>
      </c>
      <c r="F10" s="80">
        <v>0.0</v>
      </c>
      <c r="G10" s="23">
        <f t="shared" ref="G10:G33" si="2">C10*$D$6</f>
        <v>160</v>
      </c>
      <c r="H10" s="23">
        <f t="shared" ref="H10:H33" si="3">$F$3*(C10+F10)</f>
        <v>6400</v>
      </c>
      <c r="I10" s="80">
        <v>6399.999999860299</v>
      </c>
      <c r="J10" s="23">
        <f t="shared" ref="J10:J33" si="4">J9+I10-B10</f>
        <v>2240</v>
      </c>
      <c r="M10" s="81">
        <v>611.0</v>
      </c>
      <c r="N10" s="23">
        <f t="shared" ref="N10:N27" si="5">I10+N9</f>
        <v>6400</v>
      </c>
      <c r="O10" s="23">
        <f t="shared" ref="O10:O27" si="6">B10+O9</f>
        <v>4400</v>
      </c>
    </row>
    <row r="11" ht="12.75" customHeight="1">
      <c r="A11" s="78">
        <f t="shared" si="1"/>
        <v>60</v>
      </c>
      <c r="B11" s="79">
        <v>4400.0</v>
      </c>
      <c r="C11" s="23">
        <f t="shared" ref="C11:C33" si="7">C10+D11-E11</f>
        <v>160</v>
      </c>
      <c r="D11" s="80">
        <v>0.0</v>
      </c>
      <c r="E11" s="80">
        <v>0.0</v>
      </c>
      <c r="F11" s="80">
        <v>0.0</v>
      </c>
      <c r="G11" s="23">
        <f t="shared" si="2"/>
        <v>160</v>
      </c>
      <c r="H11" s="23">
        <f t="shared" si="3"/>
        <v>6400</v>
      </c>
      <c r="I11" s="80">
        <v>6399.999999860299</v>
      </c>
      <c r="J11" s="23">
        <f t="shared" si="4"/>
        <v>4240</v>
      </c>
      <c r="M11" s="81">
        <f t="shared" ref="M11:M27" si="8">M10+31</f>
        <v>642</v>
      </c>
      <c r="N11" s="23">
        <f t="shared" si="5"/>
        <v>12800</v>
      </c>
      <c r="O11" s="23">
        <f t="shared" si="6"/>
        <v>8800</v>
      </c>
    </row>
    <row r="12" ht="12.75" customHeight="1">
      <c r="A12" s="78">
        <f t="shared" si="1"/>
        <v>90</v>
      </c>
      <c r="B12" s="79">
        <v>6000.0</v>
      </c>
      <c r="C12" s="23">
        <f t="shared" si="7"/>
        <v>160</v>
      </c>
      <c r="D12" s="80">
        <v>0.0</v>
      </c>
      <c r="E12" s="80">
        <v>0.0</v>
      </c>
      <c r="F12" s="80">
        <v>0.0</v>
      </c>
      <c r="G12" s="23">
        <f t="shared" si="2"/>
        <v>160</v>
      </c>
      <c r="H12" s="23">
        <f t="shared" si="3"/>
        <v>6400</v>
      </c>
      <c r="I12" s="80">
        <v>6399.9999998603</v>
      </c>
      <c r="J12" s="23">
        <f t="shared" si="4"/>
        <v>4640</v>
      </c>
      <c r="M12" s="81">
        <f t="shared" si="8"/>
        <v>673</v>
      </c>
      <c r="N12" s="23">
        <f t="shared" si="5"/>
        <v>19200</v>
      </c>
      <c r="O12" s="23">
        <f t="shared" si="6"/>
        <v>14800</v>
      </c>
    </row>
    <row r="13" ht="12.75" customHeight="1">
      <c r="A13" s="78">
        <f t="shared" si="1"/>
        <v>120</v>
      </c>
      <c r="B13" s="79">
        <v>8000.0</v>
      </c>
      <c r="C13" s="23">
        <f t="shared" si="7"/>
        <v>160</v>
      </c>
      <c r="D13" s="80">
        <v>0.0</v>
      </c>
      <c r="E13" s="80">
        <v>0.0</v>
      </c>
      <c r="F13" s="80">
        <v>0.0</v>
      </c>
      <c r="G13" s="23">
        <f t="shared" si="2"/>
        <v>160</v>
      </c>
      <c r="H13" s="23">
        <f t="shared" si="3"/>
        <v>6400</v>
      </c>
      <c r="I13" s="80">
        <v>6399.999999860301</v>
      </c>
      <c r="J13" s="23">
        <f t="shared" si="4"/>
        <v>3039.999999</v>
      </c>
      <c r="M13" s="81">
        <f t="shared" si="8"/>
        <v>704</v>
      </c>
      <c r="N13" s="23">
        <f t="shared" si="5"/>
        <v>25600</v>
      </c>
      <c r="O13" s="23">
        <f t="shared" si="6"/>
        <v>22800</v>
      </c>
    </row>
    <row r="14" ht="12.75" customHeight="1">
      <c r="A14" s="78">
        <f t="shared" si="1"/>
        <v>150</v>
      </c>
      <c r="B14" s="79">
        <v>6600.0</v>
      </c>
      <c r="C14" s="23">
        <f t="shared" si="7"/>
        <v>200</v>
      </c>
      <c r="D14" s="80">
        <v>40.0</v>
      </c>
      <c r="E14" s="80">
        <v>0.0</v>
      </c>
      <c r="F14" s="80">
        <v>0.0</v>
      </c>
      <c r="G14" s="23">
        <f t="shared" si="2"/>
        <v>200</v>
      </c>
      <c r="H14" s="23">
        <f t="shared" si="3"/>
        <v>8000</v>
      </c>
      <c r="I14" s="80">
        <v>8000.0</v>
      </c>
      <c r="J14" s="23">
        <f t="shared" si="4"/>
        <v>4439.999999</v>
      </c>
      <c r="M14" s="81">
        <f t="shared" si="8"/>
        <v>735</v>
      </c>
      <c r="N14" s="23">
        <f t="shared" si="5"/>
        <v>33600</v>
      </c>
      <c r="O14" s="23">
        <f t="shared" si="6"/>
        <v>29400</v>
      </c>
    </row>
    <row r="15" ht="12.75" customHeight="1">
      <c r="A15" s="78">
        <f t="shared" si="1"/>
        <v>180</v>
      </c>
      <c r="B15" s="79">
        <v>11800.0</v>
      </c>
      <c r="C15" s="23">
        <f t="shared" si="7"/>
        <v>230</v>
      </c>
      <c r="D15" s="80">
        <v>30.0</v>
      </c>
      <c r="E15" s="80">
        <v>0.0</v>
      </c>
      <c r="F15" s="80">
        <v>0.0</v>
      </c>
      <c r="G15" s="23">
        <f t="shared" si="2"/>
        <v>230</v>
      </c>
      <c r="H15" s="23">
        <f t="shared" si="3"/>
        <v>9200</v>
      </c>
      <c r="I15" s="80">
        <v>9000.0</v>
      </c>
      <c r="J15" s="23">
        <f t="shared" si="4"/>
        <v>1639.999999</v>
      </c>
      <c r="M15" s="81">
        <f t="shared" si="8"/>
        <v>766</v>
      </c>
      <c r="N15" s="23">
        <f t="shared" si="5"/>
        <v>42600</v>
      </c>
      <c r="O15" s="23">
        <f t="shared" si="6"/>
        <v>41200</v>
      </c>
    </row>
    <row r="16" ht="12.75" customHeight="1">
      <c r="A16" s="78">
        <f t="shared" si="1"/>
        <v>210</v>
      </c>
      <c r="B16" s="79">
        <v>13000.0</v>
      </c>
      <c r="C16" s="23">
        <f t="shared" si="7"/>
        <v>230</v>
      </c>
      <c r="D16" s="80">
        <v>0.0</v>
      </c>
      <c r="E16" s="80">
        <v>0.0</v>
      </c>
      <c r="F16" s="80">
        <v>0.0</v>
      </c>
      <c r="G16" s="23">
        <f t="shared" si="2"/>
        <v>230</v>
      </c>
      <c r="H16" s="23">
        <f t="shared" si="3"/>
        <v>9200</v>
      </c>
      <c r="I16" s="80">
        <v>9000.0</v>
      </c>
      <c r="J16" s="23">
        <f t="shared" si="4"/>
        <v>-2360.000001</v>
      </c>
      <c r="M16" s="81">
        <f t="shared" si="8"/>
        <v>797</v>
      </c>
      <c r="N16" s="23">
        <f t="shared" si="5"/>
        <v>51600</v>
      </c>
      <c r="O16" s="23">
        <f t="shared" si="6"/>
        <v>54200</v>
      </c>
    </row>
    <row r="17" ht="12.75" customHeight="1">
      <c r="A17" s="78">
        <f t="shared" si="1"/>
        <v>240</v>
      </c>
      <c r="B17" s="79">
        <v>11200.0</v>
      </c>
      <c r="C17" s="23">
        <f t="shared" si="7"/>
        <v>230</v>
      </c>
      <c r="D17" s="80">
        <v>0.0</v>
      </c>
      <c r="E17" s="80">
        <v>0.0</v>
      </c>
      <c r="F17" s="80">
        <v>50.0</v>
      </c>
      <c r="G17" s="23">
        <f t="shared" si="2"/>
        <v>230</v>
      </c>
      <c r="H17" s="23">
        <f t="shared" si="3"/>
        <v>11200</v>
      </c>
      <c r="I17" s="80">
        <v>11200.0</v>
      </c>
      <c r="J17" s="23">
        <f t="shared" si="4"/>
        <v>-2360.000001</v>
      </c>
      <c r="M17" s="81">
        <f t="shared" si="8"/>
        <v>828</v>
      </c>
      <c r="N17" s="23">
        <f t="shared" si="5"/>
        <v>62800</v>
      </c>
      <c r="O17" s="23">
        <f t="shared" si="6"/>
        <v>65400</v>
      </c>
    </row>
    <row r="18" ht="12.75" customHeight="1">
      <c r="A18" s="78">
        <f t="shared" si="1"/>
        <v>270</v>
      </c>
      <c r="B18" s="79">
        <v>10800.0</v>
      </c>
      <c r="C18" s="23">
        <f t="shared" si="7"/>
        <v>230</v>
      </c>
      <c r="D18" s="80">
        <v>0.0</v>
      </c>
      <c r="E18" s="80">
        <v>0.0</v>
      </c>
      <c r="F18" s="80">
        <v>20.0</v>
      </c>
      <c r="G18" s="23">
        <f t="shared" si="2"/>
        <v>230</v>
      </c>
      <c r="H18" s="23">
        <f t="shared" si="3"/>
        <v>10000</v>
      </c>
      <c r="I18" s="80">
        <v>10799.999956287986</v>
      </c>
      <c r="J18" s="23">
        <f t="shared" si="4"/>
        <v>-2360.000044</v>
      </c>
      <c r="M18" s="81">
        <f t="shared" si="8"/>
        <v>859</v>
      </c>
      <c r="N18" s="23">
        <f t="shared" si="5"/>
        <v>73599.99996</v>
      </c>
      <c r="O18" s="23">
        <f t="shared" si="6"/>
        <v>76200</v>
      </c>
    </row>
    <row r="19" ht="12.75" customHeight="1">
      <c r="A19" s="78">
        <f t="shared" si="1"/>
        <v>300</v>
      </c>
      <c r="B19" s="79">
        <v>7600.0</v>
      </c>
      <c r="C19" s="23">
        <f t="shared" si="7"/>
        <v>180</v>
      </c>
      <c r="D19" s="80">
        <v>0.0</v>
      </c>
      <c r="E19" s="80">
        <v>50.0</v>
      </c>
      <c r="F19" s="80">
        <v>40.0</v>
      </c>
      <c r="G19" s="23">
        <f t="shared" si="2"/>
        <v>180</v>
      </c>
      <c r="H19" s="23">
        <f t="shared" si="3"/>
        <v>8800</v>
      </c>
      <c r="I19" s="80">
        <v>8000.0</v>
      </c>
      <c r="J19" s="23">
        <f t="shared" si="4"/>
        <v>-1960.000044</v>
      </c>
      <c r="M19" s="81">
        <f t="shared" si="8"/>
        <v>890</v>
      </c>
      <c r="N19" s="23">
        <f t="shared" si="5"/>
        <v>81599.99996</v>
      </c>
      <c r="O19" s="23">
        <f t="shared" si="6"/>
        <v>83800</v>
      </c>
    </row>
    <row r="20" ht="12.75" customHeight="1">
      <c r="A20" s="78">
        <f t="shared" si="1"/>
        <v>330</v>
      </c>
      <c r="B20" s="79">
        <v>6000.0</v>
      </c>
      <c r="C20" s="23">
        <f t="shared" si="7"/>
        <v>140</v>
      </c>
      <c r="D20" s="80">
        <v>0.0</v>
      </c>
      <c r="E20" s="80">
        <v>40.00000002186371</v>
      </c>
      <c r="F20" s="80">
        <v>20.0</v>
      </c>
      <c r="G20" s="23">
        <f t="shared" si="2"/>
        <v>140</v>
      </c>
      <c r="H20" s="23">
        <f t="shared" si="3"/>
        <v>6399.999999</v>
      </c>
      <c r="I20" s="80">
        <v>6000.000003143217</v>
      </c>
      <c r="J20" s="23">
        <f t="shared" si="4"/>
        <v>-1960.000041</v>
      </c>
      <c r="M20" s="81">
        <f t="shared" si="8"/>
        <v>921</v>
      </c>
      <c r="N20" s="23">
        <f t="shared" si="5"/>
        <v>87599.99996</v>
      </c>
      <c r="O20" s="23">
        <f t="shared" si="6"/>
        <v>89800</v>
      </c>
    </row>
    <row r="21" ht="12.75" customHeight="1">
      <c r="A21" s="78">
        <f t="shared" si="1"/>
        <v>360</v>
      </c>
      <c r="B21" s="79">
        <v>5600.0</v>
      </c>
      <c r="C21" s="23">
        <f t="shared" si="7"/>
        <v>120</v>
      </c>
      <c r="D21" s="80">
        <v>0.0</v>
      </c>
      <c r="E21" s="80">
        <v>20.0</v>
      </c>
      <c r="F21" s="80">
        <v>0.0</v>
      </c>
      <c r="G21" s="23">
        <f t="shared" si="2"/>
        <v>120</v>
      </c>
      <c r="H21" s="23">
        <f t="shared" si="3"/>
        <v>4799.999999</v>
      </c>
      <c r="I21" s="80">
        <v>5600.000002933671</v>
      </c>
      <c r="J21" s="23">
        <f t="shared" si="4"/>
        <v>-1960.000038</v>
      </c>
      <c r="M21" s="81">
        <f t="shared" si="8"/>
        <v>952</v>
      </c>
      <c r="N21" s="23">
        <f t="shared" si="5"/>
        <v>93199.99996</v>
      </c>
      <c r="O21" s="23">
        <f t="shared" si="6"/>
        <v>95400</v>
      </c>
    </row>
    <row r="22" ht="12.75" customHeight="1">
      <c r="A22" s="78">
        <f t="shared" si="1"/>
        <v>390</v>
      </c>
      <c r="B22" s="79">
        <v>4400.0</v>
      </c>
      <c r="C22" s="23">
        <f t="shared" si="7"/>
        <v>120</v>
      </c>
      <c r="D22" s="80">
        <v>0.0</v>
      </c>
      <c r="E22" s="80">
        <v>0.0</v>
      </c>
      <c r="F22" s="80">
        <v>0.0</v>
      </c>
      <c r="G22" s="23">
        <f t="shared" si="2"/>
        <v>120</v>
      </c>
      <c r="H22" s="23">
        <f t="shared" si="3"/>
        <v>4799.999999</v>
      </c>
      <c r="I22" s="80">
        <v>5600.0000029336725</v>
      </c>
      <c r="J22" s="23">
        <f t="shared" si="4"/>
        <v>-760.0000353</v>
      </c>
      <c r="M22" s="81">
        <f t="shared" si="8"/>
        <v>983</v>
      </c>
      <c r="N22" s="23">
        <f t="shared" si="5"/>
        <v>98799.99996</v>
      </c>
      <c r="O22" s="23">
        <f t="shared" si="6"/>
        <v>99800</v>
      </c>
    </row>
    <row r="23" ht="12.75" customHeight="1">
      <c r="A23" s="78">
        <f t="shared" si="1"/>
        <v>420</v>
      </c>
      <c r="B23" s="79">
        <v>4400.0</v>
      </c>
      <c r="C23" s="23">
        <f t="shared" si="7"/>
        <v>120</v>
      </c>
      <c r="D23" s="80">
        <v>0.0</v>
      </c>
      <c r="E23" s="80">
        <v>0.0</v>
      </c>
      <c r="F23" s="80">
        <v>0.0</v>
      </c>
      <c r="G23" s="23">
        <f t="shared" si="2"/>
        <v>120</v>
      </c>
      <c r="H23" s="23">
        <f t="shared" si="3"/>
        <v>4799.999999</v>
      </c>
      <c r="I23" s="80">
        <v>5600.000002933672</v>
      </c>
      <c r="J23" s="23">
        <f t="shared" si="4"/>
        <v>439.9999677</v>
      </c>
      <c r="M23" s="81">
        <f t="shared" si="8"/>
        <v>1014</v>
      </c>
      <c r="N23" s="23">
        <f t="shared" si="5"/>
        <v>104400</v>
      </c>
      <c r="O23" s="23">
        <f t="shared" si="6"/>
        <v>104200</v>
      </c>
    </row>
    <row r="24" ht="12.75" customHeight="1">
      <c r="A24" s="78">
        <f t="shared" si="1"/>
        <v>450</v>
      </c>
      <c r="B24" s="79">
        <v>6000.0</v>
      </c>
      <c r="C24" s="23">
        <f t="shared" si="7"/>
        <v>120</v>
      </c>
      <c r="D24" s="80">
        <v>0.0</v>
      </c>
      <c r="E24" s="80">
        <v>0.0</v>
      </c>
      <c r="F24" s="80">
        <v>0.0</v>
      </c>
      <c r="G24" s="23">
        <f t="shared" si="2"/>
        <v>120</v>
      </c>
      <c r="H24" s="23">
        <f t="shared" si="3"/>
        <v>4799.999999</v>
      </c>
      <c r="I24" s="80">
        <v>5600.000002933672</v>
      </c>
      <c r="J24" s="23">
        <f t="shared" si="4"/>
        <v>39.99997061</v>
      </c>
      <c r="M24" s="81">
        <f t="shared" si="8"/>
        <v>1045</v>
      </c>
      <c r="N24" s="23">
        <f t="shared" si="5"/>
        <v>110000</v>
      </c>
      <c r="O24" s="23">
        <f t="shared" si="6"/>
        <v>110200</v>
      </c>
    </row>
    <row r="25" ht="12.75" customHeight="1">
      <c r="A25" s="78">
        <f t="shared" si="1"/>
        <v>480</v>
      </c>
      <c r="B25" s="79">
        <v>8000.0</v>
      </c>
      <c r="C25" s="23">
        <f t="shared" si="7"/>
        <v>140</v>
      </c>
      <c r="D25" s="80">
        <v>20.0</v>
      </c>
      <c r="E25" s="80">
        <v>0.0</v>
      </c>
      <c r="F25" s="80">
        <v>0.0</v>
      </c>
      <c r="G25" s="23">
        <f t="shared" si="2"/>
        <v>140</v>
      </c>
      <c r="H25" s="23">
        <f t="shared" si="3"/>
        <v>5599.999999</v>
      </c>
      <c r="I25" s="80">
        <v>6000.000003143194</v>
      </c>
      <c r="J25" s="23">
        <f t="shared" si="4"/>
        <v>-1960.000026</v>
      </c>
      <c r="M25" s="81">
        <f t="shared" si="8"/>
        <v>1076</v>
      </c>
      <c r="N25" s="23">
        <f t="shared" si="5"/>
        <v>116000</v>
      </c>
      <c r="O25" s="23">
        <f t="shared" si="6"/>
        <v>118200</v>
      </c>
    </row>
    <row r="26" ht="12.75" customHeight="1">
      <c r="A26" s="78">
        <f t="shared" si="1"/>
        <v>510</v>
      </c>
      <c r="B26" s="79">
        <v>6600.0</v>
      </c>
      <c r="C26" s="23">
        <f t="shared" si="7"/>
        <v>240</v>
      </c>
      <c r="D26" s="80">
        <v>100.0</v>
      </c>
      <c r="E26" s="80">
        <v>0.0</v>
      </c>
      <c r="F26" s="80">
        <v>0.0</v>
      </c>
      <c r="G26" s="23">
        <f t="shared" si="2"/>
        <v>240</v>
      </c>
      <c r="H26" s="23">
        <f t="shared" si="3"/>
        <v>9599.999999</v>
      </c>
      <c r="I26" s="80">
        <v>10466.666627375202</v>
      </c>
      <c r="J26" s="23">
        <f t="shared" si="4"/>
        <v>1906.666601</v>
      </c>
      <c r="M26" s="81">
        <f t="shared" si="8"/>
        <v>1107</v>
      </c>
      <c r="N26" s="23">
        <f t="shared" si="5"/>
        <v>126466.6666</v>
      </c>
      <c r="O26" s="23">
        <f t="shared" si="6"/>
        <v>124800</v>
      </c>
    </row>
    <row r="27" ht="12.75" customHeight="1">
      <c r="A27" s="78">
        <f t="shared" si="1"/>
        <v>540</v>
      </c>
      <c r="B27" s="79">
        <v>11800.0</v>
      </c>
      <c r="C27" s="23">
        <f t="shared" si="7"/>
        <v>250</v>
      </c>
      <c r="D27" s="80">
        <v>10.0</v>
      </c>
      <c r="E27" s="80">
        <v>0.0</v>
      </c>
      <c r="F27" s="80">
        <v>0.0</v>
      </c>
      <c r="G27" s="23">
        <f t="shared" si="2"/>
        <v>250</v>
      </c>
      <c r="H27" s="23">
        <f t="shared" si="3"/>
        <v>9999.999999</v>
      </c>
      <c r="I27" s="80">
        <v>10466.6666273752</v>
      </c>
      <c r="J27" s="23">
        <f t="shared" si="4"/>
        <v>573.3332285</v>
      </c>
      <c r="M27" s="81">
        <f t="shared" si="8"/>
        <v>1138</v>
      </c>
      <c r="N27" s="23">
        <f t="shared" si="5"/>
        <v>136933.3332</v>
      </c>
      <c r="O27" s="23">
        <f t="shared" si="6"/>
        <v>136600</v>
      </c>
    </row>
    <row r="28" ht="12.75" customHeight="1">
      <c r="A28" s="78">
        <f t="shared" si="1"/>
        <v>570</v>
      </c>
      <c r="B28" s="79">
        <v>13000.0</v>
      </c>
      <c r="C28" s="23">
        <f t="shared" si="7"/>
        <v>250</v>
      </c>
      <c r="D28" s="80">
        <v>0.0</v>
      </c>
      <c r="E28" s="80">
        <v>0.0</v>
      </c>
      <c r="F28" s="80">
        <v>0.0</v>
      </c>
      <c r="G28" s="23">
        <f t="shared" si="2"/>
        <v>250</v>
      </c>
      <c r="H28" s="23">
        <f t="shared" si="3"/>
        <v>9999.999999</v>
      </c>
      <c r="I28" s="80">
        <v>10466.6666273752</v>
      </c>
      <c r="J28" s="23">
        <f t="shared" si="4"/>
        <v>-1960.000144</v>
      </c>
      <c r="M28" s="81">
        <f>M15+31</f>
        <v>797</v>
      </c>
      <c r="N28" s="23">
        <f>I28+N15</f>
        <v>53066.66663</v>
      </c>
      <c r="O28" s="23">
        <f>B28+O15</f>
        <v>54200</v>
      </c>
    </row>
    <row r="29" ht="12.75" customHeight="1">
      <c r="A29" s="78">
        <f t="shared" si="1"/>
        <v>600</v>
      </c>
      <c r="B29" s="79">
        <v>11200.0</v>
      </c>
      <c r="C29" s="23">
        <f t="shared" si="7"/>
        <v>250</v>
      </c>
      <c r="D29" s="80">
        <v>0.0</v>
      </c>
      <c r="E29" s="80">
        <v>0.0</v>
      </c>
      <c r="F29" s="80">
        <v>40.0</v>
      </c>
      <c r="G29" s="23">
        <f t="shared" si="2"/>
        <v>250</v>
      </c>
      <c r="H29" s="23">
        <f t="shared" si="3"/>
        <v>11600</v>
      </c>
      <c r="I29" s="80">
        <v>11199.999989569187</v>
      </c>
      <c r="J29" s="23">
        <f t="shared" si="4"/>
        <v>-1960.000155</v>
      </c>
      <c r="M29" s="81">
        <f t="shared" ref="M29:M33" si="9">M28+31</f>
        <v>828</v>
      </c>
      <c r="N29" s="23">
        <f t="shared" ref="N29:N33" si="10">I29+N28</f>
        <v>64266.66662</v>
      </c>
      <c r="O29" s="23">
        <f t="shared" ref="O29:O33" si="11">B29+O28</f>
        <v>65400</v>
      </c>
    </row>
    <row r="30" ht="12.75" customHeight="1">
      <c r="A30" s="78">
        <f t="shared" si="1"/>
        <v>630</v>
      </c>
      <c r="B30" s="79">
        <v>10800.0</v>
      </c>
      <c r="C30" s="23">
        <f t="shared" si="7"/>
        <v>230</v>
      </c>
      <c r="D30" s="80">
        <v>0.0</v>
      </c>
      <c r="E30" s="80">
        <v>20.0</v>
      </c>
      <c r="F30" s="80">
        <v>50.0</v>
      </c>
      <c r="G30" s="23">
        <f t="shared" si="2"/>
        <v>230</v>
      </c>
      <c r="H30" s="23">
        <f t="shared" si="3"/>
        <v>11200</v>
      </c>
      <c r="I30" s="80">
        <v>10799.999989941716</v>
      </c>
      <c r="J30" s="23">
        <f t="shared" si="4"/>
        <v>-1960.000165</v>
      </c>
      <c r="M30" s="81">
        <f t="shared" si="9"/>
        <v>859</v>
      </c>
      <c r="N30" s="23">
        <f t="shared" si="10"/>
        <v>75066.66661</v>
      </c>
      <c r="O30" s="23">
        <f t="shared" si="11"/>
        <v>76200</v>
      </c>
    </row>
    <row r="31" ht="12.75" customHeight="1">
      <c r="A31" s="78">
        <f t="shared" si="1"/>
        <v>660</v>
      </c>
      <c r="B31" s="79">
        <v>7600.0</v>
      </c>
      <c r="C31" s="23">
        <f t="shared" si="7"/>
        <v>170</v>
      </c>
      <c r="D31" s="80">
        <v>0.0</v>
      </c>
      <c r="E31" s="80">
        <v>60.0</v>
      </c>
      <c r="F31" s="80">
        <v>0.0</v>
      </c>
      <c r="G31" s="23">
        <f t="shared" si="2"/>
        <v>170</v>
      </c>
      <c r="H31" s="23">
        <f t="shared" si="3"/>
        <v>6799.999999</v>
      </c>
      <c r="I31" s="80">
        <v>7599.999992921948</v>
      </c>
      <c r="J31" s="23">
        <f t="shared" si="4"/>
        <v>-1960.000172</v>
      </c>
      <c r="M31" s="81">
        <f t="shared" si="9"/>
        <v>890</v>
      </c>
      <c r="N31" s="23">
        <f t="shared" si="10"/>
        <v>82666.6666</v>
      </c>
      <c r="O31" s="23">
        <f t="shared" si="11"/>
        <v>83800</v>
      </c>
    </row>
    <row r="32" ht="12.75" customHeight="1">
      <c r="A32" s="78">
        <f t="shared" si="1"/>
        <v>690</v>
      </c>
      <c r="B32" s="79">
        <v>6000.0</v>
      </c>
      <c r="C32" s="23">
        <f t="shared" si="7"/>
        <v>120</v>
      </c>
      <c r="D32" s="80">
        <v>0.0</v>
      </c>
      <c r="E32" s="80">
        <v>50.0</v>
      </c>
      <c r="F32" s="80">
        <v>0.0</v>
      </c>
      <c r="G32" s="23">
        <f t="shared" si="2"/>
        <v>120</v>
      </c>
      <c r="H32" s="23">
        <f t="shared" si="3"/>
        <v>4799.999999</v>
      </c>
      <c r="I32" s="80">
        <v>5999.999994412065</v>
      </c>
      <c r="J32" s="23">
        <f t="shared" si="4"/>
        <v>-1960.000177</v>
      </c>
      <c r="M32" s="81">
        <f t="shared" si="9"/>
        <v>921</v>
      </c>
      <c r="N32" s="23">
        <f t="shared" si="10"/>
        <v>88666.66659</v>
      </c>
      <c r="O32" s="23">
        <f t="shared" si="11"/>
        <v>89800</v>
      </c>
    </row>
    <row r="33" ht="12.75" customHeight="1">
      <c r="A33" s="78">
        <f t="shared" si="1"/>
        <v>720</v>
      </c>
      <c r="B33" s="79">
        <v>5600.0</v>
      </c>
      <c r="C33" s="23">
        <f t="shared" si="7"/>
        <v>99.99999998</v>
      </c>
      <c r="D33" s="80">
        <v>0.0</v>
      </c>
      <c r="E33" s="80">
        <v>20.0</v>
      </c>
      <c r="F33" s="80">
        <v>0.0</v>
      </c>
      <c r="G33" s="23">
        <f t="shared" si="2"/>
        <v>99.99999998</v>
      </c>
      <c r="H33" s="23">
        <f t="shared" si="3"/>
        <v>3999.999999</v>
      </c>
      <c r="I33" s="80">
        <v>5599.999994784594</v>
      </c>
      <c r="J33" s="23">
        <f t="shared" si="4"/>
        <v>-1960.000182</v>
      </c>
      <c r="M33" s="81">
        <f t="shared" si="9"/>
        <v>952</v>
      </c>
      <c r="N33" s="23">
        <f t="shared" si="10"/>
        <v>94266.66659</v>
      </c>
      <c r="O33" s="23">
        <f t="shared" si="11"/>
        <v>95400</v>
      </c>
    </row>
    <row r="34" ht="12.75" customHeight="1">
      <c r="A34" s="76" t="s">
        <v>27</v>
      </c>
      <c r="B34" s="82">
        <f t="shared" ref="B34:F34" si="12">SUM(B10:B33)</f>
        <v>190800</v>
      </c>
      <c r="C34" s="82">
        <f t="shared" si="12"/>
        <v>4310</v>
      </c>
      <c r="D34" s="82">
        <f t="shared" si="12"/>
        <v>200</v>
      </c>
      <c r="E34" s="82">
        <f t="shared" si="12"/>
        <v>260</v>
      </c>
      <c r="F34" s="82">
        <f t="shared" si="12"/>
        <v>220</v>
      </c>
      <c r="G34" s="83"/>
      <c r="H34" s="83"/>
      <c r="I34" s="84"/>
      <c r="J34" s="82">
        <f>SUM(J10:J33)</f>
        <v>-4240.00146</v>
      </c>
      <c r="N34" s="23"/>
      <c r="O34" s="23"/>
    </row>
    <row r="35" ht="12.75" customHeight="1"/>
    <row r="36" ht="12.75" customHeight="1">
      <c r="B36" s="85" t="s">
        <v>5</v>
      </c>
      <c r="C36" s="86">
        <v>8.0</v>
      </c>
      <c r="D36" s="87"/>
    </row>
    <row r="37" ht="12.75" customHeight="1">
      <c r="B37" s="85" t="s">
        <v>6</v>
      </c>
      <c r="C37" s="86">
        <v>2400.0</v>
      </c>
      <c r="D37" s="23"/>
    </row>
    <row r="38" ht="12.75" customHeight="1">
      <c r="B38" s="85" t="s">
        <v>7</v>
      </c>
      <c r="C38" s="86">
        <v>1800.0</v>
      </c>
    </row>
    <row r="39" ht="12.75" customHeight="1">
      <c r="B39" s="85" t="s">
        <v>8</v>
      </c>
      <c r="C39" s="86">
        <v>1200.0</v>
      </c>
    </row>
    <row r="40" ht="12.75" customHeight="1">
      <c r="B40" s="85" t="s">
        <v>9</v>
      </c>
      <c r="C40" s="86">
        <v>3300.0</v>
      </c>
    </row>
    <row r="41" ht="12.75" customHeight="1">
      <c r="B41" s="85"/>
    </row>
    <row r="42" ht="12.75" customHeight="1">
      <c r="B42" s="85" t="s">
        <v>91</v>
      </c>
      <c r="C42" s="88">
        <f>C34*C37</f>
        <v>10344000</v>
      </c>
      <c r="D42" s="89">
        <f>C38*D34</f>
        <v>360000</v>
      </c>
      <c r="E42" s="90">
        <f>E34*C39</f>
        <v>312000</v>
      </c>
      <c r="F42" s="89">
        <f>F34*C40</f>
        <v>726000</v>
      </c>
      <c r="G42" s="90"/>
      <c r="H42" s="90"/>
      <c r="I42" s="90"/>
      <c r="J42" s="91">
        <f>J34*C36</f>
        <v>-33920.01168</v>
      </c>
    </row>
    <row r="43" ht="12.75" customHeight="1">
      <c r="K43" s="92">
        <f>J42+C42+D42+E42+F42</f>
        <v>11708079.99</v>
      </c>
    </row>
    <row r="44" ht="12.75" customHeight="1"/>
    <row r="45" ht="12.75" customHeight="1"/>
    <row r="46" ht="12.75" customHeight="1">
      <c r="K46" s="23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0">
        <v>0.223338669</v>
      </c>
    </row>
    <row r="2">
      <c r="A2" s="30">
        <v>0.671655162</v>
      </c>
    </row>
    <row r="3">
      <c r="A3" s="30">
        <v>0.441171331</v>
      </c>
    </row>
    <row r="4">
      <c r="A4" s="30">
        <v>0.056926621</v>
      </c>
      <c r="C4" s="31">
        <f>average(A1:A23)*100</f>
        <v>221.7066439</v>
      </c>
    </row>
    <row r="5">
      <c r="A5" s="30">
        <v>0.878140564</v>
      </c>
    </row>
    <row r="6">
      <c r="A6" s="30">
        <v>0.528096779</v>
      </c>
    </row>
    <row r="7">
      <c r="A7" s="30">
        <v>20.92602592</v>
      </c>
    </row>
    <row r="8">
      <c r="A8" s="30">
        <v>0.710362817</v>
      </c>
    </row>
    <row r="9">
      <c r="A9" s="30">
        <v>0.123015221</v>
      </c>
    </row>
    <row r="10">
      <c r="A10" s="30">
        <v>0.024951122</v>
      </c>
    </row>
    <row r="11">
      <c r="A11" s="30">
        <v>0.398095571</v>
      </c>
    </row>
    <row r="12">
      <c r="A12" s="30">
        <v>0.066482403</v>
      </c>
    </row>
    <row r="13">
      <c r="A13" s="30">
        <v>0.237658029</v>
      </c>
    </row>
    <row r="14">
      <c r="A14" s="30">
        <v>0.667260783</v>
      </c>
    </row>
    <row r="15">
      <c r="A15" s="30">
        <v>0.442597678</v>
      </c>
    </row>
    <row r="16">
      <c r="A16" s="30">
        <v>0.05841358</v>
      </c>
    </row>
    <row r="17">
      <c r="A17" s="30">
        <v>0.879636072</v>
      </c>
    </row>
    <row r="18">
      <c r="A18" s="30">
        <v>0.528547791</v>
      </c>
    </row>
    <row r="19">
      <c r="A19" s="30">
        <v>21.86996736</v>
      </c>
    </row>
    <row r="20">
      <c r="A20" s="30">
        <v>0.711848884</v>
      </c>
    </row>
    <row r="21">
      <c r="A21" s="30">
        <v>0.124169501</v>
      </c>
    </row>
    <row r="22">
      <c r="A22" s="30">
        <v>0.025340371</v>
      </c>
    </row>
    <row r="23">
      <c r="A23" s="30">
        <v>0.398825865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2.29"/>
    <col customWidth="1" min="3" max="3" width="6.14"/>
    <col customWidth="1" min="4" max="5" width="5.86"/>
    <col customWidth="1" min="6" max="7" width="6.14"/>
    <col customWidth="1" min="8" max="8" width="5.29"/>
    <col customWidth="1" min="9" max="9" width="5.71"/>
    <col customWidth="1" min="10" max="10" width="6.14"/>
    <col customWidth="1" min="11" max="11" width="5.86"/>
    <col customWidth="1" min="12" max="15" width="6.14"/>
    <col customWidth="1" min="16" max="17" width="5.86"/>
    <col customWidth="1" min="18" max="19" width="6.14"/>
    <col customWidth="1" min="20" max="20" width="5.29"/>
    <col customWidth="1" min="21" max="21" width="5.71"/>
    <col customWidth="1" min="22" max="22" width="6.14"/>
    <col customWidth="1" min="23" max="23" width="5.86"/>
    <col customWidth="1" min="24" max="27" width="6.14"/>
    <col customWidth="1" min="28" max="29" width="5.86"/>
    <col customWidth="1" min="30" max="31" width="6.14"/>
    <col customWidth="1" min="32" max="32" width="5.29"/>
    <col customWidth="1" min="33" max="33" width="5.71"/>
    <col customWidth="1" min="34" max="34" width="6.14"/>
    <col customWidth="1" min="35" max="35" width="5.86"/>
    <col customWidth="1" min="36" max="37" width="6.14"/>
    <col customWidth="1" min="38" max="38" width="9.71"/>
  </cols>
  <sheetData>
    <row r="1" ht="12.75" customHeight="1">
      <c r="A1" s="32" t="s">
        <v>34</v>
      </c>
      <c r="B1" s="32" t="s">
        <v>35</v>
      </c>
      <c r="C1" s="32" t="s">
        <v>36</v>
      </c>
      <c r="D1" s="32" t="s">
        <v>37</v>
      </c>
      <c r="E1" s="32" t="s">
        <v>38</v>
      </c>
      <c r="F1" s="32" t="s">
        <v>39</v>
      </c>
      <c r="G1" s="32" t="s">
        <v>40</v>
      </c>
      <c r="H1" s="32" t="s">
        <v>41</v>
      </c>
      <c r="I1" s="32" t="s">
        <v>42</v>
      </c>
      <c r="J1" s="32" t="s">
        <v>43</v>
      </c>
      <c r="K1" s="32" t="s">
        <v>44</v>
      </c>
      <c r="L1" s="32" t="s">
        <v>45</v>
      </c>
      <c r="M1" s="32" t="s">
        <v>46</v>
      </c>
      <c r="N1" s="32" t="s">
        <v>47</v>
      </c>
      <c r="O1" s="32" t="s">
        <v>48</v>
      </c>
      <c r="P1" s="32" t="s">
        <v>49</v>
      </c>
      <c r="Q1" s="32" t="s">
        <v>50</v>
      </c>
      <c r="R1" s="32" t="s">
        <v>51</v>
      </c>
      <c r="S1" s="32" t="s">
        <v>52</v>
      </c>
      <c r="T1" s="32" t="s">
        <v>53</v>
      </c>
      <c r="U1" s="32" t="s">
        <v>54</v>
      </c>
      <c r="V1" s="32" t="s">
        <v>55</v>
      </c>
      <c r="W1" s="32" t="s">
        <v>56</v>
      </c>
      <c r="X1" s="32" t="s">
        <v>57</v>
      </c>
      <c r="Y1" s="32" t="s">
        <v>58</v>
      </c>
      <c r="Z1" s="32" t="s">
        <v>59</v>
      </c>
      <c r="AA1" s="32" t="s">
        <v>60</v>
      </c>
      <c r="AB1" s="32" t="s">
        <v>61</v>
      </c>
      <c r="AC1" s="32" t="s">
        <v>62</v>
      </c>
      <c r="AD1" s="32" t="s">
        <v>63</v>
      </c>
      <c r="AE1" s="32" t="s">
        <v>64</v>
      </c>
      <c r="AF1" s="32" t="s">
        <v>65</v>
      </c>
      <c r="AG1" s="32" t="s">
        <v>66</v>
      </c>
      <c r="AH1" s="32" t="s">
        <v>67</v>
      </c>
      <c r="AI1" s="32" t="s">
        <v>68</v>
      </c>
      <c r="AJ1" s="32" t="s">
        <v>69</v>
      </c>
      <c r="AK1" s="32" t="s">
        <v>70</v>
      </c>
      <c r="AL1" s="32" t="s">
        <v>71</v>
      </c>
    </row>
    <row r="2" ht="12.75" customHeight="1">
      <c r="A2" s="33">
        <v>0.05</v>
      </c>
      <c r="B2" s="34">
        <v>0.0</v>
      </c>
      <c r="C2" s="34">
        <v>0.0</v>
      </c>
      <c r="D2" s="34">
        <v>0.0</v>
      </c>
      <c r="E2" s="34">
        <v>0.0</v>
      </c>
      <c r="F2" s="34">
        <v>122.0</v>
      </c>
      <c r="G2" s="34">
        <v>0.0</v>
      </c>
      <c r="H2" s="34">
        <v>0.0</v>
      </c>
      <c r="I2" s="34">
        <v>0.0</v>
      </c>
      <c r="J2" s="34">
        <v>0.0</v>
      </c>
      <c r="K2" s="34">
        <v>0.0</v>
      </c>
      <c r="L2" s="34">
        <v>0.0</v>
      </c>
      <c r="M2" s="34">
        <v>0.0</v>
      </c>
      <c r="N2" s="34">
        <v>19.0</v>
      </c>
      <c r="O2" s="34">
        <v>0.0</v>
      </c>
      <c r="P2" s="34">
        <v>0.0</v>
      </c>
      <c r="Q2" s="34">
        <v>0.0</v>
      </c>
      <c r="R2" s="34">
        <v>0.0</v>
      </c>
      <c r="S2" s="34">
        <v>0.0</v>
      </c>
      <c r="T2" s="34">
        <v>0.0</v>
      </c>
      <c r="U2" s="34">
        <v>0.0</v>
      </c>
      <c r="V2" s="34">
        <v>0.0</v>
      </c>
      <c r="W2" s="34">
        <v>73.0</v>
      </c>
      <c r="X2" s="34">
        <v>40.0</v>
      </c>
      <c r="Y2" s="34">
        <v>10.0</v>
      </c>
      <c r="Z2" s="35">
        <v>0.0</v>
      </c>
      <c r="AA2" s="35">
        <v>0.0</v>
      </c>
      <c r="AB2" s="35">
        <v>0.0</v>
      </c>
      <c r="AC2" s="35">
        <v>0.0</v>
      </c>
      <c r="AD2" s="35">
        <v>0.0</v>
      </c>
      <c r="AE2" s="35">
        <v>0.0</v>
      </c>
      <c r="AF2" s="35">
        <v>0.0</v>
      </c>
      <c r="AG2" s="35">
        <v>13.0</v>
      </c>
      <c r="AH2" s="35">
        <v>7.0</v>
      </c>
      <c r="AI2" s="35">
        <v>0.0</v>
      </c>
      <c r="AJ2" s="35">
        <v>0.0</v>
      </c>
      <c r="AK2" s="35">
        <v>0.0</v>
      </c>
      <c r="AL2" s="36">
        <v>6223840.0</v>
      </c>
    </row>
    <row r="3" ht="12.75" customHeight="1">
      <c r="A3" s="33">
        <v>0.06041666666666667</v>
      </c>
      <c r="B3" s="34">
        <v>0.0</v>
      </c>
      <c r="C3" s="34">
        <v>0.0</v>
      </c>
      <c r="D3" s="34">
        <v>0.0</v>
      </c>
      <c r="E3" s="34">
        <v>0.0</v>
      </c>
      <c r="F3" s="34">
        <v>118.0</v>
      </c>
      <c r="G3" s="34">
        <v>0.0</v>
      </c>
      <c r="H3" s="34">
        <v>0.0</v>
      </c>
      <c r="I3" s="34">
        <v>0.0</v>
      </c>
      <c r="J3" s="34">
        <v>0.0</v>
      </c>
      <c r="K3" s="34">
        <v>0.0</v>
      </c>
      <c r="L3" s="34">
        <v>0.0</v>
      </c>
      <c r="M3" s="34">
        <v>0.0</v>
      </c>
      <c r="N3" s="34">
        <v>17.0</v>
      </c>
      <c r="O3" s="34">
        <v>0.0</v>
      </c>
      <c r="P3" s="34">
        <v>0.0</v>
      </c>
      <c r="Q3" s="34">
        <v>0.0</v>
      </c>
      <c r="R3" s="34">
        <v>0.0</v>
      </c>
      <c r="S3" s="34">
        <v>0.0</v>
      </c>
      <c r="T3" s="34">
        <v>1.0</v>
      </c>
      <c r="U3" s="34">
        <v>0.0</v>
      </c>
      <c r="V3" s="34">
        <v>0.0</v>
      </c>
      <c r="W3" s="34">
        <v>70.0</v>
      </c>
      <c r="X3" s="34">
        <v>40.0</v>
      </c>
      <c r="Y3" s="34">
        <v>10.0</v>
      </c>
      <c r="Z3" s="35">
        <v>0.0</v>
      </c>
      <c r="AA3" s="35">
        <v>0.0</v>
      </c>
      <c r="AB3" s="35">
        <v>0.0</v>
      </c>
      <c r="AC3" s="35">
        <v>0.0</v>
      </c>
      <c r="AD3" s="35">
        <v>0.0</v>
      </c>
      <c r="AE3" s="35">
        <v>0.0</v>
      </c>
      <c r="AF3" s="35">
        <v>0.0</v>
      </c>
      <c r="AG3" s="35">
        <v>15.0</v>
      </c>
      <c r="AH3" s="35">
        <v>10.0</v>
      </c>
      <c r="AI3" s="35">
        <v>0.0</v>
      </c>
      <c r="AJ3" s="35">
        <v>0.0</v>
      </c>
      <c r="AK3" s="35">
        <v>0.0</v>
      </c>
      <c r="AL3" s="36">
        <v>6226260.0</v>
      </c>
    </row>
    <row r="4" ht="12.75" customHeight="1">
      <c r="A4" s="33">
        <v>0.07083333333333333</v>
      </c>
      <c r="B4" s="34">
        <v>0.0</v>
      </c>
      <c r="C4" s="34">
        <v>0.0</v>
      </c>
      <c r="D4" s="34">
        <v>0.0</v>
      </c>
      <c r="E4" s="34">
        <v>0.0</v>
      </c>
      <c r="F4" s="34">
        <v>120.0</v>
      </c>
      <c r="G4" s="34">
        <v>1.0</v>
      </c>
      <c r="H4" s="34">
        <v>0.0</v>
      </c>
      <c r="I4" s="34">
        <v>0.0</v>
      </c>
      <c r="J4" s="34">
        <v>0.0</v>
      </c>
      <c r="K4" s="34">
        <v>0.0</v>
      </c>
      <c r="L4" s="34">
        <v>0.0</v>
      </c>
      <c r="M4" s="34">
        <v>0.0</v>
      </c>
      <c r="N4" s="34">
        <v>19.0</v>
      </c>
      <c r="O4" s="34">
        <v>0.0</v>
      </c>
      <c r="P4" s="34">
        <v>0.0</v>
      </c>
      <c r="Q4" s="34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72.0</v>
      </c>
      <c r="X4" s="34">
        <v>40.0</v>
      </c>
      <c r="Y4" s="34">
        <v>10.0</v>
      </c>
      <c r="Z4" s="35">
        <v>0.0</v>
      </c>
      <c r="AA4" s="35">
        <v>0.0</v>
      </c>
      <c r="AB4" s="35">
        <v>0.0</v>
      </c>
      <c r="AC4" s="35">
        <v>0.0</v>
      </c>
      <c r="AD4" s="35">
        <v>0.0</v>
      </c>
      <c r="AE4" s="35">
        <v>0.0</v>
      </c>
      <c r="AF4" s="35">
        <v>0.0</v>
      </c>
      <c r="AG4" s="35">
        <v>18.0</v>
      </c>
      <c r="AH4" s="35">
        <v>8.0</v>
      </c>
      <c r="AI4" s="35">
        <v>0.0</v>
      </c>
      <c r="AJ4" s="35">
        <v>0.0</v>
      </c>
      <c r="AK4" s="35">
        <v>0.0</v>
      </c>
      <c r="AL4" s="36">
        <v>6223360.0</v>
      </c>
    </row>
    <row r="5" ht="12.75" customHeight="1">
      <c r="A5" s="33">
        <v>0.08125</v>
      </c>
      <c r="B5" s="34">
        <v>0.0</v>
      </c>
      <c r="C5" s="34">
        <v>0.0</v>
      </c>
      <c r="D5" s="34">
        <v>0.0</v>
      </c>
      <c r="E5" s="34">
        <v>0.0</v>
      </c>
      <c r="F5" s="34">
        <v>116.0</v>
      </c>
      <c r="G5" s="34">
        <v>0.0</v>
      </c>
      <c r="H5" s="34">
        <v>0.0</v>
      </c>
      <c r="I5" s="34">
        <v>0.0</v>
      </c>
      <c r="J5" s="34">
        <v>0.0</v>
      </c>
      <c r="K5" s="34">
        <v>0.0</v>
      </c>
      <c r="L5" s="34">
        <v>0.0</v>
      </c>
      <c r="M5" s="34">
        <v>0.0</v>
      </c>
      <c r="N5" s="34">
        <v>17.0</v>
      </c>
      <c r="O5" s="34">
        <v>0.0</v>
      </c>
      <c r="P5" s="34">
        <v>0.0</v>
      </c>
      <c r="Q5" s="34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69.0</v>
      </c>
      <c r="X5" s="34">
        <v>40.0</v>
      </c>
      <c r="Y5" s="34">
        <v>10.0</v>
      </c>
      <c r="Z5" s="35">
        <v>0.0</v>
      </c>
      <c r="AA5" s="35">
        <v>0.0</v>
      </c>
      <c r="AB5" s="35">
        <v>0.0</v>
      </c>
      <c r="AC5" s="35">
        <v>0.0</v>
      </c>
      <c r="AD5" s="35">
        <v>0.0</v>
      </c>
      <c r="AE5" s="35">
        <v>0.0</v>
      </c>
      <c r="AF5" s="35">
        <v>0.0</v>
      </c>
      <c r="AG5" s="35">
        <v>21.0</v>
      </c>
      <c r="AH5" s="35">
        <v>11.0</v>
      </c>
      <c r="AI5" s="35">
        <v>0.0</v>
      </c>
      <c r="AJ5" s="35">
        <v>0.0</v>
      </c>
      <c r="AK5" s="35">
        <v>0.0</v>
      </c>
      <c r="AL5" s="36">
        <v>6223040.0</v>
      </c>
    </row>
    <row r="6" ht="12.75" customHeight="1">
      <c r="A6" s="33">
        <v>0.09166666666666667</v>
      </c>
      <c r="B6" s="34">
        <v>0.0</v>
      </c>
      <c r="C6" s="34">
        <v>0.0</v>
      </c>
      <c r="D6" s="34">
        <v>0.0</v>
      </c>
      <c r="E6" s="34">
        <v>0.0</v>
      </c>
      <c r="F6" s="34">
        <v>110.0</v>
      </c>
      <c r="G6" s="34">
        <v>0.0</v>
      </c>
      <c r="H6" s="34">
        <v>0.0</v>
      </c>
      <c r="I6" s="34">
        <v>0.0</v>
      </c>
      <c r="J6" s="34">
        <v>0.0</v>
      </c>
      <c r="K6" s="34">
        <v>0.0</v>
      </c>
      <c r="L6" s="34">
        <v>0.0</v>
      </c>
      <c r="M6" s="34">
        <v>0.0</v>
      </c>
      <c r="N6" s="34">
        <v>14.0</v>
      </c>
      <c r="O6" s="34">
        <v>0.0</v>
      </c>
      <c r="P6" s="34">
        <v>0.0</v>
      </c>
      <c r="Q6" s="34">
        <v>0.0</v>
      </c>
      <c r="R6" s="34">
        <v>0.0</v>
      </c>
      <c r="S6" s="34">
        <v>0.0</v>
      </c>
      <c r="T6" s="34">
        <v>1.0</v>
      </c>
      <c r="U6" s="34">
        <v>0.0</v>
      </c>
      <c r="V6" s="34">
        <v>0.0</v>
      </c>
      <c r="W6" s="34">
        <v>65.0</v>
      </c>
      <c r="X6" s="34">
        <v>40.0</v>
      </c>
      <c r="Y6" s="34">
        <v>10.0</v>
      </c>
      <c r="Z6" s="35">
        <v>0.0</v>
      </c>
      <c r="AA6" s="35">
        <v>0.0</v>
      </c>
      <c r="AB6" s="35">
        <v>0.0</v>
      </c>
      <c r="AC6" s="35">
        <v>0.0</v>
      </c>
      <c r="AD6" s="35">
        <v>0.0</v>
      </c>
      <c r="AE6" s="35">
        <v>0.0</v>
      </c>
      <c r="AF6" s="35">
        <v>0.0</v>
      </c>
      <c r="AG6" s="35">
        <v>23.0</v>
      </c>
      <c r="AH6" s="35">
        <v>15.0</v>
      </c>
      <c r="AI6" s="35">
        <v>0.0</v>
      </c>
      <c r="AJ6" s="35">
        <v>0.0</v>
      </c>
      <c r="AK6" s="35">
        <v>0.0</v>
      </c>
      <c r="AL6" s="36">
        <v>6225480.0</v>
      </c>
    </row>
    <row r="7" ht="12.75" customHeight="1">
      <c r="A7" s="33">
        <v>0.10208333333333335</v>
      </c>
      <c r="B7" s="34">
        <v>0.0</v>
      </c>
      <c r="C7" s="34">
        <v>0.0</v>
      </c>
      <c r="D7" s="34">
        <v>0.0</v>
      </c>
      <c r="E7" s="34">
        <v>0.0</v>
      </c>
      <c r="F7" s="34">
        <v>108.0</v>
      </c>
      <c r="G7" s="34">
        <v>0.0</v>
      </c>
      <c r="H7" s="34">
        <v>0.0</v>
      </c>
      <c r="I7" s="34">
        <v>0.0</v>
      </c>
      <c r="J7" s="34">
        <v>0.0</v>
      </c>
      <c r="K7" s="34">
        <v>0.0</v>
      </c>
      <c r="L7" s="34">
        <v>0.0</v>
      </c>
      <c r="M7" s="34">
        <v>0.0</v>
      </c>
      <c r="N7" s="34">
        <v>13.0</v>
      </c>
      <c r="O7" s="34">
        <v>0.0</v>
      </c>
      <c r="P7" s="34">
        <v>0.0</v>
      </c>
      <c r="Q7" s="34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2.0</v>
      </c>
      <c r="W7" s="34">
        <v>64.0</v>
      </c>
      <c r="X7" s="34">
        <v>40.0</v>
      </c>
      <c r="Y7" s="34">
        <v>11.0</v>
      </c>
      <c r="Z7" s="35">
        <v>0.0</v>
      </c>
      <c r="AA7" s="35">
        <v>0.0</v>
      </c>
      <c r="AB7" s="35">
        <v>0.0</v>
      </c>
      <c r="AC7" s="35">
        <v>0.0</v>
      </c>
      <c r="AD7" s="35">
        <v>0.0</v>
      </c>
      <c r="AE7" s="35">
        <v>0.0</v>
      </c>
      <c r="AF7" s="35">
        <v>0.0</v>
      </c>
      <c r="AG7" s="35">
        <v>26.0</v>
      </c>
      <c r="AH7" s="35">
        <v>16.0</v>
      </c>
      <c r="AI7" s="35">
        <v>0.0</v>
      </c>
      <c r="AJ7" s="35">
        <v>0.0</v>
      </c>
      <c r="AK7" s="35">
        <v>0.0</v>
      </c>
      <c r="AL7" s="36">
        <v>6235400.0</v>
      </c>
    </row>
    <row r="8" ht="12.75" customHeight="1">
      <c r="A8" s="33">
        <v>0.11250000000000002</v>
      </c>
      <c r="B8" s="34">
        <v>0.0</v>
      </c>
      <c r="C8" s="34">
        <v>0.0</v>
      </c>
      <c r="D8" s="34">
        <v>0.0</v>
      </c>
      <c r="E8" s="34">
        <v>0.0</v>
      </c>
      <c r="F8" s="34">
        <v>101.0</v>
      </c>
      <c r="G8" s="34">
        <v>0.0</v>
      </c>
      <c r="H8" s="34">
        <v>0.0</v>
      </c>
      <c r="I8" s="34">
        <v>0.0</v>
      </c>
      <c r="J8" s="34">
        <v>0.0</v>
      </c>
      <c r="K8" s="34">
        <v>0.0</v>
      </c>
      <c r="L8" s="34">
        <v>0.0</v>
      </c>
      <c r="M8" s="34">
        <v>0.0</v>
      </c>
      <c r="N8" s="34">
        <v>10.0</v>
      </c>
      <c r="O8" s="34">
        <v>0.0</v>
      </c>
      <c r="P8" s="34">
        <v>0.0</v>
      </c>
      <c r="Q8" s="34">
        <v>0.0</v>
      </c>
      <c r="R8" s="34">
        <v>0.0</v>
      </c>
      <c r="S8" s="34">
        <v>1.0</v>
      </c>
      <c r="T8" s="34">
        <v>0.0</v>
      </c>
      <c r="U8" s="34">
        <v>0.0</v>
      </c>
      <c r="V8" s="34">
        <v>0.0</v>
      </c>
      <c r="W8" s="34">
        <v>60.0</v>
      </c>
      <c r="X8" s="34">
        <v>40.0</v>
      </c>
      <c r="Y8" s="34">
        <v>10.0</v>
      </c>
      <c r="Z8" s="35">
        <v>0.0</v>
      </c>
      <c r="AA8" s="35">
        <v>0.0</v>
      </c>
      <c r="AB8" s="35">
        <v>0.0</v>
      </c>
      <c r="AC8" s="35">
        <v>0.0</v>
      </c>
      <c r="AD8" s="35">
        <v>0.0</v>
      </c>
      <c r="AE8" s="35">
        <v>0.0</v>
      </c>
      <c r="AF8" s="35">
        <v>0.0</v>
      </c>
      <c r="AG8" s="35">
        <v>28.0</v>
      </c>
      <c r="AH8" s="35">
        <v>20.0</v>
      </c>
      <c r="AI8" s="35">
        <v>0.0</v>
      </c>
      <c r="AJ8" s="35">
        <v>0.0</v>
      </c>
      <c r="AK8" s="35">
        <v>0.0</v>
      </c>
      <c r="AL8" s="36">
        <v>6225400.0</v>
      </c>
    </row>
    <row r="9" ht="12.75" customHeight="1">
      <c r="A9" s="33">
        <v>0.12291666666666669</v>
      </c>
      <c r="B9" s="34">
        <v>0.0</v>
      </c>
      <c r="C9" s="34">
        <v>0.0</v>
      </c>
      <c r="D9" s="34">
        <v>0.0</v>
      </c>
      <c r="E9" s="34">
        <v>0.0</v>
      </c>
      <c r="F9" s="34">
        <v>99.0</v>
      </c>
      <c r="G9" s="34">
        <v>1.0</v>
      </c>
      <c r="H9" s="34">
        <v>0.0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4">
        <v>10.0</v>
      </c>
      <c r="O9" s="34">
        <v>0.0</v>
      </c>
      <c r="P9" s="34">
        <v>0.0</v>
      </c>
      <c r="Q9" s="34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60.0</v>
      </c>
      <c r="X9" s="34">
        <v>40.0</v>
      </c>
      <c r="Y9" s="34">
        <v>10.0</v>
      </c>
      <c r="Z9" s="35">
        <v>0.0</v>
      </c>
      <c r="AA9" s="35">
        <v>0.0</v>
      </c>
      <c r="AB9" s="35">
        <v>0.0</v>
      </c>
      <c r="AC9" s="35">
        <v>0.0</v>
      </c>
      <c r="AD9" s="35">
        <v>0.0</v>
      </c>
      <c r="AE9" s="35">
        <v>0.0</v>
      </c>
      <c r="AF9" s="35">
        <v>0.0</v>
      </c>
      <c r="AG9" s="35">
        <v>30.0</v>
      </c>
      <c r="AH9" s="35">
        <v>20.0</v>
      </c>
      <c r="AI9" s="35">
        <v>0.0</v>
      </c>
      <c r="AJ9" s="35">
        <v>0.0</v>
      </c>
      <c r="AK9" s="35">
        <v>0.0</v>
      </c>
      <c r="AL9" s="36">
        <v>6222280.0</v>
      </c>
    </row>
    <row r="10" ht="12.75" customHeight="1">
      <c r="A10" s="33">
        <v>0.13333333333333336</v>
      </c>
      <c r="B10" s="34">
        <v>0.0</v>
      </c>
      <c r="C10" s="34">
        <v>0.0</v>
      </c>
      <c r="D10" s="34">
        <v>0.0</v>
      </c>
      <c r="E10" s="34">
        <v>0.0</v>
      </c>
      <c r="F10" s="34">
        <v>96.0</v>
      </c>
      <c r="G10" s="34">
        <v>0.0</v>
      </c>
      <c r="H10" s="34">
        <v>0.0</v>
      </c>
      <c r="I10" s="34">
        <v>0.0</v>
      </c>
      <c r="J10" s="34">
        <v>0.0</v>
      </c>
      <c r="K10" s="34">
        <v>0.0</v>
      </c>
      <c r="L10" s="34">
        <v>0.0</v>
      </c>
      <c r="M10" s="34">
        <v>0.0</v>
      </c>
      <c r="N10" s="34">
        <v>8.0</v>
      </c>
      <c r="O10" s="34">
        <v>0.0</v>
      </c>
      <c r="P10" s="34">
        <v>0.0</v>
      </c>
      <c r="Q10" s="34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2.0</v>
      </c>
      <c r="W10" s="34">
        <v>57.0</v>
      </c>
      <c r="X10" s="34">
        <v>40.0</v>
      </c>
      <c r="Y10" s="34">
        <v>10.0</v>
      </c>
      <c r="Z10" s="35">
        <v>0.0</v>
      </c>
      <c r="AA10" s="35">
        <v>0.0</v>
      </c>
      <c r="AB10" s="35">
        <v>0.0</v>
      </c>
      <c r="AC10" s="35">
        <v>0.0</v>
      </c>
      <c r="AD10" s="35">
        <v>0.0</v>
      </c>
      <c r="AE10" s="35">
        <v>0.0</v>
      </c>
      <c r="AF10" s="35">
        <v>0.0</v>
      </c>
      <c r="AG10" s="35">
        <v>33.0</v>
      </c>
      <c r="AH10" s="35">
        <v>23.0</v>
      </c>
      <c r="AI10" s="35">
        <v>0.0</v>
      </c>
      <c r="AJ10" s="35">
        <v>0.0</v>
      </c>
      <c r="AK10" s="35">
        <v>0.0</v>
      </c>
      <c r="AL10" s="36">
        <v>6231280.0</v>
      </c>
    </row>
    <row r="11" ht="12.75" customHeight="1">
      <c r="A11" s="33">
        <v>0.14375000000000002</v>
      </c>
      <c r="B11" s="34">
        <v>0.0</v>
      </c>
      <c r="C11" s="34">
        <v>0.0</v>
      </c>
      <c r="D11" s="34">
        <v>0.0</v>
      </c>
      <c r="E11" s="34">
        <v>0.0</v>
      </c>
      <c r="F11" s="34">
        <v>89.0</v>
      </c>
      <c r="G11" s="34">
        <v>2.0</v>
      </c>
      <c r="H11" s="34">
        <v>0.0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6.0</v>
      </c>
      <c r="O11" s="34">
        <v>0.0</v>
      </c>
      <c r="P11" s="34">
        <v>0.0</v>
      </c>
      <c r="Q11" s="34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55.0</v>
      </c>
      <c r="X11" s="34">
        <v>40.0</v>
      </c>
      <c r="Y11" s="34">
        <v>10.0</v>
      </c>
      <c r="Z11" s="35">
        <v>0.0</v>
      </c>
      <c r="AA11" s="35">
        <v>0.0</v>
      </c>
      <c r="AB11" s="35">
        <v>0.0</v>
      </c>
      <c r="AC11" s="35">
        <v>0.0</v>
      </c>
      <c r="AD11" s="35">
        <v>0.0</v>
      </c>
      <c r="AE11" s="35">
        <v>0.0</v>
      </c>
      <c r="AF11" s="35">
        <v>0.0</v>
      </c>
      <c r="AG11" s="35">
        <v>35.0</v>
      </c>
      <c r="AH11" s="35">
        <v>25.0</v>
      </c>
      <c r="AI11" s="35">
        <v>0.0</v>
      </c>
      <c r="AJ11" s="35">
        <v>0.0</v>
      </c>
      <c r="AK11" s="35">
        <v>0.0</v>
      </c>
      <c r="AL11" s="36">
        <v>6221880.0</v>
      </c>
    </row>
    <row r="12" ht="12.75" customHeight="1">
      <c r="A12" s="33">
        <v>0.15416666666666667</v>
      </c>
      <c r="B12" s="34">
        <v>0.0</v>
      </c>
      <c r="C12" s="34">
        <v>0.0</v>
      </c>
      <c r="D12" s="34">
        <v>0.0</v>
      </c>
      <c r="E12" s="34">
        <v>0.0</v>
      </c>
      <c r="F12" s="34">
        <v>88.0</v>
      </c>
      <c r="G12" s="34">
        <v>0.0</v>
      </c>
      <c r="H12" s="34">
        <v>0.0</v>
      </c>
      <c r="I12" s="34">
        <v>0.0</v>
      </c>
      <c r="J12" s="34">
        <v>0.0</v>
      </c>
      <c r="K12" s="34">
        <v>0.0</v>
      </c>
      <c r="L12" s="34">
        <v>0.0</v>
      </c>
      <c r="M12" s="34">
        <v>0.0</v>
      </c>
      <c r="N12" s="34">
        <v>5.0</v>
      </c>
      <c r="O12" s="34">
        <v>0.0</v>
      </c>
      <c r="P12" s="34">
        <v>0.0</v>
      </c>
      <c r="Q12" s="34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53.0</v>
      </c>
      <c r="X12" s="34">
        <v>40.0</v>
      </c>
      <c r="Y12" s="34">
        <v>10.0</v>
      </c>
      <c r="Z12" s="35">
        <v>0.0</v>
      </c>
      <c r="AA12" s="35">
        <v>0.0</v>
      </c>
      <c r="AB12" s="35">
        <v>0.0</v>
      </c>
      <c r="AC12" s="35">
        <v>0.0</v>
      </c>
      <c r="AD12" s="35">
        <v>0.0</v>
      </c>
      <c r="AE12" s="35">
        <v>0.0</v>
      </c>
      <c r="AF12" s="35">
        <v>0.0</v>
      </c>
      <c r="AG12" s="35">
        <v>37.0</v>
      </c>
      <c r="AH12" s="35">
        <v>27.0</v>
      </c>
      <c r="AI12" s="35">
        <v>0.0</v>
      </c>
      <c r="AJ12" s="35">
        <v>0.0</v>
      </c>
      <c r="AK12" s="35">
        <v>0.0</v>
      </c>
      <c r="AL12" s="36">
        <v>6221600.0</v>
      </c>
    </row>
    <row r="13" ht="12.75" customHeight="1">
      <c r="A13" s="33">
        <v>0.16458333333333333</v>
      </c>
      <c r="B13" s="34">
        <v>0.0</v>
      </c>
      <c r="C13" s="34">
        <v>0.0</v>
      </c>
      <c r="D13" s="34">
        <v>0.0</v>
      </c>
      <c r="E13" s="34">
        <v>0.0</v>
      </c>
      <c r="F13" s="34">
        <v>81.0</v>
      </c>
      <c r="G13" s="34">
        <v>0.0</v>
      </c>
      <c r="H13" s="34">
        <v>0.0</v>
      </c>
      <c r="I13" s="34">
        <v>0.0</v>
      </c>
      <c r="J13" s="34">
        <v>0.0</v>
      </c>
      <c r="K13" s="34">
        <v>0.0</v>
      </c>
      <c r="L13" s="34">
        <v>0.0</v>
      </c>
      <c r="M13" s="34">
        <v>0.0</v>
      </c>
      <c r="N13" s="34">
        <v>2.0</v>
      </c>
      <c r="O13" s="34">
        <v>0.0</v>
      </c>
      <c r="P13" s="34">
        <v>0.0</v>
      </c>
      <c r="Q13" s="34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49.0</v>
      </c>
      <c r="X13" s="34">
        <v>40.0</v>
      </c>
      <c r="Y13" s="34">
        <v>10.0</v>
      </c>
      <c r="Z13" s="35">
        <v>0.0</v>
      </c>
      <c r="AA13" s="35">
        <v>0.0</v>
      </c>
      <c r="AB13" s="35">
        <v>0.0</v>
      </c>
      <c r="AC13" s="35">
        <v>0.0</v>
      </c>
      <c r="AD13" s="35">
        <v>0.0</v>
      </c>
      <c r="AE13" s="35">
        <v>0.0</v>
      </c>
      <c r="AF13" s="35">
        <v>2.0</v>
      </c>
      <c r="AG13" s="35">
        <v>39.0</v>
      </c>
      <c r="AH13" s="35">
        <v>31.0</v>
      </c>
      <c r="AI13" s="35">
        <v>0.0</v>
      </c>
      <c r="AJ13" s="35">
        <v>0.0</v>
      </c>
      <c r="AK13" s="35">
        <v>0.0</v>
      </c>
      <c r="AL13" s="36">
        <v>6221880.0</v>
      </c>
    </row>
    <row r="14" ht="12.75" customHeight="1">
      <c r="A14" s="33">
        <v>0.175</v>
      </c>
      <c r="B14" s="34">
        <v>0.0</v>
      </c>
      <c r="C14" s="34">
        <v>0.0</v>
      </c>
      <c r="D14" s="34">
        <v>0.0</v>
      </c>
      <c r="E14" s="34">
        <v>0.0</v>
      </c>
      <c r="F14" s="34">
        <v>81.0</v>
      </c>
      <c r="G14" s="34">
        <v>0.0</v>
      </c>
      <c r="H14" s="34">
        <v>0.0</v>
      </c>
      <c r="I14" s="34">
        <v>0.0</v>
      </c>
      <c r="J14" s="34">
        <v>0.0</v>
      </c>
      <c r="K14" s="34">
        <v>0.0</v>
      </c>
      <c r="L14" s="34">
        <v>0.0</v>
      </c>
      <c r="M14" s="34">
        <v>0.0</v>
      </c>
      <c r="N14" s="34">
        <v>2.0</v>
      </c>
      <c r="O14" s="34">
        <v>0.0</v>
      </c>
      <c r="P14" s="34">
        <v>0.0</v>
      </c>
      <c r="Q14" s="34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49.0</v>
      </c>
      <c r="X14" s="34">
        <v>40.0</v>
      </c>
      <c r="Y14" s="34">
        <v>10.0</v>
      </c>
      <c r="Z14" s="35">
        <v>0.0</v>
      </c>
      <c r="AA14" s="35">
        <v>0.0</v>
      </c>
      <c r="AB14" s="35">
        <v>0.0</v>
      </c>
      <c r="AC14" s="35">
        <v>0.0</v>
      </c>
      <c r="AD14" s="35">
        <v>0.0</v>
      </c>
      <c r="AE14" s="35">
        <v>0.0</v>
      </c>
      <c r="AF14" s="35">
        <v>0.0</v>
      </c>
      <c r="AG14" s="35">
        <v>41.0</v>
      </c>
      <c r="AH14" s="35">
        <v>31.0</v>
      </c>
      <c r="AI14" s="35">
        <v>0.0</v>
      </c>
      <c r="AJ14" s="35">
        <v>0.0</v>
      </c>
      <c r="AK14" s="35">
        <v>0.0</v>
      </c>
      <c r="AL14" s="36">
        <v>6221240.0</v>
      </c>
    </row>
    <row r="15" ht="12.75" customHeight="1">
      <c r="A15" s="33">
        <v>0.18541666666666665</v>
      </c>
      <c r="B15" s="34">
        <v>0.0</v>
      </c>
      <c r="C15" s="34">
        <v>0.0</v>
      </c>
      <c r="D15" s="34">
        <v>0.0</v>
      </c>
      <c r="E15" s="34">
        <v>0.0</v>
      </c>
      <c r="F15" s="34">
        <v>75.0</v>
      </c>
      <c r="G15" s="34">
        <v>2.0</v>
      </c>
      <c r="H15" s="34">
        <v>0.0</v>
      </c>
      <c r="I15" s="34">
        <v>0.0</v>
      </c>
      <c r="J15" s="34">
        <v>0.0</v>
      </c>
      <c r="K15" s="34">
        <v>0.0</v>
      </c>
      <c r="L15" s="34">
        <v>0.0</v>
      </c>
      <c r="M15" s="34">
        <v>0.0</v>
      </c>
      <c r="N15" s="34">
        <v>0.0</v>
      </c>
      <c r="O15" s="34">
        <v>0.0</v>
      </c>
      <c r="P15" s="34">
        <v>0.0</v>
      </c>
      <c r="Q15" s="34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47.0</v>
      </c>
      <c r="X15" s="34">
        <v>40.0</v>
      </c>
      <c r="Y15" s="34">
        <v>10.0</v>
      </c>
      <c r="Z15" s="35">
        <v>0.0</v>
      </c>
      <c r="AA15" s="35">
        <v>0.0</v>
      </c>
      <c r="AB15" s="35">
        <v>0.0</v>
      </c>
      <c r="AC15" s="35">
        <v>0.0</v>
      </c>
      <c r="AD15" s="35">
        <v>0.0</v>
      </c>
      <c r="AE15" s="35">
        <v>0.0</v>
      </c>
      <c r="AF15" s="35">
        <v>0.0</v>
      </c>
      <c r="AG15" s="35">
        <v>43.0</v>
      </c>
      <c r="AH15" s="35">
        <v>33.0</v>
      </c>
      <c r="AI15" s="35">
        <v>0.0</v>
      </c>
      <c r="AJ15" s="35">
        <v>0.0</v>
      </c>
      <c r="AK15" s="35">
        <v>0.0</v>
      </c>
      <c r="AL15" s="37">
        <v>6221160.0</v>
      </c>
    </row>
    <row r="16" ht="12.75" customHeight="1">
      <c r="A16" s="33">
        <v>0.1958333333333333</v>
      </c>
      <c r="B16" s="34">
        <v>0.0</v>
      </c>
      <c r="C16" s="34">
        <v>0.0</v>
      </c>
      <c r="D16" s="34">
        <v>0.0</v>
      </c>
      <c r="E16" s="34">
        <v>0.0</v>
      </c>
      <c r="F16" s="34">
        <v>77.0</v>
      </c>
      <c r="G16" s="34">
        <v>0.0</v>
      </c>
      <c r="H16" s="34">
        <v>0.0</v>
      </c>
      <c r="I16" s="34">
        <v>0.0</v>
      </c>
      <c r="J16" s="34">
        <v>0.0</v>
      </c>
      <c r="K16" s="34">
        <v>0.0</v>
      </c>
      <c r="L16" s="34">
        <v>0.0</v>
      </c>
      <c r="M16" s="34">
        <v>0.0</v>
      </c>
      <c r="N16" s="34">
        <v>0.0</v>
      </c>
      <c r="O16" s="34">
        <v>0.0</v>
      </c>
      <c r="P16" s="34">
        <v>0.0</v>
      </c>
      <c r="Q16" s="34">
        <v>0.0</v>
      </c>
      <c r="R16" s="34">
        <v>0.0</v>
      </c>
      <c r="S16" s="34">
        <v>1.0</v>
      </c>
      <c r="T16" s="34">
        <v>0.0</v>
      </c>
      <c r="U16" s="34">
        <v>0.0</v>
      </c>
      <c r="V16" s="34">
        <v>0.0</v>
      </c>
      <c r="W16" s="34">
        <v>46.0</v>
      </c>
      <c r="X16" s="34">
        <v>40.0</v>
      </c>
      <c r="Y16" s="34">
        <v>10.0</v>
      </c>
      <c r="Z16" s="35">
        <v>0.0</v>
      </c>
      <c r="AA16" s="35">
        <v>0.0</v>
      </c>
      <c r="AB16" s="35">
        <v>0.0</v>
      </c>
      <c r="AC16" s="35">
        <v>0.0</v>
      </c>
      <c r="AD16" s="35">
        <v>0.0</v>
      </c>
      <c r="AE16" s="35">
        <v>0.0</v>
      </c>
      <c r="AF16" s="35">
        <v>0.0</v>
      </c>
      <c r="AG16" s="35">
        <v>44.0</v>
      </c>
      <c r="AH16" s="35">
        <v>34.0</v>
      </c>
      <c r="AI16" s="35">
        <v>0.0</v>
      </c>
      <c r="AJ16" s="35">
        <v>0.0</v>
      </c>
      <c r="AK16" s="35">
        <v>0.0</v>
      </c>
      <c r="AL16" s="36">
        <v>6223920.0</v>
      </c>
    </row>
    <row r="17" ht="12.75" customHeight="1">
      <c r="A17" s="33">
        <v>0.20624999999999996</v>
      </c>
      <c r="B17" s="34">
        <v>0.0</v>
      </c>
      <c r="C17" s="34">
        <v>0.0</v>
      </c>
      <c r="D17" s="34">
        <v>0.0</v>
      </c>
      <c r="E17" s="34">
        <v>0.0</v>
      </c>
      <c r="F17" s="34">
        <v>77.0</v>
      </c>
      <c r="G17" s="34">
        <v>0.0</v>
      </c>
      <c r="H17" s="34">
        <v>0.0</v>
      </c>
      <c r="I17" s="34">
        <v>0.0</v>
      </c>
      <c r="J17" s="34">
        <v>0.0</v>
      </c>
      <c r="K17" s="34">
        <v>0.0</v>
      </c>
      <c r="L17" s="34">
        <v>0.0</v>
      </c>
      <c r="M17" s="34">
        <v>0.0</v>
      </c>
      <c r="N17" s="34">
        <v>0.0</v>
      </c>
      <c r="O17" s="34">
        <v>0.0</v>
      </c>
      <c r="P17" s="34">
        <v>0.0</v>
      </c>
      <c r="Q17" s="34">
        <v>0.0</v>
      </c>
      <c r="R17" s="34">
        <v>0.0</v>
      </c>
      <c r="S17" s="34">
        <v>1.0</v>
      </c>
      <c r="T17" s="34">
        <v>0.0</v>
      </c>
      <c r="U17" s="34">
        <v>0.0</v>
      </c>
      <c r="V17" s="34">
        <v>0.0</v>
      </c>
      <c r="W17" s="34">
        <v>46.0</v>
      </c>
      <c r="X17" s="34">
        <v>40.0</v>
      </c>
      <c r="Y17" s="34">
        <v>10.0</v>
      </c>
      <c r="Z17" s="35">
        <v>0.0</v>
      </c>
      <c r="AA17" s="35">
        <v>0.0</v>
      </c>
      <c r="AB17" s="35">
        <v>0.0</v>
      </c>
      <c r="AC17" s="35">
        <v>0.0</v>
      </c>
      <c r="AD17" s="35">
        <v>0.0</v>
      </c>
      <c r="AE17" s="35">
        <v>0.0</v>
      </c>
      <c r="AF17" s="35">
        <v>0.0</v>
      </c>
      <c r="AG17" s="35">
        <v>44.0</v>
      </c>
      <c r="AH17" s="35">
        <v>34.0</v>
      </c>
      <c r="AI17" s="35">
        <v>0.0</v>
      </c>
      <c r="AJ17" s="35">
        <v>0.0</v>
      </c>
      <c r="AK17" s="35">
        <v>0.0</v>
      </c>
      <c r="AL17" s="36">
        <v>6223920.0</v>
      </c>
    </row>
    <row r="18" ht="12.75" customHeight="1">
      <c r="A18" s="33">
        <v>0.21666666666666662</v>
      </c>
      <c r="B18" s="34">
        <v>0.0</v>
      </c>
      <c r="C18" s="34">
        <v>0.0</v>
      </c>
      <c r="D18" s="34">
        <v>0.0</v>
      </c>
      <c r="E18" s="34">
        <v>0.0</v>
      </c>
      <c r="F18" s="34">
        <v>77.0</v>
      </c>
      <c r="G18" s="34">
        <v>0.0</v>
      </c>
      <c r="H18" s="34">
        <v>0.0</v>
      </c>
      <c r="I18" s="34">
        <v>0.0</v>
      </c>
      <c r="J18" s="34">
        <v>0.0</v>
      </c>
      <c r="K18" s="34">
        <v>0.0</v>
      </c>
      <c r="L18" s="34">
        <v>0.0</v>
      </c>
      <c r="M18" s="34">
        <v>0.0</v>
      </c>
      <c r="N18" s="34">
        <v>0.0</v>
      </c>
      <c r="O18" s="34">
        <v>0.0</v>
      </c>
      <c r="P18" s="34">
        <v>0.0</v>
      </c>
      <c r="Q18" s="34">
        <v>0.0</v>
      </c>
      <c r="R18" s="34">
        <v>0.0</v>
      </c>
      <c r="S18" s="34">
        <v>1.0</v>
      </c>
      <c r="T18" s="34">
        <v>0.0</v>
      </c>
      <c r="U18" s="34">
        <v>0.0</v>
      </c>
      <c r="V18" s="34">
        <v>0.0</v>
      </c>
      <c r="W18" s="34">
        <v>46.0</v>
      </c>
      <c r="X18" s="34">
        <v>40.0</v>
      </c>
      <c r="Y18" s="34">
        <v>10.0</v>
      </c>
      <c r="Z18" s="35">
        <v>0.0</v>
      </c>
      <c r="AA18" s="35">
        <v>0.0</v>
      </c>
      <c r="AB18" s="35">
        <v>0.0</v>
      </c>
      <c r="AC18" s="35">
        <v>0.0</v>
      </c>
      <c r="AD18" s="35">
        <v>0.0</v>
      </c>
      <c r="AE18" s="35">
        <v>0.0</v>
      </c>
      <c r="AF18" s="35">
        <v>0.0</v>
      </c>
      <c r="AG18" s="35">
        <v>44.0</v>
      </c>
      <c r="AH18" s="35">
        <v>34.0</v>
      </c>
      <c r="AI18" s="35">
        <v>0.0</v>
      </c>
      <c r="AJ18" s="35">
        <v>0.0</v>
      </c>
      <c r="AK18" s="35">
        <v>0.0</v>
      </c>
      <c r="AL18" s="36">
        <v>6223920.0</v>
      </c>
    </row>
    <row r="19" ht="12.75" customHeight="1">
      <c r="A19" s="33">
        <v>0.22708333333333328</v>
      </c>
      <c r="B19" s="34">
        <v>0.0</v>
      </c>
      <c r="C19" s="34">
        <v>0.0</v>
      </c>
      <c r="D19" s="34">
        <v>0.0</v>
      </c>
      <c r="E19" s="34">
        <v>0.0</v>
      </c>
      <c r="F19" s="34">
        <v>77.0</v>
      </c>
      <c r="G19" s="34">
        <v>0.0</v>
      </c>
      <c r="H19" s="34">
        <v>0.0</v>
      </c>
      <c r="I19" s="34">
        <v>0.0</v>
      </c>
      <c r="J19" s="34">
        <v>0.0</v>
      </c>
      <c r="K19" s="34">
        <v>0.0</v>
      </c>
      <c r="L19" s="34">
        <v>0.0</v>
      </c>
      <c r="M19" s="34">
        <v>0.0</v>
      </c>
      <c r="N19" s="34">
        <v>0.0</v>
      </c>
      <c r="O19" s="34">
        <v>0.0</v>
      </c>
      <c r="P19" s="34">
        <v>0.0</v>
      </c>
      <c r="Q19" s="34">
        <v>0.0</v>
      </c>
      <c r="R19" s="34">
        <v>0.0</v>
      </c>
      <c r="S19" s="34">
        <v>1.0</v>
      </c>
      <c r="T19" s="34">
        <v>0.0</v>
      </c>
      <c r="U19" s="34">
        <v>0.0</v>
      </c>
      <c r="V19" s="34">
        <v>0.0</v>
      </c>
      <c r="W19" s="34">
        <v>46.0</v>
      </c>
      <c r="X19" s="34">
        <v>40.0</v>
      </c>
      <c r="Y19" s="34">
        <v>10.0</v>
      </c>
      <c r="Z19" s="35">
        <v>0.0</v>
      </c>
      <c r="AA19" s="35">
        <v>0.0</v>
      </c>
      <c r="AB19" s="35">
        <v>0.0</v>
      </c>
      <c r="AC19" s="35">
        <v>0.0</v>
      </c>
      <c r="AD19" s="35">
        <v>0.0</v>
      </c>
      <c r="AE19" s="35">
        <v>0.0</v>
      </c>
      <c r="AF19" s="35">
        <v>0.0</v>
      </c>
      <c r="AG19" s="35">
        <v>44.0</v>
      </c>
      <c r="AH19" s="35">
        <v>34.0</v>
      </c>
      <c r="AI19" s="35">
        <v>0.0</v>
      </c>
      <c r="AJ19" s="35">
        <v>0.0</v>
      </c>
      <c r="AK19" s="35">
        <v>0.0</v>
      </c>
      <c r="AL19" s="36">
        <v>6223920.0</v>
      </c>
    </row>
    <row r="20" ht="12.75" customHeight="1">
      <c r="A20" s="33">
        <v>0.23749999999999993</v>
      </c>
      <c r="B20" s="34">
        <v>0.0</v>
      </c>
      <c r="C20" s="34">
        <v>0.0</v>
      </c>
      <c r="D20" s="34">
        <v>0.0</v>
      </c>
      <c r="E20" s="34">
        <v>0.0</v>
      </c>
      <c r="F20" s="34">
        <v>77.0</v>
      </c>
      <c r="G20" s="34">
        <v>0.0</v>
      </c>
      <c r="H20" s="34">
        <v>0.0</v>
      </c>
      <c r="I20" s="34">
        <v>0.0</v>
      </c>
      <c r="J20" s="34">
        <v>0.0</v>
      </c>
      <c r="K20" s="34">
        <v>0.0</v>
      </c>
      <c r="L20" s="34">
        <v>0.0</v>
      </c>
      <c r="M20" s="34">
        <v>0.0</v>
      </c>
      <c r="N20" s="34">
        <v>0.0</v>
      </c>
      <c r="O20" s="34">
        <v>0.0</v>
      </c>
      <c r="P20" s="34">
        <v>0.0</v>
      </c>
      <c r="Q20" s="34">
        <v>0.0</v>
      </c>
      <c r="R20" s="34">
        <v>0.0</v>
      </c>
      <c r="S20" s="34">
        <v>1.0</v>
      </c>
      <c r="T20" s="34">
        <v>0.0</v>
      </c>
      <c r="U20" s="34">
        <v>0.0</v>
      </c>
      <c r="V20" s="34">
        <v>0.0</v>
      </c>
      <c r="W20" s="34">
        <v>46.0</v>
      </c>
      <c r="X20" s="34">
        <v>40.0</v>
      </c>
      <c r="Y20" s="34">
        <v>10.0</v>
      </c>
      <c r="Z20" s="35">
        <v>0.0</v>
      </c>
      <c r="AA20" s="35">
        <v>0.0</v>
      </c>
      <c r="AB20" s="35">
        <v>0.0</v>
      </c>
      <c r="AC20" s="35">
        <v>0.0</v>
      </c>
      <c r="AD20" s="35">
        <v>0.0</v>
      </c>
      <c r="AE20" s="35">
        <v>0.0</v>
      </c>
      <c r="AF20" s="35">
        <v>0.0</v>
      </c>
      <c r="AG20" s="35">
        <v>44.0</v>
      </c>
      <c r="AH20" s="35">
        <v>34.0</v>
      </c>
      <c r="AI20" s="35">
        <v>0.0</v>
      </c>
      <c r="AJ20" s="35">
        <v>0.0</v>
      </c>
      <c r="AK20" s="35">
        <v>0.0</v>
      </c>
      <c r="AL20" s="36">
        <v>6223920.0</v>
      </c>
    </row>
    <row r="21" ht="12.75" customHeight="1">
      <c r="A21" s="33">
        <v>0.2479166666666666</v>
      </c>
      <c r="B21" s="34">
        <v>0.0</v>
      </c>
      <c r="C21" s="34">
        <v>0.0</v>
      </c>
      <c r="D21" s="34">
        <v>0.0</v>
      </c>
      <c r="E21" s="34">
        <v>0.0</v>
      </c>
      <c r="F21" s="34">
        <v>77.0</v>
      </c>
      <c r="G21" s="34">
        <v>0.0</v>
      </c>
      <c r="H21" s="34">
        <v>0.0</v>
      </c>
      <c r="I21" s="34">
        <v>0.0</v>
      </c>
      <c r="J21" s="34">
        <v>0.0</v>
      </c>
      <c r="K21" s="34">
        <v>0.0</v>
      </c>
      <c r="L21" s="34">
        <v>0.0</v>
      </c>
      <c r="M21" s="34">
        <v>0.0</v>
      </c>
      <c r="N21" s="34">
        <v>0.0</v>
      </c>
      <c r="O21" s="34">
        <v>0.0</v>
      </c>
      <c r="P21" s="34">
        <v>0.0</v>
      </c>
      <c r="Q21" s="34">
        <v>0.0</v>
      </c>
      <c r="R21" s="34">
        <v>0.0</v>
      </c>
      <c r="S21" s="34">
        <v>1.0</v>
      </c>
      <c r="T21" s="34">
        <v>0.0</v>
      </c>
      <c r="U21" s="34">
        <v>0.0</v>
      </c>
      <c r="V21" s="34">
        <v>0.0</v>
      </c>
      <c r="W21" s="34">
        <v>46.0</v>
      </c>
      <c r="X21" s="34">
        <v>40.0</v>
      </c>
      <c r="Y21" s="34">
        <v>10.0</v>
      </c>
      <c r="Z21" s="35">
        <v>0.0</v>
      </c>
      <c r="AA21" s="35">
        <v>0.0</v>
      </c>
      <c r="AB21" s="35">
        <v>0.0</v>
      </c>
      <c r="AC21" s="35">
        <v>0.0</v>
      </c>
      <c r="AD21" s="35">
        <v>0.0</v>
      </c>
      <c r="AE21" s="35">
        <v>0.0</v>
      </c>
      <c r="AF21" s="35">
        <v>0.0</v>
      </c>
      <c r="AG21" s="35">
        <v>44.0</v>
      </c>
      <c r="AH21" s="35">
        <v>34.0</v>
      </c>
      <c r="AI21" s="35">
        <v>0.0</v>
      </c>
      <c r="AJ21" s="35">
        <v>0.0</v>
      </c>
      <c r="AK21" s="35">
        <v>0.0</v>
      </c>
      <c r="AL21" s="36">
        <v>6223920.0</v>
      </c>
    </row>
    <row r="22" ht="12.75" customHeight="1">
      <c r="A22" s="33">
        <v>0.25833333333333325</v>
      </c>
      <c r="B22" s="34">
        <v>0.0</v>
      </c>
      <c r="C22" s="34">
        <v>0.0</v>
      </c>
      <c r="D22" s="34">
        <v>0.0</v>
      </c>
      <c r="E22" s="34">
        <v>0.0</v>
      </c>
      <c r="F22" s="34">
        <v>77.0</v>
      </c>
      <c r="G22" s="34">
        <v>0.0</v>
      </c>
      <c r="H22" s="34">
        <v>0.0</v>
      </c>
      <c r="I22" s="34">
        <v>0.0</v>
      </c>
      <c r="J22" s="34">
        <v>0.0</v>
      </c>
      <c r="K22" s="34">
        <v>0.0</v>
      </c>
      <c r="L22" s="34">
        <v>0.0</v>
      </c>
      <c r="M22" s="34">
        <v>0.0</v>
      </c>
      <c r="N22" s="34">
        <v>0.0</v>
      </c>
      <c r="O22" s="34">
        <v>0.0</v>
      </c>
      <c r="P22" s="34">
        <v>0.0</v>
      </c>
      <c r="Q22" s="34">
        <v>0.0</v>
      </c>
      <c r="R22" s="34">
        <v>0.0</v>
      </c>
      <c r="S22" s="34">
        <v>1.0</v>
      </c>
      <c r="T22" s="34">
        <v>0.0</v>
      </c>
      <c r="U22" s="34">
        <v>0.0</v>
      </c>
      <c r="V22" s="34">
        <v>0.0</v>
      </c>
      <c r="W22" s="34">
        <v>46.0</v>
      </c>
      <c r="X22" s="34">
        <v>40.0</v>
      </c>
      <c r="Y22" s="34">
        <v>10.0</v>
      </c>
      <c r="Z22" s="35">
        <v>0.0</v>
      </c>
      <c r="AA22" s="35">
        <v>0.0</v>
      </c>
      <c r="AB22" s="35">
        <v>0.0</v>
      </c>
      <c r="AC22" s="35">
        <v>0.0</v>
      </c>
      <c r="AD22" s="35">
        <v>0.0</v>
      </c>
      <c r="AE22" s="35">
        <v>0.0</v>
      </c>
      <c r="AF22" s="35">
        <v>0.0</v>
      </c>
      <c r="AG22" s="35">
        <v>44.0</v>
      </c>
      <c r="AH22" s="35">
        <v>34.0</v>
      </c>
      <c r="AI22" s="35">
        <v>0.0</v>
      </c>
      <c r="AJ22" s="35">
        <v>0.0</v>
      </c>
      <c r="AK22" s="35">
        <v>0.0</v>
      </c>
      <c r="AL22" s="36">
        <v>6223920.0</v>
      </c>
    </row>
    <row r="23" ht="12.75" customHeight="1">
      <c r="A23" s="33">
        <v>0.26874999999999993</v>
      </c>
      <c r="B23" s="34">
        <v>0.0</v>
      </c>
      <c r="C23" s="34">
        <v>0.0</v>
      </c>
      <c r="D23" s="34">
        <v>0.0</v>
      </c>
      <c r="E23" s="34">
        <v>0.0</v>
      </c>
      <c r="F23" s="34">
        <v>77.0</v>
      </c>
      <c r="G23" s="34">
        <v>0.0</v>
      </c>
      <c r="H23" s="34">
        <v>0.0</v>
      </c>
      <c r="I23" s="34">
        <v>0.0</v>
      </c>
      <c r="J23" s="34">
        <v>0.0</v>
      </c>
      <c r="K23" s="34">
        <v>0.0</v>
      </c>
      <c r="L23" s="34">
        <v>0.0</v>
      </c>
      <c r="M23" s="34">
        <v>0.0</v>
      </c>
      <c r="N23" s="34">
        <v>0.0</v>
      </c>
      <c r="O23" s="34">
        <v>0.0</v>
      </c>
      <c r="P23" s="34">
        <v>0.0</v>
      </c>
      <c r="Q23" s="34">
        <v>0.0</v>
      </c>
      <c r="R23" s="34">
        <v>0.0</v>
      </c>
      <c r="S23" s="34">
        <v>1.0</v>
      </c>
      <c r="T23" s="34">
        <v>0.0</v>
      </c>
      <c r="U23" s="34">
        <v>0.0</v>
      </c>
      <c r="V23" s="34">
        <v>0.0</v>
      </c>
      <c r="W23" s="34">
        <v>46.0</v>
      </c>
      <c r="X23" s="34">
        <v>40.0</v>
      </c>
      <c r="Y23" s="34">
        <v>10.0</v>
      </c>
      <c r="Z23" s="35">
        <v>0.0</v>
      </c>
      <c r="AA23" s="35">
        <v>0.0</v>
      </c>
      <c r="AB23" s="35">
        <v>0.0</v>
      </c>
      <c r="AC23" s="35">
        <v>0.0</v>
      </c>
      <c r="AD23" s="35">
        <v>0.0</v>
      </c>
      <c r="AE23" s="35">
        <v>0.0</v>
      </c>
      <c r="AF23" s="35">
        <v>0.0</v>
      </c>
      <c r="AG23" s="35">
        <v>44.0</v>
      </c>
      <c r="AH23" s="35">
        <v>34.0</v>
      </c>
      <c r="AI23" s="35">
        <v>0.0</v>
      </c>
      <c r="AJ23" s="35">
        <v>0.0</v>
      </c>
      <c r="AK23" s="35">
        <v>0.0</v>
      </c>
      <c r="AL23" s="36">
        <v>6223920.0</v>
      </c>
    </row>
    <row r="24" ht="12.75" customHeight="1">
      <c r="A24" s="33">
        <v>0.2791666666666666</v>
      </c>
      <c r="B24" s="34">
        <v>0.0</v>
      </c>
      <c r="C24" s="34">
        <v>0.0</v>
      </c>
      <c r="D24" s="34">
        <v>0.0</v>
      </c>
      <c r="E24" s="34">
        <v>0.0</v>
      </c>
      <c r="F24" s="34">
        <v>77.0</v>
      </c>
      <c r="G24" s="34">
        <v>0.0</v>
      </c>
      <c r="H24" s="34">
        <v>0.0</v>
      </c>
      <c r="I24" s="34">
        <v>0.0</v>
      </c>
      <c r="J24" s="34">
        <v>0.0</v>
      </c>
      <c r="K24" s="34">
        <v>0.0</v>
      </c>
      <c r="L24" s="34">
        <v>0.0</v>
      </c>
      <c r="M24" s="34">
        <v>0.0</v>
      </c>
      <c r="N24" s="34">
        <v>0.0</v>
      </c>
      <c r="O24" s="34">
        <v>0.0</v>
      </c>
      <c r="P24" s="34">
        <v>0.0</v>
      </c>
      <c r="Q24" s="34">
        <v>0.0</v>
      </c>
      <c r="R24" s="34">
        <v>0.0</v>
      </c>
      <c r="S24" s="34">
        <v>1.0</v>
      </c>
      <c r="T24" s="34">
        <v>0.0</v>
      </c>
      <c r="U24" s="34">
        <v>0.0</v>
      </c>
      <c r="V24" s="34">
        <v>0.0</v>
      </c>
      <c r="W24" s="34">
        <v>46.0</v>
      </c>
      <c r="X24" s="34">
        <v>40.0</v>
      </c>
      <c r="Y24" s="34">
        <v>10.0</v>
      </c>
      <c r="Z24" s="35">
        <v>0.0</v>
      </c>
      <c r="AA24" s="35">
        <v>0.0</v>
      </c>
      <c r="AB24" s="35">
        <v>0.0</v>
      </c>
      <c r="AC24" s="35">
        <v>0.0</v>
      </c>
      <c r="AD24" s="35">
        <v>0.0</v>
      </c>
      <c r="AE24" s="35">
        <v>0.0</v>
      </c>
      <c r="AF24" s="35">
        <v>0.0</v>
      </c>
      <c r="AG24" s="35">
        <v>44.0</v>
      </c>
      <c r="AH24" s="35">
        <v>34.0</v>
      </c>
      <c r="AI24" s="35">
        <v>0.0</v>
      </c>
      <c r="AJ24" s="35">
        <v>0.0</v>
      </c>
      <c r="AK24" s="35">
        <v>0.0</v>
      </c>
      <c r="AL24" s="36">
        <v>6223920.0</v>
      </c>
    </row>
    <row r="25" ht="12.75" customHeight="1">
      <c r="A25" s="33">
        <v>0.2895833333333333</v>
      </c>
      <c r="B25" s="34">
        <v>0.0</v>
      </c>
      <c r="C25" s="34">
        <v>0.0</v>
      </c>
      <c r="D25" s="34">
        <v>0.0</v>
      </c>
      <c r="E25" s="34">
        <v>0.0</v>
      </c>
      <c r="F25" s="34">
        <v>77.0</v>
      </c>
      <c r="G25" s="34">
        <v>0.0</v>
      </c>
      <c r="H25" s="34">
        <v>0.0</v>
      </c>
      <c r="I25" s="34">
        <v>0.0</v>
      </c>
      <c r="J25" s="34">
        <v>0.0</v>
      </c>
      <c r="K25" s="34">
        <v>0.0</v>
      </c>
      <c r="L25" s="34">
        <v>0.0</v>
      </c>
      <c r="M25" s="34">
        <v>0.0</v>
      </c>
      <c r="N25" s="34">
        <v>0.0</v>
      </c>
      <c r="O25" s="34">
        <v>0.0</v>
      </c>
      <c r="P25" s="34">
        <v>0.0</v>
      </c>
      <c r="Q25" s="34">
        <v>0.0</v>
      </c>
      <c r="R25" s="34">
        <v>0.0</v>
      </c>
      <c r="S25" s="34">
        <v>1.0</v>
      </c>
      <c r="T25" s="34">
        <v>0.0</v>
      </c>
      <c r="U25" s="34">
        <v>0.0</v>
      </c>
      <c r="V25" s="34">
        <v>0.0</v>
      </c>
      <c r="W25" s="34">
        <v>46.0</v>
      </c>
      <c r="X25" s="34">
        <v>40.0</v>
      </c>
      <c r="Y25" s="34">
        <v>10.0</v>
      </c>
      <c r="Z25" s="35">
        <v>0.0</v>
      </c>
      <c r="AA25" s="35">
        <v>0.0</v>
      </c>
      <c r="AB25" s="35">
        <v>0.0</v>
      </c>
      <c r="AC25" s="35">
        <v>0.0</v>
      </c>
      <c r="AD25" s="35">
        <v>0.0</v>
      </c>
      <c r="AE25" s="35">
        <v>0.0</v>
      </c>
      <c r="AF25" s="35">
        <v>0.0</v>
      </c>
      <c r="AG25" s="35">
        <v>44.0</v>
      </c>
      <c r="AH25" s="35">
        <v>34.0</v>
      </c>
      <c r="AI25" s="35">
        <v>0.0</v>
      </c>
      <c r="AJ25" s="35">
        <v>0.0</v>
      </c>
      <c r="AK25" s="35">
        <v>0.0</v>
      </c>
      <c r="AL25" s="36">
        <v>6223920.0</v>
      </c>
    </row>
    <row r="26" ht="12.75" customHeight="1">
      <c r="A26" s="38">
        <v>0.3</v>
      </c>
      <c r="B26" s="39">
        <v>0.0</v>
      </c>
      <c r="C26" s="39">
        <v>0.0</v>
      </c>
      <c r="D26" s="39">
        <v>0.0</v>
      </c>
      <c r="E26" s="39">
        <v>0.0</v>
      </c>
      <c r="F26" s="39">
        <v>77.0</v>
      </c>
      <c r="G26" s="39">
        <v>0.0</v>
      </c>
      <c r="H26" s="39">
        <v>0.0</v>
      </c>
      <c r="I26" s="39">
        <v>0.0</v>
      </c>
      <c r="J26" s="39">
        <v>0.0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39">
        <v>0.0</v>
      </c>
      <c r="S26" s="39">
        <v>1.0</v>
      </c>
      <c r="T26" s="39">
        <v>0.0</v>
      </c>
      <c r="U26" s="39">
        <v>0.0</v>
      </c>
      <c r="V26" s="39">
        <v>0.0</v>
      </c>
      <c r="W26" s="39">
        <v>46.0</v>
      </c>
      <c r="X26" s="39">
        <v>40.0</v>
      </c>
      <c r="Y26" s="39">
        <v>10.0</v>
      </c>
      <c r="Z26" s="40">
        <v>0.0</v>
      </c>
      <c r="AA26" s="40">
        <v>0.0</v>
      </c>
      <c r="AB26" s="40">
        <v>0.0</v>
      </c>
      <c r="AC26" s="40">
        <v>0.0</v>
      </c>
      <c r="AD26" s="40">
        <v>0.0</v>
      </c>
      <c r="AE26" s="40">
        <v>0.0</v>
      </c>
      <c r="AF26" s="40">
        <v>0.0</v>
      </c>
      <c r="AG26" s="40">
        <v>44.0</v>
      </c>
      <c r="AH26" s="40">
        <v>34.0</v>
      </c>
      <c r="AI26" s="40">
        <v>0.0</v>
      </c>
      <c r="AJ26" s="40">
        <v>0.0</v>
      </c>
      <c r="AK26" s="40">
        <v>0.0</v>
      </c>
      <c r="AL26" s="41">
        <v>6223920.0</v>
      </c>
    </row>
    <row r="27" ht="12.75" customHeight="1"/>
    <row r="28" ht="12.75" customHeight="1"/>
    <row r="29" ht="12.75" customHeight="1">
      <c r="A29" s="32" t="s">
        <v>34</v>
      </c>
      <c r="B29" s="32" t="s">
        <v>71</v>
      </c>
    </row>
    <row r="30" ht="12.75" customHeight="1">
      <c r="A30" s="33">
        <v>0.05</v>
      </c>
      <c r="B30" s="36">
        <v>6223840.0</v>
      </c>
    </row>
    <row r="31" ht="12.75" customHeight="1">
      <c r="A31" s="33">
        <v>0.06041666666666667</v>
      </c>
      <c r="B31" s="36">
        <v>6226260.0</v>
      </c>
    </row>
    <row r="32" ht="12.75" customHeight="1">
      <c r="A32" s="33">
        <v>0.07083333333333333</v>
      </c>
      <c r="B32" s="36">
        <v>6223360.0</v>
      </c>
    </row>
    <row r="33" ht="12.75" customHeight="1">
      <c r="A33" s="33">
        <v>0.08125</v>
      </c>
      <c r="B33" s="36">
        <v>6223040.0</v>
      </c>
    </row>
    <row r="34" ht="12.75" customHeight="1">
      <c r="A34" s="33">
        <v>0.09166666666666667</v>
      </c>
      <c r="B34" s="36">
        <v>6225480.0</v>
      </c>
    </row>
    <row r="35" ht="12.75" customHeight="1">
      <c r="A35" s="33">
        <v>0.10208333333333335</v>
      </c>
      <c r="B35" s="36">
        <v>6235400.0</v>
      </c>
    </row>
    <row r="36" ht="12.75" customHeight="1">
      <c r="A36" s="33">
        <v>0.11250000000000002</v>
      </c>
      <c r="B36" s="36">
        <v>6225400.0</v>
      </c>
    </row>
    <row r="37" ht="12.75" customHeight="1">
      <c r="A37" s="33">
        <v>0.12291666666666669</v>
      </c>
      <c r="B37" s="36">
        <v>6222280.0</v>
      </c>
    </row>
    <row r="38" ht="12.75" customHeight="1">
      <c r="A38" s="33">
        <v>0.13333333333333336</v>
      </c>
      <c r="B38" s="36">
        <v>6231280.0</v>
      </c>
    </row>
    <row r="39" ht="12.75" customHeight="1">
      <c r="A39" s="33">
        <v>0.14375000000000002</v>
      </c>
      <c r="B39" s="36">
        <v>6221880.0</v>
      </c>
    </row>
    <row r="40" ht="12.75" customHeight="1">
      <c r="A40" s="33">
        <v>0.15416666666666667</v>
      </c>
      <c r="B40" s="36">
        <v>6221600.0</v>
      </c>
    </row>
    <row r="41" ht="12.75" customHeight="1">
      <c r="A41" s="33">
        <v>0.16458333333333333</v>
      </c>
      <c r="B41" s="36">
        <v>6221880.0</v>
      </c>
    </row>
    <row r="42" ht="12.75" customHeight="1">
      <c r="A42" s="33">
        <v>0.175</v>
      </c>
      <c r="B42" s="36">
        <v>6221240.0</v>
      </c>
    </row>
    <row r="43" ht="12.75" customHeight="1">
      <c r="A43" s="33">
        <v>0.18541666666666665</v>
      </c>
      <c r="B43" s="37">
        <v>6221160.0</v>
      </c>
    </row>
    <row r="44" ht="12.75" customHeight="1">
      <c r="A44" s="33">
        <v>0.1958333333333333</v>
      </c>
      <c r="B44" s="36">
        <v>6223920.0</v>
      </c>
    </row>
    <row r="45" ht="12.75" customHeight="1">
      <c r="A45" s="33">
        <v>0.20624999999999996</v>
      </c>
      <c r="B45" s="36">
        <v>6223920.0</v>
      </c>
    </row>
    <row r="46" ht="12.75" customHeight="1">
      <c r="A46" s="33">
        <v>0.21666666666666662</v>
      </c>
      <c r="B46" s="36">
        <v>6223920.0</v>
      </c>
    </row>
    <row r="47" ht="12.75" customHeight="1">
      <c r="A47" s="33">
        <v>0.22708333333333328</v>
      </c>
      <c r="B47" s="36">
        <v>6223920.0</v>
      </c>
    </row>
    <row r="48" ht="12.75" customHeight="1">
      <c r="A48" s="33">
        <v>0.23749999999999993</v>
      </c>
      <c r="B48" s="36">
        <v>6223920.0</v>
      </c>
    </row>
    <row r="49" ht="12.75" customHeight="1">
      <c r="A49" s="33">
        <v>0.2479166666666666</v>
      </c>
      <c r="B49" s="36">
        <v>6223920.0</v>
      </c>
    </row>
    <row r="50" ht="12.75" customHeight="1">
      <c r="A50" s="33">
        <v>0.25833333333333325</v>
      </c>
      <c r="B50" s="36">
        <v>6223920.0</v>
      </c>
    </row>
    <row r="51" ht="12.75" customHeight="1">
      <c r="A51" s="33">
        <v>0.26874999999999993</v>
      </c>
      <c r="B51" s="36">
        <v>6223920.0</v>
      </c>
    </row>
    <row r="52" ht="12.75" customHeight="1">
      <c r="A52" s="33">
        <v>0.2791666666666666</v>
      </c>
      <c r="B52" s="36">
        <v>6223920.0</v>
      </c>
    </row>
    <row r="53" ht="12.75" customHeight="1">
      <c r="A53" s="33">
        <v>0.2895833333333333</v>
      </c>
      <c r="B53" s="36">
        <v>6223920.0</v>
      </c>
    </row>
    <row r="54" ht="12.75" customHeight="1">
      <c r="A54" s="38">
        <v>0.3</v>
      </c>
      <c r="B54" s="41">
        <v>6223920.0</v>
      </c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8.29"/>
    <col customWidth="1" min="3" max="14" width="13.71"/>
    <col customWidth="1" min="15" max="15" width="15.14"/>
    <col customWidth="1" min="16" max="16" width="14.0"/>
    <col customWidth="1" min="17" max="26" width="9.14"/>
  </cols>
  <sheetData>
    <row r="1" ht="14.25" customHeight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4.25" customHeight="1">
      <c r="A2" s="44" t="s">
        <v>5</v>
      </c>
      <c r="B2" s="45">
        <v>8.0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4" t="s">
        <v>6</v>
      </c>
      <c r="B3" s="45">
        <v>2400.0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4" t="s">
        <v>7</v>
      </c>
      <c r="B4" s="45">
        <v>1800.0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4" t="s">
        <v>8</v>
      </c>
      <c r="B5" s="45">
        <v>1200.0</v>
      </c>
      <c r="C5" s="43"/>
      <c r="D5" s="43"/>
      <c r="E5" s="43"/>
      <c r="F5" s="46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4" t="s">
        <v>9</v>
      </c>
      <c r="B6" s="45">
        <v>3300.0</v>
      </c>
      <c r="C6" s="43"/>
      <c r="D6" s="43"/>
      <c r="E6" s="43"/>
      <c r="F6" s="46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4" t="s">
        <v>10</v>
      </c>
      <c r="B7" s="44">
        <v>13000.0</v>
      </c>
      <c r="C7" s="43"/>
      <c r="D7" s="43"/>
      <c r="E7" s="43"/>
      <c r="F7" s="46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3"/>
      <c r="B8" s="43"/>
      <c r="C8" s="43"/>
      <c r="D8" s="43"/>
      <c r="E8" s="43"/>
      <c r="F8" s="46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7" t="s">
        <v>11</v>
      </c>
      <c r="B10" s="48">
        <v>40.0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2" t="s">
        <v>12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7"/>
      <c r="B15" s="47"/>
      <c r="C15" s="49">
        <f t="shared" ref="C15:N15" si="1">B15+30</f>
        <v>30</v>
      </c>
      <c r="D15" s="49">
        <f t="shared" si="1"/>
        <v>60</v>
      </c>
      <c r="E15" s="49">
        <f t="shared" si="1"/>
        <v>90</v>
      </c>
      <c r="F15" s="49">
        <f t="shared" si="1"/>
        <v>120</v>
      </c>
      <c r="G15" s="49">
        <f t="shared" si="1"/>
        <v>150</v>
      </c>
      <c r="H15" s="49">
        <f t="shared" si="1"/>
        <v>180</v>
      </c>
      <c r="I15" s="49">
        <f t="shared" si="1"/>
        <v>210</v>
      </c>
      <c r="J15" s="49">
        <f t="shared" si="1"/>
        <v>240</v>
      </c>
      <c r="K15" s="49">
        <f t="shared" si="1"/>
        <v>270</v>
      </c>
      <c r="L15" s="49">
        <f t="shared" si="1"/>
        <v>300</v>
      </c>
      <c r="M15" s="49">
        <f t="shared" si="1"/>
        <v>330</v>
      </c>
      <c r="N15" s="49">
        <f t="shared" si="1"/>
        <v>360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50" t="s">
        <v>13</v>
      </c>
      <c r="B16" s="47"/>
      <c r="C16" s="51">
        <v>4400.0</v>
      </c>
      <c r="D16" s="51">
        <v>4400.0</v>
      </c>
      <c r="E16" s="51">
        <v>6000.0</v>
      </c>
      <c r="F16" s="51">
        <v>8000.0</v>
      </c>
      <c r="G16" s="51">
        <v>6600.0</v>
      </c>
      <c r="H16" s="51">
        <v>11800.0</v>
      </c>
      <c r="I16" s="51">
        <v>13000.0</v>
      </c>
      <c r="J16" s="51">
        <v>11200.0</v>
      </c>
      <c r="K16" s="51">
        <v>10800.0</v>
      </c>
      <c r="L16" s="51">
        <v>7600.0</v>
      </c>
      <c r="M16" s="51">
        <v>6000.0</v>
      </c>
      <c r="N16" s="51">
        <v>5600.0</v>
      </c>
      <c r="O16" s="52">
        <f t="shared" ref="O16:O18" si="2">SUM(C16:N16)</f>
        <v>95400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50" t="s">
        <v>14</v>
      </c>
      <c r="B17" s="47"/>
      <c r="C17" s="53">
        <v>6400.0</v>
      </c>
      <c r="D17" s="53">
        <v>6400.0</v>
      </c>
      <c r="E17" s="53">
        <v>6400.0</v>
      </c>
      <c r="F17" s="53">
        <v>6400.0</v>
      </c>
      <c r="G17" s="53">
        <v>9400.0</v>
      </c>
      <c r="H17" s="53">
        <v>9480.0</v>
      </c>
      <c r="I17" s="53">
        <v>9480.0</v>
      </c>
      <c r="J17" s="53">
        <v>9480.0</v>
      </c>
      <c r="K17" s="53">
        <v>9480.0</v>
      </c>
      <c r="L17" s="53">
        <v>7600.0</v>
      </c>
      <c r="M17" s="53">
        <v>6000.0</v>
      </c>
      <c r="N17" s="53">
        <v>5600.0</v>
      </c>
      <c r="O17" s="52">
        <f t="shared" si="2"/>
        <v>92120</v>
      </c>
      <c r="P17" s="52">
        <f>SUM(O17:O19)</f>
        <v>95400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50" t="s">
        <v>15</v>
      </c>
      <c r="B18" s="47"/>
      <c r="C18" s="53">
        <v>0.0</v>
      </c>
      <c r="D18" s="53">
        <v>0.0</v>
      </c>
      <c r="E18" s="53">
        <v>0.0</v>
      </c>
      <c r="F18" s="53">
        <v>0.0</v>
      </c>
      <c r="G18" s="53">
        <v>0.0</v>
      </c>
      <c r="H18" s="53">
        <v>0.0</v>
      </c>
      <c r="I18" s="53">
        <v>0.0</v>
      </c>
      <c r="J18" s="53">
        <v>1720.0</v>
      </c>
      <c r="K18" s="53">
        <v>1320.0</v>
      </c>
      <c r="L18" s="53">
        <v>0.0</v>
      </c>
      <c r="M18" s="53">
        <v>0.0</v>
      </c>
      <c r="N18" s="53">
        <v>0.0</v>
      </c>
      <c r="O18" s="52">
        <f t="shared" si="2"/>
        <v>3040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50" t="s">
        <v>22</v>
      </c>
      <c r="B19" s="47"/>
      <c r="C19" s="53">
        <v>0.0</v>
      </c>
      <c r="D19" s="53">
        <v>0.0</v>
      </c>
      <c r="E19" s="53">
        <v>0.0</v>
      </c>
      <c r="F19" s="53">
        <v>0.0</v>
      </c>
      <c r="G19" s="53">
        <v>75.0</v>
      </c>
      <c r="H19" s="53">
        <v>2.0</v>
      </c>
      <c r="I19" s="53">
        <v>0.0</v>
      </c>
      <c r="J19" s="53">
        <v>0.0</v>
      </c>
      <c r="K19" s="53">
        <v>0.0</v>
      </c>
      <c r="L19" s="53">
        <v>0.0</v>
      </c>
      <c r="M19" s="53">
        <v>0.0</v>
      </c>
      <c r="N19" s="53">
        <v>0.0</v>
      </c>
      <c r="O19" s="43">
        <f>B25</f>
        <v>240</v>
      </c>
      <c r="P19" s="43" t="s">
        <v>72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50" t="s">
        <v>23</v>
      </c>
      <c r="B20" s="47"/>
      <c r="C20" s="53">
        <v>0.0</v>
      </c>
      <c r="D20" s="53">
        <v>0.0</v>
      </c>
      <c r="E20" s="53">
        <v>0.0</v>
      </c>
      <c r="F20" s="53">
        <v>0.0</v>
      </c>
      <c r="G20" s="53">
        <v>0.0</v>
      </c>
      <c r="H20" s="53">
        <v>0.0</v>
      </c>
      <c r="I20" s="53">
        <v>0.0</v>
      </c>
      <c r="J20" s="53">
        <v>0.0</v>
      </c>
      <c r="K20" s="53">
        <v>0.0</v>
      </c>
      <c r="L20" s="53">
        <v>47.0</v>
      </c>
      <c r="M20" s="53">
        <v>40.0</v>
      </c>
      <c r="N20" s="53">
        <v>10.0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50" t="s">
        <v>24</v>
      </c>
      <c r="B21" s="47"/>
      <c r="C21" s="53">
        <v>0.0</v>
      </c>
      <c r="D21" s="53">
        <v>0.0</v>
      </c>
      <c r="E21" s="53">
        <v>0.0</v>
      </c>
      <c r="F21" s="53">
        <v>0.0</v>
      </c>
      <c r="G21" s="53">
        <v>0.0</v>
      </c>
      <c r="H21" s="53">
        <v>0.0</v>
      </c>
      <c r="I21" s="53">
        <v>0.0</v>
      </c>
      <c r="J21" s="53">
        <v>43.0</v>
      </c>
      <c r="K21" s="53">
        <v>33.0</v>
      </c>
      <c r="L21" s="53">
        <v>0.0</v>
      </c>
      <c r="M21" s="53">
        <v>0.0</v>
      </c>
      <c r="N21" s="53">
        <v>0.0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50" t="s">
        <v>16</v>
      </c>
      <c r="B22" s="47"/>
      <c r="C22" s="54">
        <f t="shared" ref="C22:N22" si="3">SUM(C17:C18)</f>
        <v>6400</v>
      </c>
      <c r="D22" s="54">
        <f t="shared" si="3"/>
        <v>6400</v>
      </c>
      <c r="E22" s="54">
        <f t="shared" si="3"/>
        <v>6400</v>
      </c>
      <c r="F22" s="54">
        <f t="shared" si="3"/>
        <v>6400</v>
      </c>
      <c r="G22" s="54">
        <f t="shared" si="3"/>
        <v>9400</v>
      </c>
      <c r="H22" s="54">
        <f t="shared" si="3"/>
        <v>9480</v>
      </c>
      <c r="I22" s="54">
        <f t="shared" si="3"/>
        <v>9480</v>
      </c>
      <c r="J22" s="54">
        <f t="shared" si="3"/>
        <v>11200</v>
      </c>
      <c r="K22" s="54">
        <f t="shared" si="3"/>
        <v>10800</v>
      </c>
      <c r="L22" s="54">
        <f t="shared" si="3"/>
        <v>7600</v>
      </c>
      <c r="M22" s="54">
        <f t="shared" si="3"/>
        <v>6000</v>
      </c>
      <c r="N22" s="54">
        <f t="shared" si="3"/>
        <v>5600</v>
      </c>
      <c r="O22" s="52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50" t="s">
        <v>17</v>
      </c>
      <c r="B23" s="47"/>
      <c r="C23" s="55">
        <f t="shared" ref="C23:N23" si="4">B23+C16</f>
        <v>4400</v>
      </c>
      <c r="D23" s="55">
        <f t="shared" si="4"/>
        <v>8800</v>
      </c>
      <c r="E23" s="55">
        <f t="shared" si="4"/>
        <v>14800</v>
      </c>
      <c r="F23" s="55">
        <f t="shared" si="4"/>
        <v>22800</v>
      </c>
      <c r="G23" s="55">
        <f t="shared" si="4"/>
        <v>29400</v>
      </c>
      <c r="H23" s="55">
        <f t="shared" si="4"/>
        <v>41200</v>
      </c>
      <c r="I23" s="55">
        <f t="shared" si="4"/>
        <v>54200</v>
      </c>
      <c r="J23" s="55">
        <f t="shared" si="4"/>
        <v>65400</v>
      </c>
      <c r="K23" s="55">
        <f t="shared" si="4"/>
        <v>76200</v>
      </c>
      <c r="L23" s="55">
        <f t="shared" si="4"/>
        <v>83800</v>
      </c>
      <c r="M23" s="55">
        <f t="shared" si="4"/>
        <v>89800</v>
      </c>
      <c r="N23" s="55">
        <f t="shared" si="4"/>
        <v>95400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50" t="s">
        <v>18</v>
      </c>
      <c r="B24" s="47"/>
      <c r="C24" s="55">
        <f t="shared" ref="C24:N24" si="5">B24+SUM(C17:C18)</f>
        <v>6400</v>
      </c>
      <c r="D24" s="55">
        <f t="shared" si="5"/>
        <v>12800</v>
      </c>
      <c r="E24" s="55">
        <f t="shared" si="5"/>
        <v>19200</v>
      </c>
      <c r="F24" s="55">
        <f t="shared" si="5"/>
        <v>25600</v>
      </c>
      <c r="G24" s="55">
        <f t="shared" si="5"/>
        <v>35000</v>
      </c>
      <c r="H24" s="55">
        <f t="shared" si="5"/>
        <v>44480</v>
      </c>
      <c r="I24" s="55">
        <f t="shared" si="5"/>
        <v>53960</v>
      </c>
      <c r="J24" s="55">
        <f t="shared" si="5"/>
        <v>65160</v>
      </c>
      <c r="K24" s="55">
        <f t="shared" si="5"/>
        <v>75960</v>
      </c>
      <c r="L24" s="55">
        <f t="shared" si="5"/>
        <v>83560</v>
      </c>
      <c r="M24" s="55">
        <f t="shared" si="5"/>
        <v>89560</v>
      </c>
      <c r="N24" s="55">
        <f t="shared" si="5"/>
        <v>95160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50" t="s">
        <v>19</v>
      </c>
      <c r="B25" s="47">
        <v>240.0</v>
      </c>
      <c r="C25" s="55">
        <f t="shared" ref="C25:N25" si="6">C17+B25+C18-C16</f>
        <v>2240</v>
      </c>
      <c r="D25" s="55">
        <f t="shared" si="6"/>
        <v>4240</v>
      </c>
      <c r="E25" s="55">
        <f t="shared" si="6"/>
        <v>4640</v>
      </c>
      <c r="F25" s="55">
        <f t="shared" si="6"/>
        <v>3040</v>
      </c>
      <c r="G25" s="55">
        <f t="shared" si="6"/>
        <v>5840</v>
      </c>
      <c r="H25" s="55">
        <f t="shared" si="6"/>
        <v>3520</v>
      </c>
      <c r="I25" s="55">
        <f t="shared" si="6"/>
        <v>0</v>
      </c>
      <c r="J25" s="55">
        <f t="shared" si="6"/>
        <v>0</v>
      </c>
      <c r="K25" s="55">
        <f t="shared" si="6"/>
        <v>0</v>
      </c>
      <c r="L25" s="55">
        <f t="shared" si="6"/>
        <v>0</v>
      </c>
      <c r="M25" s="55">
        <f t="shared" si="6"/>
        <v>0</v>
      </c>
      <c r="N25" s="55">
        <f t="shared" si="6"/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7" t="s">
        <v>73</v>
      </c>
      <c r="B26" s="47"/>
      <c r="C26" s="47">
        <f t="shared" ref="C26:N26" si="7">C34*$B$10</f>
        <v>0</v>
      </c>
      <c r="D26" s="47">
        <f t="shared" si="7"/>
        <v>0</v>
      </c>
      <c r="E26" s="47">
        <f t="shared" si="7"/>
        <v>0</v>
      </c>
      <c r="F26" s="47">
        <f t="shared" si="7"/>
        <v>0</v>
      </c>
      <c r="G26" s="47">
        <f t="shared" si="7"/>
        <v>0</v>
      </c>
      <c r="H26" s="47">
        <f t="shared" si="7"/>
        <v>0</v>
      </c>
      <c r="I26" s="47">
        <f t="shared" si="7"/>
        <v>0</v>
      </c>
      <c r="J26" s="47">
        <f t="shared" si="7"/>
        <v>1720</v>
      </c>
      <c r="K26" s="47">
        <f t="shared" si="7"/>
        <v>1320</v>
      </c>
      <c r="L26" s="47">
        <f t="shared" si="7"/>
        <v>0</v>
      </c>
      <c r="M26" s="47">
        <f t="shared" si="7"/>
        <v>0</v>
      </c>
      <c r="N26" s="47">
        <f t="shared" si="7"/>
        <v>0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7" t="s">
        <v>74</v>
      </c>
      <c r="B27" s="47"/>
      <c r="C27" s="47">
        <f t="shared" ref="C27:N27" si="8">C31*$B$10</f>
        <v>6400</v>
      </c>
      <c r="D27" s="47">
        <f t="shared" si="8"/>
        <v>6400</v>
      </c>
      <c r="E27" s="47">
        <f t="shared" si="8"/>
        <v>6400</v>
      </c>
      <c r="F27" s="47">
        <f t="shared" si="8"/>
        <v>6400</v>
      </c>
      <c r="G27" s="47">
        <f t="shared" si="8"/>
        <v>9400</v>
      </c>
      <c r="H27" s="47">
        <f t="shared" si="8"/>
        <v>9480</v>
      </c>
      <c r="I27" s="47">
        <f t="shared" si="8"/>
        <v>9480</v>
      </c>
      <c r="J27" s="47">
        <f t="shared" si="8"/>
        <v>9480</v>
      </c>
      <c r="K27" s="47">
        <f t="shared" si="8"/>
        <v>9480</v>
      </c>
      <c r="L27" s="47">
        <f t="shared" si="8"/>
        <v>7600</v>
      </c>
      <c r="M27" s="47">
        <f t="shared" si="8"/>
        <v>6000</v>
      </c>
      <c r="N27" s="47">
        <f t="shared" si="8"/>
        <v>5600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56" t="s">
        <v>20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7"/>
      <c r="B30" s="47"/>
      <c r="C30" s="49">
        <f t="shared" ref="C30:N30" si="9">B30+30</f>
        <v>30</v>
      </c>
      <c r="D30" s="49">
        <f t="shared" si="9"/>
        <v>60</v>
      </c>
      <c r="E30" s="49">
        <f t="shared" si="9"/>
        <v>90</v>
      </c>
      <c r="F30" s="49">
        <f t="shared" si="9"/>
        <v>120</v>
      </c>
      <c r="G30" s="49">
        <f t="shared" si="9"/>
        <v>150</v>
      </c>
      <c r="H30" s="49">
        <f t="shared" si="9"/>
        <v>180</v>
      </c>
      <c r="I30" s="49">
        <f t="shared" si="9"/>
        <v>210</v>
      </c>
      <c r="J30" s="49">
        <f t="shared" si="9"/>
        <v>240</v>
      </c>
      <c r="K30" s="49">
        <f t="shared" si="9"/>
        <v>270</v>
      </c>
      <c r="L30" s="49">
        <f t="shared" si="9"/>
        <v>300</v>
      </c>
      <c r="M30" s="49">
        <f t="shared" si="9"/>
        <v>330</v>
      </c>
      <c r="N30" s="49">
        <f t="shared" si="9"/>
        <v>360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50" t="s">
        <v>21</v>
      </c>
      <c r="B31" s="47">
        <v>160.0</v>
      </c>
      <c r="C31" s="54">
        <f t="shared" ref="C31:N31" si="10">B31+C32-C33</f>
        <v>160</v>
      </c>
      <c r="D31" s="54">
        <f t="shared" si="10"/>
        <v>160</v>
      </c>
      <c r="E31" s="54">
        <f t="shared" si="10"/>
        <v>160</v>
      </c>
      <c r="F31" s="54">
        <f t="shared" si="10"/>
        <v>160</v>
      </c>
      <c r="G31" s="54">
        <f t="shared" si="10"/>
        <v>235</v>
      </c>
      <c r="H31" s="54">
        <f t="shared" si="10"/>
        <v>237</v>
      </c>
      <c r="I31" s="54">
        <f t="shared" si="10"/>
        <v>237</v>
      </c>
      <c r="J31" s="54">
        <f t="shared" si="10"/>
        <v>237</v>
      </c>
      <c r="K31" s="54">
        <f t="shared" si="10"/>
        <v>237</v>
      </c>
      <c r="L31" s="54">
        <f t="shared" si="10"/>
        <v>190</v>
      </c>
      <c r="M31" s="54">
        <f t="shared" si="10"/>
        <v>150</v>
      </c>
      <c r="N31" s="54">
        <f t="shared" si="10"/>
        <v>140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50" t="s">
        <v>22</v>
      </c>
      <c r="B32" s="47"/>
      <c r="C32" s="54">
        <f t="shared" ref="C32:N32" si="11">C19</f>
        <v>0</v>
      </c>
      <c r="D32" s="54">
        <f t="shared" si="11"/>
        <v>0</v>
      </c>
      <c r="E32" s="54">
        <f t="shared" si="11"/>
        <v>0</v>
      </c>
      <c r="F32" s="54">
        <f t="shared" si="11"/>
        <v>0</v>
      </c>
      <c r="G32" s="54">
        <f t="shared" si="11"/>
        <v>75</v>
      </c>
      <c r="H32" s="54">
        <f t="shared" si="11"/>
        <v>2</v>
      </c>
      <c r="I32" s="54">
        <f t="shared" si="11"/>
        <v>0</v>
      </c>
      <c r="J32" s="54">
        <f t="shared" si="11"/>
        <v>0</v>
      </c>
      <c r="K32" s="54">
        <f t="shared" si="11"/>
        <v>0</v>
      </c>
      <c r="L32" s="54">
        <f t="shared" si="11"/>
        <v>0</v>
      </c>
      <c r="M32" s="54">
        <f t="shared" si="11"/>
        <v>0</v>
      </c>
      <c r="N32" s="54">
        <f t="shared" si="11"/>
        <v>0</v>
      </c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50" t="s">
        <v>23</v>
      </c>
      <c r="B33" s="47"/>
      <c r="C33" s="54">
        <f t="shared" ref="C33:N33" si="12">C20</f>
        <v>0</v>
      </c>
      <c r="D33" s="54">
        <f t="shared" si="12"/>
        <v>0</v>
      </c>
      <c r="E33" s="54">
        <f t="shared" si="12"/>
        <v>0</v>
      </c>
      <c r="F33" s="54">
        <f t="shared" si="12"/>
        <v>0</v>
      </c>
      <c r="G33" s="54">
        <f t="shared" si="12"/>
        <v>0</v>
      </c>
      <c r="H33" s="54">
        <f t="shared" si="12"/>
        <v>0</v>
      </c>
      <c r="I33" s="54">
        <f t="shared" si="12"/>
        <v>0</v>
      </c>
      <c r="J33" s="54">
        <f t="shared" si="12"/>
        <v>0</v>
      </c>
      <c r="K33" s="54">
        <f t="shared" si="12"/>
        <v>0</v>
      </c>
      <c r="L33" s="54">
        <f t="shared" si="12"/>
        <v>47</v>
      </c>
      <c r="M33" s="54">
        <f t="shared" si="12"/>
        <v>40</v>
      </c>
      <c r="N33" s="54">
        <f t="shared" si="12"/>
        <v>10</v>
      </c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50" t="s">
        <v>24</v>
      </c>
      <c r="B34" s="47"/>
      <c r="C34" s="55">
        <f t="shared" ref="C34:N34" si="13">C21</f>
        <v>0</v>
      </c>
      <c r="D34" s="55">
        <f t="shared" si="13"/>
        <v>0</v>
      </c>
      <c r="E34" s="55">
        <f t="shared" si="13"/>
        <v>0</v>
      </c>
      <c r="F34" s="55">
        <f t="shared" si="13"/>
        <v>0</v>
      </c>
      <c r="G34" s="55">
        <f t="shared" si="13"/>
        <v>0</v>
      </c>
      <c r="H34" s="55">
        <f t="shared" si="13"/>
        <v>0</v>
      </c>
      <c r="I34" s="55">
        <f t="shared" si="13"/>
        <v>0</v>
      </c>
      <c r="J34" s="55">
        <f t="shared" si="13"/>
        <v>43</v>
      </c>
      <c r="K34" s="55">
        <f t="shared" si="13"/>
        <v>33</v>
      </c>
      <c r="L34" s="55">
        <f t="shared" si="13"/>
        <v>0</v>
      </c>
      <c r="M34" s="55">
        <f t="shared" si="13"/>
        <v>0</v>
      </c>
      <c r="N34" s="55">
        <f t="shared" si="13"/>
        <v>0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57" t="s">
        <v>75</v>
      </c>
      <c r="B35" s="43"/>
      <c r="C35" s="52">
        <f t="shared" ref="C35:N35" si="14">C31/10</f>
        <v>16</v>
      </c>
      <c r="D35" s="52">
        <f t="shared" si="14"/>
        <v>16</v>
      </c>
      <c r="E35" s="52">
        <f t="shared" si="14"/>
        <v>16</v>
      </c>
      <c r="F35" s="52">
        <f t="shared" si="14"/>
        <v>16</v>
      </c>
      <c r="G35" s="52">
        <f t="shared" si="14"/>
        <v>23.5</v>
      </c>
      <c r="H35" s="52">
        <f t="shared" si="14"/>
        <v>23.7</v>
      </c>
      <c r="I35" s="52">
        <f t="shared" si="14"/>
        <v>23.7</v>
      </c>
      <c r="J35" s="52">
        <f t="shared" si="14"/>
        <v>23.7</v>
      </c>
      <c r="K35" s="52">
        <f t="shared" si="14"/>
        <v>23.7</v>
      </c>
      <c r="L35" s="52">
        <f t="shared" si="14"/>
        <v>19</v>
      </c>
      <c r="M35" s="52">
        <f t="shared" si="14"/>
        <v>15</v>
      </c>
      <c r="N35" s="52">
        <f t="shared" si="14"/>
        <v>14</v>
      </c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56" t="s">
        <v>26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59"/>
      <c r="B38" s="59"/>
      <c r="C38" s="60">
        <f t="shared" ref="C38:N38" si="15">B38+30</f>
        <v>30</v>
      </c>
      <c r="D38" s="60">
        <f t="shared" si="15"/>
        <v>60</v>
      </c>
      <c r="E38" s="60">
        <f t="shared" si="15"/>
        <v>90</v>
      </c>
      <c r="F38" s="60">
        <f t="shared" si="15"/>
        <v>120</v>
      </c>
      <c r="G38" s="60">
        <f t="shared" si="15"/>
        <v>150</v>
      </c>
      <c r="H38" s="60">
        <f t="shared" si="15"/>
        <v>180</v>
      </c>
      <c r="I38" s="60">
        <f t="shared" si="15"/>
        <v>210</v>
      </c>
      <c r="J38" s="60">
        <f t="shared" si="15"/>
        <v>240</v>
      </c>
      <c r="K38" s="60">
        <f t="shared" si="15"/>
        <v>270</v>
      </c>
      <c r="L38" s="60">
        <f t="shared" si="15"/>
        <v>300</v>
      </c>
      <c r="M38" s="60">
        <f t="shared" si="15"/>
        <v>330</v>
      </c>
      <c r="N38" s="60">
        <f t="shared" si="15"/>
        <v>360</v>
      </c>
      <c r="O38" s="61" t="s">
        <v>27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62" t="s">
        <v>5</v>
      </c>
      <c r="B39" s="59"/>
      <c r="C39" s="63">
        <f t="shared" ref="C39:N39" si="16">C25*$B$2</f>
        <v>17920</v>
      </c>
      <c r="D39" s="63">
        <f t="shared" si="16"/>
        <v>33920</v>
      </c>
      <c r="E39" s="63">
        <f t="shared" si="16"/>
        <v>37120</v>
      </c>
      <c r="F39" s="63">
        <f t="shared" si="16"/>
        <v>24320</v>
      </c>
      <c r="G39" s="63">
        <f t="shared" si="16"/>
        <v>46720</v>
      </c>
      <c r="H39" s="63">
        <f t="shared" si="16"/>
        <v>28160</v>
      </c>
      <c r="I39" s="63">
        <f t="shared" si="16"/>
        <v>0</v>
      </c>
      <c r="J39" s="63">
        <f t="shared" si="16"/>
        <v>0</v>
      </c>
      <c r="K39" s="63">
        <f t="shared" si="16"/>
        <v>0</v>
      </c>
      <c r="L39" s="63">
        <f t="shared" si="16"/>
        <v>0</v>
      </c>
      <c r="M39" s="63">
        <f t="shared" si="16"/>
        <v>0</v>
      </c>
      <c r="N39" s="63">
        <f t="shared" si="16"/>
        <v>0</v>
      </c>
      <c r="O39" s="64">
        <f t="shared" ref="O39:O42" si="18">SUM(C39:N39)</f>
        <v>188160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62" t="s">
        <v>6</v>
      </c>
      <c r="B40" s="59"/>
      <c r="C40" s="63">
        <f t="shared" ref="C40:N40" si="17">C31*$B$3</f>
        <v>384000</v>
      </c>
      <c r="D40" s="63">
        <f t="shared" si="17"/>
        <v>384000</v>
      </c>
      <c r="E40" s="63">
        <f t="shared" si="17"/>
        <v>384000</v>
      </c>
      <c r="F40" s="63">
        <f t="shared" si="17"/>
        <v>384000</v>
      </c>
      <c r="G40" s="63">
        <f t="shared" si="17"/>
        <v>564000</v>
      </c>
      <c r="H40" s="63">
        <f t="shared" si="17"/>
        <v>568800</v>
      </c>
      <c r="I40" s="63">
        <f t="shared" si="17"/>
        <v>568800</v>
      </c>
      <c r="J40" s="63">
        <f t="shared" si="17"/>
        <v>568800</v>
      </c>
      <c r="K40" s="63">
        <f t="shared" si="17"/>
        <v>568800</v>
      </c>
      <c r="L40" s="63">
        <f t="shared" si="17"/>
        <v>456000</v>
      </c>
      <c r="M40" s="63">
        <f t="shared" si="17"/>
        <v>360000</v>
      </c>
      <c r="N40" s="63">
        <f t="shared" si="17"/>
        <v>336000</v>
      </c>
      <c r="O40" s="64">
        <f t="shared" si="18"/>
        <v>5527200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62" t="s">
        <v>7</v>
      </c>
      <c r="B41" s="59"/>
      <c r="C41" s="63">
        <f t="shared" ref="C41:N41" si="19">C32*$B$4</f>
        <v>0</v>
      </c>
      <c r="D41" s="63">
        <f t="shared" si="19"/>
        <v>0</v>
      </c>
      <c r="E41" s="63">
        <f t="shared" si="19"/>
        <v>0</v>
      </c>
      <c r="F41" s="63">
        <f t="shared" si="19"/>
        <v>0</v>
      </c>
      <c r="G41" s="63">
        <f t="shared" si="19"/>
        <v>135000</v>
      </c>
      <c r="H41" s="63">
        <f t="shared" si="19"/>
        <v>3600</v>
      </c>
      <c r="I41" s="63">
        <f t="shared" si="19"/>
        <v>0</v>
      </c>
      <c r="J41" s="63">
        <f t="shared" si="19"/>
        <v>0</v>
      </c>
      <c r="K41" s="63">
        <f t="shared" si="19"/>
        <v>0</v>
      </c>
      <c r="L41" s="63">
        <f t="shared" si="19"/>
        <v>0</v>
      </c>
      <c r="M41" s="63">
        <f t="shared" si="19"/>
        <v>0</v>
      </c>
      <c r="N41" s="63">
        <f t="shared" si="19"/>
        <v>0</v>
      </c>
      <c r="O41" s="64">
        <f t="shared" si="18"/>
        <v>138600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62" t="s">
        <v>8</v>
      </c>
      <c r="B42" s="59"/>
      <c r="C42" s="63">
        <f t="shared" ref="C42:N42" si="20">C33*$B$5</f>
        <v>0</v>
      </c>
      <c r="D42" s="63">
        <f t="shared" si="20"/>
        <v>0</v>
      </c>
      <c r="E42" s="63">
        <f t="shared" si="20"/>
        <v>0</v>
      </c>
      <c r="F42" s="63">
        <f t="shared" si="20"/>
        <v>0</v>
      </c>
      <c r="G42" s="63">
        <f t="shared" si="20"/>
        <v>0</v>
      </c>
      <c r="H42" s="63">
        <f t="shared" si="20"/>
        <v>0</v>
      </c>
      <c r="I42" s="63">
        <f t="shared" si="20"/>
        <v>0</v>
      </c>
      <c r="J42" s="63">
        <f t="shared" si="20"/>
        <v>0</v>
      </c>
      <c r="K42" s="63">
        <f t="shared" si="20"/>
        <v>0</v>
      </c>
      <c r="L42" s="63">
        <f t="shared" si="20"/>
        <v>56400</v>
      </c>
      <c r="M42" s="63">
        <f t="shared" si="20"/>
        <v>48000</v>
      </c>
      <c r="N42" s="63">
        <f t="shared" si="20"/>
        <v>12000</v>
      </c>
      <c r="O42" s="64">
        <f t="shared" si="18"/>
        <v>116400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62" t="s">
        <v>9</v>
      </c>
      <c r="B43" s="59"/>
      <c r="C43" s="63">
        <f t="shared" ref="C43:N43" si="21">C34*$B$6</f>
        <v>0</v>
      </c>
      <c r="D43" s="63">
        <f t="shared" si="21"/>
        <v>0</v>
      </c>
      <c r="E43" s="63">
        <f t="shared" si="21"/>
        <v>0</v>
      </c>
      <c r="F43" s="63">
        <f t="shared" si="21"/>
        <v>0</v>
      </c>
      <c r="G43" s="63">
        <f t="shared" si="21"/>
        <v>0</v>
      </c>
      <c r="H43" s="63">
        <f t="shared" si="21"/>
        <v>0</v>
      </c>
      <c r="I43" s="63">
        <f t="shared" si="21"/>
        <v>0</v>
      </c>
      <c r="J43" s="63">
        <f t="shared" si="21"/>
        <v>141900</v>
      </c>
      <c r="K43" s="63">
        <f t="shared" si="21"/>
        <v>108900</v>
      </c>
      <c r="L43" s="63">
        <f t="shared" si="21"/>
        <v>0</v>
      </c>
      <c r="M43" s="63">
        <f t="shared" si="21"/>
        <v>0</v>
      </c>
      <c r="N43" s="63">
        <f t="shared" si="21"/>
        <v>0</v>
      </c>
      <c r="O43" s="64">
        <f>SUM(B43:N43)</f>
        <v>250800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5" t="s">
        <v>33</v>
      </c>
      <c r="O44" s="66">
        <f>SUM(O39:O43)</f>
        <v>6221160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86"/>
    <col customWidth="1" min="3" max="3" width="8.29"/>
    <col customWidth="1" min="4" max="4" width="10.14"/>
    <col customWidth="1" min="5" max="5" width="6.57"/>
    <col customWidth="1" min="6" max="6" width="7.86"/>
    <col customWidth="1" min="7" max="7" width="10.0"/>
    <col customWidth="1" min="8" max="8" width="8.71"/>
    <col customWidth="1" min="9" max="9" width="7.29"/>
    <col customWidth="1" min="10" max="10" width="10.71"/>
    <col customWidth="1" min="11" max="13" width="7.29"/>
    <col customWidth="1" min="14" max="14" width="8.43"/>
    <col customWidth="1" min="15" max="26" width="8.71"/>
  </cols>
  <sheetData>
    <row r="1" ht="12.75" customHeight="1"/>
    <row r="2" ht="12.75" customHeight="1">
      <c r="B2" s="4" t="s">
        <v>76</v>
      </c>
    </row>
    <row r="3" ht="12.75" customHeight="1">
      <c r="B3" s="4" t="s">
        <v>77</v>
      </c>
    </row>
    <row r="4" ht="12.75" customHeight="1"/>
    <row r="5" ht="12.75" customHeight="1">
      <c r="A5" s="10" t="s">
        <v>78</v>
      </c>
      <c r="B5" s="67">
        <v>200.0</v>
      </c>
    </row>
    <row r="6" ht="12.75" customHeight="1">
      <c r="A6" s="10" t="s">
        <v>11</v>
      </c>
      <c r="B6" s="11">
        <v>40.0</v>
      </c>
    </row>
    <row r="7" ht="12.75" customHeight="1"/>
    <row r="8" ht="12.75" customHeight="1"/>
    <row r="9" ht="12.75" customHeight="1">
      <c r="B9" s="10"/>
      <c r="C9" s="10"/>
      <c r="D9" s="12">
        <f t="shared" ref="D9:O9" si="1">C9+30</f>
        <v>30</v>
      </c>
      <c r="E9" s="12">
        <f t="shared" si="1"/>
        <v>60</v>
      </c>
      <c r="F9" s="12">
        <f t="shared" si="1"/>
        <v>90</v>
      </c>
      <c r="G9" s="12">
        <f t="shared" si="1"/>
        <v>120</v>
      </c>
      <c r="H9" s="12">
        <f t="shared" si="1"/>
        <v>150</v>
      </c>
      <c r="I9" s="12">
        <f t="shared" si="1"/>
        <v>180</v>
      </c>
      <c r="J9" s="12">
        <f t="shared" si="1"/>
        <v>210</v>
      </c>
      <c r="K9" s="12">
        <f t="shared" si="1"/>
        <v>240</v>
      </c>
      <c r="L9" s="12">
        <f t="shared" si="1"/>
        <v>270</v>
      </c>
      <c r="M9" s="12">
        <f t="shared" si="1"/>
        <v>300</v>
      </c>
      <c r="N9" s="12">
        <f t="shared" si="1"/>
        <v>330</v>
      </c>
      <c r="O9" s="12">
        <f t="shared" si="1"/>
        <v>360</v>
      </c>
    </row>
    <row r="10" ht="12.75" customHeight="1">
      <c r="B10" s="13" t="s">
        <v>13</v>
      </c>
      <c r="C10" s="10"/>
      <c r="D10" s="14">
        <v>4400.0</v>
      </c>
      <c r="E10" s="14">
        <v>4400.0</v>
      </c>
      <c r="F10" s="14">
        <v>6000.0</v>
      </c>
      <c r="G10" s="14">
        <v>8000.0</v>
      </c>
      <c r="H10" s="14">
        <v>6600.0</v>
      </c>
      <c r="I10" s="14">
        <v>11800.0</v>
      </c>
      <c r="J10" s="14">
        <v>13000.0</v>
      </c>
      <c r="K10" s="14">
        <v>11200.0</v>
      </c>
      <c r="L10" s="14">
        <v>10800.0</v>
      </c>
      <c r="M10" s="14">
        <v>7600.0</v>
      </c>
      <c r="N10" s="14">
        <v>6000.0</v>
      </c>
      <c r="O10" s="14">
        <v>5600.0</v>
      </c>
    </row>
    <row r="11" ht="12.75" customHeight="1">
      <c r="B11" s="13" t="s">
        <v>14</v>
      </c>
      <c r="C11" s="10"/>
      <c r="D11" s="68">
        <f t="shared" ref="D11:O11" si="2">$B$6*$B$5</f>
        <v>8000</v>
      </c>
      <c r="E11" s="68">
        <f t="shared" si="2"/>
        <v>8000</v>
      </c>
      <c r="F11" s="68">
        <f t="shared" si="2"/>
        <v>8000</v>
      </c>
      <c r="G11" s="68">
        <f t="shared" si="2"/>
        <v>8000</v>
      </c>
      <c r="H11" s="68">
        <f t="shared" si="2"/>
        <v>8000</v>
      </c>
      <c r="I11" s="68">
        <f t="shared" si="2"/>
        <v>8000</v>
      </c>
      <c r="J11" s="68">
        <f t="shared" si="2"/>
        <v>8000</v>
      </c>
      <c r="K11" s="68">
        <f t="shared" si="2"/>
        <v>8000</v>
      </c>
      <c r="L11" s="68">
        <f t="shared" si="2"/>
        <v>8000</v>
      </c>
      <c r="M11" s="68">
        <f t="shared" si="2"/>
        <v>8000</v>
      </c>
      <c r="N11" s="68">
        <f t="shared" si="2"/>
        <v>8000</v>
      </c>
      <c r="O11" s="68">
        <f t="shared" si="2"/>
        <v>8000</v>
      </c>
    </row>
    <row r="12" ht="12.75" customHeight="1">
      <c r="B12" s="16" t="s">
        <v>15</v>
      </c>
      <c r="C12" s="10"/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</row>
    <row r="13" ht="12.75" customHeight="1">
      <c r="B13" s="13" t="s">
        <v>17</v>
      </c>
      <c r="C13" s="10"/>
      <c r="D13" s="69">
        <f t="shared" ref="D13:O13" si="3">D10+C13</f>
        <v>4400</v>
      </c>
      <c r="E13" s="69">
        <f t="shared" si="3"/>
        <v>8800</v>
      </c>
      <c r="F13" s="69">
        <f t="shared" si="3"/>
        <v>14800</v>
      </c>
      <c r="G13" s="69">
        <f t="shared" si="3"/>
        <v>22800</v>
      </c>
      <c r="H13" s="69">
        <f t="shared" si="3"/>
        <v>29400</v>
      </c>
      <c r="I13" s="69">
        <f t="shared" si="3"/>
        <v>41200</v>
      </c>
      <c r="J13" s="69">
        <f t="shared" si="3"/>
        <v>54200</v>
      </c>
      <c r="K13" s="69">
        <f t="shared" si="3"/>
        <v>65400</v>
      </c>
      <c r="L13" s="69">
        <f t="shared" si="3"/>
        <v>76200</v>
      </c>
      <c r="M13" s="69">
        <f t="shared" si="3"/>
        <v>83800</v>
      </c>
      <c r="N13" s="69">
        <f t="shared" si="3"/>
        <v>89800</v>
      </c>
      <c r="O13" s="69">
        <f t="shared" si="3"/>
        <v>95400</v>
      </c>
    </row>
    <row r="14" ht="12.75" customHeight="1">
      <c r="B14" s="13" t="s">
        <v>18</v>
      </c>
      <c r="C14" s="11">
        <v>240.0</v>
      </c>
      <c r="D14" s="69">
        <f t="shared" ref="D14:O14" si="4">D11+D12+C14</f>
        <v>8240</v>
      </c>
      <c r="E14" s="69">
        <f t="shared" si="4"/>
        <v>16240</v>
      </c>
      <c r="F14" s="69">
        <f t="shared" si="4"/>
        <v>24240</v>
      </c>
      <c r="G14" s="69">
        <f t="shared" si="4"/>
        <v>32240</v>
      </c>
      <c r="H14" s="69">
        <f t="shared" si="4"/>
        <v>40240</v>
      </c>
      <c r="I14" s="69">
        <f t="shared" si="4"/>
        <v>48240</v>
      </c>
      <c r="J14" s="69">
        <f t="shared" si="4"/>
        <v>56240</v>
      </c>
      <c r="K14" s="69">
        <f t="shared" si="4"/>
        <v>64240</v>
      </c>
      <c r="L14" s="69">
        <f t="shared" si="4"/>
        <v>72240</v>
      </c>
      <c r="M14" s="69">
        <f t="shared" si="4"/>
        <v>80240</v>
      </c>
      <c r="N14" s="69">
        <f t="shared" si="4"/>
        <v>88240</v>
      </c>
      <c r="O14" s="69">
        <f t="shared" si="4"/>
        <v>96240</v>
      </c>
    </row>
    <row r="15" ht="12.75" customHeight="1">
      <c r="B15" s="13" t="s">
        <v>19</v>
      </c>
      <c r="C15" s="70">
        <v>240.0</v>
      </c>
      <c r="D15" s="70">
        <f t="shared" ref="D15:O15" si="5">C15+D11-D10</f>
        <v>3840</v>
      </c>
      <c r="E15" s="70">
        <f t="shared" si="5"/>
        <v>7440</v>
      </c>
      <c r="F15" s="70">
        <f t="shared" si="5"/>
        <v>9440</v>
      </c>
      <c r="G15" s="70">
        <f t="shared" si="5"/>
        <v>9440</v>
      </c>
      <c r="H15" s="70">
        <f t="shared" si="5"/>
        <v>10840</v>
      </c>
      <c r="I15" s="70">
        <f t="shared" si="5"/>
        <v>7040</v>
      </c>
      <c r="J15" s="70">
        <f t="shared" si="5"/>
        <v>2040</v>
      </c>
      <c r="K15" s="70">
        <f t="shared" si="5"/>
        <v>-1160</v>
      </c>
      <c r="L15" s="70">
        <f t="shared" si="5"/>
        <v>-3960</v>
      </c>
      <c r="M15" s="70">
        <f t="shared" si="5"/>
        <v>-3560</v>
      </c>
      <c r="N15" s="70">
        <f t="shared" si="5"/>
        <v>-1560</v>
      </c>
      <c r="O15" s="70">
        <f t="shared" si="5"/>
        <v>840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>
      <c r="A42" s="31" t="s">
        <v>79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43"/>
    <col customWidth="1" min="3" max="3" width="12.86"/>
    <col customWidth="1" min="4" max="4" width="12.71"/>
    <col customWidth="1" min="5" max="5" width="8.57"/>
    <col customWidth="1" min="6" max="6" width="11.0"/>
    <col customWidth="1" min="7" max="7" width="8.29"/>
    <col customWidth="1" min="8" max="8" width="10.71"/>
    <col customWidth="1" min="9" max="9" width="9.86"/>
    <col customWidth="1" min="10" max="10" width="10.0"/>
    <col customWidth="1" min="11" max="11" width="12.86"/>
    <col customWidth="1" min="12" max="16" width="8.86"/>
    <col customWidth="1" min="17" max="26" width="8.71"/>
  </cols>
  <sheetData>
    <row r="1" ht="12.75" customHeight="1">
      <c r="A1" s="4" t="s">
        <v>77</v>
      </c>
    </row>
    <row r="2" ht="12.75" customHeight="1"/>
    <row r="3" ht="12.75" customHeight="1">
      <c r="D3" s="31">
        <v>160.0</v>
      </c>
      <c r="E3" s="31" t="s">
        <v>80</v>
      </c>
      <c r="F3" s="71">
        <v>40.0</v>
      </c>
      <c r="G3" s="9" t="s">
        <v>81</v>
      </c>
    </row>
    <row r="4" ht="12.75" customHeight="1">
      <c r="D4" s="72">
        <v>10.0</v>
      </c>
      <c r="E4" s="31" t="s">
        <v>80</v>
      </c>
      <c r="F4" s="31" t="s">
        <v>82</v>
      </c>
    </row>
    <row r="5" ht="12.75" customHeight="1">
      <c r="D5" s="72">
        <v>300.0</v>
      </c>
      <c r="E5" s="31" t="s">
        <v>80</v>
      </c>
      <c r="F5" s="31" t="s">
        <v>83</v>
      </c>
    </row>
    <row r="6" ht="12.75" customHeight="1">
      <c r="C6" s="22"/>
      <c r="D6" s="73">
        <v>1.0</v>
      </c>
      <c r="E6" s="31" t="s">
        <v>84</v>
      </c>
    </row>
    <row r="7" ht="12.75" customHeight="1"/>
    <row r="8" ht="12.75" customHeight="1">
      <c r="A8" s="74"/>
      <c r="B8" s="75" t="s">
        <v>85</v>
      </c>
      <c r="C8" s="75" t="s">
        <v>78</v>
      </c>
      <c r="D8" s="75" t="s">
        <v>7</v>
      </c>
      <c r="E8" s="75" t="s">
        <v>8</v>
      </c>
      <c r="F8" s="75" t="s">
        <v>24</v>
      </c>
      <c r="G8" s="75" t="s">
        <v>86</v>
      </c>
      <c r="H8" s="75" t="s">
        <v>87</v>
      </c>
      <c r="I8" s="75" t="s">
        <v>12</v>
      </c>
      <c r="J8" s="75" t="s">
        <v>19</v>
      </c>
      <c r="L8" s="31" t="s">
        <v>88</v>
      </c>
      <c r="N8" s="76" t="s">
        <v>89</v>
      </c>
      <c r="O8" s="76" t="s">
        <v>90</v>
      </c>
      <c r="P8" s="31" t="s">
        <v>88</v>
      </c>
    </row>
    <row r="9" ht="12.75" customHeight="1">
      <c r="A9" s="77"/>
      <c r="B9" s="9"/>
      <c r="C9" s="9"/>
      <c r="D9" s="9"/>
      <c r="E9" s="9"/>
      <c r="F9" s="9"/>
      <c r="G9" s="9"/>
      <c r="H9" s="9"/>
      <c r="I9" s="9"/>
      <c r="J9" s="23">
        <v>240.0</v>
      </c>
      <c r="L9" s="31" t="s">
        <v>88</v>
      </c>
      <c r="P9" s="31" t="s">
        <v>88</v>
      </c>
    </row>
    <row r="10" ht="12.75" customHeight="1">
      <c r="A10" s="78">
        <f t="shared" ref="A10:A21" si="1">A9+30</f>
        <v>30</v>
      </c>
      <c r="B10" s="79">
        <v>4400.0</v>
      </c>
      <c r="C10" s="23">
        <f>D3+D10-E10</f>
        <v>160</v>
      </c>
      <c r="D10" s="80">
        <v>0.0</v>
      </c>
      <c r="E10" s="80">
        <v>0.0</v>
      </c>
      <c r="F10" s="80">
        <v>0.0</v>
      </c>
      <c r="G10" s="23">
        <f t="shared" ref="G10:G21" si="2">C10*$D$6</f>
        <v>160</v>
      </c>
      <c r="H10" s="23">
        <f t="shared" ref="H10:H21" si="3">$F$3*(C10+F10)</f>
        <v>6400</v>
      </c>
      <c r="I10" s="80">
        <v>6400.0</v>
      </c>
      <c r="J10" s="23">
        <f t="shared" ref="J10:J21" si="4">J9+I10-B10</f>
        <v>2240</v>
      </c>
      <c r="M10" s="81">
        <v>611.0</v>
      </c>
      <c r="N10" s="23">
        <f t="shared" ref="N10:N21" si="5">I10+N9</f>
        <v>6400</v>
      </c>
      <c r="O10" s="23">
        <f t="shared" ref="O10:O21" si="6">B10+O9</f>
        <v>4400</v>
      </c>
    </row>
    <row r="11" ht="12.75" customHeight="1">
      <c r="A11" s="78">
        <f t="shared" si="1"/>
        <v>60</v>
      </c>
      <c r="B11" s="79">
        <v>4400.0</v>
      </c>
      <c r="C11" s="23">
        <f t="shared" ref="C11:C21" si="7">C10+D11-E11</f>
        <v>160</v>
      </c>
      <c r="D11" s="80">
        <v>0.0</v>
      </c>
      <c r="E11" s="80">
        <v>0.0</v>
      </c>
      <c r="F11" s="80">
        <v>0.0</v>
      </c>
      <c r="G11" s="23">
        <f t="shared" si="2"/>
        <v>160</v>
      </c>
      <c r="H11" s="23">
        <f t="shared" si="3"/>
        <v>6400</v>
      </c>
      <c r="I11" s="80">
        <v>6400.0</v>
      </c>
      <c r="J11" s="23">
        <f t="shared" si="4"/>
        <v>4240</v>
      </c>
      <c r="M11" s="81">
        <f t="shared" ref="M11:M21" si="8">M10+31</f>
        <v>642</v>
      </c>
      <c r="N11" s="23">
        <f t="shared" si="5"/>
        <v>12800</v>
      </c>
      <c r="O11" s="23">
        <f t="shared" si="6"/>
        <v>8800</v>
      </c>
    </row>
    <row r="12" ht="12.75" customHeight="1">
      <c r="A12" s="78">
        <f t="shared" si="1"/>
        <v>90</v>
      </c>
      <c r="B12" s="79">
        <v>6000.0</v>
      </c>
      <c r="C12" s="23">
        <f t="shared" si="7"/>
        <v>200</v>
      </c>
      <c r="D12" s="80">
        <v>40.0</v>
      </c>
      <c r="E12" s="80">
        <v>0.0</v>
      </c>
      <c r="F12" s="80">
        <v>0.0</v>
      </c>
      <c r="G12" s="23">
        <f t="shared" si="2"/>
        <v>200</v>
      </c>
      <c r="H12" s="23">
        <f t="shared" si="3"/>
        <v>8000</v>
      </c>
      <c r="I12" s="80">
        <v>7000.0</v>
      </c>
      <c r="J12" s="23">
        <f t="shared" si="4"/>
        <v>5240</v>
      </c>
      <c r="M12" s="81">
        <f t="shared" si="8"/>
        <v>673</v>
      </c>
      <c r="N12" s="23">
        <f t="shared" si="5"/>
        <v>19800</v>
      </c>
      <c r="O12" s="23">
        <f t="shared" si="6"/>
        <v>14800</v>
      </c>
    </row>
    <row r="13" ht="12.75" customHeight="1">
      <c r="A13" s="78">
        <f t="shared" si="1"/>
        <v>120</v>
      </c>
      <c r="B13" s="79">
        <v>8000.0</v>
      </c>
      <c r="C13" s="23">
        <f t="shared" si="7"/>
        <v>240</v>
      </c>
      <c r="D13" s="80">
        <v>40.0</v>
      </c>
      <c r="E13" s="80">
        <v>0.0</v>
      </c>
      <c r="F13" s="80">
        <v>0.0</v>
      </c>
      <c r="G13" s="23">
        <f t="shared" si="2"/>
        <v>240</v>
      </c>
      <c r="H13" s="23">
        <f t="shared" si="3"/>
        <v>9600</v>
      </c>
      <c r="I13" s="80">
        <v>9000.0</v>
      </c>
      <c r="J13" s="23">
        <f t="shared" si="4"/>
        <v>6240</v>
      </c>
      <c r="M13" s="81">
        <f t="shared" si="8"/>
        <v>704</v>
      </c>
      <c r="N13" s="23">
        <f t="shared" si="5"/>
        <v>28800</v>
      </c>
      <c r="O13" s="23">
        <f t="shared" si="6"/>
        <v>22800</v>
      </c>
    </row>
    <row r="14" ht="12.75" customHeight="1">
      <c r="A14" s="78">
        <f t="shared" si="1"/>
        <v>150</v>
      </c>
      <c r="B14" s="79">
        <v>6600.0</v>
      </c>
      <c r="C14" s="23">
        <f t="shared" si="7"/>
        <v>290</v>
      </c>
      <c r="D14" s="80">
        <v>50.0</v>
      </c>
      <c r="E14" s="80"/>
      <c r="F14" s="80">
        <v>0.0</v>
      </c>
      <c r="G14" s="23">
        <f t="shared" si="2"/>
        <v>290</v>
      </c>
      <c r="H14" s="23">
        <f t="shared" si="3"/>
        <v>11600</v>
      </c>
      <c r="I14" s="80">
        <v>9453.333328739165</v>
      </c>
      <c r="J14" s="23">
        <f t="shared" si="4"/>
        <v>9093.333329</v>
      </c>
      <c r="M14" s="81">
        <f t="shared" si="8"/>
        <v>735</v>
      </c>
      <c r="N14" s="23">
        <f t="shared" si="5"/>
        <v>38253.33333</v>
      </c>
      <c r="O14" s="23">
        <f t="shared" si="6"/>
        <v>29400</v>
      </c>
    </row>
    <row r="15" ht="12.75" customHeight="1">
      <c r="A15" s="78">
        <f t="shared" si="1"/>
        <v>180</v>
      </c>
      <c r="B15" s="79">
        <v>11800.0</v>
      </c>
      <c r="C15" s="23">
        <f t="shared" si="7"/>
        <v>290</v>
      </c>
      <c r="D15" s="80">
        <v>0.0</v>
      </c>
      <c r="E15" s="80">
        <v>0.0</v>
      </c>
      <c r="F15" s="80">
        <v>0.0</v>
      </c>
      <c r="G15" s="23">
        <f t="shared" si="2"/>
        <v>290</v>
      </c>
      <c r="H15" s="23">
        <f t="shared" si="3"/>
        <v>11600</v>
      </c>
      <c r="I15" s="80">
        <v>9453.333335645882</v>
      </c>
      <c r="J15" s="23">
        <f t="shared" si="4"/>
        <v>6746.666664</v>
      </c>
      <c r="M15" s="81">
        <f t="shared" si="8"/>
        <v>766</v>
      </c>
      <c r="N15" s="23">
        <f t="shared" si="5"/>
        <v>47706.66666</v>
      </c>
      <c r="O15" s="23">
        <f t="shared" si="6"/>
        <v>41200</v>
      </c>
    </row>
    <row r="16" ht="12.75" customHeight="1">
      <c r="A16" s="78">
        <f t="shared" si="1"/>
        <v>210</v>
      </c>
      <c r="B16" s="79">
        <v>13000.0</v>
      </c>
      <c r="C16" s="23">
        <f t="shared" si="7"/>
        <v>290</v>
      </c>
      <c r="D16" s="80">
        <v>0.0</v>
      </c>
      <c r="E16" s="80">
        <v>0.0</v>
      </c>
      <c r="F16" s="80">
        <v>20.0</v>
      </c>
      <c r="G16" s="23">
        <f t="shared" si="2"/>
        <v>290</v>
      </c>
      <c r="H16" s="23">
        <f t="shared" si="3"/>
        <v>12400</v>
      </c>
      <c r="I16" s="80">
        <v>9453.33333564529</v>
      </c>
      <c r="J16" s="23">
        <f t="shared" si="4"/>
        <v>3200</v>
      </c>
      <c r="M16" s="81">
        <f t="shared" si="8"/>
        <v>797</v>
      </c>
      <c r="N16" s="23">
        <f t="shared" si="5"/>
        <v>57160</v>
      </c>
      <c r="O16" s="23">
        <f t="shared" si="6"/>
        <v>54200</v>
      </c>
    </row>
    <row r="17" ht="12.75" customHeight="1">
      <c r="A17" s="78">
        <f t="shared" si="1"/>
        <v>240</v>
      </c>
      <c r="B17" s="79">
        <v>11200.0</v>
      </c>
      <c r="C17" s="23">
        <f t="shared" si="7"/>
        <v>290</v>
      </c>
      <c r="D17" s="80">
        <v>0.0</v>
      </c>
      <c r="E17" s="80">
        <v>0.0</v>
      </c>
      <c r="F17" s="80">
        <v>20.0</v>
      </c>
      <c r="G17" s="23">
        <f t="shared" si="2"/>
        <v>290</v>
      </c>
      <c r="H17" s="23">
        <f t="shared" si="3"/>
        <v>12400</v>
      </c>
      <c r="I17" s="80">
        <v>11200.000000089518</v>
      </c>
      <c r="J17" s="23">
        <f t="shared" si="4"/>
        <v>3200</v>
      </c>
      <c r="M17" s="81">
        <f t="shared" si="8"/>
        <v>828</v>
      </c>
      <c r="N17" s="23">
        <f t="shared" si="5"/>
        <v>68360</v>
      </c>
      <c r="O17" s="23">
        <f t="shared" si="6"/>
        <v>65400</v>
      </c>
    </row>
    <row r="18" ht="12.75" customHeight="1">
      <c r="A18" s="78">
        <f t="shared" si="1"/>
        <v>270</v>
      </c>
      <c r="B18" s="79">
        <v>10800.0</v>
      </c>
      <c r="C18" s="23">
        <f t="shared" si="7"/>
        <v>290</v>
      </c>
      <c r="D18" s="80">
        <v>0.0</v>
      </c>
      <c r="E18" s="80">
        <v>0.0</v>
      </c>
      <c r="F18" s="80">
        <v>40.0</v>
      </c>
      <c r="G18" s="23">
        <f t="shared" si="2"/>
        <v>290</v>
      </c>
      <c r="H18" s="23">
        <f t="shared" si="3"/>
        <v>13200</v>
      </c>
      <c r="I18" s="80">
        <v>10799.99999995524</v>
      </c>
      <c r="J18" s="23">
        <f t="shared" si="4"/>
        <v>3200</v>
      </c>
      <c r="M18" s="81">
        <f t="shared" si="8"/>
        <v>859</v>
      </c>
      <c r="N18" s="23">
        <f t="shared" si="5"/>
        <v>79160</v>
      </c>
      <c r="O18" s="23">
        <f t="shared" si="6"/>
        <v>76200</v>
      </c>
    </row>
    <row r="19" ht="12.75" customHeight="1">
      <c r="A19" s="78">
        <f t="shared" si="1"/>
        <v>300</v>
      </c>
      <c r="B19" s="79">
        <v>7600.0</v>
      </c>
      <c r="C19" s="23">
        <f t="shared" si="7"/>
        <v>260</v>
      </c>
      <c r="D19" s="80">
        <v>0.0</v>
      </c>
      <c r="E19" s="80">
        <v>30.0</v>
      </c>
      <c r="F19" s="80">
        <v>0.0</v>
      </c>
      <c r="G19" s="23">
        <f t="shared" si="2"/>
        <v>260</v>
      </c>
      <c r="H19" s="23">
        <f t="shared" si="3"/>
        <v>10400</v>
      </c>
      <c r="I19" s="80">
        <v>6000.0</v>
      </c>
      <c r="J19" s="23">
        <f t="shared" si="4"/>
        <v>1600</v>
      </c>
      <c r="M19" s="81">
        <f t="shared" si="8"/>
        <v>890</v>
      </c>
      <c r="N19" s="23">
        <f t="shared" si="5"/>
        <v>85160</v>
      </c>
      <c r="O19" s="23">
        <f t="shared" si="6"/>
        <v>83800</v>
      </c>
    </row>
    <row r="20" ht="12.75" customHeight="1">
      <c r="A20" s="78">
        <f t="shared" si="1"/>
        <v>330</v>
      </c>
      <c r="B20" s="79">
        <v>6000.0</v>
      </c>
      <c r="C20" s="23">
        <f t="shared" si="7"/>
        <v>250</v>
      </c>
      <c r="D20" s="80">
        <v>0.0</v>
      </c>
      <c r="E20" s="80">
        <v>10.0</v>
      </c>
      <c r="F20" s="80">
        <v>0.0</v>
      </c>
      <c r="G20" s="23">
        <f t="shared" si="2"/>
        <v>250</v>
      </c>
      <c r="H20" s="23">
        <f t="shared" si="3"/>
        <v>10000</v>
      </c>
      <c r="I20" s="80">
        <v>5000.0</v>
      </c>
      <c r="J20" s="23">
        <f t="shared" si="4"/>
        <v>600.0000001</v>
      </c>
      <c r="M20" s="81">
        <f t="shared" si="8"/>
        <v>921</v>
      </c>
      <c r="N20" s="23">
        <f t="shared" si="5"/>
        <v>90160</v>
      </c>
      <c r="O20" s="23">
        <f t="shared" si="6"/>
        <v>89800</v>
      </c>
    </row>
    <row r="21" ht="12.75" customHeight="1">
      <c r="A21" s="78">
        <f t="shared" si="1"/>
        <v>360</v>
      </c>
      <c r="B21" s="79">
        <v>5600.0</v>
      </c>
      <c r="C21" s="23">
        <f t="shared" si="7"/>
        <v>240</v>
      </c>
      <c r="D21" s="80">
        <v>0.0</v>
      </c>
      <c r="E21" s="80">
        <v>9.999999999999662</v>
      </c>
      <c r="F21" s="80">
        <v>0.0</v>
      </c>
      <c r="G21" s="23">
        <f t="shared" si="2"/>
        <v>240</v>
      </c>
      <c r="H21" s="23">
        <f t="shared" si="3"/>
        <v>9600</v>
      </c>
      <c r="I21" s="80">
        <v>5000.0</v>
      </c>
      <c r="J21" s="23">
        <f t="shared" si="4"/>
        <v>0.00000007509515854</v>
      </c>
      <c r="M21" s="81">
        <f t="shared" si="8"/>
        <v>952</v>
      </c>
      <c r="N21" s="23">
        <f t="shared" si="5"/>
        <v>95160</v>
      </c>
      <c r="O21" s="23">
        <f t="shared" si="6"/>
        <v>95400</v>
      </c>
    </row>
    <row r="22" ht="12.75" customHeight="1">
      <c r="A22" s="76" t="s">
        <v>27</v>
      </c>
      <c r="B22" s="82">
        <f t="shared" ref="B22:F22" si="9">SUM(B10:B21)</f>
        <v>95400</v>
      </c>
      <c r="C22" s="82">
        <f t="shared" si="9"/>
        <v>2960</v>
      </c>
      <c r="D22" s="82">
        <f t="shared" si="9"/>
        <v>130</v>
      </c>
      <c r="E22" s="82">
        <f t="shared" si="9"/>
        <v>50</v>
      </c>
      <c r="F22" s="82">
        <f t="shared" si="9"/>
        <v>80</v>
      </c>
      <c r="G22" s="83"/>
      <c r="H22" s="83"/>
      <c r="I22" s="84"/>
      <c r="J22" s="82">
        <f>SUM(J10:J21)</f>
        <v>45599.99999</v>
      </c>
      <c r="N22" s="23"/>
      <c r="O22" s="23"/>
    </row>
    <row r="23" ht="12.75" customHeight="1"/>
    <row r="24" ht="12.75" customHeight="1">
      <c r="B24" s="85" t="s">
        <v>5</v>
      </c>
      <c r="C24" s="86">
        <v>8.0</v>
      </c>
      <c r="D24" s="87"/>
    </row>
    <row r="25" ht="12.75" customHeight="1">
      <c r="B25" s="85" t="s">
        <v>6</v>
      </c>
      <c r="C25" s="86">
        <v>2400.0</v>
      </c>
      <c r="D25" s="23"/>
    </row>
    <row r="26" ht="12.75" customHeight="1">
      <c r="B26" s="85" t="s">
        <v>7</v>
      </c>
      <c r="C26" s="86">
        <v>1800.0</v>
      </c>
    </row>
    <row r="27" ht="12.75" customHeight="1">
      <c r="B27" s="85" t="s">
        <v>8</v>
      </c>
      <c r="C27" s="86">
        <v>1200.0</v>
      </c>
    </row>
    <row r="28" ht="12.75" customHeight="1">
      <c r="B28" s="85" t="s">
        <v>9</v>
      </c>
      <c r="C28" s="86">
        <v>3300.0</v>
      </c>
    </row>
    <row r="29" ht="12.75" customHeight="1">
      <c r="B29" s="85"/>
    </row>
    <row r="30" ht="12.75" customHeight="1">
      <c r="B30" s="85" t="s">
        <v>91</v>
      </c>
      <c r="C30" s="88">
        <f>C22*C25</f>
        <v>7104000</v>
      </c>
      <c r="D30" s="89">
        <f>C26*D22</f>
        <v>234000</v>
      </c>
      <c r="E30" s="90">
        <f>E22*C27</f>
        <v>60000</v>
      </c>
      <c r="F30" s="89">
        <f>F22*C28</f>
        <v>264000</v>
      </c>
      <c r="G30" s="90"/>
      <c r="H30" s="90"/>
      <c r="I30" s="90"/>
      <c r="J30" s="91">
        <f>J22*C24</f>
        <v>364799.9999</v>
      </c>
    </row>
    <row r="31" ht="12.75" customHeight="1">
      <c r="K31" s="92">
        <f>J30+C30+D30+E30+F30</f>
        <v>8026800</v>
      </c>
    </row>
    <row r="32" ht="12.75" customHeight="1"/>
    <row r="33" ht="12.75" customHeight="1"/>
    <row r="34" ht="12.75" customHeight="1">
      <c r="K34" s="2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7.29"/>
    <col customWidth="1" min="3" max="3" width="8.29"/>
    <col customWidth="1" min="4" max="4" width="10.14"/>
    <col customWidth="1" min="5" max="5" width="1.57"/>
    <col customWidth="1" min="6" max="6" width="7.86"/>
    <col customWidth="1" min="7" max="7" width="10.0"/>
    <col customWidth="1" min="8" max="26" width="8.71"/>
  </cols>
  <sheetData>
    <row r="1" ht="12.75" customHeight="1"/>
    <row r="2" ht="12.75" customHeight="1">
      <c r="B2" s="4" t="s">
        <v>76</v>
      </c>
    </row>
    <row r="3" ht="12.75" customHeight="1">
      <c r="B3" s="4" t="s">
        <v>77</v>
      </c>
    </row>
    <row r="4" ht="12.75" customHeight="1"/>
    <row r="5" ht="12.75" customHeight="1">
      <c r="A5" s="31" t="s">
        <v>78</v>
      </c>
      <c r="B5" s="93">
        <v>211.0</v>
      </c>
    </row>
    <row r="6" ht="12.75" customHeight="1">
      <c r="A6" s="9" t="s">
        <v>11</v>
      </c>
      <c r="B6" s="31">
        <v>40.0</v>
      </c>
    </row>
    <row r="7" ht="12.75" customHeight="1">
      <c r="B7" s="94"/>
      <c r="C7" s="95" t="s">
        <v>13</v>
      </c>
      <c r="D7" s="95" t="s">
        <v>12</v>
      </c>
      <c r="E7" s="96"/>
      <c r="F7" s="95" t="s">
        <v>17</v>
      </c>
      <c r="G7" s="95" t="s">
        <v>18</v>
      </c>
      <c r="H7" s="97" t="s">
        <v>19</v>
      </c>
    </row>
    <row r="8" ht="12.75" customHeight="1">
      <c r="B8" s="98"/>
      <c r="C8" s="9"/>
      <c r="D8" s="9"/>
      <c r="E8" s="9"/>
      <c r="F8" s="9"/>
      <c r="G8" s="9"/>
      <c r="H8" s="99">
        <v>240.0</v>
      </c>
    </row>
    <row r="9" ht="12.75" customHeight="1">
      <c r="B9" s="12">
        <f t="shared" ref="B9:B20" si="2">B8+30</f>
        <v>30</v>
      </c>
      <c r="C9" s="14">
        <v>4400.0</v>
      </c>
      <c r="D9" s="11">
        <f t="shared" ref="D9:D20" si="3">$B$6*$B$5</f>
        <v>8440</v>
      </c>
      <c r="E9" s="9"/>
      <c r="F9" s="69">
        <f t="shared" ref="F9:G9" si="1">C9+F8</f>
        <v>4400</v>
      </c>
      <c r="G9" s="100">
        <f t="shared" si="1"/>
        <v>8440</v>
      </c>
      <c r="H9" s="99">
        <f t="shared" ref="H9:H20" si="5">H8+D9-C9</f>
        <v>4280</v>
      </c>
    </row>
    <row r="10" ht="12.75" customHeight="1">
      <c r="B10" s="12">
        <f t="shared" si="2"/>
        <v>60</v>
      </c>
      <c r="C10" s="14">
        <v>4400.0</v>
      </c>
      <c r="D10" s="11">
        <f t="shared" si="3"/>
        <v>8440</v>
      </c>
      <c r="E10" s="9"/>
      <c r="F10" s="69">
        <f t="shared" ref="F10:G10" si="4">C10+F9</f>
        <v>8800</v>
      </c>
      <c r="G10" s="100">
        <f t="shared" si="4"/>
        <v>16880</v>
      </c>
      <c r="H10" s="99">
        <f t="shared" si="5"/>
        <v>8320</v>
      </c>
    </row>
    <row r="11" ht="12.75" customHeight="1">
      <c r="B11" s="12">
        <f t="shared" si="2"/>
        <v>90</v>
      </c>
      <c r="C11" s="14">
        <v>6000.0</v>
      </c>
      <c r="D11" s="11">
        <f t="shared" si="3"/>
        <v>8440</v>
      </c>
      <c r="E11" s="9"/>
      <c r="F11" s="69">
        <f t="shared" ref="F11:G11" si="6">C11+F10</f>
        <v>14800</v>
      </c>
      <c r="G11" s="100">
        <f t="shared" si="6"/>
        <v>25320</v>
      </c>
      <c r="H11" s="99">
        <f t="shared" si="5"/>
        <v>10760</v>
      </c>
    </row>
    <row r="12" ht="12.75" customHeight="1">
      <c r="B12" s="12">
        <f t="shared" si="2"/>
        <v>120</v>
      </c>
      <c r="C12" s="14">
        <v>8000.0</v>
      </c>
      <c r="D12" s="11">
        <f t="shared" si="3"/>
        <v>8440</v>
      </c>
      <c r="E12" s="9"/>
      <c r="F12" s="69">
        <f t="shared" ref="F12:G12" si="7">C12+F11</f>
        <v>22800</v>
      </c>
      <c r="G12" s="100">
        <f t="shared" si="7"/>
        <v>33760</v>
      </c>
      <c r="H12" s="99">
        <f t="shared" si="5"/>
        <v>11200</v>
      </c>
    </row>
    <row r="13" ht="12.75" customHeight="1">
      <c r="B13" s="12">
        <f t="shared" si="2"/>
        <v>150</v>
      </c>
      <c r="C13" s="14">
        <v>6600.0</v>
      </c>
      <c r="D13" s="11">
        <f t="shared" si="3"/>
        <v>8440</v>
      </c>
      <c r="E13" s="9"/>
      <c r="F13" s="69">
        <f t="shared" ref="F13:G13" si="8">C13+F12</f>
        <v>29400</v>
      </c>
      <c r="G13" s="100">
        <f t="shared" si="8"/>
        <v>42200</v>
      </c>
      <c r="H13" s="99">
        <f t="shared" si="5"/>
        <v>13040</v>
      </c>
    </row>
    <row r="14" ht="12.75" customHeight="1">
      <c r="B14" s="12">
        <f t="shared" si="2"/>
        <v>180</v>
      </c>
      <c r="C14" s="14">
        <v>11800.0</v>
      </c>
      <c r="D14" s="11">
        <f t="shared" si="3"/>
        <v>8440</v>
      </c>
      <c r="E14" s="9"/>
      <c r="F14" s="69">
        <f t="shared" ref="F14:G14" si="9">C14+F13</f>
        <v>41200</v>
      </c>
      <c r="G14" s="100">
        <f t="shared" si="9"/>
        <v>50640</v>
      </c>
      <c r="H14" s="99">
        <f t="shared" si="5"/>
        <v>9680</v>
      </c>
    </row>
    <row r="15" ht="12.75" customHeight="1">
      <c r="B15" s="12">
        <f t="shared" si="2"/>
        <v>210</v>
      </c>
      <c r="C15" s="14">
        <v>13000.0</v>
      </c>
      <c r="D15" s="11">
        <f t="shared" si="3"/>
        <v>8440</v>
      </c>
      <c r="E15" s="9"/>
      <c r="F15" s="69">
        <f t="shared" ref="F15:G15" si="10">C15+F14</f>
        <v>54200</v>
      </c>
      <c r="G15" s="100">
        <f t="shared" si="10"/>
        <v>59080</v>
      </c>
      <c r="H15" s="99">
        <f t="shared" si="5"/>
        <v>5120</v>
      </c>
    </row>
    <row r="16" ht="12.75" customHeight="1">
      <c r="B16" s="12">
        <f t="shared" si="2"/>
        <v>240</v>
      </c>
      <c r="C16" s="14">
        <v>11200.0</v>
      </c>
      <c r="D16" s="11">
        <f t="shared" si="3"/>
        <v>8440</v>
      </c>
      <c r="E16" s="9"/>
      <c r="F16" s="69">
        <f t="shared" ref="F16:G16" si="11">C16+F15</f>
        <v>65400</v>
      </c>
      <c r="G16" s="100">
        <f t="shared" si="11"/>
        <v>67520</v>
      </c>
      <c r="H16" s="99">
        <f t="shared" si="5"/>
        <v>2360</v>
      </c>
    </row>
    <row r="17" ht="12.75" customHeight="1">
      <c r="B17" s="12">
        <f t="shared" si="2"/>
        <v>270</v>
      </c>
      <c r="C17" s="14">
        <v>10800.0</v>
      </c>
      <c r="D17" s="11">
        <f t="shared" si="3"/>
        <v>8440</v>
      </c>
      <c r="E17" s="9"/>
      <c r="F17" s="69">
        <f t="shared" ref="F17:G17" si="12">C17+F16</f>
        <v>76200</v>
      </c>
      <c r="G17" s="100">
        <f t="shared" si="12"/>
        <v>75960</v>
      </c>
      <c r="H17" s="99">
        <f t="shared" si="5"/>
        <v>0</v>
      </c>
    </row>
    <row r="18" ht="12.75" customHeight="1">
      <c r="B18" s="12">
        <f t="shared" si="2"/>
        <v>300</v>
      </c>
      <c r="C18" s="14">
        <v>7600.0</v>
      </c>
      <c r="D18" s="11">
        <f t="shared" si="3"/>
        <v>8440</v>
      </c>
      <c r="E18" s="9"/>
      <c r="F18" s="69">
        <f t="shared" ref="F18:G18" si="13">C18+F17</f>
        <v>83800</v>
      </c>
      <c r="G18" s="100">
        <f t="shared" si="13"/>
        <v>84400</v>
      </c>
      <c r="H18" s="99">
        <f t="shared" si="5"/>
        <v>840</v>
      </c>
    </row>
    <row r="19" ht="12.75" customHeight="1">
      <c r="B19" s="12">
        <f t="shared" si="2"/>
        <v>330</v>
      </c>
      <c r="C19" s="14">
        <v>6000.0</v>
      </c>
      <c r="D19" s="11">
        <f t="shared" si="3"/>
        <v>8440</v>
      </c>
      <c r="E19" s="9"/>
      <c r="F19" s="69">
        <f t="shared" ref="F19:G19" si="14">C19+F18</f>
        <v>89800</v>
      </c>
      <c r="G19" s="100">
        <f t="shared" si="14"/>
        <v>92840</v>
      </c>
      <c r="H19" s="99">
        <f t="shared" si="5"/>
        <v>3280</v>
      </c>
    </row>
    <row r="20" ht="12.75" customHeight="1">
      <c r="B20" s="12">
        <f t="shared" si="2"/>
        <v>360</v>
      </c>
      <c r="C20" s="14">
        <v>5600.0</v>
      </c>
      <c r="D20" s="11">
        <f t="shared" si="3"/>
        <v>8440</v>
      </c>
      <c r="E20" s="9"/>
      <c r="F20" s="69">
        <f t="shared" ref="F20:G20" si="15">C20+F19</f>
        <v>95400</v>
      </c>
      <c r="G20" s="100">
        <f t="shared" si="15"/>
        <v>101280</v>
      </c>
      <c r="H20" s="99">
        <f t="shared" si="5"/>
        <v>6120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>
      <c r="A42" s="31" t="s">
        <v>79</v>
      </c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" width="7.29"/>
    <col customWidth="1" min="4" max="4" width="9.0"/>
    <col customWidth="1" min="5" max="5" width="10.14"/>
    <col customWidth="1" min="6" max="6" width="1.14"/>
    <col customWidth="1" min="7" max="7" width="8.43"/>
    <col customWidth="1" min="8" max="8" width="10.29"/>
    <col customWidth="1" min="9" max="9" width="9.29"/>
    <col customWidth="1" min="10" max="10" width="7.29"/>
    <col customWidth="1" min="11" max="26" width="8.71"/>
  </cols>
  <sheetData>
    <row r="1" ht="12.75" customHeight="1"/>
    <row r="2" ht="12.75" customHeight="1">
      <c r="B2" s="4" t="s">
        <v>92</v>
      </c>
    </row>
    <row r="3" ht="12.75" customHeight="1">
      <c r="B3" s="4" t="s">
        <v>77</v>
      </c>
    </row>
    <row r="4" ht="12.75" customHeight="1"/>
    <row r="5" ht="12.75" customHeight="1">
      <c r="B5" s="85" t="s">
        <v>78</v>
      </c>
      <c r="C5" s="72">
        <v>200.0</v>
      </c>
      <c r="E5" s="31" t="s">
        <v>93</v>
      </c>
    </row>
    <row r="6" ht="12.75" customHeight="1">
      <c r="B6" s="85" t="s">
        <v>78</v>
      </c>
      <c r="C6" s="72">
        <v>160.0</v>
      </c>
      <c r="E6" s="31" t="s">
        <v>94</v>
      </c>
    </row>
    <row r="7" ht="12.75" customHeight="1">
      <c r="B7" s="85" t="s">
        <v>95</v>
      </c>
      <c r="C7" s="9">
        <v>40.0</v>
      </c>
      <c r="D7" s="9"/>
      <c r="E7" s="9"/>
      <c r="F7" s="9"/>
      <c r="G7" s="9"/>
      <c r="H7" s="9"/>
      <c r="I7" s="9"/>
    </row>
    <row r="8" ht="12.75" customHeight="1">
      <c r="C8" s="9"/>
      <c r="D8" s="21" t="s">
        <v>13</v>
      </c>
      <c r="E8" s="21" t="s">
        <v>12</v>
      </c>
      <c r="F8" s="101"/>
      <c r="G8" s="21" t="s">
        <v>17</v>
      </c>
      <c r="H8" s="21" t="s">
        <v>18</v>
      </c>
      <c r="I8" s="21" t="s">
        <v>19</v>
      </c>
    </row>
    <row r="9" ht="12.75" customHeight="1">
      <c r="C9" s="9"/>
      <c r="D9" s="9"/>
      <c r="E9" s="9"/>
      <c r="F9" s="9"/>
      <c r="G9" s="9"/>
      <c r="H9" s="9"/>
      <c r="I9" s="24">
        <v>240.0</v>
      </c>
    </row>
    <row r="10" ht="12.75" customHeight="1">
      <c r="C10" s="102">
        <f t="shared" ref="C10:C21" si="2">C9+30</f>
        <v>30</v>
      </c>
      <c r="D10" s="79">
        <v>4400.0</v>
      </c>
      <c r="E10" s="23">
        <f t="shared" ref="E10:E13" si="3">$C$7*$C$6</f>
        <v>6400</v>
      </c>
      <c r="F10" s="9"/>
      <c r="G10" s="79">
        <f t="shared" ref="G10:H10" si="1">D10+G9</f>
        <v>4400</v>
      </c>
      <c r="H10" s="79">
        <f t="shared" si="1"/>
        <v>6400</v>
      </c>
      <c r="I10" s="24">
        <f t="shared" ref="I10:I21" si="5">I9+E10-D10</f>
        <v>2240</v>
      </c>
      <c r="J10" s="79"/>
    </row>
    <row r="11" ht="12.75" customHeight="1">
      <c r="C11" s="102">
        <f t="shared" si="2"/>
        <v>60</v>
      </c>
      <c r="D11" s="79">
        <v>4400.0</v>
      </c>
      <c r="E11" s="23">
        <f t="shared" si="3"/>
        <v>6400</v>
      </c>
      <c r="F11" s="9"/>
      <c r="G11" s="79">
        <f t="shared" ref="G11:H11" si="4">D11+G10</f>
        <v>8800</v>
      </c>
      <c r="H11" s="79">
        <f t="shared" si="4"/>
        <v>12800</v>
      </c>
      <c r="I11" s="24">
        <f t="shared" si="5"/>
        <v>4240</v>
      </c>
      <c r="J11" s="79"/>
    </row>
    <row r="12" ht="12.75" customHeight="1">
      <c r="C12" s="102">
        <f t="shared" si="2"/>
        <v>90</v>
      </c>
      <c r="D12" s="79">
        <v>6000.0</v>
      </c>
      <c r="E12" s="23">
        <f t="shared" si="3"/>
        <v>6400</v>
      </c>
      <c r="F12" s="9"/>
      <c r="G12" s="79">
        <f t="shared" ref="G12:H12" si="6">D12+G11</f>
        <v>14800</v>
      </c>
      <c r="H12" s="79">
        <f t="shared" si="6"/>
        <v>19200</v>
      </c>
      <c r="I12" s="24">
        <f t="shared" si="5"/>
        <v>4640</v>
      </c>
      <c r="J12" s="79"/>
    </row>
    <row r="13" ht="12.75" customHeight="1">
      <c r="C13" s="102">
        <f t="shared" si="2"/>
        <v>120</v>
      </c>
      <c r="D13" s="79">
        <v>8000.0</v>
      </c>
      <c r="E13" s="23">
        <f t="shared" si="3"/>
        <v>6400</v>
      </c>
      <c r="F13" s="9"/>
      <c r="G13" s="79">
        <f t="shared" ref="G13:H13" si="7">D13+G12</f>
        <v>22800</v>
      </c>
      <c r="H13" s="79">
        <f t="shared" si="7"/>
        <v>25600</v>
      </c>
      <c r="I13" s="24">
        <f t="shared" si="5"/>
        <v>3040</v>
      </c>
      <c r="J13" s="79"/>
    </row>
    <row r="14" ht="12.75" customHeight="1">
      <c r="C14" s="102">
        <f t="shared" si="2"/>
        <v>150</v>
      </c>
      <c r="D14" s="79">
        <v>6600.0</v>
      </c>
      <c r="E14" s="23">
        <f t="shared" ref="E14:E19" si="9">$C$7*$C$5</f>
        <v>8000</v>
      </c>
      <c r="F14" s="9"/>
      <c r="G14" s="79">
        <f t="shared" ref="G14:H14" si="8">D14+G13</f>
        <v>29400</v>
      </c>
      <c r="H14" s="79">
        <f t="shared" si="8"/>
        <v>33600</v>
      </c>
      <c r="I14" s="24">
        <f t="shared" si="5"/>
        <v>4440</v>
      </c>
      <c r="J14" s="79"/>
    </row>
    <row r="15" ht="12.75" customHeight="1">
      <c r="C15" s="102">
        <f t="shared" si="2"/>
        <v>180</v>
      </c>
      <c r="D15" s="79">
        <v>11800.0</v>
      </c>
      <c r="E15" s="23">
        <f t="shared" si="9"/>
        <v>8000</v>
      </c>
      <c r="F15" s="9"/>
      <c r="G15" s="79">
        <f t="shared" ref="G15:H15" si="10">D15+G14</f>
        <v>41200</v>
      </c>
      <c r="H15" s="79">
        <f t="shared" si="10"/>
        <v>41600</v>
      </c>
      <c r="I15" s="24">
        <f t="shared" si="5"/>
        <v>640</v>
      </c>
      <c r="J15" s="79"/>
    </row>
    <row r="16" ht="12.75" customHeight="1">
      <c r="C16" s="102">
        <f t="shared" si="2"/>
        <v>210</v>
      </c>
      <c r="D16" s="79">
        <v>13000.0</v>
      </c>
      <c r="E16" s="23">
        <f t="shared" si="9"/>
        <v>8000</v>
      </c>
      <c r="F16" s="9"/>
      <c r="G16" s="79">
        <f t="shared" ref="G16:H16" si="11">D16+G15</f>
        <v>54200</v>
      </c>
      <c r="H16" s="79">
        <f t="shared" si="11"/>
        <v>49600</v>
      </c>
      <c r="I16" s="24">
        <f t="shared" si="5"/>
        <v>-4360</v>
      </c>
      <c r="J16" s="79"/>
    </row>
    <row r="17" ht="12.75" customHeight="1">
      <c r="C17" s="102">
        <f t="shared" si="2"/>
        <v>240</v>
      </c>
      <c r="D17" s="79">
        <v>11200.0</v>
      </c>
      <c r="E17" s="23">
        <f t="shared" si="9"/>
        <v>8000</v>
      </c>
      <c r="F17" s="9"/>
      <c r="G17" s="79">
        <f t="shared" ref="G17:H17" si="12">D17+G16</f>
        <v>65400</v>
      </c>
      <c r="H17" s="79">
        <f t="shared" si="12"/>
        <v>57600</v>
      </c>
      <c r="I17" s="24">
        <f t="shared" si="5"/>
        <v>-7560</v>
      </c>
      <c r="J17" s="79"/>
    </row>
    <row r="18" ht="12.75" customHeight="1">
      <c r="C18" s="102">
        <f t="shared" si="2"/>
        <v>270</v>
      </c>
      <c r="D18" s="79">
        <v>10800.0</v>
      </c>
      <c r="E18" s="23">
        <f t="shared" si="9"/>
        <v>8000</v>
      </c>
      <c r="F18" s="9"/>
      <c r="G18" s="79">
        <f t="shared" ref="G18:H18" si="13">D18+G17</f>
        <v>76200</v>
      </c>
      <c r="H18" s="79">
        <f t="shared" si="13"/>
        <v>65600</v>
      </c>
      <c r="I18" s="24">
        <f t="shared" si="5"/>
        <v>-10360</v>
      </c>
      <c r="J18" s="79"/>
    </row>
    <row r="19" ht="12.75" customHeight="1">
      <c r="C19" s="102">
        <f t="shared" si="2"/>
        <v>300</v>
      </c>
      <c r="D19" s="79">
        <v>7600.0</v>
      </c>
      <c r="E19" s="23">
        <f t="shared" si="9"/>
        <v>8000</v>
      </c>
      <c r="F19" s="9"/>
      <c r="G19" s="79">
        <f t="shared" ref="G19:H19" si="14">D19+G18</f>
        <v>83800</v>
      </c>
      <c r="H19" s="79">
        <f t="shared" si="14"/>
        <v>73600</v>
      </c>
      <c r="I19" s="24">
        <f t="shared" si="5"/>
        <v>-9960</v>
      </c>
      <c r="J19" s="79"/>
    </row>
    <row r="20" ht="12.75" customHeight="1">
      <c r="C20" s="102">
        <f t="shared" si="2"/>
        <v>330</v>
      </c>
      <c r="D20" s="79">
        <v>6000.0</v>
      </c>
      <c r="E20" s="23">
        <f t="shared" ref="E20:E21" si="16">$C$7*$C$6</f>
        <v>6400</v>
      </c>
      <c r="F20" s="9"/>
      <c r="G20" s="79">
        <f t="shared" ref="G20:H20" si="15">D20+G19</f>
        <v>89800</v>
      </c>
      <c r="H20" s="79">
        <f t="shared" si="15"/>
        <v>80000</v>
      </c>
      <c r="I20" s="24">
        <f t="shared" si="5"/>
        <v>-9560</v>
      </c>
      <c r="J20" s="79"/>
    </row>
    <row r="21" ht="12.75" customHeight="1">
      <c r="C21" s="102">
        <f t="shared" si="2"/>
        <v>360</v>
      </c>
      <c r="D21" s="79">
        <v>5600.0</v>
      </c>
      <c r="E21" s="23">
        <f t="shared" si="16"/>
        <v>6400</v>
      </c>
      <c r="F21" s="9"/>
      <c r="G21" s="79">
        <f t="shared" ref="G21:H21" si="17">D21+G20</f>
        <v>95400</v>
      </c>
      <c r="H21" s="79">
        <f t="shared" si="17"/>
        <v>86400</v>
      </c>
      <c r="I21" s="24">
        <f t="shared" si="5"/>
        <v>-8760</v>
      </c>
      <c r="J21" s="79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43"/>
    <col customWidth="1" min="3" max="3" width="12.86"/>
    <col customWidth="1" min="4" max="4" width="12.71"/>
    <col customWidth="1" min="5" max="5" width="8.57"/>
    <col customWidth="1" min="6" max="6" width="11.0"/>
    <col customWidth="1" min="7" max="7" width="8.29"/>
    <col customWidth="1" min="8" max="8" width="10.71"/>
    <col customWidth="1" min="9" max="9" width="9.86"/>
    <col customWidth="1" min="10" max="10" width="10.0"/>
    <col customWidth="1" min="11" max="11" width="12.86"/>
    <col customWidth="1" min="12" max="16" width="8.86"/>
    <col customWidth="1" min="17" max="26" width="8.71"/>
  </cols>
  <sheetData>
    <row r="1" ht="12.75" customHeight="1">
      <c r="A1" s="4" t="s">
        <v>77</v>
      </c>
    </row>
    <row r="2" ht="12.75" customHeight="1"/>
    <row r="3" ht="12.75" customHeight="1">
      <c r="D3" s="31">
        <v>160.0</v>
      </c>
      <c r="E3" s="31" t="s">
        <v>80</v>
      </c>
      <c r="F3" s="71">
        <v>40.0</v>
      </c>
      <c r="G3" s="9" t="s">
        <v>81</v>
      </c>
    </row>
    <row r="4" ht="12.75" customHeight="1">
      <c r="D4" s="72">
        <v>10.0</v>
      </c>
      <c r="E4" s="31" t="s">
        <v>80</v>
      </c>
      <c r="F4" s="31" t="s">
        <v>82</v>
      </c>
    </row>
    <row r="5" ht="12.75" customHeight="1">
      <c r="D5" s="72">
        <v>300.0</v>
      </c>
      <c r="E5" s="31" t="s">
        <v>80</v>
      </c>
      <c r="F5" s="31" t="s">
        <v>83</v>
      </c>
    </row>
    <row r="6" ht="12.75" customHeight="1">
      <c r="C6" s="22"/>
      <c r="D6" s="73">
        <v>1.0</v>
      </c>
      <c r="E6" s="31" t="s">
        <v>84</v>
      </c>
    </row>
    <row r="7" ht="12.75" customHeight="1"/>
    <row r="8" ht="12.75" customHeight="1">
      <c r="A8" s="74"/>
      <c r="B8" s="75" t="s">
        <v>85</v>
      </c>
      <c r="C8" s="75" t="s">
        <v>78</v>
      </c>
      <c r="D8" s="75" t="s">
        <v>7</v>
      </c>
      <c r="E8" s="75" t="s">
        <v>8</v>
      </c>
      <c r="F8" s="75" t="s">
        <v>24</v>
      </c>
      <c r="G8" s="75" t="s">
        <v>86</v>
      </c>
      <c r="H8" s="75" t="s">
        <v>87</v>
      </c>
      <c r="I8" s="75" t="s">
        <v>12</v>
      </c>
      <c r="J8" s="75" t="s">
        <v>19</v>
      </c>
      <c r="L8" s="31" t="s">
        <v>88</v>
      </c>
      <c r="N8" s="76" t="s">
        <v>89</v>
      </c>
      <c r="O8" s="76" t="s">
        <v>90</v>
      </c>
      <c r="P8" s="31" t="s">
        <v>88</v>
      </c>
    </row>
    <row r="9" ht="12.75" customHeight="1">
      <c r="A9" s="77"/>
      <c r="B9" s="9"/>
      <c r="C9" s="9"/>
      <c r="D9" s="9"/>
      <c r="E9" s="9"/>
      <c r="F9" s="9"/>
      <c r="G9" s="9"/>
      <c r="H9" s="9"/>
      <c r="I9" s="9"/>
      <c r="J9" s="23">
        <v>240.0</v>
      </c>
      <c r="L9" s="31" t="s">
        <v>88</v>
      </c>
      <c r="P9" s="31" t="s">
        <v>88</v>
      </c>
    </row>
    <row r="10" ht="12.75" customHeight="1">
      <c r="A10" s="78">
        <f t="shared" ref="A10:A21" si="1">A9+30</f>
        <v>30</v>
      </c>
      <c r="B10" s="79">
        <v>4400.0</v>
      </c>
      <c r="C10" s="23">
        <f>D3+D10-E10</f>
        <v>160</v>
      </c>
      <c r="D10" s="103">
        <v>0.0</v>
      </c>
      <c r="E10" s="103">
        <v>0.0</v>
      </c>
      <c r="F10" s="103">
        <v>0.0</v>
      </c>
      <c r="G10" s="23">
        <f t="shared" ref="G10:G21" si="2">C10*$D$6</f>
        <v>160</v>
      </c>
      <c r="H10" s="23">
        <f t="shared" ref="H10:H21" si="3">$F$3*(C10+F10)</f>
        <v>6400</v>
      </c>
      <c r="I10" s="80">
        <v>6400.000000000004</v>
      </c>
      <c r="J10" s="23">
        <f t="shared" ref="J10:J21" si="4">J9+I10-B10</f>
        <v>2240</v>
      </c>
      <c r="M10" s="81">
        <v>611.0</v>
      </c>
      <c r="N10" s="23">
        <f t="shared" ref="N10:N21" si="5">I10+N9</f>
        <v>6400</v>
      </c>
      <c r="O10" s="23">
        <f t="shared" ref="O10:O21" si="6">B10+O9</f>
        <v>4400</v>
      </c>
    </row>
    <row r="11" ht="12.75" customHeight="1">
      <c r="A11" s="78">
        <f t="shared" si="1"/>
        <v>60</v>
      </c>
      <c r="B11" s="79">
        <v>4400.0</v>
      </c>
      <c r="C11" s="23">
        <f t="shared" ref="C11:C21" si="7">C10+D11-E11</f>
        <v>160</v>
      </c>
      <c r="D11" s="103">
        <v>0.0</v>
      </c>
      <c r="E11" s="103">
        <v>0.0</v>
      </c>
      <c r="F11" s="103">
        <v>0.0</v>
      </c>
      <c r="G11" s="23">
        <f t="shared" si="2"/>
        <v>160</v>
      </c>
      <c r="H11" s="23">
        <f t="shared" si="3"/>
        <v>6400</v>
      </c>
      <c r="I11" s="80">
        <v>6400.0</v>
      </c>
      <c r="J11" s="23">
        <f t="shared" si="4"/>
        <v>4240</v>
      </c>
      <c r="M11" s="81">
        <f t="shared" ref="M11:M21" si="8">M10+31</f>
        <v>642</v>
      </c>
      <c r="N11" s="23">
        <f t="shared" si="5"/>
        <v>12800</v>
      </c>
      <c r="O11" s="23">
        <f t="shared" si="6"/>
        <v>8800</v>
      </c>
    </row>
    <row r="12" ht="12.75" customHeight="1">
      <c r="A12" s="78">
        <f t="shared" si="1"/>
        <v>90</v>
      </c>
      <c r="B12" s="79">
        <v>6000.0</v>
      </c>
      <c r="C12" s="23">
        <f t="shared" si="7"/>
        <v>160</v>
      </c>
      <c r="D12" s="103">
        <v>0.0</v>
      </c>
      <c r="E12" s="103">
        <v>0.0</v>
      </c>
      <c r="F12" s="103">
        <v>0.0</v>
      </c>
      <c r="G12" s="23">
        <f t="shared" si="2"/>
        <v>160</v>
      </c>
      <c r="H12" s="23">
        <f t="shared" si="3"/>
        <v>6400</v>
      </c>
      <c r="I12" s="80">
        <v>6400.0</v>
      </c>
      <c r="J12" s="23">
        <f t="shared" si="4"/>
        <v>4640</v>
      </c>
      <c r="M12" s="81">
        <f t="shared" si="8"/>
        <v>673</v>
      </c>
      <c r="N12" s="23">
        <f t="shared" si="5"/>
        <v>19200</v>
      </c>
      <c r="O12" s="23">
        <f t="shared" si="6"/>
        <v>14800</v>
      </c>
    </row>
    <row r="13" ht="12.75" customHeight="1">
      <c r="A13" s="78">
        <f t="shared" si="1"/>
        <v>120</v>
      </c>
      <c r="B13" s="79">
        <v>8000.0</v>
      </c>
      <c r="C13" s="23">
        <f t="shared" si="7"/>
        <v>160</v>
      </c>
      <c r="D13" s="103">
        <v>0.0</v>
      </c>
      <c r="E13" s="103">
        <v>0.0</v>
      </c>
      <c r="F13" s="103">
        <v>0.0</v>
      </c>
      <c r="G13" s="23">
        <f t="shared" si="2"/>
        <v>160</v>
      </c>
      <c r="H13" s="23">
        <f t="shared" si="3"/>
        <v>6400</v>
      </c>
      <c r="I13" s="80">
        <v>6400.000000000001</v>
      </c>
      <c r="J13" s="23">
        <f t="shared" si="4"/>
        <v>3040</v>
      </c>
      <c r="M13" s="81">
        <f t="shared" si="8"/>
        <v>704</v>
      </c>
      <c r="N13" s="23">
        <f t="shared" si="5"/>
        <v>25600</v>
      </c>
      <c r="O13" s="23">
        <f t="shared" si="6"/>
        <v>22800</v>
      </c>
    </row>
    <row r="14" ht="12.75" customHeight="1">
      <c r="A14" s="78">
        <f t="shared" si="1"/>
        <v>150</v>
      </c>
      <c r="B14" s="79">
        <v>6600.0</v>
      </c>
      <c r="C14" s="23">
        <f t="shared" si="7"/>
        <v>236.3333333</v>
      </c>
      <c r="D14" s="103">
        <v>76.33333333333331</v>
      </c>
      <c r="E14" s="103">
        <v>0.0</v>
      </c>
      <c r="F14" s="103">
        <v>0.0</v>
      </c>
      <c r="G14" s="23">
        <f t="shared" si="2"/>
        <v>236.3333333</v>
      </c>
      <c r="H14" s="23">
        <f t="shared" si="3"/>
        <v>9453.333333</v>
      </c>
      <c r="I14" s="80">
        <v>9453.333333333332</v>
      </c>
      <c r="J14" s="23">
        <f t="shared" si="4"/>
        <v>5893.333333</v>
      </c>
      <c r="M14" s="81">
        <f t="shared" si="8"/>
        <v>735</v>
      </c>
      <c r="N14" s="23">
        <f t="shared" si="5"/>
        <v>35053.33333</v>
      </c>
      <c r="O14" s="23">
        <f t="shared" si="6"/>
        <v>29400</v>
      </c>
    </row>
    <row r="15" ht="12.75" customHeight="1">
      <c r="A15" s="78">
        <f t="shared" si="1"/>
        <v>180</v>
      </c>
      <c r="B15" s="79">
        <v>11800.0</v>
      </c>
      <c r="C15" s="23">
        <f t="shared" si="7"/>
        <v>236.3333333</v>
      </c>
      <c r="D15" s="103">
        <v>0.0</v>
      </c>
      <c r="E15" s="103">
        <v>0.0</v>
      </c>
      <c r="F15" s="103">
        <v>0.0</v>
      </c>
      <c r="G15" s="23">
        <f t="shared" si="2"/>
        <v>236.3333333</v>
      </c>
      <c r="H15" s="23">
        <f t="shared" si="3"/>
        <v>9453.333333</v>
      </c>
      <c r="I15" s="80">
        <v>9453.333333333332</v>
      </c>
      <c r="J15" s="23">
        <f t="shared" si="4"/>
        <v>3546.666667</v>
      </c>
      <c r="M15" s="81">
        <f t="shared" si="8"/>
        <v>766</v>
      </c>
      <c r="N15" s="23">
        <f t="shared" si="5"/>
        <v>44506.66667</v>
      </c>
      <c r="O15" s="23">
        <f t="shared" si="6"/>
        <v>41200</v>
      </c>
    </row>
    <row r="16" ht="12.75" customHeight="1">
      <c r="A16" s="78">
        <f t="shared" si="1"/>
        <v>210</v>
      </c>
      <c r="B16" s="79">
        <v>13000.0</v>
      </c>
      <c r="C16" s="23">
        <f t="shared" si="7"/>
        <v>236.3333333</v>
      </c>
      <c r="D16" s="103">
        <v>0.0</v>
      </c>
      <c r="E16" s="103">
        <v>0.0</v>
      </c>
      <c r="F16" s="103">
        <v>0.0</v>
      </c>
      <c r="G16" s="23">
        <f t="shared" si="2"/>
        <v>236.3333333</v>
      </c>
      <c r="H16" s="23">
        <f t="shared" si="3"/>
        <v>9453.333333</v>
      </c>
      <c r="I16" s="80">
        <v>9453.333333333332</v>
      </c>
      <c r="J16" s="23">
        <f t="shared" si="4"/>
        <v>0</v>
      </c>
      <c r="M16" s="81">
        <f t="shared" si="8"/>
        <v>797</v>
      </c>
      <c r="N16" s="23">
        <f t="shared" si="5"/>
        <v>53960</v>
      </c>
      <c r="O16" s="23">
        <f t="shared" si="6"/>
        <v>54200</v>
      </c>
    </row>
    <row r="17" ht="12.75" customHeight="1">
      <c r="A17" s="78">
        <f t="shared" si="1"/>
        <v>240</v>
      </c>
      <c r="B17" s="79">
        <v>11200.0</v>
      </c>
      <c r="C17" s="23">
        <f t="shared" si="7"/>
        <v>236.3333333</v>
      </c>
      <c r="D17" s="103">
        <v>0.0</v>
      </c>
      <c r="E17" s="103">
        <v>0.0</v>
      </c>
      <c r="F17" s="103">
        <v>43.666666666666686</v>
      </c>
      <c r="G17" s="23">
        <f t="shared" si="2"/>
        <v>236.3333333</v>
      </c>
      <c r="H17" s="23">
        <f t="shared" si="3"/>
        <v>11200</v>
      </c>
      <c r="I17" s="80">
        <v>11200.0</v>
      </c>
      <c r="J17" s="23">
        <f t="shared" si="4"/>
        <v>0</v>
      </c>
      <c r="M17" s="81">
        <f t="shared" si="8"/>
        <v>828</v>
      </c>
      <c r="N17" s="23">
        <f t="shared" si="5"/>
        <v>65160</v>
      </c>
      <c r="O17" s="23">
        <f t="shared" si="6"/>
        <v>65400</v>
      </c>
    </row>
    <row r="18" ht="12.75" customHeight="1">
      <c r="A18" s="78">
        <f t="shared" si="1"/>
        <v>270</v>
      </c>
      <c r="B18" s="79">
        <v>10800.0</v>
      </c>
      <c r="C18" s="23">
        <f t="shared" si="7"/>
        <v>236.3333333</v>
      </c>
      <c r="D18" s="103">
        <v>0.0</v>
      </c>
      <c r="E18" s="103">
        <v>0.0</v>
      </c>
      <c r="F18" s="103">
        <v>33.666666666666686</v>
      </c>
      <c r="G18" s="23">
        <f t="shared" si="2"/>
        <v>236.3333333</v>
      </c>
      <c r="H18" s="23">
        <f t="shared" si="3"/>
        <v>10800</v>
      </c>
      <c r="I18" s="80">
        <v>10800.0</v>
      </c>
      <c r="J18" s="23">
        <f t="shared" si="4"/>
        <v>0</v>
      </c>
      <c r="M18" s="81">
        <f t="shared" si="8"/>
        <v>859</v>
      </c>
      <c r="N18" s="23">
        <f t="shared" si="5"/>
        <v>75960</v>
      </c>
      <c r="O18" s="23">
        <f t="shared" si="6"/>
        <v>76200</v>
      </c>
    </row>
    <row r="19" ht="12.75" customHeight="1">
      <c r="A19" s="78">
        <f t="shared" si="1"/>
        <v>300</v>
      </c>
      <c r="B19" s="79">
        <v>7600.0</v>
      </c>
      <c r="C19" s="23">
        <f t="shared" si="7"/>
        <v>190</v>
      </c>
      <c r="D19" s="103">
        <v>0.0</v>
      </c>
      <c r="E19" s="103">
        <v>46.333333333333314</v>
      </c>
      <c r="F19" s="103">
        <v>0.0</v>
      </c>
      <c r="G19" s="23">
        <f t="shared" si="2"/>
        <v>190</v>
      </c>
      <c r="H19" s="23">
        <f t="shared" si="3"/>
        <v>7600</v>
      </c>
      <c r="I19" s="80">
        <v>7600.0</v>
      </c>
      <c r="J19" s="23">
        <f t="shared" si="4"/>
        <v>0</v>
      </c>
      <c r="M19" s="81">
        <f t="shared" si="8"/>
        <v>890</v>
      </c>
      <c r="N19" s="23">
        <f t="shared" si="5"/>
        <v>83560</v>
      </c>
      <c r="O19" s="23">
        <f t="shared" si="6"/>
        <v>83800</v>
      </c>
    </row>
    <row r="20" ht="12.75" customHeight="1">
      <c r="A20" s="78">
        <f t="shared" si="1"/>
        <v>330</v>
      </c>
      <c r="B20" s="79">
        <v>6000.0</v>
      </c>
      <c r="C20" s="23">
        <f t="shared" si="7"/>
        <v>150</v>
      </c>
      <c r="D20" s="103">
        <v>0.0</v>
      </c>
      <c r="E20" s="103">
        <v>40.0</v>
      </c>
      <c r="F20" s="103">
        <v>0.0</v>
      </c>
      <c r="G20" s="23">
        <f t="shared" si="2"/>
        <v>150</v>
      </c>
      <c r="H20" s="23">
        <f t="shared" si="3"/>
        <v>6000</v>
      </c>
      <c r="I20" s="80">
        <v>6000.0</v>
      </c>
      <c r="J20" s="23">
        <f t="shared" si="4"/>
        <v>0</v>
      </c>
      <c r="M20" s="81">
        <f t="shared" si="8"/>
        <v>921</v>
      </c>
      <c r="N20" s="23">
        <f t="shared" si="5"/>
        <v>89560</v>
      </c>
      <c r="O20" s="23">
        <f t="shared" si="6"/>
        <v>89800</v>
      </c>
    </row>
    <row r="21" ht="12.75" customHeight="1">
      <c r="A21" s="78">
        <f t="shared" si="1"/>
        <v>360</v>
      </c>
      <c r="B21" s="79">
        <v>5600.0</v>
      </c>
      <c r="C21" s="23">
        <f t="shared" si="7"/>
        <v>140</v>
      </c>
      <c r="D21" s="103">
        <v>0.0</v>
      </c>
      <c r="E21" s="103">
        <v>10.0</v>
      </c>
      <c r="F21" s="103">
        <v>0.0</v>
      </c>
      <c r="G21" s="23">
        <f t="shared" si="2"/>
        <v>140</v>
      </c>
      <c r="H21" s="23">
        <f t="shared" si="3"/>
        <v>5600</v>
      </c>
      <c r="I21" s="80">
        <v>5600.0</v>
      </c>
      <c r="J21" s="23">
        <f t="shared" si="4"/>
        <v>0</v>
      </c>
      <c r="M21" s="81">
        <f t="shared" si="8"/>
        <v>952</v>
      </c>
      <c r="N21" s="23">
        <f t="shared" si="5"/>
        <v>95160</v>
      </c>
      <c r="O21" s="23">
        <f t="shared" si="6"/>
        <v>95400</v>
      </c>
    </row>
    <row r="22" ht="12.75" customHeight="1">
      <c r="A22" s="76" t="s">
        <v>27</v>
      </c>
      <c r="B22" s="82">
        <f t="shared" ref="B22:F22" si="9">SUM(B10:B21)</f>
        <v>95400</v>
      </c>
      <c r="C22" s="82">
        <f t="shared" si="9"/>
        <v>2301.666667</v>
      </c>
      <c r="D22" s="82">
        <f t="shared" si="9"/>
        <v>76.33333333</v>
      </c>
      <c r="E22" s="82">
        <f t="shared" si="9"/>
        <v>96.33333333</v>
      </c>
      <c r="F22" s="82">
        <f t="shared" si="9"/>
        <v>77.33333333</v>
      </c>
      <c r="G22" s="83"/>
      <c r="H22" s="83"/>
      <c r="I22" s="84"/>
      <c r="J22" s="82">
        <f>SUM(J10:J21)</f>
        <v>23600</v>
      </c>
      <c r="N22" s="23"/>
      <c r="O22" s="23"/>
    </row>
    <row r="23" ht="12.75" customHeight="1"/>
    <row r="24" ht="12.75" customHeight="1">
      <c r="B24" s="85" t="s">
        <v>5</v>
      </c>
      <c r="C24" s="86">
        <v>8.0</v>
      </c>
      <c r="D24" s="87"/>
    </row>
    <row r="25" ht="12.75" customHeight="1">
      <c r="B25" s="85" t="s">
        <v>6</v>
      </c>
      <c r="C25" s="86">
        <v>2400.0</v>
      </c>
      <c r="D25" s="23"/>
    </row>
    <row r="26" ht="12.75" customHeight="1">
      <c r="B26" s="85" t="s">
        <v>7</v>
      </c>
      <c r="C26" s="86">
        <v>1800.0</v>
      </c>
    </row>
    <row r="27" ht="12.75" customHeight="1">
      <c r="B27" s="85" t="s">
        <v>8</v>
      </c>
      <c r="C27" s="86">
        <v>1200.0</v>
      </c>
    </row>
    <row r="28" ht="12.75" customHeight="1">
      <c r="B28" s="85" t="s">
        <v>9</v>
      </c>
      <c r="C28" s="86">
        <v>3300.0</v>
      </c>
    </row>
    <row r="29" ht="12.75" customHeight="1">
      <c r="B29" s="85"/>
    </row>
    <row r="30" ht="12.75" customHeight="1">
      <c r="B30" s="85" t="s">
        <v>91</v>
      </c>
      <c r="C30" s="88">
        <f>C22*C25</f>
        <v>5524000</v>
      </c>
      <c r="D30" s="89">
        <f>C26*D22</f>
        <v>137400</v>
      </c>
      <c r="E30" s="90">
        <f>E22*C27</f>
        <v>115600</v>
      </c>
      <c r="F30" s="89">
        <f>F22*C28</f>
        <v>255200</v>
      </c>
      <c r="G30" s="90"/>
      <c r="H30" s="90"/>
      <c r="I30" s="90"/>
      <c r="J30" s="91">
        <f>J22*C24</f>
        <v>188800</v>
      </c>
    </row>
    <row r="31" ht="12.75" customHeight="1">
      <c r="K31" s="92">
        <f>J30+C30+D30+E30+F30</f>
        <v>6221000</v>
      </c>
    </row>
    <row r="32" ht="12.75" customHeight="1"/>
    <row r="33" ht="12.75" customHeight="1"/>
    <row r="34" ht="12.75" customHeight="1">
      <c r="K34" s="2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1998-01-26T16:27:27Z</dcterms:created>
  <dc:creator>hsahn</dc:creator>
</cp:coreProperties>
</file>